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4009" documentId="13_ncr:1_{16700579-D698-CD47-8DCE-D20DCFFF1D9C}" xr6:coauthVersionLast="47" xr6:coauthVersionMax="47" xr10:uidLastSave="{5673E4A0-6B40-430B-B806-F230B6F8DAE9}"/>
  <bookViews>
    <workbookView xWindow="-120" yWindow="-120" windowWidth="29040" windowHeight="15720" tabRatio="871" firstSheet="14" activeTab="13" xr2:uid="{B213493F-9489-4202-8977-8A8221B3C5AA}"/>
  </bookViews>
  <sheets>
    <sheet name="About" sheetId="4" r:id="rId1"/>
    <sheet name="Elec-Industry-CEF2021" sheetId="79" r:id="rId2"/>
    <sheet name="NG-weighted avg CEF2021" sheetId="80" r:id="rId3"/>
    <sheet name="Electricity Prices - NRCAN" sheetId="71" r:id="rId4"/>
    <sheet name="Biofuel prices" sheetId="74" r:id="rId5"/>
    <sheet name="Fuel Consumption" sheetId="21" r:id="rId6"/>
    <sheet name="EIA projections" sheetId="72" r:id="rId7"/>
    <sheet name="Other Fuels" sheetId="73" r:id="rId8"/>
    <sheet name="Propane Auto Prices " sheetId="70" r:id="rId9"/>
    <sheet name="Hydrogen" sheetId="75" r:id="rId10"/>
    <sheet name="Unit Conversions" sheetId="76" r:id="rId11"/>
    <sheet name="Fuel Tax Rates" sheetId="77" r:id="rId12"/>
    <sheet name="BFPaT-pretax-electricity" sheetId="5" r:id="rId13"/>
    <sheet name="Fuel Prices - Units Converted" sheetId="78" r:id="rId14"/>
    <sheet name="Fuel Prices - Raw" sheetId="22" r:id="rId15"/>
    <sheet name="Pretax &gt;" sheetId="60" r:id="rId16"/>
    <sheet name="BFPaT-pretax-coal" sheetId="6" r:id="rId17"/>
    <sheet name="BFPaT-pretax-natgas" sheetId="7" r:id="rId18"/>
    <sheet name="BFPaT-pretax-hydro" sheetId="25" r:id="rId19"/>
    <sheet name="BFPaT-pretax-nuclear" sheetId="15" r:id="rId20"/>
    <sheet name="BFPaT-pretax-wind" sheetId="26" r:id="rId21"/>
    <sheet name="BFPaT-pretax-solar" sheetId="27" r:id="rId22"/>
    <sheet name="BFPaT-pretax-biomass" sheetId="16" r:id="rId23"/>
    <sheet name="BFPaT-pretax-petgas" sheetId="9" r:id="rId24"/>
    <sheet name="BFPaT-pretax-petdies" sheetId="10" r:id="rId25"/>
    <sheet name="BFPaT-pretax-biogas" sheetId="11" r:id="rId26"/>
    <sheet name="BFPaT-pretax-biodies" sheetId="17" r:id="rId27"/>
    <sheet name="BFPaT-pretax-jetkerosene" sheetId="12" r:id="rId28"/>
    <sheet name="BFPaT-pretax-heat" sheetId="18" r:id="rId29"/>
    <sheet name="BFPaT-pretax-geothermal" sheetId="28" r:id="rId30"/>
    <sheet name="BFPaT-pretax-lignite" sheetId="23" r:id="rId31"/>
    <sheet name="BFPaT-pretax-crude" sheetId="30" r:id="rId32"/>
    <sheet name="BFPaT-pretax-heavyfueloil" sheetId="31" r:id="rId33"/>
    <sheet name="BFPaT-pretax-lpgpropbut" sheetId="32" r:id="rId34"/>
    <sheet name="BFPaT-pretax-hydrogen" sheetId="34" r:id="rId35"/>
    <sheet name="BFPaT-pretax-msw" sheetId="33" r:id="rId36"/>
    <sheet name="Fuel Tax &gt;" sheetId="61" r:id="rId37"/>
    <sheet name="BFPaT-fueltax-electricity" sheetId="39" r:id="rId38"/>
    <sheet name="BFPaT-fueltax-coal" sheetId="40" r:id="rId39"/>
    <sheet name="BFPaT-fueltax-natgas" sheetId="41" r:id="rId40"/>
    <sheet name="BFPaT-fueltax-nuclear" sheetId="42" r:id="rId41"/>
    <sheet name="BFPaT-fueltax-hydro" sheetId="43" r:id="rId42"/>
    <sheet name="BFPaT-fueltax-wind" sheetId="44" r:id="rId43"/>
    <sheet name="BFPaT-fueltax-solar" sheetId="45" r:id="rId44"/>
    <sheet name="BFPaT-fueltax-biomass" sheetId="46" r:id="rId45"/>
    <sheet name="BFPaT-fueltax-petdies" sheetId="48" r:id="rId46"/>
    <sheet name="BFPaT-fueltax-petgas" sheetId="47" r:id="rId47"/>
    <sheet name="BFPaT-fueltax-biogas" sheetId="49" r:id="rId48"/>
    <sheet name="BFPaT-fueltax-biodies" sheetId="50" r:id="rId49"/>
    <sheet name="BFPaT-fueltax-jetkerosene" sheetId="51" r:id="rId50"/>
    <sheet name="BFPaT-fueltax-heat" sheetId="52" r:id="rId51"/>
    <sheet name="BFPaT-fueltax-geothermal" sheetId="53" r:id="rId52"/>
    <sheet name="BFPaT-fueltax-lignite" sheetId="54" r:id="rId53"/>
    <sheet name="BFPaT-fueltax-crude" sheetId="55" r:id="rId54"/>
    <sheet name="BFPaT-fueltax-heavyfueloil" sheetId="56" r:id="rId55"/>
    <sheet name="BFPaT-fueltax-lpgpropbut" sheetId="57" r:id="rId56"/>
    <sheet name="BFPaT-fueltax-msw" sheetId="58" r:id="rId57"/>
    <sheet name="BFPaT-fueltax-hydrogen" sheetId="59" r:id="rId58"/>
  </sheets>
  <definedNames>
    <definedName name="_xlnm._FilterDatabase" localSheetId="3" hidden="1">'Electricity Prices - NRCAN'!$B$1:$C$378</definedName>
    <definedName name="_xlnm._FilterDatabase" localSheetId="2" hidden="1">'NG-weighted avg CEF2021'!$C$118:$BT$170</definedName>
    <definedName name="_xlnm._FilterDatabase" localSheetId="10" hidden="1">'Unit Conversions'!$A$2:$D$7</definedName>
    <definedName name="dollars_2019_2012">About!$A$104</definedName>
    <definedName name="dollars_2020_2012">About!$A$103</definedName>
    <definedName name="lignite_multiplier">#REF!</definedName>
    <definedName name="nonlignite_multipli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 i="78" l="1"/>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43" i="78"/>
  <c r="E39" i="78"/>
  <c r="F39" i="78"/>
  <c r="G39" i="78"/>
  <c r="H39" i="78"/>
  <c r="I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D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D32" i="78"/>
  <c r="D113" i="78"/>
  <c r="D53" i="78"/>
  <c r="D30" i="78"/>
  <c r="E30" i="78"/>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E112" i="78"/>
  <c r="F112" i="78"/>
  <c r="G112" i="78"/>
  <c r="H112" i="78"/>
  <c r="I112" i="78"/>
  <c r="J112" i="78"/>
  <c r="K112" i="78"/>
  <c r="L112" i="78"/>
  <c r="M112"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2" i="78"/>
  <c r="D111" i="78"/>
  <c r="D110"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D87"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4"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D72"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70"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D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D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D46"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D35" i="78"/>
  <c r="AJ30" i="78"/>
  <c r="AI30" i="78"/>
  <c r="AH30" i="78"/>
  <c r="AG30" i="78"/>
  <c r="AF30" i="78"/>
  <c r="AE30" i="78"/>
  <c r="AD30" i="78"/>
  <c r="AC30" i="78"/>
  <c r="AB30" i="78"/>
  <c r="AA30" i="78"/>
  <c r="Z30" i="78"/>
  <c r="Y30" i="78"/>
  <c r="X30" i="78"/>
  <c r="W30" i="78"/>
  <c r="V30" i="78"/>
  <c r="U30" i="78"/>
  <c r="T30" i="78"/>
  <c r="S30" i="78"/>
  <c r="R30" i="78"/>
  <c r="Q30" i="78"/>
  <c r="P30" i="78"/>
  <c r="O30" i="78"/>
  <c r="N30" i="78"/>
  <c r="M30" i="78"/>
  <c r="L30" i="78"/>
  <c r="K30" i="78"/>
  <c r="J30" i="78"/>
  <c r="I30" i="78"/>
  <c r="H30" i="78"/>
  <c r="G30" i="78"/>
  <c r="F30" i="78"/>
  <c r="G6" i="70"/>
  <c r="E16" i="22"/>
  <c r="F94" i="22"/>
  <c r="F113" i="22" s="1"/>
  <c r="G94" i="22"/>
  <c r="G113" i="22" s="1"/>
  <c r="H94" i="22"/>
  <c r="H113" i="22" s="1"/>
  <c r="I94" i="22"/>
  <c r="I113" i="22" s="1"/>
  <c r="J94" i="22"/>
  <c r="J113" i="22" s="1"/>
  <c r="K94" i="22"/>
  <c r="K113" i="22" s="1"/>
  <c r="L94" i="22"/>
  <c r="M94" i="22"/>
  <c r="N94" i="22"/>
  <c r="N113" i="22" s="1"/>
  <c r="O94" i="22"/>
  <c r="O113" i="22" s="1"/>
  <c r="P94" i="22"/>
  <c r="P113" i="22" s="1"/>
  <c r="Q94" i="22"/>
  <c r="Q113" i="22" s="1"/>
  <c r="R94" i="22"/>
  <c r="R113" i="22" s="1"/>
  <c r="S94" i="22"/>
  <c r="S113" i="22" s="1"/>
  <c r="T94" i="22"/>
  <c r="U94" i="22"/>
  <c r="V94" i="22"/>
  <c r="V113" i="22" s="1"/>
  <c r="W94" i="22"/>
  <c r="W113" i="22" s="1"/>
  <c r="X94" i="22"/>
  <c r="X113" i="22" s="1"/>
  <c r="Y94" i="22"/>
  <c r="Y113" i="22" s="1"/>
  <c r="Z94" i="22"/>
  <c r="Z113" i="22" s="1"/>
  <c r="AA94" i="22"/>
  <c r="AA113" i="22" s="1"/>
  <c r="AB94" i="22"/>
  <c r="AC94" i="22"/>
  <c r="AC113" i="22" s="1"/>
  <c r="AD94" i="22"/>
  <c r="AD113" i="22" s="1"/>
  <c r="AE94" i="22"/>
  <c r="AE113" i="22" s="1"/>
  <c r="AF94" i="22"/>
  <c r="AF113" i="22" s="1"/>
  <c r="AG94" i="22"/>
  <c r="AG113" i="22" s="1"/>
  <c r="AH94" i="22"/>
  <c r="AH113" i="22" s="1"/>
  <c r="AI94" i="22"/>
  <c r="AI113" i="22" s="1"/>
  <c r="AJ94" i="22"/>
  <c r="AK94" i="22"/>
  <c r="E94" i="22"/>
  <c r="E113" i="22" s="1"/>
  <c r="F75" i="22"/>
  <c r="G75" i="22"/>
  <c r="H75" i="22"/>
  <c r="I75" i="22"/>
  <c r="J75" i="22"/>
  <c r="K75" i="22"/>
  <c r="H5" i="7" s="1"/>
  <c r="L75" i="22"/>
  <c r="M75" i="22"/>
  <c r="J5" i="7" s="1"/>
  <c r="N75" i="22"/>
  <c r="O75" i="22"/>
  <c r="P75" i="22"/>
  <c r="Q75" i="22"/>
  <c r="R75" i="22"/>
  <c r="S75" i="22"/>
  <c r="P5" i="7" s="1"/>
  <c r="T75" i="22"/>
  <c r="U75" i="22"/>
  <c r="R5" i="7" s="1"/>
  <c r="V75" i="22"/>
  <c r="W75" i="22"/>
  <c r="X75" i="22"/>
  <c r="Y75" i="22"/>
  <c r="Z75" i="22"/>
  <c r="AA75" i="22"/>
  <c r="X5" i="7" s="1"/>
  <c r="AB75" i="22"/>
  <c r="AC75" i="22"/>
  <c r="Z5" i="7" s="1"/>
  <c r="AD75" i="22"/>
  <c r="AE75" i="22"/>
  <c r="AF75" i="22"/>
  <c r="AG75" i="22"/>
  <c r="AH75" i="22"/>
  <c r="AI75" i="22"/>
  <c r="AF5" i="7" s="1"/>
  <c r="AJ75" i="22"/>
  <c r="AK75" i="22"/>
  <c r="E75" i="22"/>
  <c r="F56" i="22"/>
  <c r="G56" i="22"/>
  <c r="H56" i="22"/>
  <c r="I56" i="22"/>
  <c r="J56" i="22"/>
  <c r="K56" i="22"/>
  <c r="L56" i="22"/>
  <c r="M56" i="22"/>
  <c r="J4" i="7" s="1"/>
  <c r="N56" i="22"/>
  <c r="O56" i="22"/>
  <c r="P56" i="22"/>
  <c r="Q56" i="22"/>
  <c r="R56" i="22"/>
  <c r="S56" i="22"/>
  <c r="T56" i="22"/>
  <c r="U56" i="22"/>
  <c r="R4" i="7" s="1"/>
  <c r="V56" i="22"/>
  <c r="W56" i="22"/>
  <c r="X56" i="22"/>
  <c r="Y56" i="22"/>
  <c r="Z56" i="22"/>
  <c r="AA56" i="22"/>
  <c r="AB56" i="22"/>
  <c r="AC56" i="22"/>
  <c r="Z4" i="7" s="1"/>
  <c r="AD56" i="22"/>
  <c r="AE56" i="22"/>
  <c r="AF56" i="22"/>
  <c r="AG56" i="22"/>
  <c r="AH56" i="22"/>
  <c r="AI56" i="22"/>
  <c r="AJ56" i="22"/>
  <c r="AK56" i="22"/>
  <c r="E56" i="22"/>
  <c r="F37" i="22"/>
  <c r="G37" i="22"/>
  <c r="H37" i="22"/>
  <c r="I37" i="22"/>
  <c r="J37" i="22"/>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AK37" i="22"/>
  <c r="E37" i="22"/>
  <c r="F18" i="22"/>
  <c r="G18" i="22"/>
  <c r="H18" i="22"/>
  <c r="I18" i="22"/>
  <c r="J18" i="22"/>
  <c r="K18" i="22"/>
  <c r="L18" i="22"/>
  <c r="M18" i="22"/>
  <c r="N18" i="22"/>
  <c r="O18" i="22"/>
  <c r="P18" i="22"/>
  <c r="Q18" i="22"/>
  <c r="R18" i="22"/>
  <c r="S18" i="22"/>
  <c r="T18" i="22"/>
  <c r="U18" i="22"/>
  <c r="V18" i="22"/>
  <c r="W18" i="22"/>
  <c r="X18" i="22"/>
  <c r="Y18" i="22"/>
  <c r="Z18" i="22"/>
  <c r="AA18" i="22"/>
  <c r="AB18" i="22"/>
  <c r="AC18" i="22"/>
  <c r="AD18" i="22"/>
  <c r="AE18" i="22"/>
  <c r="AF18" i="22"/>
  <c r="AG18" i="22"/>
  <c r="AH18" i="22"/>
  <c r="AI18" i="22"/>
  <c r="AJ18" i="22"/>
  <c r="AK18" i="22"/>
  <c r="E18" i="22"/>
  <c r="C59" i="80" a="1"/>
  <c r="C59" i="80" s="1"/>
  <c r="E59" i="80"/>
  <c r="E9" i="80" s="1"/>
  <c r="F59" i="80"/>
  <c r="F9" i="80" s="1"/>
  <c r="G59" i="80"/>
  <c r="G9" i="80" s="1"/>
  <c r="H59" i="80"/>
  <c r="H9" i="80" s="1"/>
  <c r="I59" i="80"/>
  <c r="I9" i="80" s="1"/>
  <c r="J59" i="80"/>
  <c r="J9" i="80" s="1"/>
  <c r="K59" i="80"/>
  <c r="K9" i="80" s="1"/>
  <c r="L59" i="80"/>
  <c r="M59" i="80"/>
  <c r="M9" i="80" s="1"/>
  <c r="N59" i="80"/>
  <c r="N9" i="80" s="1"/>
  <c r="O59" i="80"/>
  <c r="O9" i="80" s="1"/>
  <c r="P59" i="80"/>
  <c r="P9" i="80" s="1"/>
  <c r="Q59" i="80"/>
  <c r="Q9" i="80" s="1"/>
  <c r="R59" i="80"/>
  <c r="R9" i="80" s="1"/>
  <c r="S59" i="80"/>
  <c r="S9" i="80" s="1"/>
  <c r="T59" i="80"/>
  <c r="U59" i="80"/>
  <c r="U9" i="80" s="1"/>
  <c r="V59" i="80"/>
  <c r="V9" i="80" s="1"/>
  <c r="W59" i="80"/>
  <c r="W9" i="80" s="1"/>
  <c r="X59" i="80"/>
  <c r="X9" i="80" s="1"/>
  <c r="Y59" i="80"/>
  <c r="Y9" i="80" s="1"/>
  <c r="Z59" i="80"/>
  <c r="Z9" i="80" s="1"/>
  <c r="AA59" i="80"/>
  <c r="AA9" i="80" s="1"/>
  <c r="AB59" i="80"/>
  <c r="AC59" i="80"/>
  <c r="AC9" i="80" s="1"/>
  <c r="AD59" i="80"/>
  <c r="AD9" i="80" s="1"/>
  <c r="AE59" i="80"/>
  <c r="AE9" i="80" s="1"/>
  <c r="AF59" i="80"/>
  <c r="AF9" i="80" s="1"/>
  <c r="AG59" i="80"/>
  <c r="AG9" i="80" s="1"/>
  <c r="AH59" i="80"/>
  <c r="AH9" i="80" s="1"/>
  <c r="AI59" i="80"/>
  <c r="AI9" i="80" s="1"/>
  <c r="AJ59" i="80"/>
  <c r="AK59" i="80"/>
  <c r="AK9" i="80" s="1"/>
  <c r="E60" i="80"/>
  <c r="F60" i="80"/>
  <c r="G60" i="80"/>
  <c r="H60" i="80"/>
  <c r="I60" i="80"/>
  <c r="J60" i="80"/>
  <c r="K60" i="80"/>
  <c r="L60" i="80"/>
  <c r="M60" i="80"/>
  <c r="N60" i="80"/>
  <c r="O60" i="80"/>
  <c r="P60" i="80"/>
  <c r="Q60" i="80"/>
  <c r="R60" i="80"/>
  <c r="S60" i="80"/>
  <c r="T60" i="80"/>
  <c r="U60" i="80"/>
  <c r="V60" i="80"/>
  <c r="W60" i="80"/>
  <c r="X60" i="80"/>
  <c r="Y60" i="80"/>
  <c r="Z60" i="80"/>
  <c r="AA60" i="80"/>
  <c r="AB60" i="80"/>
  <c r="AC60" i="80"/>
  <c r="AD60" i="80"/>
  <c r="AE60" i="80"/>
  <c r="AF60" i="80"/>
  <c r="AG60" i="80"/>
  <c r="AH60" i="80"/>
  <c r="AI60" i="80"/>
  <c r="AJ60" i="80"/>
  <c r="AK60" i="80"/>
  <c r="E61" i="80"/>
  <c r="F61" i="80"/>
  <c r="G61" i="80"/>
  <c r="H61" i="80"/>
  <c r="I61" i="80"/>
  <c r="J61" i="80"/>
  <c r="K61" i="80"/>
  <c r="L61" i="80"/>
  <c r="L9" i="80" s="1"/>
  <c r="M61" i="80"/>
  <c r="N61" i="80"/>
  <c r="O61" i="80"/>
  <c r="P61" i="80"/>
  <c r="Q61" i="80"/>
  <c r="R61" i="80"/>
  <c r="S61" i="80"/>
  <c r="T61" i="80"/>
  <c r="T9" i="80" s="1"/>
  <c r="U61" i="80"/>
  <c r="V61" i="80"/>
  <c r="W61" i="80"/>
  <c r="X61" i="80"/>
  <c r="Y61" i="80"/>
  <c r="Z61" i="80"/>
  <c r="AA61" i="80"/>
  <c r="AB61" i="80"/>
  <c r="AB9" i="80" s="1"/>
  <c r="AC61" i="80"/>
  <c r="AD61" i="80"/>
  <c r="AE61" i="80"/>
  <c r="AF61" i="80"/>
  <c r="AG61" i="80"/>
  <c r="AH61" i="80"/>
  <c r="AI61" i="80"/>
  <c r="AJ61" i="80"/>
  <c r="AJ9" i="80" s="1"/>
  <c r="AK61" i="80"/>
  <c r="E62" i="80"/>
  <c r="F62" i="80"/>
  <c r="G62" i="80"/>
  <c r="H62" i="80"/>
  <c r="I62" i="80"/>
  <c r="J62" i="80"/>
  <c r="K62" i="80"/>
  <c r="L62" i="80"/>
  <c r="M62" i="80"/>
  <c r="N62" i="80"/>
  <c r="O62" i="80"/>
  <c r="P62" i="80"/>
  <c r="Q62" i="80"/>
  <c r="R62" i="80"/>
  <c r="S62" i="80"/>
  <c r="T62" i="80"/>
  <c r="U62" i="80"/>
  <c r="V62" i="80"/>
  <c r="W62" i="80"/>
  <c r="X62" i="80"/>
  <c r="Y62" i="80"/>
  <c r="Z62" i="80"/>
  <c r="AA62" i="80"/>
  <c r="AB62" i="80"/>
  <c r="AC62" i="80"/>
  <c r="AD62" i="80"/>
  <c r="AE62" i="80"/>
  <c r="AF62" i="80"/>
  <c r="AG62" i="80"/>
  <c r="AH62" i="80"/>
  <c r="AI62" i="80"/>
  <c r="AJ62" i="80"/>
  <c r="AK62" i="80"/>
  <c r="E63" i="80"/>
  <c r="F63" i="80"/>
  <c r="G63" i="80"/>
  <c r="H63" i="80"/>
  <c r="I63" i="80"/>
  <c r="J63" i="80"/>
  <c r="K63" i="80"/>
  <c r="L63" i="80"/>
  <c r="M63" i="80"/>
  <c r="N63" i="80"/>
  <c r="O63" i="80"/>
  <c r="P63" i="80"/>
  <c r="Q63" i="80"/>
  <c r="R63" i="80"/>
  <c r="S63" i="80"/>
  <c r="T63" i="80"/>
  <c r="U63" i="80"/>
  <c r="V63" i="80"/>
  <c r="W63" i="80"/>
  <c r="X63" i="80"/>
  <c r="Y63" i="80"/>
  <c r="Z63" i="80"/>
  <c r="AA63" i="80"/>
  <c r="AB63" i="80"/>
  <c r="AC63" i="80"/>
  <c r="AD63" i="80"/>
  <c r="AE63" i="80"/>
  <c r="AF63" i="80"/>
  <c r="AG63" i="80"/>
  <c r="AH63" i="80"/>
  <c r="AI63" i="80"/>
  <c r="AJ63" i="80"/>
  <c r="AK63" i="80"/>
  <c r="E64" i="80"/>
  <c r="F64" i="80"/>
  <c r="G64" i="80"/>
  <c r="H64" i="80"/>
  <c r="I64" i="80"/>
  <c r="J64" i="80"/>
  <c r="K64" i="80"/>
  <c r="L64" i="80"/>
  <c r="M64" i="80"/>
  <c r="N64" i="80"/>
  <c r="O64" i="80"/>
  <c r="P64" i="80"/>
  <c r="Q64" i="80"/>
  <c r="R64" i="80"/>
  <c r="S64" i="80"/>
  <c r="T64" i="80"/>
  <c r="U64" i="80"/>
  <c r="V64" i="80"/>
  <c r="W64" i="80"/>
  <c r="X64" i="80"/>
  <c r="Y64" i="80"/>
  <c r="Z64" i="80"/>
  <c r="AA64" i="80"/>
  <c r="AB64" i="80"/>
  <c r="AC64" i="80"/>
  <c r="AD64" i="80"/>
  <c r="AE64" i="80"/>
  <c r="AF64" i="80"/>
  <c r="AG64" i="80"/>
  <c r="AH64" i="80"/>
  <c r="AI64" i="80"/>
  <c r="AJ64" i="80"/>
  <c r="AK64" i="80"/>
  <c r="E65" i="80"/>
  <c r="F65" i="80"/>
  <c r="G65" i="80"/>
  <c r="H65" i="80"/>
  <c r="I65" i="80"/>
  <c r="J65" i="80"/>
  <c r="K65" i="80"/>
  <c r="L65" i="80"/>
  <c r="M65" i="80"/>
  <c r="N65" i="80"/>
  <c r="O65" i="80"/>
  <c r="P65" i="80"/>
  <c r="Q65" i="80"/>
  <c r="R65" i="80"/>
  <c r="S65" i="80"/>
  <c r="T65" i="80"/>
  <c r="U65" i="80"/>
  <c r="V65" i="80"/>
  <c r="W65" i="80"/>
  <c r="X65" i="80"/>
  <c r="Y65" i="80"/>
  <c r="Z65" i="80"/>
  <c r="AA65" i="80"/>
  <c r="AB65" i="80"/>
  <c r="AC65" i="80"/>
  <c r="AD65" i="80"/>
  <c r="AE65" i="80"/>
  <c r="AF65" i="80"/>
  <c r="AG65" i="80"/>
  <c r="AH65" i="80"/>
  <c r="AI65" i="80"/>
  <c r="AJ65" i="80"/>
  <c r="AK65" i="80"/>
  <c r="E66" i="80"/>
  <c r="F66" i="80"/>
  <c r="G66" i="80"/>
  <c r="H66" i="80"/>
  <c r="I66" i="80"/>
  <c r="J66" i="80"/>
  <c r="K66" i="80"/>
  <c r="L66" i="80"/>
  <c r="M66" i="80"/>
  <c r="N66" i="80"/>
  <c r="O66" i="80"/>
  <c r="P66" i="80"/>
  <c r="Q66" i="80"/>
  <c r="R66" i="80"/>
  <c r="S66" i="80"/>
  <c r="T66" i="80"/>
  <c r="U66" i="80"/>
  <c r="V66" i="80"/>
  <c r="W66" i="80"/>
  <c r="X66" i="80"/>
  <c r="Y66" i="80"/>
  <c r="Z66" i="80"/>
  <c r="AA66" i="80"/>
  <c r="AB66" i="80"/>
  <c r="AC66" i="80"/>
  <c r="AD66" i="80"/>
  <c r="AE66" i="80"/>
  <c r="AF66" i="80"/>
  <c r="AG66" i="80"/>
  <c r="AH66" i="80"/>
  <c r="AI66" i="80"/>
  <c r="AJ66" i="80"/>
  <c r="AK66" i="80"/>
  <c r="E67" i="80"/>
  <c r="F67" i="80"/>
  <c r="G67" i="80"/>
  <c r="H67" i="80"/>
  <c r="I67" i="80"/>
  <c r="J67" i="80"/>
  <c r="K67" i="80"/>
  <c r="L67" i="80"/>
  <c r="M67" i="80"/>
  <c r="N67" i="80"/>
  <c r="O67" i="80"/>
  <c r="P67" i="80"/>
  <c r="Q67" i="80"/>
  <c r="R67" i="80"/>
  <c r="S67" i="80"/>
  <c r="T67" i="80"/>
  <c r="U67" i="80"/>
  <c r="V67" i="80"/>
  <c r="W67" i="80"/>
  <c r="X67" i="80"/>
  <c r="Y67" i="80"/>
  <c r="Z67" i="80"/>
  <c r="AA67" i="80"/>
  <c r="AB67" i="80"/>
  <c r="AC67" i="80"/>
  <c r="AD67" i="80"/>
  <c r="AE67" i="80"/>
  <c r="AF67" i="80"/>
  <c r="AG67" i="80"/>
  <c r="AH67" i="80"/>
  <c r="AI67" i="80"/>
  <c r="AJ67" i="80"/>
  <c r="AK67" i="80"/>
  <c r="E68" i="80"/>
  <c r="F68" i="80"/>
  <c r="G68" i="80"/>
  <c r="H68" i="80"/>
  <c r="I68" i="80"/>
  <c r="J68" i="80"/>
  <c r="K68" i="80"/>
  <c r="L68" i="80"/>
  <c r="M68" i="80"/>
  <c r="N68" i="80"/>
  <c r="O68" i="80"/>
  <c r="P68" i="80"/>
  <c r="Q68" i="80"/>
  <c r="R68" i="80"/>
  <c r="S68" i="80"/>
  <c r="T68" i="80"/>
  <c r="U68" i="80"/>
  <c r="V68" i="80"/>
  <c r="W68" i="80"/>
  <c r="X68" i="80"/>
  <c r="Y68" i="80"/>
  <c r="Z68" i="80"/>
  <c r="AA68" i="80"/>
  <c r="AB68" i="80"/>
  <c r="AC68" i="80"/>
  <c r="AD68" i="80"/>
  <c r="AE68" i="80"/>
  <c r="AF68" i="80"/>
  <c r="AG68" i="80"/>
  <c r="AH68" i="80"/>
  <c r="AI68" i="80"/>
  <c r="AJ68" i="80"/>
  <c r="AK68" i="80"/>
  <c r="E69" i="80"/>
  <c r="F69" i="80"/>
  <c r="G69" i="80"/>
  <c r="H69" i="80"/>
  <c r="I69" i="80"/>
  <c r="J69" i="80"/>
  <c r="K69" i="80"/>
  <c r="L69" i="80"/>
  <c r="M69" i="80"/>
  <c r="N69" i="80"/>
  <c r="O69" i="80"/>
  <c r="P69" i="80"/>
  <c r="Q69" i="80"/>
  <c r="R69" i="80"/>
  <c r="S69" i="80"/>
  <c r="T69" i="80"/>
  <c r="U69" i="80"/>
  <c r="V69" i="80"/>
  <c r="W69" i="80"/>
  <c r="X69" i="80"/>
  <c r="Y69" i="80"/>
  <c r="Z69" i="80"/>
  <c r="AA69" i="80"/>
  <c r="AB69" i="80"/>
  <c r="AC69" i="80"/>
  <c r="AD69" i="80"/>
  <c r="AE69" i="80"/>
  <c r="AF69" i="80"/>
  <c r="AG69" i="80"/>
  <c r="AH69" i="80"/>
  <c r="AI69" i="80"/>
  <c r="AJ69" i="80"/>
  <c r="AK69" i="80"/>
  <c r="E70" i="80"/>
  <c r="F70" i="80"/>
  <c r="G70" i="80"/>
  <c r="H70" i="80"/>
  <c r="I70" i="80"/>
  <c r="J70" i="80"/>
  <c r="K70" i="80"/>
  <c r="L70" i="80"/>
  <c r="M70" i="80"/>
  <c r="N70" i="80"/>
  <c r="O70" i="80"/>
  <c r="P70" i="80"/>
  <c r="Q70" i="80"/>
  <c r="R70" i="80"/>
  <c r="S70" i="80"/>
  <c r="T70" i="80"/>
  <c r="U70" i="80"/>
  <c r="V70" i="80"/>
  <c r="W70" i="80"/>
  <c r="X70" i="80"/>
  <c r="Y70" i="80"/>
  <c r="Z70" i="80"/>
  <c r="AA70" i="80"/>
  <c r="AB70" i="80"/>
  <c r="AC70" i="80"/>
  <c r="AD70" i="80"/>
  <c r="AE70" i="80"/>
  <c r="AF70" i="80"/>
  <c r="AG70" i="80"/>
  <c r="AH70" i="80"/>
  <c r="AI70" i="80"/>
  <c r="AJ70" i="80"/>
  <c r="AK70" i="80"/>
  <c r="E71" i="80"/>
  <c r="F71" i="80"/>
  <c r="G71" i="80"/>
  <c r="H71" i="80"/>
  <c r="I71" i="80"/>
  <c r="J71" i="80"/>
  <c r="K71" i="80"/>
  <c r="L71" i="80"/>
  <c r="M71" i="80"/>
  <c r="N71" i="80"/>
  <c r="O71" i="80"/>
  <c r="P71" i="80"/>
  <c r="Q71" i="80"/>
  <c r="R71" i="80"/>
  <c r="S71" i="80"/>
  <c r="T71" i="80"/>
  <c r="U71" i="80"/>
  <c r="V71" i="80"/>
  <c r="W71" i="80"/>
  <c r="X71" i="80"/>
  <c r="Y71" i="80"/>
  <c r="Z71" i="80"/>
  <c r="AA71" i="80"/>
  <c r="AB71" i="80"/>
  <c r="AC71" i="80"/>
  <c r="AD71" i="80"/>
  <c r="AE71" i="80"/>
  <c r="AF71" i="80"/>
  <c r="AG71" i="80"/>
  <c r="AH71" i="80"/>
  <c r="AI71" i="80"/>
  <c r="AJ71" i="80"/>
  <c r="AK71" i="80"/>
  <c r="E72" i="80"/>
  <c r="F72" i="80"/>
  <c r="G72" i="80"/>
  <c r="H72" i="80"/>
  <c r="I72" i="80"/>
  <c r="J72" i="80"/>
  <c r="K72" i="80"/>
  <c r="L72" i="80"/>
  <c r="M72" i="80"/>
  <c r="N72" i="80"/>
  <c r="O72" i="80"/>
  <c r="P72" i="80"/>
  <c r="Q72" i="80"/>
  <c r="R72" i="80"/>
  <c r="S72" i="80"/>
  <c r="T72" i="80"/>
  <c r="U72" i="80"/>
  <c r="V72" i="80"/>
  <c r="W72" i="80"/>
  <c r="X72" i="80"/>
  <c r="Y72" i="80"/>
  <c r="Z72" i="80"/>
  <c r="AA72" i="80"/>
  <c r="AB72" i="80"/>
  <c r="AC72" i="80"/>
  <c r="AD72" i="80"/>
  <c r="AE72" i="80"/>
  <c r="AF72" i="80"/>
  <c r="AG72" i="80"/>
  <c r="AH72" i="80"/>
  <c r="AI72" i="80"/>
  <c r="AJ72" i="80"/>
  <c r="AK72" i="80"/>
  <c r="E73" i="80"/>
  <c r="E10" i="80" s="1"/>
  <c r="F73" i="80"/>
  <c r="F10" i="80" s="1"/>
  <c r="G73" i="80"/>
  <c r="G10" i="80" s="1"/>
  <c r="H73" i="80"/>
  <c r="H10" i="80" s="1"/>
  <c r="I73" i="80"/>
  <c r="I10" i="80" s="1"/>
  <c r="J73" i="80"/>
  <c r="J10" i="80" s="1"/>
  <c r="K73" i="80"/>
  <c r="L73" i="80"/>
  <c r="L10" i="80" s="1"/>
  <c r="M73" i="80"/>
  <c r="M10" i="80" s="1"/>
  <c r="N73" i="80"/>
  <c r="N10" i="80" s="1"/>
  <c r="O73" i="80"/>
  <c r="O10" i="80" s="1"/>
  <c r="P73" i="80"/>
  <c r="P10" i="80" s="1"/>
  <c r="Q73" i="80"/>
  <c r="Q10" i="80" s="1"/>
  <c r="R73" i="80"/>
  <c r="R10" i="80" s="1"/>
  <c r="S73" i="80"/>
  <c r="T73" i="80"/>
  <c r="T10" i="80" s="1"/>
  <c r="U73" i="80"/>
  <c r="U10" i="80" s="1"/>
  <c r="V73" i="80"/>
  <c r="V10" i="80" s="1"/>
  <c r="W73" i="80"/>
  <c r="W10" i="80" s="1"/>
  <c r="X73" i="80"/>
  <c r="X10" i="80" s="1"/>
  <c r="Y73" i="80"/>
  <c r="Y10" i="80" s="1"/>
  <c r="Z73" i="80"/>
  <c r="Z10" i="80" s="1"/>
  <c r="AA73" i="80"/>
  <c r="AB73" i="80"/>
  <c r="AB10" i="80" s="1"/>
  <c r="AC73" i="80"/>
  <c r="AC10" i="80" s="1"/>
  <c r="AD73" i="80"/>
  <c r="AD10" i="80" s="1"/>
  <c r="AE73" i="80"/>
  <c r="AE10" i="80" s="1"/>
  <c r="AF73" i="80"/>
  <c r="AF10" i="80" s="1"/>
  <c r="AG73" i="80"/>
  <c r="AG10" i="80" s="1"/>
  <c r="AH73" i="80"/>
  <c r="AH10" i="80" s="1"/>
  <c r="AI73" i="80"/>
  <c r="AJ73" i="80"/>
  <c r="AJ10" i="80" s="1"/>
  <c r="AK73" i="80"/>
  <c r="AK10" i="80" s="1"/>
  <c r="E74" i="80"/>
  <c r="F74" i="80"/>
  <c r="G74" i="80"/>
  <c r="H74" i="80"/>
  <c r="I74" i="80"/>
  <c r="J74" i="80"/>
  <c r="K74" i="80"/>
  <c r="L74" i="80"/>
  <c r="M74" i="80"/>
  <c r="N74" i="80"/>
  <c r="O74" i="80"/>
  <c r="P74" i="80"/>
  <c r="Q74" i="80"/>
  <c r="R74" i="80"/>
  <c r="S74" i="80"/>
  <c r="T74" i="80"/>
  <c r="U74" i="80"/>
  <c r="V74" i="80"/>
  <c r="W74" i="80"/>
  <c r="X74" i="80"/>
  <c r="Y74" i="80"/>
  <c r="Z74" i="80"/>
  <c r="AA74" i="80"/>
  <c r="AB74" i="80"/>
  <c r="AC74" i="80"/>
  <c r="AD74" i="80"/>
  <c r="AE74" i="80"/>
  <c r="AF74" i="80"/>
  <c r="AG74" i="80"/>
  <c r="AH74" i="80"/>
  <c r="AI74" i="80"/>
  <c r="AJ74" i="80"/>
  <c r="AK74" i="80"/>
  <c r="E75" i="80"/>
  <c r="F75" i="80"/>
  <c r="G75" i="80"/>
  <c r="H75" i="80"/>
  <c r="I75" i="80"/>
  <c r="J75" i="80"/>
  <c r="K75" i="80"/>
  <c r="L75" i="80"/>
  <c r="M75" i="80"/>
  <c r="N75" i="80"/>
  <c r="O75" i="80"/>
  <c r="P75" i="80"/>
  <c r="Q75" i="80"/>
  <c r="R75" i="80"/>
  <c r="S75" i="80"/>
  <c r="T75" i="80"/>
  <c r="U75" i="80"/>
  <c r="V75" i="80"/>
  <c r="W75" i="80"/>
  <c r="X75" i="80"/>
  <c r="Y75" i="80"/>
  <c r="Z75" i="80"/>
  <c r="AA75" i="80"/>
  <c r="AB75" i="80"/>
  <c r="AC75" i="80"/>
  <c r="AD75" i="80"/>
  <c r="AE75" i="80"/>
  <c r="AF75" i="80"/>
  <c r="AG75" i="80"/>
  <c r="AH75" i="80"/>
  <c r="AI75" i="80"/>
  <c r="AJ75" i="80"/>
  <c r="AK75" i="80"/>
  <c r="E76" i="80"/>
  <c r="F76" i="80"/>
  <c r="G76" i="80"/>
  <c r="H76" i="80"/>
  <c r="I76" i="80"/>
  <c r="J76" i="80"/>
  <c r="K76" i="80"/>
  <c r="L76" i="80"/>
  <c r="M76" i="80"/>
  <c r="N76" i="80"/>
  <c r="O76" i="80"/>
  <c r="P76" i="80"/>
  <c r="Q76" i="80"/>
  <c r="R76" i="80"/>
  <c r="S76" i="80"/>
  <c r="T76" i="80"/>
  <c r="U76" i="80"/>
  <c r="V76" i="80"/>
  <c r="W76" i="80"/>
  <c r="X76" i="80"/>
  <c r="Y76" i="80"/>
  <c r="Z76" i="80"/>
  <c r="AA76" i="80"/>
  <c r="AB76" i="80"/>
  <c r="AC76" i="80"/>
  <c r="AD76" i="80"/>
  <c r="AE76" i="80"/>
  <c r="AF76" i="80"/>
  <c r="AG76" i="80"/>
  <c r="AH76" i="80"/>
  <c r="AI76" i="80"/>
  <c r="AJ76" i="80"/>
  <c r="AK76" i="80"/>
  <c r="E77" i="80"/>
  <c r="F77" i="80"/>
  <c r="G77" i="80"/>
  <c r="H77" i="80"/>
  <c r="I77" i="80"/>
  <c r="J77" i="80"/>
  <c r="K77" i="80"/>
  <c r="L77" i="80"/>
  <c r="M77" i="80"/>
  <c r="N77" i="80"/>
  <c r="O77" i="80"/>
  <c r="P77" i="80"/>
  <c r="Q77" i="80"/>
  <c r="R77" i="80"/>
  <c r="S77" i="80"/>
  <c r="T77" i="80"/>
  <c r="U77" i="80"/>
  <c r="V77" i="80"/>
  <c r="W77" i="80"/>
  <c r="X77" i="80"/>
  <c r="Y77" i="80"/>
  <c r="Z77" i="80"/>
  <c r="AA77" i="80"/>
  <c r="AB77" i="80"/>
  <c r="AC77" i="80"/>
  <c r="AD77" i="80"/>
  <c r="AE77" i="80"/>
  <c r="AF77" i="80"/>
  <c r="AG77" i="80"/>
  <c r="AH77" i="80"/>
  <c r="AI77" i="80"/>
  <c r="AJ77" i="80"/>
  <c r="AK77" i="80"/>
  <c r="E78" i="80"/>
  <c r="F78" i="80"/>
  <c r="G78" i="80"/>
  <c r="H78" i="80"/>
  <c r="I78" i="80"/>
  <c r="J78" i="80"/>
  <c r="K78" i="80"/>
  <c r="K10" i="80" s="1"/>
  <c r="L78" i="80"/>
  <c r="M78" i="80"/>
  <c r="N78" i="80"/>
  <c r="O78" i="80"/>
  <c r="P78" i="80"/>
  <c r="Q78" i="80"/>
  <c r="R78" i="80"/>
  <c r="S78" i="80"/>
  <c r="S10" i="80" s="1"/>
  <c r="T78" i="80"/>
  <c r="U78" i="80"/>
  <c r="V78" i="80"/>
  <c r="W78" i="80"/>
  <c r="X78" i="80"/>
  <c r="Y78" i="80"/>
  <c r="Z78" i="80"/>
  <c r="AA78" i="80"/>
  <c r="AA10" i="80" s="1"/>
  <c r="AB78" i="80"/>
  <c r="AC78" i="80"/>
  <c r="AD78" i="80"/>
  <c r="AE78" i="80"/>
  <c r="AF78" i="80"/>
  <c r="AG78" i="80"/>
  <c r="AH78" i="80"/>
  <c r="AI78" i="80"/>
  <c r="AI10" i="80" s="1"/>
  <c r="AJ78" i="80"/>
  <c r="AK78" i="80"/>
  <c r="E79" i="80"/>
  <c r="F79" i="80"/>
  <c r="G79" i="80"/>
  <c r="H79" i="80"/>
  <c r="I79" i="80"/>
  <c r="J79" i="80"/>
  <c r="K79" i="80"/>
  <c r="L79" i="80"/>
  <c r="M79" i="80"/>
  <c r="N79" i="80"/>
  <c r="O79" i="80"/>
  <c r="P79" i="80"/>
  <c r="Q79" i="80"/>
  <c r="R79" i="80"/>
  <c r="S79" i="80"/>
  <c r="T79" i="80"/>
  <c r="U79" i="80"/>
  <c r="V79" i="80"/>
  <c r="W79" i="80"/>
  <c r="X79" i="80"/>
  <c r="Y79" i="80"/>
  <c r="Z79" i="80"/>
  <c r="AA79" i="80"/>
  <c r="AB79" i="80"/>
  <c r="AC79" i="80"/>
  <c r="AD79" i="80"/>
  <c r="AE79" i="80"/>
  <c r="AF79" i="80"/>
  <c r="AG79" i="80"/>
  <c r="AH79" i="80"/>
  <c r="AI79" i="80"/>
  <c r="AJ79" i="80"/>
  <c r="AK79" i="80"/>
  <c r="E80" i="80"/>
  <c r="F80" i="80"/>
  <c r="G80" i="80"/>
  <c r="H80" i="80"/>
  <c r="I80" i="80"/>
  <c r="J80" i="80"/>
  <c r="K80" i="80"/>
  <c r="L80" i="80"/>
  <c r="M80" i="80"/>
  <c r="N80" i="80"/>
  <c r="O80" i="80"/>
  <c r="P80" i="80"/>
  <c r="Q80" i="80"/>
  <c r="R80" i="80"/>
  <c r="S80" i="80"/>
  <c r="T80" i="80"/>
  <c r="U80" i="80"/>
  <c r="V80" i="80"/>
  <c r="W80" i="80"/>
  <c r="X80" i="80"/>
  <c r="Y80" i="80"/>
  <c r="Z80" i="80"/>
  <c r="AA80" i="80"/>
  <c r="AB80" i="80"/>
  <c r="AC80" i="80"/>
  <c r="AD80" i="80"/>
  <c r="AE80" i="80"/>
  <c r="AF80" i="80"/>
  <c r="AG80" i="80"/>
  <c r="AH80" i="80"/>
  <c r="AI80" i="80"/>
  <c r="AJ80" i="80"/>
  <c r="AK80" i="80"/>
  <c r="E81" i="80"/>
  <c r="F81" i="80"/>
  <c r="G81" i="80"/>
  <c r="H81" i="80"/>
  <c r="I81" i="80"/>
  <c r="J81" i="80"/>
  <c r="K81" i="80"/>
  <c r="L81" i="80"/>
  <c r="M81" i="80"/>
  <c r="N81" i="80"/>
  <c r="O81" i="80"/>
  <c r="P81" i="80"/>
  <c r="Q81" i="80"/>
  <c r="R81" i="80"/>
  <c r="S81" i="80"/>
  <c r="T81" i="80"/>
  <c r="U81" i="80"/>
  <c r="V81" i="80"/>
  <c r="W81" i="80"/>
  <c r="X81" i="80"/>
  <c r="Y81" i="80"/>
  <c r="Z81" i="80"/>
  <c r="AA81" i="80"/>
  <c r="AB81" i="80"/>
  <c r="AC81" i="80"/>
  <c r="AD81" i="80"/>
  <c r="AE81" i="80"/>
  <c r="AF81" i="80"/>
  <c r="AG81" i="80"/>
  <c r="AH81" i="80"/>
  <c r="AI81" i="80"/>
  <c r="AJ81" i="80"/>
  <c r="AK81" i="80"/>
  <c r="E82" i="80"/>
  <c r="F82" i="80"/>
  <c r="G82" i="80"/>
  <c r="H82" i="80"/>
  <c r="I82" i="80"/>
  <c r="J82" i="80"/>
  <c r="K82" i="80"/>
  <c r="L82" i="80"/>
  <c r="M82" i="80"/>
  <c r="N82" i="80"/>
  <c r="O82" i="80"/>
  <c r="P82" i="80"/>
  <c r="Q82" i="80"/>
  <c r="R82" i="80"/>
  <c r="S82" i="80"/>
  <c r="T82" i="80"/>
  <c r="U82" i="80"/>
  <c r="V82" i="80"/>
  <c r="W82" i="80"/>
  <c r="X82" i="80"/>
  <c r="Y82" i="80"/>
  <c r="Z82" i="80"/>
  <c r="AA82" i="80"/>
  <c r="AB82" i="80"/>
  <c r="AC82" i="80"/>
  <c r="AD82" i="80"/>
  <c r="AE82" i="80"/>
  <c r="AF82" i="80"/>
  <c r="AG82" i="80"/>
  <c r="AH82" i="80"/>
  <c r="AI82" i="80"/>
  <c r="AJ82" i="80"/>
  <c r="AK82" i="80"/>
  <c r="E83" i="80"/>
  <c r="F83" i="80"/>
  <c r="G83" i="80"/>
  <c r="H83" i="80"/>
  <c r="I83" i="80"/>
  <c r="J83" i="80"/>
  <c r="K83" i="80"/>
  <c r="L83" i="80"/>
  <c r="M83" i="80"/>
  <c r="N83" i="80"/>
  <c r="O83" i="80"/>
  <c r="P83" i="80"/>
  <c r="Q83" i="80"/>
  <c r="R83" i="80"/>
  <c r="S83" i="80"/>
  <c r="T83" i="80"/>
  <c r="U83" i="80"/>
  <c r="V83" i="80"/>
  <c r="W83" i="80"/>
  <c r="X83" i="80"/>
  <c r="Y83" i="80"/>
  <c r="Z83" i="80"/>
  <c r="AA83" i="80"/>
  <c r="AB83" i="80"/>
  <c r="AC83" i="80"/>
  <c r="AD83" i="80"/>
  <c r="AE83" i="80"/>
  <c r="AF83" i="80"/>
  <c r="AG83" i="80"/>
  <c r="AH83" i="80"/>
  <c r="AI83" i="80"/>
  <c r="AJ83" i="80"/>
  <c r="AK83" i="80"/>
  <c r="E84" i="80"/>
  <c r="F84" i="80"/>
  <c r="G84" i="80"/>
  <c r="H84" i="80"/>
  <c r="I84" i="80"/>
  <c r="J84" i="80"/>
  <c r="K84" i="80"/>
  <c r="L84" i="80"/>
  <c r="M84" i="80"/>
  <c r="N84" i="80"/>
  <c r="O84" i="80"/>
  <c r="P84" i="80"/>
  <c r="Q84" i="80"/>
  <c r="R84" i="80"/>
  <c r="S84" i="80"/>
  <c r="T84" i="80"/>
  <c r="U84" i="80"/>
  <c r="V84" i="80"/>
  <c r="W84" i="80"/>
  <c r="X84" i="80"/>
  <c r="Y84" i="80"/>
  <c r="Z84" i="80"/>
  <c r="AA84" i="80"/>
  <c r="AB84" i="80"/>
  <c r="AC84" i="80"/>
  <c r="AD84" i="80"/>
  <c r="AE84" i="80"/>
  <c r="AF84" i="80"/>
  <c r="AG84" i="80"/>
  <c r="AH84" i="80"/>
  <c r="AI84" i="80"/>
  <c r="AJ84" i="80"/>
  <c r="AK84" i="80"/>
  <c r="E85" i="80"/>
  <c r="F85" i="80"/>
  <c r="G85" i="80"/>
  <c r="H85" i="80"/>
  <c r="I85" i="80"/>
  <c r="J85" i="80"/>
  <c r="K85" i="80"/>
  <c r="L85" i="80"/>
  <c r="M85" i="80"/>
  <c r="N85" i="80"/>
  <c r="O85" i="80"/>
  <c r="P85" i="80"/>
  <c r="Q85" i="80"/>
  <c r="R85" i="80"/>
  <c r="S85" i="80"/>
  <c r="T85" i="80"/>
  <c r="U85" i="80"/>
  <c r="V85" i="80"/>
  <c r="W85" i="80"/>
  <c r="X85" i="80"/>
  <c r="Y85" i="80"/>
  <c r="Z85" i="80"/>
  <c r="AA85" i="80"/>
  <c r="AB85" i="80"/>
  <c r="AC85" i="80"/>
  <c r="AD85" i="80"/>
  <c r="AE85" i="80"/>
  <c r="AF85" i="80"/>
  <c r="AG85" i="80"/>
  <c r="AH85" i="80"/>
  <c r="AI85" i="80"/>
  <c r="AJ85" i="80"/>
  <c r="AK85" i="80"/>
  <c r="E86" i="80"/>
  <c r="F86" i="80"/>
  <c r="G86" i="80"/>
  <c r="H86" i="80"/>
  <c r="I86" i="80"/>
  <c r="J86" i="80"/>
  <c r="K86" i="80"/>
  <c r="L86" i="80"/>
  <c r="M86" i="80"/>
  <c r="N86" i="80"/>
  <c r="O86" i="80"/>
  <c r="P86" i="80"/>
  <c r="Q86" i="80"/>
  <c r="R86" i="80"/>
  <c r="S86" i="80"/>
  <c r="T86" i="80"/>
  <c r="U86" i="80"/>
  <c r="V86" i="80"/>
  <c r="W86" i="80"/>
  <c r="X86" i="80"/>
  <c r="Y86" i="80"/>
  <c r="Z86" i="80"/>
  <c r="AA86" i="80"/>
  <c r="AB86" i="80"/>
  <c r="AC86" i="80"/>
  <c r="AD86" i="80"/>
  <c r="AE86" i="80"/>
  <c r="AF86" i="80"/>
  <c r="AG86" i="80"/>
  <c r="AH86" i="80"/>
  <c r="AI86" i="80"/>
  <c r="AJ86" i="80"/>
  <c r="AK86" i="80"/>
  <c r="E87" i="80"/>
  <c r="E11" i="80" s="1"/>
  <c r="F87" i="80"/>
  <c r="F11" i="80" s="1"/>
  <c r="G87" i="80"/>
  <c r="G11" i="80" s="1"/>
  <c r="H87" i="80"/>
  <c r="H11" i="80" s="1"/>
  <c r="I87" i="80"/>
  <c r="I11" i="80" s="1"/>
  <c r="J87" i="80"/>
  <c r="J11" i="80" s="1"/>
  <c r="K87" i="80"/>
  <c r="K11" i="80" s="1"/>
  <c r="L87" i="80"/>
  <c r="L11" i="80" s="1"/>
  <c r="M87" i="80"/>
  <c r="M11" i="80" s="1"/>
  <c r="N87" i="80"/>
  <c r="N11" i="80" s="1"/>
  <c r="O87" i="80"/>
  <c r="O11" i="80" s="1"/>
  <c r="P87" i="80"/>
  <c r="P11" i="80" s="1"/>
  <c r="Q87" i="80"/>
  <c r="Q11" i="80" s="1"/>
  <c r="R87" i="80"/>
  <c r="R11" i="80" s="1"/>
  <c r="S87" i="80"/>
  <c r="S11" i="80" s="1"/>
  <c r="T87" i="80"/>
  <c r="T11" i="80" s="1"/>
  <c r="U87" i="80"/>
  <c r="U11" i="80" s="1"/>
  <c r="V87" i="80"/>
  <c r="V11" i="80" s="1"/>
  <c r="W87" i="80"/>
  <c r="W11" i="80" s="1"/>
  <c r="X87" i="80"/>
  <c r="X11" i="80" s="1"/>
  <c r="Y87" i="80"/>
  <c r="Y11" i="80" s="1"/>
  <c r="Z87" i="80"/>
  <c r="Z11" i="80" s="1"/>
  <c r="AA87" i="80"/>
  <c r="AA11" i="80" s="1"/>
  <c r="AB87" i="80"/>
  <c r="AB11" i="80" s="1"/>
  <c r="AC87" i="80"/>
  <c r="AC11" i="80" s="1"/>
  <c r="AD87" i="80"/>
  <c r="AD11" i="80" s="1"/>
  <c r="AE87" i="80"/>
  <c r="AE11" i="80" s="1"/>
  <c r="AF87" i="80"/>
  <c r="AF11" i="80" s="1"/>
  <c r="AG87" i="80"/>
  <c r="AG11" i="80" s="1"/>
  <c r="AH87" i="80"/>
  <c r="AH11" i="80" s="1"/>
  <c r="AI87" i="80"/>
  <c r="AI11" i="80" s="1"/>
  <c r="AJ87" i="80"/>
  <c r="AJ11" i="80" s="1"/>
  <c r="AK87" i="80"/>
  <c r="AK11" i="80" s="1"/>
  <c r="E88" i="80"/>
  <c r="F88" i="80"/>
  <c r="G88" i="80"/>
  <c r="H88" i="80"/>
  <c r="I88" i="80"/>
  <c r="J88" i="80"/>
  <c r="K88" i="80"/>
  <c r="L88" i="80"/>
  <c r="M88" i="80"/>
  <c r="N88" i="80"/>
  <c r="O88" i="80"/>
  <c r="P88" i="80"/>
  <c r="Q88" i="80"/>
  <c r="R88" i="80"/>
  <c r="S88" i="80"/>
  <c r="T88" i="80"/>
  <c r="U88" i="80"/>
  <c r="V88" i="80"/>
  <c r="W88" i="80"/>
  <c r="X88" i="80"/>
  <c r="Y88" i="80"/>
  <c r="Z88" i="80"/>
  <c r="AA88" i="80"/>
  <c r="AB88" i="80"/>
  <c r="AC88" i="80"/>
  <c r="AD88" i="80"/>
  <c r="AE88" i="80"/>
  <c r="AF88" i="80"/>
  <c r="AG88" i="80"/>
  <c r="AH88" i="80"/>
  <c r="AI88" i="80"/>
  <c r="AJ88" i="80"/>
  <c r="AK88" i="80"/>
  <c r="E89" i="80"/>
  <c r="F89" i="80"/>
  <c r="G89" i="80"/>
  <c r="H89" i="80"/>
  <c r="I89" i="80"/>
  <c r="J89" i="80"/>
  <c r="K89" i="80"/>
  <c r="L89" i="80"/>
  <c r="M89" i="80"/>
  <c r="N89" i="80"/>
  <c r="O89" i="80"/>
  <c r="P89" i="80"/>
  <c r="Q89" i="80"/>
  <c r="R89" i="80"/>
  <c r="S89" i="80"/>
  <c r="T89" i="80"/>
  <c r="U89" i="80"/>
  <c r="V89" i="80"/>
  <c r="W89" i="80"/>
  <c r="X89" i="80"/>
  <c r="Y89" i="80"/>
  <c r="Z89" i="80"/>
  <c r="AA89" i="80"/>
  <c r="AB89" i="80"/>
  <c r="AC89" i="80"/>
  <c r="AD89" i="80"/>
  <c r="AE89" i="80"/>
  <c r="AF89" i="80"/>
  <c r="AG89" i="80"/>
  <c r="AH89" i="80"/>
  <c r="AI89" i="80"/>
  <c r="AJ89" i="80"/>
  <c r="AK89" i="80"/>
  <c r="E90" i="80"/>
  <c r="F90" i="80"/>
  <c r="G90" i="80"/>
  <c r="H90" i="80"/>
  <c r="I90" i="80"/>
  <c r="J90" i="80"/>
  <c r="K90" i="80"/>
  <c r="L90" i="80"/>
  <c r="M90" i="80"/>
  <c r="N90" i="80"/>
  <c r="O90" i="80"/>
  <c r="P90" i="80"/>
  <c r="Q90" i="80"/>
  <c r="R90" i="80"/>
  <c r="S90" i="80"/>
  <c r="T90" i="80"/>
  <c r="U90" i="80"/>
  <c r="V90" i="80"/>
  <c r="W90" i="80"/>
  <c r="X90" i="80"/>
  <c r="Y90" i="80"/>
  <c r="Z90" i="80"/>
  <c r="AA90" i="80"/>
  <c r="AB90" i="80"/>
  <c r="AC90" i="80"/>
  <c r="AD90" i="80"/>
  <c r="AE90" i="80"/>
  <c r="AF90" i="80"/>
  <c r="AG90" i="80"/>
  <c r="AH90" i="80"/>
  <c r="AI90" i="80"/>
  <c r="AJ90" i="80"/>
  <c r="AK90" i="80"/>
  <c r="E91" i="80"/>
  <c r="F91" i="80"/>
  <c r="G91" i="80"/>
  <c r="H91" i="80"/>
  <c r="I91" i="80"/>
  <c r="J91" i="80"/>
  <c r="K91" i="80"/>
  <c r="L91" i="80"/>
  <c r="M91" i="80"/>
  <c r="N91" i="80"/>
  <c r="O91" i="80"/>
  <c r="P91" i="80"/>
  <c r="Q91" i="80"/>
  <c r="R91" i="80"/>
  <c r="S91" i="80"/>
  <c r="T91" i="80"/>
  <c r="U91" i="80"/>
  <c r="V91" i="80"/>
  <c r="W91" i="80"/>
  <c r="X91" i="80"/>
  <c r="Y91" i="80"/>
  <c r="Z91" i="80"/>
  <c r="AA91" i="80"/>
  <c r="AB91" i="80"/>
  <c r="AC91" i="80"/>
  <c r="AD91" i="80"/>
  <c r="AE91" i="80"/>
  <c r="AF91" i="80"/>
  <c r="AG91" i="80"/>
  <c r="AH91" i="80"/>
  <c r="AI91" i="80"/>
  <c r="AJ91" i="80"/>
  <c r="AK91" i="80"/>
  <c r="E92" i="80"/>
  <c r="F92" i="80"/>
  <c r="G92" i="80"/>
  <c r="H92" i="80"/>
  <c r="I92" i="80"/>
  <c r="J92" i="80"/>
  <c r="K92" i="80"/>
  <c r="L92" i="80"/>
  <c r="M92" i="80"/>
  <c r="N92" i="80"/>
  <c r="O92" i="80"/>
  <c r="P92" i="80"/>
  <c r="Q92" i="80"/>
  <c r="R92" i="80"/>
  <c r="S92" i="80"/>
  <c r="T92" i="80"/>
  <c r="U92" i="80"/>
  <c r="V92" i="80"/>
  <c r="W92" i="80"/>
  <c r="X92" i="80"/>
  <c r="Y92" i="80"/>
  <c r="Z92" i="80"/>
  <c r="AA92" i="80"/>
  <c r="AB92" i="80"/>
  <c r="AC92" i="80"/>
  <c r="AD92" i="80"/>
  <c r="AE92" i="80"/>
  <c r="AF92" i="80"/>
  <c r="AG92" i="80"/>
  <c r="AH92" i="80"/>
  <c r="AI92" i="80"/>
  <c r="AJ92" i="80"/>
  <c r="AK92" i="80"/>
  <c r="E93" i="80"/>
  <c r="F93" i="80"/>
  <c r="G93" i="80"/>
  <c r="H93" i="80"/>
  <c r="I93" i="80"/>
  <c r="J93" i="80"/>
  <c r="K93" i="80"/>
  <c r="L93" i="80"/>
  <c r="M93" i="80"/>
  <c r="N93" i="80"/>
  <c r="O93" i="80"/>
  <c r="P93" i="80"/>
  <c r="Q93" i="80"/>
  <c r="R93" i="80"/>
  <c r="S93" i="80"/>
  <c r="T93" i="80"/>
  <c r="U93" i="80"/>
  <c r="V93" i="80"/>
  <c r="W93" i="80"/>
  <c r="X93" i="80"/>
  <c r="Y93" i="80"/>
  <c r="Z93" i="80"/>
  <c r="AA93" i="80"/>
  <c r="AB93" i="80"/>
  <c r="AC93" i="80"/>
  <c r="AD93" i="80"/>
  <c r="AE93" i="80"/>
  <c r="AF93" i="80"/>
  <c r="AG93" i="80"/>
  <c r="AH93" i="80"/>
  <c r="AI93" i="80"/>
  <c r="AJ93" i="80"/>
  <c r="AK93" i="80"/>
  <c r="E94" i="80"/>
  <c r="F94" i="80"/>
  <c r="G94" i="80"/>
  <c r="H94" i="80"/>
  <c r="I94" i="80"/>
  <c r="J94" i="80"/>
  <c r="K94" i="80"/>
  <c r="L94" i="80"/>
  <c r="M94" i="80"/>
  <c r="N94" i="80"/>
  <c r="O94" i="80"/>
  <c r="P94" i="80"/>
  <c r="Q94" i="80"/>
  <c r="R94" i="80"/>
  <c r="S94" i="80"/>
  <c r="T94" i="80"/>
  <c r="U94" i="80"/>
  <c r="V94" i="80"/>
  <c r="W94" i="80"/>
  <c r="X94" i="80"/>
  <c r="Y94" i="80"/>
  <c r="Z94" i="80"/>
  <c r="AA94" i="80"/>
  <c r="AB94" i="80"/>
  <c r="AC94" i="80"/>
  <c r="AD94" i="80"/>
  <c r="AE94" i="80"/>
  <c r="AF94" i="80"/>
  <c r="AG94" i="80"/>
  <c r="AH94" i="80"/>
  <c r="AI94" i="80"/>
  <c r="AJ94" i="80"/>
  <c r="AK94" i="80"/>
  <c r="E95" i="80"/>
  <c r="F95" i="80"/>
  <c r="G95" i="80"/>
  <c r="H95" i="80"/>
  <c r="I95" i="80"/>
  <c r="J95" i="80"/>
  <c r="K95" i="80"/>
  <c r="L95" i="80"/>
  <c r="M95" i="80"/>
  <c r="N95" i="80"/>
  <c r="O95" i="80"/>
  <c r="P95" i="80"/>
  <c r="Q95" i="80"/>
  <c r="R95" i="80"/>
  <c r="S95" i="80"/>
  <c r="T95" i="80"/>
  <c r="U95" i="80"/>
  <c r="V95" i="80"/>
  <c r="W95" i="80"/>
  <c r="X95" i="80"/>
  <c r="Y95" i="80"/>
  <c r="Z95" i="80"/>
  <c r="AA95" i="80"/>
  <c r="AB95" i="80"/>
  <c r="AC95" i="80"/>
  <c r="AD95" i="80"/>
  <c r="AE95" i="80"/>
  <c r="AF95" i="80"/>
  <c r="AG95" i="80"/>
  <c r="AH95" i="80"/>
  <c r="AI95" i="80"/>
  <c r="AJ95" i="80"/>
  <c r="AK95" i="80"/>
  <c r="E96" i="80"/>
  <c r="F96" i="80"/>
  <c r="G96" i="80"/>
  <c r="H96" i="80"/>
  <c r="I96" i="80"/>
  <c r="J96" i="80"/>
  <c r="K96" i="80"/>
  <c r="L96" i="80"/>
  <c r="M96" i="80"/>
  <c r="N96" i="80"/>
  <c r="O96" i="80"/>
  <c r="P96" i="80"/>
  <c r="Q96" i="80"/>
  <c r="R96" i="80"/>
  <c r="S96" i="80"/>
  <c r="T96" i="80"/>
  <c r="U96" i="80"/>
  <c r="V96" i="80"/>
  <c r="W96" i="80"/>
  <c r="X96" i="80"/>
  <c r="Y96" i="80"/>
  <c r="Z96" i="80"/>
  <c r="AA96" i="80"/>
  <c r="AB96" i="80"/>
  <c r="AC96" i="80"/>
  <c r="AD96" i="80"/>
  <c r="AE96" i="80"/>
  <c r="AF96" i="80"/>
  <c r="AG96" i="80"/>
  <c r="AH96" i="80"/>
  <c r="AI96" i="80"/>
  <c r="AJ96" i="80"/>
  <c r="AK96" i="80"/>
  <c r="E97" i="80"/>
  <c r="F97" i="80"/>
  <c r="G97" i="80"/>
  <c r="H97" i="80"/>
  <c r="I97" i="80"/>
  <c r="J97" i="80"/>
  <c r="K97" i="80"/>
  <c r="L97" i="80"/>
  <c r="M97" i="80"/>
  <c r="N97" i="80"/>
  <c r="O97" i="80"/>
  <c r="P97" i="80"/>
  <c r="Q97" i="80"/>
  <c r="R97" i="80"/>
  <c r="S97" i="80"/>
  <c r="T97" i="80"/>
  <c r="U97" i="80"/>
  <c r="V97" i="80"/>
  <c r="W97" i="80"/>
  <c r="X97" i="80"/>
  <c r="Y97" i="80"/>
  <c r="Z97" i="80"/>
  <c r="AA97" i="80"/>
  <c r="AB97" i="80"/>
  <c r="AC97" i="80"/>
  <c r="AD97" i="80"/>
  <c r="AE97" i="80"/>
  <c r="AF97" i="80"/>
  <c r="AG97" i="80"/>
  <c r="AH97" i="80"/>
  <c r="AI97" i="80"/>
  <c r="AJ97" i="80"/>
  <c r="AK97" i="80"/>
  <c r="E98" i="80"/>
  <c r="F98" i="80"/>
  <c r="G98" i="80"/>
  <c r="H98" i="80"/>
  <c r="I98" i="80"/>
  <c r="J98" i="80"/>
  <c r="K98" i="80"/>
  <c r="L98" i="80"/>
  <c r="M98" i="80"/>
  <c r="N98" i="80"/>
  <c r="O98" i="80"/>
  <c r="P98" i="80"/>
  <c r="Q98" i="80"/>
  <c r="R98" i="80"/>
  <c r="S98" i="80"/>
  <c r="T98" i="80"/>
  <c r="U98" i="80"/>
  <c r="V98" i="80"/>
  <c r="W98" i="80"/>
  <c r="X98" i="80"/>
  <c r="Y98" i="80"/>
  <c r="Z98" i="80"/>
  <c r="AA98" i="80"/>
  <c r="AB98" i="80"/>
  <c r="AC98" i="80"/>
  <c r="AD98" i="80"/>
  <c r="AE98" i="80"/>
  <c r="AF98" i="80"/>
  <c r="AG98" i="80"/>
  <c r="AH98" i="80"/>
  <c r="AI98" i="80"/>
  <c r="AJ98" i="80"/>
  <c r="AK98" i="80"/>
  <c r="E99" i="80"/>
  <c r="F99" i="80"/>
  <c r="G99" i="80"/>
  <c r="H99" i="80"/>
  <c r="I99" i="80"/>
  <c r="J99" i="80"/>
  <c r="K99" i="80"/>
  <c r="L99" i="80"/>
  <c r="M99" i="80"/>
  <c r="N99" i="80"/>
  <c r="O99" i="80"/>
  <c r="P99" i="80"/>
  <c r="Q99" i="80"/>
  <c r="R99" i="80"/>
  <c r="S99" i="80"/>
  <c r="T99" i="80"/>
  <c r="U99" i="80"/>
  <c r="V99" i="80"/>
  <c r="W99" i="80"/>
  <c r="X99" i="80"/>
  <c r="Y99" i="80"/>
  <c r="Z99" i="80"/>
  <c r="AA99" i="80"/>
  <c r="AB99" i="80"/>
  <c r="AC99" i="80"/>
  <c r="AD99" i="80"/>
  <c r="AE99" i="80"/>
  <c r="AF99" i="80"/>
  <c r="AG99" i="80"/>
  <c r="AH99" i="80"/>
  <c r="AI99" i="80"/>
  <c r="AJ99" i="80"/>
  <c r="AK99" i="80"/>
  <c r="E100" i="80"/>
  <c r="F100" i="80"/>
  <c r="G100" i="80"/>
  <c r="H100" i="80"/>
  <c r="I100" i="80"/>
  <c r="J100" i="80"/>
  <c r="K100" i="80"/>
  <c r="L100" i="80"/>
  <c r="M100" i="80"/>
  <c r="N100" i="80"/>
  <c r="O100" i="80"/>
  <c r="P100" i="80"/>
  <c r="Q100" i="80"/>
  <c r="R100" i="80"/>
  <c r="S100" i="80"/>
  <c r="T100" i="80"/>
  <c r="U100" i="80"/>
  <c r="V100" i="80"/>
  <c r="W100" i="80"/>
  <c r="X100" i="80"/>
  <c r="Y100" i="80"/>
  <c r="Z100" i="80"/>
  <c r="AA100" i="80"/>
  <c r="AB100" i="80"/>
  <c r="AC100" i="80"/>
  <c r="AD100" i="80"/>
  <c r="AE100" i="80"/>
  <c r="AF100" i="80"/>
  <c r="AG100" i="80"/>
  <c r="AH100" i="80"/>
  <c r="AI100" i="80"/>
  <c r="AJ100" i="80"/>
  <c r="AK100" i="80"/>
  <c r="E101" i="80"/>
  <c r="E12" i="80" s="1"/>
  <c r="F101" i="80"/>
  <c r="F12" i="80" s="1"/>
  <c r="G101" i="80"/>
  <c r="G12" i="80" s="1"/>
  <c r="H101" i="80"/>
  <c r="H12" i="80" s="1"/>
  <c r="I101" i="80"/>
  <c r="J101" i="80"/>
  <c r="J12" i="80" s="1"/>
  <c r="K101" i="80"/>
  <c r="K12" i="80" s="1"/>
  <c r="L101" i="80"/>
  <c r="L12" i="80" s="1"/>
  <c r="M101" i="80"/>
  <c r="M12" i="80" s="1"/>
  <c r="N101" i="80"/>
  <c r="N12" i="80" s="1"/>
  <c r="O101" i="80"/>
  <c r="O12" i="80" s="1"/>
  <c r="P101" i="80"/>
  <c r="P12" i="80" s="1"/>
  <c r="Q101" i="80"/>
  <c r="R101" i="80"/>
  <c r="R12" i="80" s="1"/>
  <c r="S101" i="80"/>
  <c r="S12" i="80" s="1"/>
  <c r="T101" i="80"/>
  <c r="T12" i="80" s="1"/>
  <c r="U101" i="80"/>
  <c r="U12" i="80" s="1"/>
  <c r="V101" i="80"/>
  <c r="V12" i="80" s="1"/>
  <c r="W101" i="80"/>
  <c r="W12" i="80" s="1"/>
  <c r="X101" i="80"/>
  <c r="X12" i="80" s="1"/>
  <c r="Y101" i="80"/>
  <c r="Z101" i="80"/>
  <c r="Z12" i="80" s="1"/>
  <c r="AA101" i="80"/>
  <c r="AA12" i="80" s="1"/>
  <c r="AB101" i="80"/>
  <c r="AB12" i="80" s="1"/>
  <c r="AC101" i="80"/>
  <c r="AC12" i="80" s="1"/>
  <c r="AD101" i="80"/>
  <c r="AD12" i="80" s="1"/>
  <c r="AE101" i="80"/>
  <c r="AE12" i="80" s="1"/>
  <c r="AF101" i="80"/>
  <c r="AF12" i="80" s="1"/>
  <c r="AG101" i="80"/>
  <c r="AH101" i="80"/>
  <c r="AH12" i="80" s="1"/>
  <c r="AI101" i="80"/>
  <c r="AI12" i="80" s="1"/>
  <c r="AJ101" i="80"/>
  <c r="AJ12" i="80" s="1"/>
  <c r="AK101" i="80"/>
  <c r="AK12" i="80" s="1"/>
  <c r="E102" i="80"/>
  <c r="F102" i="80"/>
  <c r="G102" i="80"/>
  <c r="H102" i="80"/>
  <c r="I102" i="80"/>
  <c r="J102" i="80"/>
  <c r="K102" i="80"/>
  <c r="L102" i="80"/>
  <c r="M102" i="80"/>
  <c r="N102" i="80"/>
  <c r="O102" i="80"/>
  <c r="P102" i="80"/>
  <c r="Q102" i="80"/>
  <c r="R102" i="80"/>
  <c r="S102" i="80"/>
  <c r="T102" i="80"/>
  <c r="U102" i="80"/>
  <c r="V102" i="80"/>
  <c r="W102" i="80"/>
  <c r="X102" i="80"/>
  <c r="Y102" i="80"/>
  <c r="Z102" i="80"/>
  <c r="AA102" i="80"/>
  <c r="AB102" i="80"/>
  <c r="AC102" i="80"/>
  <c r="AD102" i="80"/>
  <c r="AE102" i="80"/>
  <c r="AF102" i="80"/>
  <c r="AG102" i="80"/>
  <c r="AH102" i="80"/>
  <c r="AI102" i="80"/>
  <c r="AJ102" i="80"/>
  <c r="AK102" i="80"/>
  <c r="E103" i="80"/>
  <c r="F103" i="80"/>
  <c r="G103" i="80"/>
  <c r="H103" i="80"/>
  <c r="I103" i="80"/>
  <c r="J103" i="80"/>
  <c r="K103" i="80"/>
  <c r="L103" i="80"/>
  <c r="M103" i="80"/>
  <c r="N103" i="80"/>
  <c r="O103" i="80"/>
  <c r="P103" i="80"/>
  <c r="Q103" i="80"/>
  <c r="R103" i="80"/>
  <c r="S103" i="80"/>
  <c r="T103" i="80"/>
  <c r="U103" i="80"/>
  <c r="V103" i="80"/>
  <c r="W103" i="80"/>
  <c r="X103" i="80"/>
  <c r="Y103" i="80"/>
  <c r="Z103" i="80"/>
  <c r="AA103" i="80"/>
  <c r="AB103" i="80"/>
  <c r="AC103" i="80"/>
  <c r="AD103" i="80"/>
  <c r="AE103" i="80"/>
  <c r="AF103" i="80"/>
  <c r="AG103" i="80"/>
  <c r="AH103" i="80"/>
  <c r="AI103" i="80"/>
  <c r="AJ103" i="80"/>
  <c r="AK103" i="80"/>
  <c r="E104" i="80"/>
  <c r="F104" i="80"/>
  <c r="G104" i="80"/>
  <c r="H104" i="80"/>
  <c r="I104" i="80"/>
  <c r="I12" i="80" s="1"/>
  <c r="J104" i="80"/>
  <c r="K104" i="80"/>
  <c r="L104" i="80"/>
  <c r="M104" i="80"/>
  <c r="N104" i="80"/>
  <c r="O104" i="80"/>
  <c r="P104" i="80"/>
  <c r="Q104" i="80"/>
  <c r="Q12" i="80" s="1"/>
  <c r="R104" i="80"/>
  <c r="S104" i="80"/>
  <c r="T104" i="80"/>
  <c r="U104" i="80"/>
  <c r="V104" i="80"/>
  <c r="W104" i="80"/>
  <c r="X104" i="80"/>
  <c r="Y104" i="80"/>
  <c r="Y12" i="80" s="1"/>
  <c r="Z104" i="80"/>
  <c r="AA104" i="80"/>
  <c r="AB104" i="80"/>
  <c r="AC104" i="80"/>
  <c r="AD104" i="80"/>
  <c r="AE104" i="80"/>
  <c r="AF104" i="80"/>
  <c r="AG104" i="80"/>
  <c r="AG12" i="80" s="1"/>
  <c r="AH104" i="80"/>
  <c r="AI104" i="80"/>
  <c r="AJ104" i="80"/>
  <c r="AK104" i="80"/>
  <c r="E105" i="80"/>
  <c r="F105" i="80"/>
  <c r="G105" i="80"/>
  <c r="H105" i="80"/>
  <c r="I105" i="80"/>
  <c r="J105" i="80"/>
  <c r="K105" i="80"/>
  <c r="L105" i="80"/>
  <c r="M105" i="80"/>
  <c r="N105" i="80"/>
  <c r="O105" i="80"/>
  <c r="P105" i="80"/>
  <c r="Q105" i="80"/>
  <c r="R105" i="80"/>
  <c r="S105" i="80"/>
  <c r="T105" i="80"/>
  <c r="U105" i="80"/>
  <c r="V105" i="80"/>
  <c r="W105" i="80"/>
  <c r="X105" i="80"/>
  <c r="Y105" i="80"/>
  <c r="Z105" i="80"/>
  <c r="AA105" i="80"/>
  <c r="AB105" i="80"/>
  <c r="AC105" i="80"/>
  <c r="AD105" i="80"/>
  <c r="AE105" i="80"/>
  <c r="AF105" i="80"/>
  <c r="AG105" i="80"/>
  <c r="AH105" i="80"/>
  <c r="AI105" i="80"/>
  <c r="AJ105" i="80"/>
  <c r="AK105" i="80"/>
  <c r="E106" i="80"/>
  <c r="F106" i="80"/>
  <c r="G106" i="80"/>
  <c r="H106" i="80"/>
  <c r="I106" i="80"/>
  <c r="J106" i="80"/>
  <c r="K106" i="80"/>
  <c r="L106" i="80"/>
  <c r="M106" i="80"/>
  <c r="N106" i="80"/>
  <c r="O106" i="80"/>
  <c r="P106" i="80"/>
  <c r="Q106" i="80"/>
  <c r="R106" i="80"/>
  <c r="S106" i="80"/>
  <c r="T106" i="80"/>
  <c r="U106" i="80"/>
  <c r="V106" i="80"/>
  <c r="W106" i="80"/>
  <c r="X106" i="80"/>
  <c r="Y106" i="80"/>
  <c r="Z106" i="80"/>
  <c r="AA106" i="80"/>
  <c r="AB106" i="80"/>
  <c r="AC106" i="80"/>
  <c r="AD106" i="80"/>
  <c r="AE106" i="80"/>
  <c r="AF106" i="80"/>
  <c r="AG106" i="80"/>
  <c r="AH106" i="80"/>
  <c r="AI106" i="80"/>
  <c r="AJ106" i="80"/>
  <c r="AK106" i="80"/>
  <c r="E107" i="80"/>
  <c r="F107" i="80"/>
  <c r="G107" i="80"/>
  <c r="H107" i="80"/>
  <c r="I107" i="80"/>
  <c r="J107" i="80"/>
  <c r="K107" i="80"/>
  <c r="L107" i="80"/>
  <c r="M107" i="80"/>
  <c r="N107" i="80"/>
  <c r="O107" i="80"/>
  <c r="P107" i="80"/>
  <c r="Q107" i="80"/>
  <c r="R107" i="80"/>
  <c r="S107" i="80"/>
  <c r="T107" i="80"/>
  <c r="U107" i="80"/>
  <c r="V107" i="80"/>
  <c r="W107" i="80"/>
  <c r="X107" i="80"/>
  <c r="Y107" i="80"/>
  <c r="Z107" i="80"/>
  <c r="AA107" i="80"/>
  <c r="AB107" i="80"/>
  <c r="AC107" i="80"/>
  <c r="AD107" i="80"/>
  <c r="AE107" i="80"/>
  <c r="AF107" i="80"/>
  <c r="AG107" i="80"/>
  <c r="AH107" i="80"/>
  <c r="AI107" i="80"/>
  <c r="AJ107" i="80"/>
  <c r="AK107" i="80"/>
  <c r="E108" i="80"/>
  <c r="F108" i="80"/>
  <c r="G108" i="80"/>
  <c r="H108" i="80"/>
  <c r="I108" i="80"/>
  <c r="J108" i="80"/>
  <c r="K108" i="80"/>
  <c r="L108" i="80"/>
  <c r="M108" i="80"/>
  <c r="N108" i="80"/>
  <c r="O108" i="80"/>
  <c r="P108" i="80"/>
  <c r="Q108" i="80"/>
  <c r="R108" i="80"/>
  <c r="S108" i="80"/>
  <c r="T108" i="80"/>
  <c r="U108" i="80"/>
  <c r="V108" i="80"/>
  <c r="W108" i="80"/>
  <c r="X108" i="80"/>
  <c r="Y108" i="80"/>
  <c r="Z108" i="80"/>
  <c r="AA108" i="80"/>
  <c r="AB108" i="80"/>
  <c r="AC108" i="80"/>
  <c r="AD108" i="80"/>
  <c r="AE108" i="80"/>
  <c r="AF108" i="80"/>
  <c r="AG108" i="80"/>
  <c r="AH108" i="80"/>
  <c r="AI108" i="80"/>
  <c r="AJ108" i="80"/>
  <c r="AK108" i="80"/>
  <c r="E109" i="80"/>
  <c r="F109" i="80"/>
  <c r="G109" i="80"/>
  <c r="H109" i="80"/>
  <c r="I109" i="80"/>
  <c r="J109" i="80"/>
  <c r="K109" i="80"/>
  <c r="L109" i="80"/>
  <c r="M109" i="80"/>
  <c r="N109" i="80"/>
  <c r="O109" i="80"/>
  <c r="P109" i="80"/>
  <c r="Q109" i="80"/>
  <c r="R109" i="80"/>
  <c r="S109" i="80"/>
  <c r="T109" i="80"/>
  <c r="U109" i="80"/>
  <c r="V109" i="80"/>
  <c r="W109" i="80"/>
  <c r="X109" i="80"/>
  <c r="Y109" i="80"/>
  <c r="Z109" i="80"/>
  <c r="AA109" i="80"/>
  <c r="AB109" i="80"/>
  <c r="AC109" i="80"/>
  <c r="AD109" i="80"/>
  <c r="AE109" i="80"/>
  <c r="AF109" i="80"/>
  <c r="AG109" i="80"/>
  <c r="AH109" i="80"/>
  <c r="AI109" i="80"/>
  <c r="AJ109" i="80"/>
  <c r="AK109" i="80"/>
  <c r="E110" i="80"/>
  <c r="F110" i="80"/>
  <c r="G110" i="80"/>
  <c r="H110" i="80"/>
  <c r="I110" i="80"/>
  <c r="J110" i="80"/>
  <c r="K110" i="80"/>
  <c r="L110" i="80"/>
  <c r="M110" i="80"/>
  <c r="N110" i="80"/>
  <c r="O110" i="80"/>
  <c r="P110" i="80"/>
  <c r="Q110" i="80"/>
  <c r="R110" i="80"/>
  <c r="S110" i="80"/>
  <c r="T110" i="80"/>
  <c r="U110" i="80"/>
  <c r="V110" i="80"/>
  <c r="W110" i="80"/>
  <c r="X110" i="80"/>
  <c r="Y110" i="80"/>
  <c r="Z110" i="80"/>
  <c r="AA110" i="80"/>
  <c r="AB110" i="80"/>
  <c r="AC110" i="80"/>
  <c r="AD110" i="80"/>
  <c r="AE110" i="80"/>
  <c r="AF110" i="80"/>
  <c r="AG110" i="80"/>
  <c r="AH110" i="80"/>
  <c r="AI110" i="80"/>
  <c r="AJ110" i="80"/>
  <c r="AK110" i="80"/>
  <c r="E111" i="80"/>
  <c r="F111" i="80"/>
  <c r="G111" i="80"/>
  <c r="H111" i="80"/>
  <c r="I111" i="80"/>
  <c r="J111" i="80"/>
  <c r="K111" i="80"/>
  <c r="L111" i="80"/>
  <c r="M111" i="80"/>
  <c r="N111" i="80"/>
  <c r="O111" i="80"/>
  <c r="P111" i="80"/>
  <c r="Q111" i="80"/>
  <c r="R111" i="80"/>
  <c r="S111" i="80"/>
  <c r="T111" i="80"/>
  <c r="U111" i="80"/>
  <c r="V111" i="80"/>
  <c r="W111" i="80"/>
  <c r="X111" i="80"/>
  <c r="Y111" i="80"/>
  <c r="Z111" i="80"/>
  <c r="AA111" i="80"/>
  <c r="AB111" i="80"/>
  <c r="AC111" i="80"/>
  <c r="AD111" i="80"/>
  <c r="AE111" i="80"/>
  <c r="AF111" i="80"/>
  <c r="AG111" i="80"/>
  <c r="AH111" i="80"/>
  <c r="AI111" i="80"/>
  <c r="AJ111" i="80"/>
  <c r="AK111" i="80"/>
  <c r="E112" i="80"/>
  <c r="F112" i="80"/>
  <c r="G112" i="80"/>
  <c r="H112" i="80"/>
  <c r="I112" i="80"/>
  <c r="J112" i="80"/>
  <c r="K112" i="80"/>
  <c r="L112" i="80"/>
  <c r="M112" i="80"/>
  <c r="N112" i="80"/>
  <c r="O112" i="80"/>
  <c r="P112" i="80"/>
  <c r="Q112" i="80"/>
  <c r="R112" i="80"/>
  <c r="S112" i="80"/>
  <c r="T112" i="80"/>
  <c r="U112" i="80"/>
  <c r="V112" i="80"/>
  <c r="W112" i="80"/>
  <c r="X112" i="80"/>
  <c r="Y112" i="80"/>
  <c r="Z112" i="80"/>
  <c r="AA112" i="80"/>
  <c r="AB112" i="80"/>
  <c r="AC112" i="80"/>
  <c r="AD112" i="80"/>
  <c r="AE112" i="80"/>
  <c r="AF112" i="80"/>
  <c r="AG112" i="80"/>
  <c r="AH112" i="80"/>
  <c r="AI112" i="80"/>
  <c r="AJ112" i="80"/>
  <c r="AK112" i="80"/>
  <c r="E113" i="80"/>
  <c r="F113" i="80"/>
  <c r="G113" i="80"/>
  <c r="H113" i="80"/>
  <c r="I113" i="80"/>
  <c r="J113" i="80"/>
  <c r="K113" i="80"/>
  <c r="L113" i="80"/>
  <c r="M113" i="80"/>
  <c r="N113" i="80"/>
  <c r="O113" i="80"/>
  <c r="P113" i="80"/>
  <c r="Q113" i="80"/>
  <c r="R113" i="80"/>
  <c r="S113" i="80"/>
  <c r="T113" i="80"/>
  <c r="U113" i="80"/>
  <c r="V113" i="80"/>
  <c r="W113" i="80"/>
  <c r="X113" i="80"/>
  <c r="Y113" i="80"/>
  <c r="Z113" i="80"/>
  <c r="AA113" i="80"/>
  <c r="AB113" i="80"/>
  <c r="AC113" i="80"/>
  <c r="AD113" i="80"/>
  <c r="AE113" i="80"/>
  <c r="AF113" i="80"/>
  <c r="AG113" i="80"/>
  <c r="AH113" i="80"/>
  <c r="AI113" i="80"/>
  <c r="AJ113" i="80"/>
  <c r="AK113" i="80"/>
  <c r="E114" i="80"/>
  <c r="F114" i="80"/>
  <c r="G114" i="80"/>
  <c r="H114" i="80"/>
  <c r="I114" i="80"/>
  <c r="J114" i="80"/>
  <c r="K114" i="80"/>
  <c r="L114" i="80"/>
  <c r="M114" i="80"/>
  <c r="N114" i="80"/>
  <c r="O114" i="80"/>
  <c r="P114" i="80"/>
  <c r="Q114" i="80"/>
  <c r="R114" i="80"/>
  <c r="S114" i="80"/>
  <c r="T114" i="80"/>
  <c r="U114" i="80"/>
  <c r="V114" i="80"/>
  <c r="W114" i="80"/>
  <c r="X114" i="80"/>
  <c r="Y114" i="80"/>
  <c r="Z114" i="80"/>
  <c r="AA114" i="80"/>
  <c r="AB114" i="80"/>
  <c r="AC114" i="80"/>
  <c r="AD114" i="80"/>
  <c r="AE114" i="80"/>
  <c r="AF114" i="80"/>
  <c r="AG114" i="80"/>
  <c r="AH114" i="80"/>
  <c r="AI114" i="80"/>
  <c r="AJ114" i="80"/>
  <c r="AK114" i="80"/>
  <c r="F92" i="22"/>
  <c r="G92" i="22"/>
  <c r="H92" i="22"/>
  <c r="I92" i="22"/>
  <c r="J92" i="22"/>
  <c r="K92" i="22"/>
  <c r="L92" i="22"/>
  <c r="M92" i="22"/>
  <c r="N92" i="22"/>
  <c r="O92" i="22"/>
  <c r="P92" i="22"/>
  <c r="Q92" i="22"/>
  <c r="R92" i="22"/>
  <c r="S92" i="22"/>
  <c r="T92" i="22"/>
  <c r="U92" i="22"/>
  <c r="V92" i="22"/>
  <c r="W92" i="22"/>
  <c r="X92" i="22"/>
  <c r="Y92" i="22"/>
  <c r="Z92" i="22"/>
  <c r="AA92" i="22"/>
  <c r="AB92" i="22"/>
  <c r="AC92" i="22"/>
  <c r="AD92" i="22"/>
  <c r="AE92" i="22"/>
  <c r="AF92" i="22"/>
  <c r="AG92" i="22"/>
  <c r="AH92" i="22"/>
  <c r="AI92" i="22"/>
  <c r="AJ92" i="22"/>
  <c r="AK92" i="22"/>
  <c r="E92" i="22"/>
  <c r="E149" i="22" s="1"/>
  <c r="AT46" i="79"/>
  <c r="AL46" i="79"/>
  <c r="AD46" i="79"/>
  <c r="V46" i="79"/>
  <c r="N46" i="79"/>
  <c r="F46" i="79"/>
  <c r="AR45" i="79"/>
  <c r="AJ45" i="79"/>
  <c r="AB45" i="79"/>
  <c r="T45" i="79"/>
  <c r="L45" i="79"/>
  <c r="D45" i="79"/>
  <c r="AP44" i="79"/>
  <c r="AH44" i="79"/>
  <c r="Z44" i="79"/>
  <c r="R44" i="79"/>
  <c r="J44" i="79"/>
  <c r="AT42" i="79"/>
  <c r="AL42" i="79"/>
  <c r="AD42" i="79"/>
  <c r="V42" i="79"/>
  <c r="N42" i="79"/>
  <c r="F42" i="79"/>
  <c r="AR41" i="79"/>
  <c r="AJ41" i="79"/>
  <c r="AB41" i="79"/>
  <c r="T41" i="79"/>
  <c r="L41" i="79"/>
  <c r="D41" i="79"/>
  <c r="AP40" i="79"/>
  <c r="AH40" i="79"/>
  <c r="Z40" i="79"/>
  <c r="R40" i="79"/>
  <c r="J40" i="79"/>
  <c r="P39" i="79"/>
  <c r="AU38" i="79"/>
  <c r="AT38" i="79"/>
  <c r="AM38" i="79"/>
  <c r="AL38" i="79"/>
  <c r="AE38" i="79"/>
  <c r="AD38" i="79"/>
  <c r="W38" i="79"/>
  <c r="V38" i="79"/>
  <c r="O38" i="79"/>
  <c r="N38" i="79"/>
  <c r="G38" i="79"/>
  <c r="F38" i="79"/>
  <c r="AR37" i="79"/>
  <c r="AJ37" i="79"/>
  <c r="AB37" i="79"/>
  <c r="T37" i="79"/>
  <c r="L37" i="79"/>
  <c r="D37" i="79"/>
  <c r="AU36" i="79"/>
  <c r="AQ36" i="79"/>
  <c r="AP36" i="79"/>
  <c r="AM36" i="79"/>
  <c r="AI36" i="79"/>
  <c r="AH36" i="79"/>
  <c r="AE36" i="79"/>
  <c r="AA36" i="79"/>
  <c r="Z36" i="79"/>
  <c r="W36" i="79"/>
  <c r="S36" i="79"/>
  <c r="R36" i="79"/>
  <c r="O36" i="79"/>
  <c r="K36" i="79"/>
  <c r="J36" i="79"/>
  <c r="G36" i="79"/>
  <c r="P35" i="79"/>
  <c r="C35" i="79" a="1"/>
  <c r="C35" i="79" s="1"/>
  <c r="AW33" i="79"/>
  <c r="AW44" i="79" s="1"/>
  <c r="AV33" i="79"/>
  <c r="AU33" i="79"/>
  <c r="AU47" i="79" s="1"/>
  <c r="AT33" i="79"/>
  <c r="AT47" i="79" s="1"/>
  <c r="AS33" i="79"/>
  <c r="AS46" i="79" s="1"/>
  <c r="AR33" i="79"/>
  <c r="AR46" i="79" s="1"/>
  <c r="AQ33" i="79"/>
  <c r="AQ45" i="79" s="1"/>
  <c r="AP33" i="79"/>
  <c r="AP45" i="79" s="1"/>
  <c r="AO33" i="79"/>
  <c r="AO44" i="79" s="1"/>
  <c r="AN33" i="79"/>
  <c r="AN39" i="79" s="1"/>
  <c r="AM33" i="79"/>
  <c r="AM47" i="79" s="1"/>
  <c r="AL33" i="79"/>
  <c r="AL47" i="79" s="1"/>
  <c r="AK33" i="79"/>
  <c r="AK46" i="79" s="1"/>
  <c r="AJ33" i="79"/>
  <c r="AJ46" i="79" s="1"/>
  <c r="AI33" i="79"/>
  <c r="AI45" i="79" s="1"/>
  <c r="AH33" i="79"/>
  <c r="AH45" i="79" s="1"/>
  <c r="AG33" i="79"/>
  <c r="AG44" i="79" s="1"/>
  <c r="AF33" i="79"/>
  <c r="AF39" i="79" s="1"/>
  <c r="AE33" i="79"/>
  <c r="AE47" i="79" s="1"/>
  <c r="AD33" i="79"/>
  <c r="AD47" i="79" s="1"/>
  <c r="AC33" i="79"/>
  <c r="AC46" i="79" s="1"/>
  <c r="AB33" i="79"/>
  <c r="AB46" i="79" s="1"/>
  <c r="AA33" i="79"/>
  <c r="AA45" i="79" s="1"/>
  <c r="Z33" i="79"/>
  <c r="Z45" i="79" s="1"/>
  <c r="Y33" i="79"/>
  <c r="Y44" i="79" s="1"/>
  <c r="X33" i="79"/>
  <c r="X39" i="79" s="1"/>
  <c r="W33" i="79"/>
  <c r="W47" i="79" s="1"/>
  <c r="V33" i="79"/>
  <c r="V47" i="79" s="1"/>
  <c r="U33" i="79"/>
  <c r="U46" i="79" s="1"/>
  <c r="T33" i="79"/>
  <c r="T46" i="79" s="1"/>
  <c r="S33" i="79"/>
  <c r="S45" i="79" s="1"/>
  <c r="R33" i="79"/>
  <c r="R45" i="79" s="1"/>
  <c r="Q33" i="79"/>
  <c r="Q44" i="79" s="1"/>
  <c r="P33" i="79"/>
  <c r="O33" i="79"/>
  <c r="O47" i="79" s="1"/>
  <c r="N33" i="79"/>
  <c r="N47" i="79" s="1"/>
  <c r="M33" i="79"/>
  <c r="M46" i="79" s="1"/>
  <c r="L33" i="79"/>
  <c r="L46" i="79" s="1"/>
  <c r="K33" i="79"/>
  <c r="K45" i="79" s="1"/>
  <c r="J33" i="79"/>
  <c r="J45" i="79" s="1"/>
  <c r="I33" i="79"/>
  <c r="I44" i="79" s="1"/>
  <c r="H33" i="79"/>
  <c r="G33" i="79"/>
  <c r="G47" i="79" s="1"/>
  <c r="F33" i="79"/>
  <c r="F47" i="79" s="1"/>
  <c r="E33" i="79"/>
  <c r="E46" i="79" s="1"/>
  <c r="D33" i="79"/>
  <c r="D46" i="79" s="1"/>
  <c r="C28" i="21"/>
  <c r="E28" i="21"/>
  <c r="F20" i="21"/>
  <c r="E20" i="21"/>
  <c r="D78" i="21"/>
  <c r="AH8" i="59"/>
  <c r="AG8" i="59"/>
  <c r="AF8" i="59"/>
  <c r="AE8" i="59"/>
  <c r="AD8" i="59"/>
  <c r="AC8" i="59"/>
  <c r="AB8" i="59"/>
  <c r="AA8" i="59"/>
  <c r="AH3" i="59"/>
  <c r="AG3" i="59"/>
  <c r="AF3" i="59"/>
  <c r="AE3" i="59"/>
  <c r="AD3" i="59"/>
  <c r="AC3" i="59"/>
  <c r="AB3" i="59"/>
  <c r="AA3" i="59"/>
  <c r="Z8" i="59"/>
  <c r="Y8" i="59"/>
  <c r="X8" i="59"/>
  <c r="W8" i="59"/>
  <c r="V8" i="59"/>
  <c r="U8" i="59"/>
  <c r="T8" i="59"/>
  <c r="S8" i="59"/>
  <c r="R8" i="59"/>
  <c r="Q8" i="59"/>
  <c r="P8" i="59"/>
  <c r="O8" i="59"/>
  <c r="N8" i="59"/>
  <c r="M8" i="59"/>
  <c r="L8" i="59"/>
  <c r="K8" i="59"/>
  <c r="J8" i="59"/>
  <c r="I8" i="59"/>
  <c r="H8" i="59"/>
  <c r="G8" i="59"/>
  <c r="F8" i="59"/>
  <c r="E8" i="59"/>
  <c r="D8" i="59"/>
  <c r="C8" i="59"/>
  <c r="B8" i="59"/>
  <c r="Z3" i="59"/>
  <c r="Y3" i="59"/>
  <c r="X3" i="59"/>
  <c r="W3" i="59"/>
  <c r="V3" i="59"/>
  <c r="U3" i="59"/>
  <c r="T3" i="59"/>
  <c r="S3" i="59"/>
  <c r="R3" i="59"/>
  <c r="Q3" i="59"/>
  <c r="P3" i="59"/>
  <c r="O3" i="59"/>
  <c r="N3" i="59"/>
  <c r="M3" i="59"/>
  <c r="L3" i="59"/>
  <c r="K3" i="59"/>
  <c r="J3" i="59"/>
  <c r="I3" i="59"/>
  <c r="H3" i="59"/>
  <c r="G3" i="59"/>
  <c r="F3" i="59"/>
  <c r="E3" i="59"/>
  <c r="D3" i="59"/>
  <c r="C3" i="59"/>
  <c r="B3" i="59"/>
  <c r="AH9" i="56"/>
  <c r="AG9" i="56"/>
  <c r="AF9" i="56"/>
  <c r="AE9" i="56"/>
  <c r="AD9" i="56"/>
  <c r="AC9" i="56"/>
  <c r="AB9" i="56"/>
  <c r="AA9" i="56"/>
  <c r="AH8" i="56"/>
  <c r="AG8" i="56"/>
  <c r="AF8" i="56"/>
  <c r="AE8" i="56"/>
  <c r="AD8" i="56"/>
  <c r="AC8" i="56"/>
  <c r="AB8" i="56"/>
  <c r="AA8" i="56"/>
  <c r="AH3" i="56"/>
  <c r="AG3" i="56"/>
  <c r="AF3" i="56"/>
  <c r="AE3" i="56"/>
  <c r="AD3" i="56"/>
  <c r="AC3" i="56"/>
  <c r="AB3" i="56"/>
  <c r="AA3"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3" i="56"/>
  <c r="Y3" i="56"/>
  <c r="X3" i="56"/>
  <c r="W3" i="56"/>
  <c r="V3" i="56"/>
  <c r="U3" i="56"/>
  <c r="T3" i="56"/>
  <c r="S3" i="56"/>
  <c r="R3" i="56"/>
  <c r="Q3" i="56"/>
  <c r="P3" i="56"/>
  <c r="O3" i="56"/>
  <c r="N3" i="56"/>
  <c r="M3" i="56"/>
  <c r="L3" i="56"/>
  <c r="K3" i="56"/>
  <c r="J3" i="56"/>
  <c r="I3" i="56"/>
  <c r="H3" i="56"/>
  <c r="G3" i="56"/>
  <c r="F3" i="56"/>
  <c r="E3" i="56"/>
  <c r="D3" i="56"/>
  <c r="C3" i="56"/>
  <c r="B3" i="56"/>
  <c r="AH8" i="52"/>
  <c r="AG8" i="52"/>
  <c r="AF8" i="52"/>
  <c r="AE8" i="52"/>
  <c r="AD8" i="52"/>
  <c r="AC8" i="52"/>
  <c r="AB8" i="52"/>
  <c r="AA8" i="52"/>
  <c r="AH4" i="52"/>
  <c r="AG4" i="52"/>
  <c r="AF4" i="52"/>
  <c r="AE4" i="52"/>
  <c r="AD4" i="52"/>
  <c r="AC4" i="52"/>
  <c r="AB4" i="52"/>
  <c r="AA4" i="52"/>
  <c r="AH3" i="52"/>
  <c r="AG3" i="52"/>
  <c r="AF3" i="52"/>
  <c r="AE3" i="52"/>
  <c r="AD3" i="52"/>
  <c r="AC3" i="52"/>
  <c r="AB3" i="52"/>
  <c r="AA3" i="52"/>
  <c r="AH2" i="52"/>
  <c r="AG2" i="52"/>
  <c r="AF2" i="52"/>
  <c r="AE2" i="52"/>
  <c r="AD2" i="52"/>
  <c r="AC2" i="52"/>
  <c r="AB2" i="52"/>
  <c r="AA2" i="52"/>
  <c r="Z8" i="52"/>
  <c r="Y8" i="52"/>
  <c r="X8" i="52"/>
  <c r="W8" i="52"/>
  <c r="V8" i="52"/>
  <c r="U8" i="52"/>
  <c r="T8" i="52"/>
  <c r="S8" i="52"/>
  <c r="R8" i="52"/>
  <c r="Q8" i="52"/>
  <c r="P8" i="52"/>
  <c r="O8" i="52"/>
  <c r="N8" i="52"/>
  <c r="M8" i="52"/>
  <c r="L8" i="52"/>
  <c r="K8" i="52"/>
  <c r="J8" i="52"/>
  <c r="I8" i="52"/>
  <c r="H8" i="52"/>
  <c r="G8" i="52"/>
  <c r="F8" i="52"/>
  <c r="E8" i="52"/>
  <c r="D8" i="52"/>
  <c r="C8" i="52"/>
  <c r="B8"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9" i="40"/>
  <c r="AG9" i="40"/>
  <c r="AF9" i="40"/>
  <c r="AE9" i="40"/>
  <c r="AD9" i="40"/>
  <c r="AC9" i="40"/>
  <c r="AB9" i="40"/>
  <c r="AA9" i="40"/>
  <c r="AH8" i="40"/>
  <c r="AG8" i="40"/>
  <c r="AF8" i="40"/>
  <c r="AE8" i="40"/>
  <c r="AD8" i="40"/>
  <c r="AC8" i="40"/>
  <c r="AB8" i="40"/>
  <c r="AA8" i="40"/>
  <c r="AH7" i="40"/>
  <c r="AG7" i="40"/>
  <c r="AF7" i="40"/>
  <c r="AE7" i="40"/>
  <c r="AD7" i="40"/>
  <c r="AC7" i="40"/>
  <c r="AB7" i="40"/>
  <c r="AA7" i="40"/>
  <c r="AH5" i="40"/>
  <c r="AG5" i="40"/>
  <c r="AF5" i="40"/>
  <c r="AE5" i="40"/>
  <c r="AD5" i="40"/>
  <c r="AC5" i="40"/>
  <c r="AB5" i="40"/>
  <c r="AA5" i="40"/>
  <c r="AH4" i="40"/>
  <c r="AG4" i="40"/>
  <c r="AF4" i="40"/>
  <c r="AE4" i="40"/>
  <c r="AD4" i="40"/>
  <c r="AC4" i="40"/>
  <c r="AB4" i="40"/>
  <c r="AA4"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2" i="40"/>
  <c r="Y2" i="40"/>
  <c r="X2" i="40"/>
  <c r="W2" i="40"/>
  <c r="V2" i="40"/>
  <c r="U2" i="40"/>
  <c r="T2" i="40"/>
  <c r="S2" i="40"/>
  <c r="R2" i="40"/>
  <c r="Q2" i="40"/>
  <c r="P2" i="40"/>
  <c r="O2" i="40"/>
  <c r="N2" i="40"/>
  <c r="M2" i="40"/>
  <c r="L2" i="40"/>
  <c r="K2" i="40"/>
  <c r="J2" i="40"/>
  <c r="I2" i="40"/>
  <c r="H2" i="40"/>
  <c r="G2" i="40"/>
  <c r="F2" i="40"/>
  <c r="E2" i="40"/>
  <c r="D2" i="40"/>
  <c r="C2" i="40"/>
  <c r="B2" i="40"/>
  <c r="Z8" i="39"/>
  <c r="Y8" i="39"/>
  <c r="X8" i="39"/>
  <c r="W8" i="39"/>
  <c r="V8" i="39"/>
  <c r="U8" i="39"/>
  <c r="T8" i="39"/>
  <c r="S8" i="39"/>
  <c r="R8" i="39"/>
  <c r="Q8" i="39"/>
  <c r="P8" i="39"/>
  <c r="O8" i="39"/>
  <c r="N8" i="39"/>
  <c r="M8" i="39"/>
  <c r="L8" i="39"/>
  <c r="K8" i="39"/>
  <c r="J8" i="39"/>
  <c r="I8" i="39"/>
  <c r="H8" i="39"/>
  <c r="G8" i="39"/>
  <c r="F8" i="39"/>
  <c r="E8" i="39"/>
  <c r="D8" i="39"/>
  <c r="C8" i="39"/>
  <c r="B8" i="39"/>
  <c r="Z3" i="39"/>
  <c r="Y3" i="39"/>
  <c r="X3" i="39"/>
  <c r="W3" i="39"/>
  <c r="V3" i="39"/>
  <c r="U3" i="39"/>
  <c r="T3" i="39"/>
  <c r="S3" i="39"/>
  <c r="R3" i="39"/>
  <c r="Q3" i="39"/>
  <c r="P3" i="39"/>
  <c r="O3" i="39"/>
  <c r="N3" i="39"/>
  <c r="M3" i="39"/>
  <c r="L3" i="39"/>
  <c r="K3" i="39"/>
  <c r="J3" i="39"/>
  <c r="I3" i="39"/>
  <c r="H3" i="39"/>
  <c r="G3" i="39"/>
  <c r="F3" i="39"/>
  <c r="E3" i="39"/>
  <c r="D3" i="39"/>
  <c r="C3" i="39"/>
  <c r="B3" i="39"/>
  <c r="AH8" i="39"/>
  <c r="AG8" i="39"/>
  <c r="AF8" i="39"/>
  <c r="AE8" i="39"/>
  <c r="AD8" i="39"/>
  <c r="AC8" i="39"/>
  <c r="AB8" i="39"/>
  <c r="AA8" i="39"/>
  <c r="AH3" i="39"/>
  <c r="AG3" i="39"/>
  <c r="AF3" i="39"/>
  <c r="AE3" i="39"/>
  <c r="AD3" i="39"/>
  <c r="AC3" i="39"/>
  <c r="AB3" i="39"/>
  <c r="AA3"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E39" i="22" a="1"/>
  <c r="E39" i="22" s="1"/>
  <c r="H6" i="30"/>
  <c r="J6" i="30"/>
  <c r="K6" i="30"/>
  <c r="L6" i="30"/>
  <c r="P6" i="30"/>
  <c r="R6" i="30"/>
  <c r="S6" i="30"/>
  <c r="T6" i="30"/>
  <c r="W6" i="30"/>
  <c r="X6" i="30"/>
  <c r="Z6" i="30"/>
  <c r="AA6" i="30"/>
  <c r="AB6" i="30"/>
  <c r="AE6" i="30"/>
  <c r="AF6" i="30"/>
  <c r="B6" i="30"/>
  <c r="N6" i="17"/>
  <c r="O6" i="17"/>
  <c r="V6" i="17"/>
  <c r="I6" i="10"/>
  <c r="C6" i="9"/>
  <c r="D6" i="9"/>
  <c r="E6" i="9"/>
  <c r="G6" i="9"/>
  <c r="H6" i="9"/>
  <c r="K6" i="9"/>
  <c r="L6" i="9"/>
  <c r="M6" i="9"/>
  <c r="O6" i="9"/>
  <c r="P6" i="9"/>
  <c r="Q6" i="9"/>
  <c r="S6" i="9"/>
  <c r="T6" i="9"/>
  <c r="U6" i="9"/>
  <c r="W6" i="9"/>
  <c r="X6" i="9"/>
  <c r="AA6" i="9"/>
  <c r="AB6" i="9"/>
  <c r="AC6" i="9"/>
  <c r="AG6" i="9"/>
  <c r="B6" i="9"/>
  <c r="D6" i="7"/>
  <c r="E6" i="7"/>
  <c r="F6" i="7"/>
  <c r="I165" i="78"/>
  <c r="G9" i="7" s="1"/>
  <c r="H6" i="7"/>
  <c r="K6" i="7"/>
  <c r="L6" i="7"/>
  <c r="P165" i="78"/>
  <c r="N9" i="7" s="1"/>
  <c r="Q165" i="78"/>
  <c r="O9" i="7" s="1"/>
  <c r="P6" i="7"/>
  <c r="S6" i="7"/>
  <c r="T6" i="7"/>
  <c r="U6" i="7"/>
  <c r="X165" i="78"/>
  <c r="V9" i="7" s="1"/>
  <c r="Y165" i="78"/>
  <c r="W9" i="7" s="1"/>
  <c r="X6" i="7"/>
  <c r="AA6" i="7"/>
  <c r="AB6" i="7"/>
  <c r="AC6" i="7"/>
  <c r="AF165" i="78"/>
  <c r="AD9" i="7" s="1"/>
  <c r="AG165" i="78"/>
  <c r="AE9" i="7" s="1"/>
  <c r="AF6" i="7"/>
  <c r="D6" i="5"/>
  <c r="G163" i="78"/>
  <c r="E9" i="5" s="1"/>
  <c r="E9" i="39" s="1"/>
  <c r="H163" i="78"/>
  <c r="F9" i="5" s="1"/>
  <c r="F9" i="39" s="1"/>
  <c r="H6" i="5"/>
  <c r="H6" i="39" s="1"/>
  <c r="K163" i="78"/>
  <c r="I9" i="5" s="1"/>
  <c r="I9" i="39" s="1"/>
  <c r="M163" i="78"/>
  <c r="K9" i="5" s="1"/>
  <c r="K9" i="39" s="1"/>
  <c r="M6" i="5"/>
  <c r="M7" i="5" s="1"/>
  <c r="M7" i="39" s="1"/>
  <c r="N6" i="5"/>
  <c r="N7" i="5" s="1"/>
  <c r="N7" i="39" s="1"/>
  <c r="O6" i="5"/>
  <c r="O6" i="39" s="1"/>
  <c r="S163" i="78"/>
  <c r="Q9" i="5" s="1"/>
  <c r="Q9" i="39" s="1"/>
  <c r="T6" i="5"/>
  <c r="Y163" i="78"/>
  <c r="W9" i="5" s="1"/>
  <c r="W9" i="39" s="1"/>
  <c r="X6" i="5"/>
  <c r="X6" i="39" s="1"/>
  <c r="Y6" i="5"/>
  <c r="AC6" i="5"/>
  <c r="AG163" i="78"/>
  <c r="AE9" i="5" s="1"/>
  <c r="AE9" i="39" s="1"/>
  <c r="AF6" i="5"/>
  <c r="AF7" i="5" s="1"/>
  <c r="AF7" i="39" s="1"/>
  <c r="AG6" i="5"/>
  <c r="C5" i="10"/>
  <c r="D5" i="10"/>
  <c r="F5" i="10"/>
  <c r="G5" i="10"/>
  <c r="H5" i="10"/>
  <c r="K5" i="10"/>
  <c r="L5" i="10"/>
  <c r="N5" i="10"/>
  <c r="O5" i="10"/>
  <c r="P5" i="10"/>
  <c r="S5" i="10"/>
  <c r="T5" i="10"/>
  <c r="V5" i="10"/>
  <c r="W5" i="10"/>
  <c r="X5" i="10"/>
  <c r="AA5" i="10"/>
  <c r="AB5" i="10"/>
  <c r="AE5" i="10"/>
  <c r="AF5" i="10"/>
  <c r="B5" i="10"/>
  <c r="E5" i="5"/>
  <c r="E5" i="39" s="1"/>
  <c r="F5" i="5"/>
  <c r="F5" i="39" s="1"/>
  <c r="G5" i="5"/>
  <c r="G5" i="39" s="1"/>
  <c r="J5" i="5"/>
  <c r="J5" i="39" s="1"/>
  <c r="K5" i="5"/>
  <c r="K5" i="39" s="1"/>
  <c r="N5" i="5"/>
  <c r="N5" i="39" s="1"/>
  <c r="R5" i="5"/>
  <c r="R5" i="39" s="1"/>
  <c r="S5" i="5"/>
  <c r="S5" i="39" s="1"/>
  <c r="Z5" i="5"/>
  <c r="Z5" i="39" s="1"/>
  <c r="AA5" i="5"/>
  <c r="AA5" i="39" s="1"/>
  <c r="AC5" i="5"/>
  <c r="AC5" i="39" s="1"/>
  <c r="AD5" i="5"/>
  <c r="AD5" i="39" s="1"/>
  <c r="C5" i="7"/>
  <c r="E5" i="7"/>
  <c r="F5" i="7"/>
  <c r="G5" i="7"/>
  <c r="K5" i="7"/>
  <c r="L5" i="7"/>
  <c r="M5" i="7"/>
  <c r="O5" i="7"/>
  <c r="Q5" i="7"/>
  <c r="S5" i="7"/>
  <c r="U5" i="7"/>
  <c r="V5" i="7"/>
  <c r="W5" i="7"/>
  <c r="AA5" i="7"/>
  <c r="AB5" i="7"/>
  <c r="AC5" i="7"/>
  <c r="AE5" i="7"/>
  <c r="AG5" i="7"/>
  <c r="B5" i="7"/>
  <c r="D4" i="10"/>
  <c r="E4" i="10"/>
  <c r="F4" i="10"/>
  <c r="J4" i="10"/>
  <c r="L4" i="10"/>
  <c r="M4" i="10"/>
  <c r="N4" i="10"/>
  <c r="P4" i="10"/>
  <c r="Q4" i="10"/>
  <c r="R4" i="10"/>
  <c r="T4" i="10"/>
  <c r="U4" i="10"/>
  <c r="V4" i="10"/>
  <c r="X4" i="10"/>
  <c r="Y4" i="10"/>
  <c r="Z4" i="10"/>
  <c r="AB4" i="10"/>
  <c r="AC4" i="10"/>
  <c r="AD4" i="10"/>
  <c r="AF4" i="10"/>
  <c r="AG4" i="10"/>
  <c r="AH4" i="10"/>
  <c r="C4" i="7"/>
  <c r="D4" i="7"/>
  <c r="E4" i="7"/>
  <c r="I4" i="7"/>
  <c r="L4" i="7"/>
  <c r="M4" i="7"/>
  <c r="N4" i="7"/>
  <c r="P4" i="7"/>
  <c r="Q4" i="7"/>
  <c r="S4" i="7"/>
  <c r="U4" i="7"/>
  <c r="V4" i="7"/>
  <c r="W4" i="7"/>
  <c r="Y4" i="7"/>
  <c r="AA4" i="7"/>
  <c r="AB4" i="7"/>
  <c r="AE4" i="7"/>
  <c r="AG4" i="7"/>
  <c r="C4" i="5"/>
  <c r="C4" i="39" s="1"/>
  <c r="D4" i="5"/>
  <c r="D4" i="39" s="1"/>
  <c r="G4" i="5"/>
  <c r="G4" i="39" s="1"/>
  <c r="H4" i="5"/>
  <c r="H4" i="39" s="1"/>
  <c r="J4" i="5"/>
  <c r="J4" i="39" s="1"/>
  <c r="K4" i="5"/>
  <c r="K4" i="39" s="1"/>
  <c r="O4" i="5"/>
  <c r="O4" i="39" s="1"/>
  <c r="P4" i="5"/>
  <c r="P4" i="39" s="1"/>
  <c r="R4" i="5"/>
  <c r="R4" i="39" s="1"/>
  <c r="S4" i="5"/>
  <c r="S4" i="39" s="1"/>
  <c r="T4" i="5"/>
  <c r="T4" i="39" s="1"/>
  <c r="W4" i="5"/>
  <c r="W4" i="39" s="1"/>
  <c r="X4" i="5"/>
  <c r="X4" i="39" s="1"/>
  <c r="Z4" i="5"/>
  <c r="Z4" i="39" s="1"/>
  <c r="AA4" i="5"/>
  <c r="AA4" i="39" s="1"/>
  <c r="AK68" i="78"/>
  <c r="C2" i="10"/>
  <c r="D2" i="10"/>
  <c r="F2" i="10"/>
  <c r="G2" i="10"/>
  <c r="H2" i="10"/>
  <c r="I2" i="10"/>
  <c r="J2" i="10"/>
  <c r="K2" i="10"/>
  <c r="L2" i="10"/>
  <c r="P2" i="10"/>
  <c r="Q2" i="10"/>
  <c r="R2" i="10"/>
  <c r="S2" i="10"/>
  <c r="T2" i="10"/>
  <c r="V2" i="10"/>
  <c r="W2" i="10"/>
  <c r="X2" i="10"/>
  <c r="Y2" i="10"/>
  <c r="Z2" i="10"/>
  <c r="AA2" i="10"/>
  <c r="AB2" i="10"/>
  <c r="AD2" i="10"/>
  <c r="AE2" i="10"/>
  <c r="AG2" i="10"/>
  <c r="AH2" i="10"/>
  <c r="B2" i="10"/>
  <c r="B2" i="9"/>
  <c r="D2" i="9"/>
  <c r="E2" i="9"/>
  <c r="F2" i="9"/>
  <c r="H2" i="9"/>
  <c r="I2" i="9"/>
  <c r="J2" i="9"/>
  <c r="L2" i="9"/>
  <c r="M2" i="9"/>
  <c r="N2" i="9"/>
  <c r="P2" i="9"/>
  <c r="Q2" i="9"/>
  <c r="R2" i="9"/>
  <c r="U2" i="9"/>
  <c r="V2" i="9"/>
  <c r="X2" i="9"/>
  <c r="Y2" i="9"/>
  <c r="Z2" i="9"/>
  <c r="AB2" i="9"/>
  <c r="AC2" i="9"/>
  <c r="AD2" i="9"/>
  <c r="AF2" i="9"/>
  <c r="AG2" i="9"/>
  <c r="AK35" i="78"/>
  <c r="E2" i="7"/>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69" i="76"/>
  <c r="C6" i="30"/>
  <c r="D6" i="30"/>
  <c r="E6" i="30"/>
  <c r="F6" i="30"/>
  <c r="G6" i="30"/>
  <c r="I6" i="30"/>
  <c r="M6" i="30"/>
  <c r="N6" i="30"/>
  <c r="O6" i="30"/>
  <c r="Q6" i="30"/>
  <c r="U6" i="30"/>
  <c r="V6" i="30"/>
  <c r="Y6" i="30"/>
  <c r="AC6" i="30"/>
  <c r="AD6" i="30"/>
  <c r="AG6" i="30"/>
  <c r="G6" i="10"/>
  <c r="Y6" i="10"/>
  <c r="AB6" i="17"/>
  <c r="AH6" i="9"/>
  <c r="F6" i="9"/>
  <c r="I6" i="9"/>
  <c r="J6" i="9"/>
  <c r="N6" i="9"/>
  <c r="R6" i="9"/>
  <c r="V6" i="9"/>
  <c r="Y6" i="9"/>
  <c r="Z6" i="9"/>
  <c r="AD6" i="9"/>
  <c r="AE6" i="9"/>
  <c r="AF6" i="9"/>
  <c r="C6" i="5"/>
  <c r="C6" i="39" s="1"/>
  <c r="F6" i="5"/>
  <c r="F7" i="5" s="1"/>
  <c r="F7" i="39" s="1"/>
  <c r="G6" i="5"/>
  <c r="G6" i="39" s="1"/>
  <c r="L6" i="5"/>
  <c r="P6" i="5"/>
  <c r="P6" i="39" s="1"/>
  <c r="U6" i="5"/>
  <c r="U7" i="5" s="1"/>
  <c r="U7" i="39" s="1"/>
  <c r="V6" i="5"/>
  <c r="V7" i="5" s="1"/>
  <c r="V7" i="39" s="1"/>
  <c r="W6" i="5"/>
  <c r="W6" i="39" s="1"/>
  <c r="AA6" i="5"/>
  <c r="AA6" i="39" s="1"/>
  <c r="AD6" i="5"/>
  <c r="AD7" i="5" s="1"/>
  <c r="AD7" i="39" s="1"/>
  <c r="B6" i="5"/>
  <c r="B6" i="39" s="1"/>
  <c r="E5" i="10"/>
  <c r="I5" i="10"/>
  <c r="J5" i="10"/>
  <c r="M5" i="10"/>
  <c r="Q5" i="10"/>
  <c r="R5" i="10"/>
  <c r="U5" i="10"/>
  <c r="Y5" i="10"/>
  <c r="Z5" i="10"/>
  <c r="AC5" i="10"/>
  <c r="AD5" i="10"/>
  <c r="AG5" i="10"/>
  <c r="AH5" i="10"/>
  <c r="D5" i="7"/>
  <c r="I5" i="7"/>
  <c r="N5" i="7"/>
  <c r="T5" i="7"/>
  <c r="Y5" i="7"/>
  <c r="AD5" i="7"/>
  <c r="C5" i="5"/>
  <c r="C5" i="39" s="1"/>
  <c r="D5" i="5"/>
  <c r="D5" i="39" s="1"/>
  <c r="H5" i="5"/>
  <c r="H5" i="39" s="1"/>
  <c r="I5" i="5"/>
  <c r="I5" i="39" s="1"/>
  <c r="L5" i="5"/>
  <c r="L5" i="39" s="1"/>
  <c r="M5" i="5"/>
  <c r="M5" i="39" s="1"/>
  <c r="O5" i="5"/>
  <c r="O5" i="39" s="1"/>
  <c r="P5" i="5"/>
  <c r="P5" i="39" s="1"/>
  <c r="Q5" i="5"/>
  <c r="Q5" i="39" s="1"/>
  <c r="T5" i="5"/>
  <c r="T5" i="39" s="1"/>
  <c r="U5" i="5"/>
  <c r="U5" i="39" s="1"/>
  <c r="V5" i="5"/>
  <c r="V5" i="39" s="1"/>
  <c r="W5" i="5"/>
  <c r="W5" i="39" s="1"/>
  <c r="X5" i="5"/>
  <c r="X5" i="39" s="1"/>
  <c r="Y5" i="5"/>
  <c r="Y5" i="39" s="1"/>
  <c r="AB5" i="5"/>
  <c r="AB5" i="39" s="1"/>
  <c r="AE5" i="5"/>
  <c r="AE5" i="39" s="1"/>
  <c r="AF5" i="5"/>
  <c r="AF5" i="39" s="1"/>
  <c r="AG5" i="5"/>
  <c r="AG5" i="39" s="1"/>
  <c r="B5" i="5"/>
  <c r="B5" i="39" s="1"/>
  <c r="C4" i="10"/>
  <c r="G4" i="10"/>
  <c r="H4" i="10"/>
  <c r="I4" i="10"/>
  <c r="K4" i="10"/>
  <c r="O4" i="10"/>
  <c r="S4" i="10"/>
  <c r="W4" i="10"/>
  <c r="AA4" i="10"/>
  <c r="AE4" i="10"/>
  <c r="F4" i="7"/>
  <c r="G4" i="7"/>
  <c r="H4" i="7"/>
  <c r="K4" i="7"/>
  <c r="O4" i="7"/>
  <c r="T4" i="7"/>
  <c r="X4" i="7"/>
  <c r="AC4" i="7"/>
  <c r="AD4" i="7"/>
  <c r="AF4" i="7"/>
  <c r="B4" i="7"/>
  <c r="E4" i="5"/>
  <c r="E4" i="39" s="1"/>
  <c r="F4" i="5"/>
  <c r="F4" i="39" s="1"/>
  <c r="I4" i="5"/>
  <c r="I4" i="39" s="1"/>
  <c r="L4" i="5"/>
  <c r="L4" i="39" s="1"/>
  <c r="M4" i="5"/>
  <c r="M4" i="39" s="1"/>
  <c r="N4" i="5"/>
  <c r="N4" i="39" s="1"/>
  <c r="Q4" i="5"/>
  <c r="Q4" i="39" s="1"/>
  <c r="U4" i="5"/>
  <c r="U4" i="39" s="1"/>
  <c r="V4" i="5"/>
  <c r="V4" i="39" s="1"/>
  <c r="Y4" i="5"/>
  <c r="Y4" i="39" s="1"/>
  <c r="AB4" i="5"/>
  <c r="AB4" i="39" s="1"/>
  <c r="AC4" i="5"/>
  <c r="AC4" i="39" s="1"/>
  <c r="AD4" i="5"/>
  <c r="AD4" i="39" s="1"/>
  <c r="AE4" i="5"/>
  <c r="AE4" i="39" s="1"/>
  <c r="AF4" i="5"/>
  <c r="AF4" i="39" s="1"/>
  <c r="AG4" i="5"/>
  <c r="AG4" i="39" s="1"/>
  <c r="B4" i="5"/>
  <c r="B4" i="39" s="1"/>
  <c r="E2" i="10"/>
  <c r="M2" i="10"/>
  <c r="N2" i="10"/>
  <c r="O2" i="10"/>
  <c r="U2" i="10"/>
  <c r="AC2" i="10"/>
  <c r="AF2" i="10"/>
  <c r="G2" i="9"/>
  <c r="K2" i="9"/>
  <c r="O2" i="9"/>
  <c r="S2" i="9"/>
  <c r="T2" i="9"/>
  <c r="W2" i="9"/>
  <c r="AA2" i="9"/>
  <c r="AE2" i="9"/>
  <c r="AH2" i="9"/>
  <c r="AD165" i="78"/>
  <c r="AB9" i="7" s="1"/>
  <c r="AC165" i="78"/>
  <c r="AA9" i="7" s="1"/>
  <c r="W165" i="78"/>
  <c r="U9" i="7" s="1"/>
  <c r="M165" i="78"/>
  <c r="K9" i="7" s="1"/>
  <c r="J165" i="78"/>
  <c r="H9" i="7" s="1"/>
  <c r="G165" i="78"/>
  <c r="E9" i="7" s="1"/>
  <c r="AF163" i="78"/>
  <c r="AD9" i="5" s="1"/>
  <c r="AD9" i="39" s="1"/>
  <c r="AC163" i="78"/>
  <c r="AA9" i="5" s="1"/>
  <c r="AA9" i="39" s="1"/>
  <c r="X163" i="78"/>
  <c r="V9" i="5" s="1"/>
  <c r="V9" i="39" s="1"/>
  <c r="W163" i="78"/>
  <c r="U9" i="5" s="1"/>
  <c r="U9" i="39" s="1"/>
  <c r="V163" i="78"/>
  <c r="T9" i="5" s="1"/>
  <c r="T9" i="39" s="1"/>
  <c r="R163" i="78"/>
  <c r="P9" i="5" s="1"/>
  <c r="P9" i="39" s="1"/>
  <c r="N163" i="78"/>
  <c r="L9" i="5" s="1"/>
  <c r="L9" i="39" s="1"/>
  <c r="I163" i="78"/>
  <c r="G9" i="5" s="1"/>
  <c r="G9" i="39" s="1"/>
  <c r="E163" i="78"/>
  <c r="C9" i="5" s="1"/>
  <c r="C9" i="39" s="1"/>
  <c r="D163" i="78"/>
  <c r="B9" i="5" s="1"/>
  <c r="B9" i="39" s="1"/>
  <c r="AD127" i="78"/>
  <c r="AC127" i="78"/>
  <c r="W127" i="78"/>
  <c r="M127" i="78"/>
  <c r="J127" i="78"/>
  <c r="G127" i="78"/>
  <c r="B12" i="76"/>
  <c r="B13" i="76"/>
  <c r="B14" i="76"/>
  <c r="B17" i="76"/>
  <c r="B11" i="76"/>
  <c r="C16" i="76"/>
  <c r="B16" i="76" s="1"/>
  <c r="C15" i="76"/>
  <c r="B15" i="76" s="1"/>
  <c r="K17" i="77"/>
  <c r="J12" i="77"/>
  <c r="J79" i="77" s="1"/>
  <c r="J13" i="77"/>
  <c r="J11" i="77"/>
  <c r="F8" i="77"/>
  <c r="H19" i="77"/>
  <c r="I17" i="77"/>
  <c r="E17" i="77"/>
  <c r="G17" i="77"/>
  <c r="C17" i="77"/>
  <c r="D17" i="77"/>
  <c r="B17" i="77"/>
  <c r="X32" i="22" a="1"/>
  <c r="X32" i="22" s="1"/>
  <c r="Y32" i="22" a="1"/>
  <c r="Y32" i="22" s="1"/>
  <c r="Z32" i="22" a="1"/>
  <c r="Z32" i="22" s="1"/>
  <c r="AA32" i="22" a="1"/>
  <c r="AA32" i="22" s="1"/>
  <c r="AB32" i="22" a="1"/>
  <c r="AB32" i="22" s="1"/>
  <c r="AC32" i="22" a="1"/>
  <c r="AC32" i="22" s="1"/>
  <c r="AD32" i="22" a="1"/>
  <c r="AD32" i="22" s="1"/>
  <c r="AE32" i="22" a="1"/>
  <c r="AE32" i="22" s="1"/>
  <c r="AF32" i="22" a="1"/>
  <c r="AF32" i="22" s="1"/>
  <c r="AG32" i="22" a="1"/>
  <c r="AG32" i="22" s="1"/>
  <c r="AH32" i="22" a="1"/>
  <c r="AH32" i="22" s="1"/>
  <c r="AI32" i="22" a="1"/>
  <c r="AI32" i="22" s="1"/>
  <c r="AJ32" i="22" a="1"/>
  <c r="AJ32" i="22" s="1"/>
  <c r="AK32" i="22" a="1"/>
  <c r="AK32" i="22" s="1"/>
  <c r="F32" i="22" a="1"/>
  <c r="F32" i="22" s="1"/>
  <c r="G32" i="22" a="1"/>
  <c r="G32" i="22" s="1"/>
  <c r="H32" i="22" a="1"/>
  <c r="H32" i="22" s="1"/>
  <c r="I32" i="22" a="1"/>
  <c r="I32" i="22" s="1"/>
  <c r="J32" i="22" a="1"/>
  <c r="J32" i="22" s="1"/>
  <c r="K32" i="22" a="1"/>
  <c r="K32" i="22" s="1"/>
  <c r="L32" i="22" a="1"/>
  <c r="L32" i="22" s="1"/>
  <c r="M32" i="22" a="1"/>
  <c r="M32" i="22" s="1"/>
  <c r="N32" i="22" a="1"/>
  <c r="N32" i="22" s="1"/>
  <c r="O32" i="22" a="1"/>
  <c r="O32" i="22" s="1"/>
  <c r="P32" i="22" a="1"/>
  <c r="P32" i="22" s="1"/>
  <c r="Q32" i="22" a="1"/>
  <c r="Q32" i="22" s="1"/>
  <c r="R32" i="22" a="1"/>
  <c r="R32" i="22" s="1"/>
  <c r="S32" i="22" a="1"/>
  <c r="S32" i="22" s="1"/>
  <c r="T32" i="22" a="1"/>
  <c r="T32" i="22" s="1"/>
  <c r="U32" i="22" a="1"/>
  <c r="U32" i="22" s="1"/>
  <c r="V32" i="22" a="1"/>
  <c r="V32" i="22" s="1"/>
  <c r="W32" i="22" a="1"/>
  <c r="W32" i="22" s="1"/>
  <c r="E32" i="22" a="1"/>
  <c r="E32" i="22" s="1"/>
  <c r="D122" i="78" s="1"/>
  <c r="G9" i="75" a="1"/>
  <c r="G9" i="75"/>
  <c r="G8" i="75"/>
  <c r="G7" i="75"/>
  <c r="G6" i="75"/>
  <c r="F39" i="22" a="1"/>
  <c r="F39" i="22" s="1"/>
  <c r="G39" i="22" a="1"/>
  <c r="G39" i="22" s="1"/>
  <c r="H39" i="22" a="1"/>
  <c r="H39" i="22" s="1"/>
  <c r="I39" i="22" a="1"/>
  <c r="I39" i="22" s="1"/>
  <c r="J39" i="22" a="1"/>
  <c r="J39" i="22" s="1"/>
  <c r="K39" i="22" a="1"/>
  <c r="K39" i="22" s="1"/>
  <c r="L39" i="22" a="1"/>
  <c r="L39" i="22" s="1"/>
  <c r="M39" i="22" a="1"/>
  <c r="M39" i="22" s="1"/>
  <c r="N39" i="22" a="1"/>
  <c r="N39" i="22" s="1"/>
  <c r="O39" i="22" a="1"/>
  <c r="O39" i="22" s="1"/>
  <c r="P39" i="22" a="1"/>
  <c r="P39" i="22" s="1"/>
  <c r="Q39" i="22" a="1"/>
  <c r="Q39" i="22" s="1"/>
  <c r="R39" i="22" a="1"/>
  <c r="R39" i="22" s="1"/>
  <c r="S39" i="22" a="1"/>
  <c r="S39" i="22" s="1"/>
  <c r="T39" i="22" a="1"/>
  <c r="T39" i="22" s="1"/>
  <c r="U39" i="22" a="1"/>
  <c r="U39" i="22" s="1"/>
  <c r="V39" i="22" a="1"/>
  <c r="V39" i="22" s="1"/>
  <c r="H19" i="74"/>
  <c r="H18" i="74"/>
  <c r="F99" i="22"/>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AK99" i="22" a="1"/>
  <c r="AK99" i="22" s="1"/>
  <c r="G99" i="22" a="1"/>
  <c r="G99" i="22" s="1"/>
  <c r="H99" i="22" a="1"/>
  <c r="H99" i="22" s="1"/>
  <c r="E99" i="22" a="1"/>
  <c r="E99" i="22" s="1"/>
  <c r="D37" i="78" s="1"/>
  <c r="H15" i="74"/>
  <c r="H14" i="74"/>
  <c r="H41" i="22"/>
  <c r="I41" i="22"/>
  <c r="J41" i="22"/>
  <c r="K41" i="22"/>
  <c r="L41" i="22"/>
  <c r="M41" i="22"/>
  <c r="N41" i="22"/>
  <c r="O41" i="22"/>
  <c r="L3" i="10" s="1"/>
  <c r="P41" i="22"/>
  <c r="Q41" i="22"/>
  <c r="R41" i="22"/>
  <c r="S41" i="22"/>
  <c r="T41" i="22"/>
  <c r="U41" i="22"/>
  <c r="V41" i="22"/>
  <c r="W41" i="22"/>
  <c r="X41" i="22"/>
  <c r="Y41" i="22"/>
  <c r="Z41" i="22"/>
  <c r="AA41" i="22"/>
  <c r="AB41" i="22"/>
  <c r="AC41" i="22"/>
  <c r="AD41" i="22"/>
  <c r="AE41" i="22"/>
  <c r="AF41" i="22"/>
  <c r="AG41" i="22"/>
  <c r="AH41" i="22"/>
  <c r="AI41" i="22"/>
  <c r="AJ41" i="22"/>
  <c r="AK41" i="22"/>
  <c r="G41" i="22"/>
  <c r="H105" i="22"/>
  <c r="I105" i="22"/>
  <c r="J105" i="22"/>
  <c r="K105" i="22"/>
  <c r="L105" i="22"/>
  <c r="M105" i="22"/>
  <c r="N105" i="22"/>
  <c r="O105" i="22"/>
  <c r="P105" i="22"/>
  <c r="Q105" i="22"/>
  <c r="R105" i="22"/>
  <c r="S105" i="22"/>
  <c r="T105" i="22"/>
  <c r="U105" i="22"/>
  <c r="V105" i="22"/>
  <c r="W105" i="22"/>
  <c r="X105" i="22"/>
  <c r="Y105" i="22"/>
  <c r="Z105" i="22"/>
  <c r="AA105" i="22"/>
  <c r="AB105" i="22"/>
  <c r="AC105" i="22"/>
  <c r="AD105" i="22"/>
  <c r="AE105" i="22"/>
  <c r="AF105" i="22"/>
  <c r="AG105" i="22"/>
  <c r="AH105" i="22"/>
  <c r="AI105" i="22"/>
  <c r="AJ105" i="22"/>
  <c r="AK105" i="22"/>
  <c r="G106" i="22"/>
  <c r="G105" i="22"/>
  <c r="H93" i="22"/>
  <c r="I93" i="22"/>
  <c r="J93" i="22"/>
  <c r="K93" i="22"/>
  <c r="L93" i="22"/>
  <c r="M93" i="22"/>
  <c r="N93" i="22"/>
  <c r="O93" i="22"/>
  <c r="P93" i="22"/>
  <c r="Q93" i="22"/>
  <c r="R93" i="22"/>
  <c r="S93" i="22"/>
  <c r="T93" i="22"/>
  <c r="U93" i="22"/>
  <c r="V93" i="22"/>
  <c r="W93" i="22"/>
  <c r="X93" i="22"/>
  <c r="Y93" i="22"/>
  <c r="Z93" i="22"/>
  <c r="AA93" i="22"/>
  <c r="AB93" i="22"/>
  <c r="AC93" i="22"/>
  <c r="AD93" i="22"/>
  <c r="AE93" i="22"/>
  <c r="AF93" i="22"/>
  <c r="AG93" i="22"/>
  <c r="AH93" i="22"/>
  <c r="AI93" i="22"/>
  <c r="AJ93" i="22"/>
  <c r="AK93" i="22"/>
  <c r="G93" i="22"/>
  <c r="H67" i="22"/>
  <c r="I67" i="22"/>
  <c r="J67" i="22"/>
  <c r="K67" i="22"/>
  <c r="L67" i="22"/>
  <c r="M67" i="22"/>
  <c r="N67" i="22"/>
  <c r="O67" i="22"/>
  <c r="P67" i="22"/>
  <c r="Q67" i="22"/>
  <c r="R67" i="22"/>
  <c r="S67" i="22"/>
  <c r="T67" i="22"/>
  <c r="U67" i="22"/>
  <c r="V67" i="22"/>
  <c r="W67" i="22"/>
  <c r="X67" i="22"/>
  <c r="Y67" i="22"/>
  <c r="Z67" i="22"/>
  <c r="AA67" i="22"/>
  <c r="AB67" i="22"/>
  <c r="AC67" i="22"/>
  <c r="AD67" i="22"/>
  <c r="AE67" i="22"/>
  <c r="AF67" i="22"/>
  <c r="AG67" i="22"/>
  <c r="AH67" i="22"/>
  <c r="AI67" i="22"/>
  <c r="AJ67" i="22"/>
  <c r="AK67" i="22"/>
  <c r="G67" i="22"/>
  <c r="H29" i="22"/>
  <c r="I29" i="22"/>
  <c r="J29" i="22"/>
  <c r="K29" i="22"/>
  <c r="L29" i="22"/>
  <c r="M29" i="22"/>
  <c r="N29" i="22"/>
  <c r="O29" i="22"/>
  <c r="P29" i="22"/>
  <c r="Q29" i="22"/>
  <c r="R29" i="22"/>
  <c r="S29" i="22"/>
  <c r="T29" i="22"/>
  <c r="U29" i="22"/>
  <c r="V29" i="22"/>
  <c r="W29" i="22"/>
  <c r="X29" i="22"/>
  <c r="Y29" i="22"/>
  <c r="Z29" i="22"/>
  <c r="AA29" i="22"/>
  <c r="AB29" i="22"/>
  <c r="AC29" i="22"/>
  <c r="AD29" i="22"/>
  <c r="AE29" i="22"/>
  <c r="AF29" i="22"/>
  <c r="AG29" i="22"/>
  <c r="AH29" i="22"/>
  <c r="AI29" i="22"/>
  <c r="AJ29" i="22"/>
  <c r="AK29" i="22"/>
  <c r="G29" i="22"/>
  <c r="G36" i="22"/>
  <c r="H36" i="22"/>
  <c r="I36" i="22"/>
  <c r="J36" i="22"/>
  <c r="K36" i="22"/>
  <c r="L36" i="22"/>
  <c r="M36" i="22"/>
  <c r="N36" i="22"/>
  <c r="O36" i="22"/>
  <c r="P36" i="22"/>
  <c r="Q36" i="22"/>
  <c r="R36" i="22"/>
  <c r="S36" i="22"/>
  <c r="T36" i="22"/>
  <c r="U36" i="22"/>
  <c r="V36" i="22"/>
  <c r="W36" i="22"/>
  <c r="X36" i="22"/>
  <c r="Y36" i="22"/>
  <c r="Z36" i="22"/>
  <c r="AA36" i="22"/>
  <c r="AB36" i="22"/>
  <c r="AC36" i="22"/>
  <c r="Z3" i="6" s="1"/>
  <c r="Z3" i="40" s="1"/>
  <c r="AD36" i="22"/>
  <c r="AE36" i="22"/>
  <c r="AF36" i="22"/>
  <c r="AG36" i="22"/>
  <c r="AH36" i="22"/>
  <c r="AI36" i="22"/>
  <c r="AJ36" i="22"/>
  <c r="AK36" i="22"/>
  <c r="AH3" i="6" s="1"/>
  <c r="AH3" i="40" s="1"/>
  <c r="H38" i="22"/>
  <c r="I38" i="22"/>
  <c r="J38" i="22"/>
  <c r="K38" i="22"/>
  <c r="L38" i="22"/>
  <c r="M38" i="22"/>
  <c r="N38" i="22"/>
  <c r="O38" i="22"/>
  <c r="P38" i="22"/>
  <c r="Q38" i="22"/>
  <c r="R38" i="22"/>
  <c r="S38" i="22"/>
  <c r="T38" i="22"/>
  <c r="U38" i="22"/>
  <c r="V38" i="22"/>
  <c r="W38" i="22"/>
  <c r="X38" i="22"/>
  <c r="Y38" i="22"/>
  <c r="Z38" i="22"/>
  <c r="AA38" i="22"/>
  <c r="AB38" i="22"/>
  <c r="AC38" i="22"/>
  <c r="AD38" i="22"/>
  <c r="AE38" i="22"/>
  <c r="AF38" i="22"/>
  <c r="AG38" i="22"/>
  <c r="AH38" i="22"/>
  <c r="AI38" i="22"/>
  <c r="AJ38" i="22"/>
  <c r="AK38" i="22"/>
  <c r="G38" i="22"/>
  <c r="H83" i="22"/>
  <c r="I83" i="22"/>
  <c r="J83" i="22"/>
  <c r="K83" i="22"/>
  <c r="L83" i="22"/>
  <c r="M83" i="22"/>
  <c r="N83" i="22"/>
  <c r="O83" i="22"/>
  <c r="P83" i="22"/>
  <c r="Q83" i="22"/>
  <c r="R83" i="22"/>
  <c r="S83" i="22"/>
  <c r="T83" i="22"/>
  <c r="U83" i="22"/>
  <c r="V83" i="22"/>
  <c r="W83" i="22"/>
  <c r="X83" i="22"/>
  <c r="Y83" i="22"/>
  <c r="Z83" i="22"/>
  <c r="AA83" i="22"/>
  <c r="AB83" i="22"/>
  <c r="AC83" i="22"/>
  <c r="AD83" i="22"/>
  <c r="AE83" i="22"/>
  <c r="AF83" i="22"/>
  <c r="AG83" i="22"/>
  <c r="AH83" i="22"/>
  <c r="AI83" i="22"/>
  <c r="AJ83" i="22"/>
  <c r="AK83" i="22"/>
  <c r="G83" i="22"/>
  <c r="H24" i="22"/>
  <c r="I24" i="22"/>
  <c r="J24" i="22"/>
  <c r="K24" i="22"/>
  <c r="L24" i="22"/>
  <c r="M24" i="22"/>
  <c r="N24" i="22"/>
  <c r="O24" i="22"/>
  <c r="P24" i="22"/>
  <c r="Q24" i="22"/>
  <c r="R24" i="22"/>
  <c r="S24" i="22"/>
  <c r="T24" i="22"/>
  <c r="U24" i="22"/>
  <c r="V24" i="22"/>
  <c r="W24" i="22"/>
  <c r="X24" i="22"/>
  <c r="Y24" i="22"/>
  <c r="Z24" i="22"/>
  <c r="AA24" i="22"/>
  <c r="AB24" i="22"/>
  <c r="AC24" i="22"/>
  <c r="AD24" i="22"/>
  <c r="AE24" i="22"/>
  <c r="AF24" i="22"/>
  <c r="AG24" i="22"/>
  <c r="AH24" i="22"/>
  <c r="AI24" i="22"/>
  <c r="AJ24" i="22"/>
  <c r="AK24" i="22"/>
  <c r="G24" i="22"/>
  <c r="H25" i="22"/>
  <c r="I25" i="22"/>
  <c r="J25" i="22"/>
  <c r="K25" i="22"/>
  <c r="L25" i="22"/>
  <c r="M25" i="22"/>
  <c r="N25" i="22"/>
  <c r="O25" i="22"/>
  <c r="P25" i="22"/>
  <c r="Q25" i="22"/>
  <c r="R25" i="22"/>
  <c r="S25" i="22"/>
  <c r="T25" i="22"/>
  <c r="U25" i="22"/>
  <c r="V25" i="22"/>
  <c r="W25" i="22"/>
  <c r="X25" i="22"/>
  <c r="Y25" i="22"/>
  <c r="Z25" i="22"/>
  <c r="AA25" i="22"/>
  <c r="AB25" i="22"/>
  <c r="AC25" i="22"/>
  <c r="AD25" i="22"/>
  <c r="AE25" i="22"/>
  <c r="AF25" i="22"/>
  <c r="AG25" i="22"/>
  <c r="AH25" i="22"/>
  <c r="AI25" i="22"/>
  <c r="AJ25" i="22"/>
  <c r="AK25" i="22"/>
  <c r="G25" i="22"/>
  <c r="V2" i="7"/>
  <c r="AM32" i="22"/>
  <c r="AM54" i="22"/>
  <c r="AM60" i="22"/>
  <c r="AM73" i="22"/>
  <c r="AM79" i="22"/>
  <c r="AM97" i="22"/>
  <c r="AM98" i="22"/>
  <c r="AM104" i="22"/>
  <c r="AM21" i="22"/>
  <c r="AM22" i="22"/>
  <c r="F16" i="22"/>
  <c r="G16" i="22"/>
  <c r="H16" i="22"/>
  <c r="E2" i="5" s="1"/>
  <c r="E2" i="39" s="1"/>
  <c r="I16" i="22"/>
  <c r="J16" i="22"/>
  <c r="K16" i="22"/>
  <c r="L16" i="22"/>
  <c r="M16" i="22"/>
  <c r="N16" i="22"/>
  <c r="O16" i="22"/>
  <c r="P16" i="22"/>
  <c r="Q16" i="22"/>
  <c r="R16" i="22"/>
  <c r="S16" i="22"/>
  <c r="T16" i="22"/>
  <c r="Q2" i="5" s="1"/>
  <c r="Q2" i="39" s="1"/>
  <c r="U16" i="22"/>
  <c r="V16" i="22"/>
  <c r="W16" i="22"/>
  <c r="X16" i="22"/>
  <c r="Y16" i="22"/>
  <c r="Z16" i="22"/>
  <c r="AA16" i="22"/>
  <c r="AB16" i="22"/>
  <c r="Y2" i="5" s="1"/>
  <c r="Y2" i="39" s="1"/>
  <c r="AC16" i="22"/>
  <c r="AD16" i="22"/>
  <c r="AE16" i="22"/>
  <c r="AF16" i="22"/>
  <c r="AC2" i="5" s="1"/>
  <c r="AC2" i="39" s="1"/>
  <c r="AG16" i="22"/>
  <c r="AH16" i="22"/>
  <c r="AI16" i="22"/>
  <c r="AJ16" i="22"/>
  <c r="AK16" i="22"/>
  <c r="F106" i="22"/>
  <c r="H106" i="22"/>
  <c r="E106" i="22"/>
  <c r="E68" i="22"/>
  <c r="F30" i="22"/>
  <c r="G30" i="22"/>
  <c r="H30" i="22"/>
  <c r="E30" i="22"/>
  <c r="F68" i="22"/>
  <c r="G68" i="22"/>
  <c r="H68" i="22"/>
  <c r="J6" i="70"/>
  <c r="I6" i="70"/>
  <c r="H6" i="70"/>
  <c r="F151" i="22"/>
  <c r="G151" i="22"/>
  <c r="H151" i="22"/>
  <c r="I151" i="22"/>
  <c r="J151" i="22"/>
  <c r="K151" i="22"/>
  <c r="N151" i="22"/>
  <c r="O151" i="22"/>
  <c r="P151" i="22"/>
  <c r="Q151" i="22"/>
  <c r="R151" i="22"/>
  <c r="S151" i="22"/>
  <c r="V151" i="22"/>
  <c r="W151" i="22"/>
  <c r="X151" i="22"/>
  <c r="Y151" i="22"/>
  <c r="Z151" i="22"/>
  <c r="AA151" i="22"/>
  <c r="AD151" i="22"/>
  <c r="AE151" i="22"/>
  <c r="AF151" i="22"/>
  <c r="AG151" i="22"/>
  <c r="AH151" i="22"/>
  <c r="AI151" i="22"/>
  <c r="E151" i="22"/>
  <c r="F149" i="22"/>
  <c r="G149" i="22"/>
  <c r="H149" i="22"/>
  <c r="I149" i="22"/>
  <c r="J149" i="22"/>
  <c r="K149" i="22"/>
  <c r="L149" i="22"/>
  <c r="N149" i="22"/>
  <c r="O149" i="22"/>
  <c r="P149" i="22"/>
  <c r="Q149" i="22"/>
  <c r="R149" i="22"/>
  <c r="S149" i="22"/>
  <c r="T149" i="22"/>
  <c r="V149" i="22"/>
  <c r="W149" i="22"/>
  <c r="X149" i="22"/>
  <c r="Y149" i="22"/>
  <c r="Z149" i="22"/>
  <c r="AA149" i="22"/>
  <c r="AB149" i="22"/>
  <c r="AD149" i="22"/>
  <c r="AE149" i="22"/>
  <c r="AF149" i="22"/>
  <c r="AG149" i="22"/>
  <c r="AH149" i="22"/>
  <c r="AI149" i="22"/>
  <c r="AJ149" i="22"/>
  <c r="C20" i="21"/>
  <c r="D20" i="21"/>
  <c r="B85" i="77" l="1"/>
  <c r="H85" i="77"/>
  <c r="I85" i="77"/>
  <c r="F80" i="77"/>
  <c r="G80" i="77"/>
  <c r="E81" i="77"/>
  <c r="F81" i="77"/>
  <c r="C82" i="77"/>
  <c r="D82" i="77"/>
  <c r="K82" i="77"/>
  <c r="B83" i="77"/>
  <c r="I83" i="77"/>
  <c r="J83" i="77"/>
  <c r="E70" i="77"/>
  <c r="F70" i="77"/>
  <c r="C71" i="77"/>
  <c r="D71" i="77"/>
  <c r="K71" i="77"/>
  <c r="B72" i="77"/>
  <c r="I72" i="77"/>
  <c r="J72" i="77"/>
  <c r="G73" i="77"/>
  <c r="H73" i="77"/>
  <c r="E74" i="77"/>
  <c r="F74" i="77"/>
  <c r="C75" i="77"/>
  <c r="D75" i="77"/>
  <c r="B76" i="77"/>
  <c r="C76" i="77"/>
  <c r="J76" i="77"/>
  <c r="K76" i="77"/>
  <c r="H77" i="77"/>
  <c r="I77" i="77"/>
  <c r="F78" i="77"/>
  <c r="G78" i="77"/>
  <c r="E79" i="77"/>
  <c r="F79" i="77"/>
  <c r="E69" i="77"/>
  <c r="F69" i="77"/>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G120" i="78"/>
  <c r="F120" i="78"/>
  <c r="E120" i="78"/>
  <c r="D120"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G82" i="78"/>
  <c r="F82" i="78"/>
  <c r="E82" i="78"/>
  <c r="D82"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D44" i="78"/>
  <c r="I68" i="22"/>
  <c r="D4" i="32"/>
  <c r="D2" i="32"/>
  <c r="E6" i="32"/>
  <c r="AG2" i="5"/>
  <c r="AG2" i="39" s="1"/>
  <c r="AF2" i="5"/>
  <c r="AF2" i="39" s="1"/>
  <c r="AB2" i="5"/>
  <c r="AB2" i="39" s="1"/>
  <c r="X2" i="5"/>
  <c r="X2" i="39" s="1"/>
  <c r="T2" i="5"/>
  <c r="T2" i="39" s="1"/>
  <c r="P2" i="5"/>
  <c r="P2" i="39" s="1"/>
  <c r="L2" i="5"/>
  <c r="L2" i="39" s="1"/>
  <c r="I2" i="5"/>
  <c r="I2" i="39" s="1"/>
  <c r="H2" i="5"/>
  <c r="H2" i="39" s="1"/>
  <c r="D2" i="5"/>
  <c r="D2" i="39" s="1"/>
  <c r="AF2" i="12"/>
  <c r="AF101" i="22"/>
  <c r="AE101" i="22"/>
  <c r="AD101" i="22"/>
  <c r="X2" i="12"/>
  <c r="Z101" i="22"/>
  <c r="X101" i="22"/>
  <c r="W101" i="22"/>
  <c r="T101" i="22"/>
  <c r="P2" i="12"/>
  <c r="P101" i="22"/>
  <c r="O101" i="22"/>
  <c r="N101" i="22"/>
  <c r="L101" i="22"/>
  <c r="H2" i="12"/>
  <c r="E24" i="22" a="1"/>
  <c r="E24" i="22" s="1"/>
  <c r="D114" i="78" s="1"/>
  <c r="G100" i="22"/>
  <c r="G119" i="22" s="1"/>
  <c r="AH100" i="22"/>
  <c r="AH119" i="22" s="1"/>
  <c r="AG100" i="22"/>
  <c r="AG119" i="22" s="1"/>
  <c r="AC114" i="78"/>
  <c r="AC133" i="78" s="1"/>
  <c r="AA7" i="17" s="1"/>
  <c r="AC100" i="22"/>
  <c r="AC119" i="22" s="1"/>
  <c r="Y114" i="78"/>
  <c r="Y133" i="78" s="1"/>
  <c r="W7" i="17" s="1"/>
  <c r="Y100" i="22"/>
  <c r="Y119" i="22" s="1"/>
  <c r="W100" i="22"/>
  <c r="W119" i="22" s="1"/>
  <c r="U114" i="78"/>
  <c r="U133" i="78" s="1"/>
  <c r="S7" i="17" s="1"/>
  <c r="R100" i="22"/>
  <c r="R119" i="22" s="1"/>
  <c r="Q100" i="22"/>
  <c r="Q119" i="22" s="1"/>
  <c r="M100" i="22"/>
  <c r="M119" i="22" s="1"/>
  <c r="I114" i="78"/>
  <c r="I133" i="78" s="1"/>
  <c r="G7" i="17" s="1"/>
  <c r="I100" i="22"/>
  <c r="I119" i="22" s="1"/>
  <c r="AH5" i="18"/>
  <c r="AH5" i="52" s="1"/>
  <c r="AK102" i="22"/>
  <c r="AJ121" i="22"/>
  <c r="AJ159" i="22" s="1"/>
  <c r="AI121" i="22"/>
  <c r="AI159" i="22" s="1"/>
  <c r="AF5" i="18"/>
  <c r="AF5" i="52" s="1"/>
  <c r="AI102" i="22"/>
  <c r="AH121" i="22"/>
  <c r="AH159" i="22" s="1"/>
  <c r="AD5" i="18"/>
  <c r="AD5" i="52" s="1"/>
  <c r="AG121" i="22"/>
  <c r="AG159" i="22" s="1"/>
  <c r="AG102" i="22"/>
  <c r="AF121" i="22"/>
  <c r="AF159" i="22" s="1"/>
  <c r="AE102" i="22"/>
  <c r="Z5" i="18"/>
  <c r="Z5" i="52" s="1"/>
  <c r="AC102" i="22"/>
  <c r="AA102" i="22"/>
  <c r="V5" i="18"/>
  <c r="V5" i="52" s="1"/>
  <c r="Y121" i="22"/>
  <c r="Y159" i="22" s="1"/>
  <c r="Y102" i="22"/>
  <c r="W102" i="22"/>
  <c r="R5" i="18"/>
  <c r="R5" i="52" s="1"/>
  <c r="U102" i="22"/>
  <c r="T121" i="22"/>
  <c r="T159" i="22" s="1"/>
  <c r="S121" i="22"/>
  <c r="S159" i="22" s="1"/>
  <c r="S102" i="22"/>
  <c r="R121" i="22"/>
  <c r="R159" i="22" s="1"/>
  <c r="N5" i="18"/>
  <c r="N5" i="52" s="1"/>
  <c r="Q121" i="22"/>
  <c r="Q159" i="22" s="1"/>
  <c r="Q102" i="22"/>
  <c r="O102" i="22"/>
  <c r="J5" i="18"/>
  <c r="J5" i="52" s="1"/>
  <c r="M102" i="22"/>
  <c r="L121" i="22"/>
  <c r="L159" i="22" s="1"/>
  <c r="K102" i="22"/>
  <c r="J121" i="22"/>
  <c r="J159" i="22" s="1"/>
  <c r="F5" i="18"/>
  <c r="F5" i="52" s="1"/>
  <c r="I121" i="22"/>
  <c r="I159" i="22" s="1"/>
  <c r="I102" i="22"/>
  <c r="H121" i="22"/>
  <c r="H159" i="22" s="1"/>
  <c r="AH3" i="15"/>
  <c r="AH3" i="42" s="1"/>
  <c r="AG3" i="15"/>
  <c r="AG3" i="42" s="1"/>
  <c r="AD3" i="15"/>
  <c r="AD3" i="42" s="1"/>
  <c r="AC3" i="15"/>
  <c r="AC3" i="42" s="1"/>
  <c r="Z3" i="15"/>
  <c r="Z3" i="42" s="1"/>
  <c r="Y3" i="15"/>
  <c r="Y3" i="42" s="1"/>
  <c r="V3" i="15"/>
  <c r="V3" i="42" s="1"/>
  <c r="U3" i="15"/>
  <c r="U3" i="42" s="1"/>
  <c r="R3" i="15"/>
  <c r="R3" i="42" s="1"/>
  <c r="Q3" i="15"/>
  <c r="Q3" i="42" s="1"/>
  <c r="N3" i="15"/>
  <c r="N3" i="42" s="1"/>
  <c r="M3" i="15"/>
  <c r="M3" i="42" s="1"/>
  <c r="J3" i="15"/>
  <c r="J3" i="42" s="1"/>
  <c r="I3" i="15"/>
  <c r="I3" i="42" s="1"/>
  <c r="F3" i="15"/>
  <c r="F3" i="42" s="1"/>
  <c r="E3" i="15"/>
  <c r="E3" i="42" s="1"/>
  <c r="L2" i="31"/>
  <c r="D4" i="31"/>
  <c r="D4" i="56" s="1"/>
  <c r="AF4" i="31"/>
  <c r="AE4" i="31"/>
  <c r="AB4" i="31"/>
  <c r="AA4" i="31"/>
  <c r="X4" i="31"/>
  <c r="X5" i="31" s="1"/>
  <c r="X5" i="56" s="1"/>
  <c r="W4" i="31"/>
  <c r="W5" i="31" s="1"/>
  <c r="W5" i="56" s="1"/>
  <c r="T4" i="31"/>
  <c r="S4" i="31"/>
  <c r="P4" i="31"/>
  <c r="O4" i="31"/>
  <c r="L4" i="31"/>
  <c r="K4" i="31"/>
  <c r="H4" i="31"/>
  <c r="H5" i="31" s="1"/>
  <c r="H5" i="56" s="1"/>
  <c r="G4" i="31"/>
  <c r="G5" i="31" s="1"/>
  <c r="G5" i="56" s="1"/>
  <c r="D6" i="6"/>
  <c r="D6" i="40" s="1"/>
  <c r="AG6" i="6"/>
  <c r="AG6" i="40" s="1"/>
  <c r="AF6" i="6"/>
  <c r="AF6" i="40" s="1"/>
  <c r="AE6" i="6"/>
  <c r="AE6" i="40" s="1"/>
  <c r="AB6" i="6"/>
  <c r="AB6" i="40" s="1"/>
  <c r="AA6" i="6"/>
  <c r="AA6" i="40" s="1"/>
  <c r="Y6" i="6"/>
  <c r="Y6" i="40" s="1"/>
  <c r="X6" i="6"/>
  <c r="X6" i="40" s="1"/>
  <c r="W6" i="6"/>
  <c r="W6" i="40" s="1"/>
  <c r="T6" i="6"/>
  <c r="T6" i="40" s="1"/>
  <c r="S6" i="6"/>
  <c r="S6" i="40" s="1"/>
  <c r="Q6" i="6"/>
  <c r="Q6" i="40" s="1"/>
  <c r="P6" i="6"/>
  <c r="P6" i="40" s="1"/>
  <c r="O6" i="6"/>
  <c r="O6" i="40" s="1"/>
  <c r="L6" i="6"/>
  <c r="L6" i="40" s="1"/>
  <c r="K6" i="6"/>
  <c r="K6" i="40" s="1"/>
  <c r="I6" i="6"/>
  <c r="I6" i="40" s="1"/>
  <c r="H6" i="6"/>
  <c r="H6" i="40" s="1"/>
  <c r="G6" i="6"/>
  <c r="G6" i="40" s="1"/>
  <c r="G124" i="22"/>
  <c r="AH6" i="31"/>
  <c r="AH6" i="56" s="1"/>
  <c r="AK124" i="22"/>
  <c r="AF6" i="31"/>
  <c r="AF6" i="56" s="1"/>
  <c r="AI124" i="22"/>
  <c r="AD6" i="31"/>
  <c r="AD6" i="56" s="1"/>
  <c r="AG124" i="22"/>
  <c r="AE124" i="22"/>
  <c r="AC124" i="22"/>
  <c r="AA124" i="22"/>
  <c r="V6" i="31"/>
  <c r="V6" i="56" s="1"/>
  <c r="Y124" i="22"/>
  <c r="W124" i="22"/>
  <c r="R6" i="31"/>
  <c r="R6" i="56" s="1"/>
  <c r="U124" i="22"/>
  <c r="P6" i="31"/>
  <c r="P6" i="56" s="1"/>
  <c r="S124" i="22"/>
  <c r="N6" i="31"/>
  <c r="N6" i="56" s="1"/>
  <c r="Q124" i="22"/>
  <c r="O124" i="22"/>
  <c r="J6" i="31"/>
  <c r="J6" i="56" s="1"/>
  <c r="M124" i="22"/>
  <c r="K124" i="22"/>
  <c r="F6" i="31"/>
  <c r="F6" i="56" s="1"/>
  <c r="I124" i="22"/>
  <c r="AB118" i="22"/>
  <c r="Z118" i="22"/>
  <c r="J118" i="22"/>
  <c r="E37" i="78"/>
  <c r="C2" i="11" s="1"/>
  <c r="F118" i="22"/>
  <c r="Q58" i="22"/>
  <c r="N58" i="22"/>
  <c r="K58" i="22"/>
  <c r="F58" i="22"/>
  <c r="W108" i="22"/>
  <c r="W70" i="22"/>
  <c r="V89" i="22"/>
  <c r="U70" i="22"/>
  <c r="Q108" i="22"/>
  <c r="P127" i="22"/>
  <c r="O108" i="22"/>
  <c r="K165" i="22"/>
  <c r="J127" i="22"/>
  <c r="I165" i="22"/>
  <c r="I108" i="22"/>
  <c r="G70" i="22"/>
  <c r="AH127" i="22"/>
  <c r="AG165" i="22"/>
  <c r="AG108" i="22"/>
  <c r="AF127" i="22"/>
  <c r="AE108" i="22"/>
  <c r="AE70" i="22"/>
  <c r="AA165" i="22"/>
  <c r="Z127" i="22"/>
  <c r="Y165" i="22"/>
  <c r="Y108" i="22"/>
  <c r="X127" i="22"/>
  <c r="X89" i="22"/>
  <c r="AK87" i="78"/>
  <c r="AM75" i="22"/>
  <c r="AM94" i="22"/>
  <c r="AK113" i="22"/>
  <c r="AJ113" i="22"/>
  <c r="AB113" i="22"/>
  <c r="U113" i="22"/>
  <c r="T113" i="22"/>
  <c r="M113" i="22"/>
  <c r="L113" i="22"/>
  <c r="AK74" i="78"/>
  <c r="AK118" i="78"/>
  <c r="AE163" i="78"/>
  <c r="AC9" i="5" s="1"/>
  <c r="AC9" i="39" s="1"/>
  <c r="AE2" i="5"/>
  <c r="AE2" i="39" s="1"/>
  <c r="W2" i="5"/>
  <c r="W2" i="39" s="1"/>
  <c r="O2" i="5"/>
  <c r="O2" i="39" s="1"/>
  <c r="G2" i="5"/>
  <c r="G2" i="39" s="1"/>
  <c r="Q163" i="78"/>
  <c r="O9" i="5" s="1"/>
  <c r="O9" i="39" s="1"/>
  <c r="F165" i="78"/>
  <c r="D9" i="7" s="1"/>
  <c r="F127" i="78"/>
  <c r="K6" i="5"/>
  <c r="K6" i="39" s="1"/>
  <c r="AA2" i="5"/>
  <c r="AA2" i="39" s="1"/>
  <c r="K2" i="5"/>
  <c r="K2" i="39" s="1"/>
  <c r="C2" i="5"/>
  <c r="C2" i="39" s="1"/>
  <c r="V165" i="78"/>
  <c r="T9" i="7" s="1"/>
  <c r="C4" i="32"/>
  <c r="S2" i="5"/>
  <c r="S2" i="39" s="1"/>
  <c r="V127" i="78"/>
  <c r="Z165" i="78"/>
  <c r="X9" i="7" s="1"/>
  <c r="Z127" i="78"/>
  <c r="N6" i="6"/>
  <c r="N6" i="40" s="1"/>
  <c r="AC6" i="6"/>
  <c r="AC6" i="40" s="1"/>
  <c r="U6" i="6"/>
  <c r="U6" i="40" s="1"/>
  <c r="M6" i="6"/>
  <c r="M6" i="40" s="1"/>
  <c r="E6" i="6"/>
  <c r="E6" i="40" s="1"/>
  <c r="AE127" i="78"/>
  <c r="AE165" i="78"/>
  <c r="AC9" i="7" s="1"/>
  <c r="AH4" i="5"/>
  <c r="AH4" i="39" s="1"/>
  <c r="B69" i="77"/>
  <c r="D69" i="77"/>
  <c r="D79" i="77"/>
  <c r="E78" i="77"/>
  <c r="G77" i="77"/>
  <c r="I76" i="77"/>
  <c r="K75" i="77"/>
  <c r="B75" i="77"/>
  <c r="D74" i="77"/>
  <c r="F73" i="77"/>
  <c r="H72" i="77"/>
  <c r="J71" i="77"/>
  <c r="B71" i="77"/>
  <c r="D70" i="77"/>
  <c r="H83" i="77"/>
  <c r="J82" i="77"/>
  <c r="B82" i="77"/>
  <c r="D81" i="77"/>
  <c r="E80" i="77"/>
  <c r="G85" i="77"/>
  <c r="V6" i="6"/>
  <c r="V6" i="40" s="1"/>
  <c r="C2" i="32"/>
  <c r="D6" i="31"/>
  <c r="D6" i="56" s="1"/>
  <c r="AB6" i="31"/>
  <c r="AB6" i="56" s="1"/>
  <c r="T6" i="31"/>
  <c r="T6" i="56" s="1"/>
  <c r="L6" i="31"/>
  <c r="L6" i="56" s="1"/>
  <c r="R127" i="78"/>
  <c r="O163" i="78"/>
  <c r="M9" i="5" s="1"/>
  <c r="M9" i="39" s="1"/>
  <c r="R165" i="78"/>
  <c r="P9" i="7" s="1"/>
  <c r="AE6" i="5"/>
  <c r="AE7" i="5" s="1"/>
  <c r="AE7" i="39" s="1"/>
  <c r="K69" i="77"/>
  <c r="C69" i="77"/>
  <c r="C79" i="77"/>
  <c r="D78" i="77"/>
  <c r="F77" i="77"/>
  <c r="H76" i="77"/>
  <c r="J75" i="77"/>
  <c r="K74" i="77"/>
  <c r="C74" i="77"/>
  <c r="E73" i="77"/>
  <c r="G72" i="77"/>
  <c r="I71" i="77"/>
  <c r="K70" i="77"/>
  <c r="C70" i="77"/>
  <c r="G83" i="77"/>
  <c r="I82" i="77"/>
  <c r="K81" i="77"/>
  <c r="C81" i="77"/>
  <c r="D80" i="77"/>
  <c r="F85" i="77"/>
  <c r="D6" i="32"/>
  <c r="U127" i="78"/>
  <c r="P163" i="78"/>
  <c r="N9" i="5" s="1"/>
  <c r="N9" i="39" s="1"/>
  <c r="U165" i="78"/>
  <c r="S9" i="7" s="1"/>
  <c r="B4" i="10"/>
  <c r="E6" i="5"/>
  <c r="E7" i="5" s="1"/>
  <c r="E7" i="39" s="1"/>
  <c r="J69" i="77"/>
  <c r="K79" i="77"/>
  <c r="B79" i="77"/>
  <c r="C78" i="77"/>
  <c r="E77" i="77"/>
  <c r="G76" i="77"/>
  <c r="I75" i="77"/>
  <c r="J74" i="77"/>
  <c r="B74" i="77"/>
  <c r="D73" i="77"/>
  <c r="F72" i="77"/>
  <c r="H71" i="77"/>
  <c r="J70" i="77"/>
  <c r="B70" i="77"/>
  <c r="F83" i="77"/>
  <c r="H82" i="77"/>
  <c r="J81" i="77"/>
  <c r="B81" i="77"/>
  <c r="C80" i="77"/>
  <c r="E85" i="77"/>
  <c r="AD6" i="6"/>
  <c r="AD6" i="40" s="1"/>
  <c r="X5" i="18"/>
  <c r="X5" i="52" s="1"/>
  <c r="AB3" i="15"/>
  <c r="AB3" i="42" s="1"/>
  <c r="T3" i="15"/>
  <c r="T3" i="42" s="1"/>
  <c r="L3" i="15"/>
  <c r="L3" i="42" s="1"/>
  <c r="F75" i="77"/>
  <c r="F163" i="78"/>
  <c r="D9" i="5" s="1"/>
  <c r="D9" i="39" s="1"/>
  <c r="AH6" i="30"/>
  <c r="I69" i="77"/>
  <c r="I79" i="77"/>
  <c r="K78" i="77"/>
  <c r="B78" i="77"/>
  <c r="D77" i="77"/>
  <c r="F76" i="77"/>
  <c r="H75" i="77"/>
  <c r="I74" i="77"/>
  <c r="K73" i="77"/>
  <c r="C73" i="77"/>
  <c r="E72" i="77"/>
  <c r="G71" i="77"/>
  <c r="I70" i="77"/>
  <c r="H84" i="77"/>
  <c r="E83" i="77"/>
  <c r="G82" i="77"/>
  <c r="I81" i="77"/>
  <c r="K80" i="77"/>
  <c r="B80" i="77"/>
  <c r="D85" i="77"/>
  <c r="F6" i="6"/>
  <c r="F6" i="40" s="1"/>
  <c r="AA3" i="15"/>
  <c r="AA3" i="42" s="1"/>
  <c r="S3" i="15"/>
  <c r="S3" i="42" s="1"/>
  <c r="K3" i="15"/>
  <c r="K3" i="42" s="1"/>
  <c r="AH4" i="31"/>
  <c r="Z4" i="31"/>
  <c r="Z4" i="56" s="1"/>
  <c r="R4" i="31"/>
  <c r="J4" i="31"/>
  <c r="J4" i="56" s="1"/>
  <c r="R4" i="34"/>
  <c r="R4" i="59" s="1"/>
  <c r="H69" i="77"/>
  <c r="H79" i="77"/>
  <c r="I78" i="77"/>
  <c r="K77" i="77"/>
  <c r="C77" i="77"/>
  <c r="E76" i="77"/>
  <c r="G75" i="77"/>
  <c r="H74" i="77"/>
  <c r="J73" i="77"/>
  <c r="B73" i="77"/>
  <c r="D72" i="77"/>
  <c r="F71" i="77"/>
  <c r="H70" i="77"/>
  <c r="F84" i="77"/>
  <c r="D83" i="77"/>
  <c r="F82" i="77"/>
  <c r="H81" i="77"/>
  <c r="I80" i="77"/>
  <c r="K85" i="77"/>
  <c r="C85" i="77"/>
  <c r="H5" i="18"/>
  <c r="H5" i="52" s="1"/>
  <c r="C6" i="32"/>
  <c r="Z2" i="5"/>
  <c r="Z2" i="39" s="1"/>
  <c r="R2" i="5"/>
  <c r="R2" i="39" s="1"/>
  <c r="J2" i="5"/>
  <c r="J2" i="39" s="1"/>
  <c r="AG4" i="31"/>
  <c r="Y4" i="31"/>
  <c r="Y4" i="56" s="1"/>
  <c r="Q4" i="31"/>
  <c r="Q4" i="56" s="1"/>
  <c r="I4" i="31"/>
  <c r="I5" i="31" s="1"/>
  <c r="I5" i="56" s="1"/>
  <c r="J80" i="77"/>
  <c r="G69" i="77"/>
  <c r="G79" i="77"/>
  <c r="H78" i="77"/>
  <c r="J77" i="77"/>
  <c r="B77" i="77"/>
  <c r="D76" i="77"/>
  <c r="E75" i="77"/>
  <c r="G74" i="77"/>
  <c r="I73" i="77"/>
  <c r="K72" i="77"/>
  <c r="C72" i="77"/>
  <c r="E71" i="77"/>
  <c r="G70" i="77"/>
  <c r="K83" i="77"/>
  <c r="C83" i="77"/>
  <c r="E82" i="77"/>
  <c r="G81" i="77"/>
  <c r="H80" i="77"/>
  <c r="J85" i="77"/>
  <c r="G4" i="56"/>
  <c r="AD163" i="78"/>
  <c r="AB9" i="5" s="1"/>
  <c r="AB9" i="39" s="1"/>
  <c r="AB6" i="5"/>
  <c r="AB6" i="39" s="1"/>
  <c r="C6" i="7"/>
  <c r="E165" i="78"/>
  <c r="C9" i="7" s="1"/>
  <c r="E127" i="78"/>
  <c r="AK93" i="78"/>
  <c r="B6" i="7"/>
  <c r="D165" i="78"/>
  <c r="B9" i="7" s="1"/>
  <c r="D127" i="78"/>
  <c r="M6" i="7"/>
  <c r="O165" i="78"/>
  <c r="M9" i="7" s="1"/>
  <c r="O127" i="78"/>
  <c r="R4" i="56"/>
  <c r="R5" i="31"/>
  <c r="R5" i="56" s="1"/>
  <c r="AH5" i="5"/>
  <c r="AH5" i="39" s="1"/>
  <c r="AG4" i="56"/>
  <c r="AG5" i="31"/>
  <c r="AG5" i="56" s="1"/>
  <c r="Y5" i="31"/>
  <c r="Y5" i="56" s="1"/>
  <c r="Q5" i="31"/>
  <c r="Q5" i="56" s="1"/>
  <c r="AH5" i="31"/>
  <c r="AH5" i="56" s="1"/>
  <c r="AH4" i="56"/>
  <c r="U163" i="78"/>
  <c r="S9" i="5" s="1"/>
  <c r="S9" i="39" s="1"/>
  <c r="S6" i="5"/>
  <c r="S6" i="39" s="1"/>
  <c r="AB5" i="18"/>
  <c r="AB5" i="52" s="1"/>
  <c r="AF5" i="31"/>
  <c r="AF5" i="56" s="1"/>
  <c r="AF4" i="56"/>
  <c r="F114" i="78"/>
  <c r="F133" i="78" s="1"/>
  <c r="D7" i="17" s="1"/>
  <c r="W3" i="15"/>
  <c r="W3" i="42" s="1"/>
  <c r="O3" i="15"/>
  <c r="O3" i="42" s="1"/>
  <c r="N4" i="31"/>
  <c r="E4" i="32"/>
  <c r="E5" i="32" s="1"/>
  <c r="U2" i="5"/>
  <c r="U2" i="39" s="1"/>
  <c r="M2" i="5"/>
  <c r="M2" i="39" s="1"/>
  <c r="AH2" i="12"/>
  <c r="Z2" i="12"/>
  <c r="R2" i="12"/>
  <c r="J2" i="12"/>
  <c r="AB4" i="56"/>
  <c r="AB5" i="31"/>
  <c r="AB5" i="56" s="1"/>
  <c r="T4" i="56"/>
  <c r="T5" i="31"/>
  <c r="T5" i="56" s="1"/>
  <c r="L5" i="31"/>
  <c r="L5" i="56" s="1"/>
  <c r="L4" i="56"/>
  <c r="AH127" i="78"/>
  <c r="AH165" i="78"/>
  <c r="AF9" i="7" s="1"/>
  <c r="D5" i="31"/>
  <c r="D5" i="56" s="1"/>
  <c r="AA4" i="56"/>
  <c r="AA5" i="31"/>
  <c r="AA5" i="56" s="1"/>
  <c r="S4" i="56"/>
  <c r="S5" i="31"/>
  <c r="S5" i="56" s="1"/>
  <c r="K4" i="56"/>
  <c r="K5" i="31"/>
  <c r="K5" i="56" s="1"/>
  <c r="AH6" i="6"/>
  <c r="AH6" i="40" s="1"/>
  <c r="Z6" i="6"/>
  <c r="Z6" i="40" s="1"/>
  <c r="R6" i="6"/>
  <c r="R6" i="40" s="1"/>
  <c r="J6" i="6"/>
  <c r="J6" i="40" s="1"/>
  <c r="AK36" i="78"/>
  <c r="AE114" i="78"/>
  <c r="AE133" i="78" s="1"/>
  <c r="AC7" i="17" s="1"/>
  <c r="L5" i="18"/>
  <c r="L5" i="52" s="1"/>
  <c r="H4" i="56"/>
  <c r="G114" i="78"/>
  <c r="G133" i="78" s="1"/>
  <c r="E7" i="17" s="1"/>
  <c r="P5" i="31"/>
  <c r="P5" i="56" s="1"/>
  <c r="P4" i="56"/>
  <c r="AF3" i="15"/>
  <c r="AF3" i="42" s="1"/>
  <c r="X3" i="15"/>
  <c r="X3" i="42" s="1"/>
  <c r="P3" i="15"/>
  <c r="P3" i="42" s="1"/>
  <c r="H3" i="15"/>
  <c r="H3" i="42" s="1"/>
  <c r="AE5" i="31"/>
  <c r="AE5" i="56" s="1"/>
  <c r="AE4" i="56"/>
  <c r="O5" i="31"/>
  <c r="O5" i="56" s="1"/>
  <c r="O4" i="56"/>
  <c r="W4" i="56"/>
  <c r="O114" i="78"/>
  <c r="O133" i="78" s="1"/>
  <c r="M7" i="17" s="1"/>
  <c r="V4" i="31"/>
  <c r="AK111" i="78"/>
  <c r="N127" i="78"/>
  <c r="N165" i="78"/>
  <c r="L9" i="7" s="1"/>
  <c r="X4" i="56"/>
  <c r="W114" i="78"/>
  <c r="W133" i="78" s="1"/>
  <c r="U7" i="17" s="1"/>
  <c r="T5" i="18"/>
  <c r="T5" i="52" s="1"/>
  <c r="AE3" i="15"/>
  <c r="AE3" i="42" s="1"/>
  <c r="G3" i="15"/>
  <c r="G3" i="42" s="1"/>
  <c r="AD4" i="31"/>
  <c r="AD2" i="5"/>
  <c r="AD2" i="39" s="1"/>
  <c r="V2" i="5"/>
  <c r="V2" i="39" s="1"/>
  <c r="N2" i="5"/>
  <c r="N2" i="39" s="1"/>
  <c r="F2" i="5"/>
  <c r="F2" i="39" s="1"/>
  <c r="AC4" i="31"/>
  <c r="U4" i="31"/>
  <c r="M4" i="31"/>
  <c r="E4" i="31"/>
  <c r="J163" i="78"/>
  <c r="H9" i="5" s="1"/>
  <c r="H9" i="39" s="1"/>
  <c r="D5" i="32"/>
  <c r="C5" i="32"/>
  <c r="AC7" i="5"/>
  <c r="AC7" i="39" s="1"/>
  <c r="AC6" i="39"/>
  <c r="T6" i="39"/>
  <c r="T7" i="5"/>
  <c r="T7" i="39" s="1"/>
  <c r="L6" i="39"/>
  <c r="L7" i="5"/>
  <c r="L7" i="39" s="1"/>
  <c r="D6" i="39"/>
  <c r="D7" i="5"/>
  <c r="D7" i="39" s="1"/>
  <c r="J6" i="7"/>
  <c r="L165" i="78"/>
  <c r="J9" i="7" s="1"/>
  <c r="L127" i="78"/>
  <c r="I6" i="7"/>
  <c r="K127" i="78"/>
  <c r="K165" i="78"/>
  <c r="I9" i="7" s="1"/>
  <c r="Y6" i="7"/>
  <c r="AA165" i="78"/>
  <c r="Y9" i="7" s="1"/>
  <c r="AA127" i="78"/>
  <c r="Q6" i="7"/>
  <c r="S165" i="78"/>
  <c r="Q9" i="7" s="1"/>
  <c r="S127" i="78"/>
  <c r="AG6" i="7"/>
  <c r="AI127" i="78"/>
  <c r="AI165" i="78"/>
  <c r="AG9" i="7" s="1"/>
  <c r="R6" i="7"/>
  <c r="T127" i="78"/>
  <c r="T165" i="78"/>
  <c r="R9" i="7" s="1"/>
  <c r="O6" i="7"/>
  <c r="AD6" i="7"/>
  <c r="AK151" i="22"/>
  <c r="AC151" i="22"/>
  <c r="U151" i="22"/>
  <c r="M151" i="22"/>
  <c r="V6" i="7"/>
  <c r="AJ151" i="22"/>
  <c r="AB151" i="22"/>
  <c r="T151" i="22"/>
  <c r="L151" i="22"/>
  <c r="W6" i="7"/>
  <c r="G6" i="7"/>
  <c r="N6" i="7"/>
  <c r="H127" i="78"/>
  <c r="P127" i="78"/>
  <c r="X127" i="78"/>
  <c r="AF127" i="78"/>
  <c r="H165" i="78"/>
  <c r="F9" i="7" s="1"/>
  <c r="AE6" i="7"/>
  <c r="AM113" i="22"/>
  <c r="I127" i="78"/>
  <c r="Q127" i="78"/>
  <c r="Y127" i="78"/>
  <c r="AG127" i="78"/>
  <c r="AH4" i="7"/>
  <c r="AK70" i="78"/>
  <c r="AM56" i="22"/>
  <c r="L163" i="78"/>
  <c r="J9" i="5" s="1"/>
  <c r="J9" i="39" s="1"/>
  <c r="J6" i="5"/>
  <c r="T163" i="78"/>
  <c r="R9" i="5" s="1"/>
  <c r="R9" i="39" s="1"/>
  <c r="R6" i="5"/>
  <c r="AB163" i="78"/>
  <c r="Z9" i="5" s="1"/>
  <c r="Z9" i="39" s="1"/>
  <c r="Z6" i="5"/>
  <c r="AK106" i="78"/>
  <c r="AJ163" i="78"/>
  <c r="AH9" i="5" s="1"/>
  <c r="AH9" i="39" s="1"/>
  <c r="AH6" i="5"/>
  <c r="Y7" i="5"/>
  <c r="Y7" i="39" s="1"/>
  <c r="Y6" i="39"/>
  <c r="AG6" i="39"/>
  <c r="AG7" i="5"/>
  <c r="AG7" i="39" s="1"/>
  <c r="AM92" i="22"/>
  <c r="AI163" i="78"/>
  <c r="AG9" i="5" s="1"/>
  <c r="AG9" i="39" s="1"/>
  <c r="AD6" i="39"/>
  <c r="AA7" i="5"/>
  <c r="AA7" i="39" s="1"/>
  <c r="K7" i="5"/>
  <c r="K7" i="39" s="1"/>
  <c r="C7" i="5"/>
  <c r="C7" i="39" s="1"/>
  <c r="AA163" i="78"/>
  <c r="Y9" i="5" s="1"/>
  <c r="Y9" i="39" s="1"/>
  <c r="Q6" i="5"/>
  <c r="I6" i="5"/>
  <c r="AK149" i="22"/>
  <c r="AC149" i="22"/>
  <c r="U149" i="22"/>
  <c r="M149" i="22"/>
  <c r="AF6" i="39"/>
  <c r="M6" i="39"/>
  <c r="U6" i="39"/>
  <c r="X7" i="5"/>
  <c r="X7" i="39" s="1"/>
  <c r="P7" i="5"/>
  <c r="P7" i="39" s="1"/>
  <c r="H7" i="5"/>
  <c r="H7" i="39" s="1"/>
  <c r="F6" i="39"/>
  <c r="N6" i="39"/>
  <c r="V6" i="39"/>
  <c r="W7" i="5"/>
  <c r="W7" i="39" s="1"/>
  <c r="O7" i="5"/>
  <c r="O7" i="39" s="1"/>
  <c r="G7" i="5"/>
  <c r="G7" i="39" s="1"/>
  <c r="B7" i="5"/>
  <c r="B7" i="39" s="1"/>
  <c r="X35" i="79"/>
  <c r="AF35" i="79"/>
  <c r="AN35" i="79"/>
  <c r="H44" i="79"/>
  <c r="H40" i="79"/>
  <c r="H36" i="79"/>
  <c r="H47" i="79"/>
  <c r="H45" i="79"/>
  <c r="H41" i="79"/>
  <c r="H37" i="79"/>
  <c r="H46" i="79"/>
  <c r="H42" i="79"/>
  <c r="H38" i="79"/>
  <c r="P47" i="79"/>
  <c r="P44" i="79"/>
  <c r="P40" i="79"/>
  <c r="P36" i="79"/>
  <c r="P50" i="79" s="1"/>
  <c r="P45" i="79"/>
  <c r="P41" i="79"/>
  <c r="P37" i="79"/>
  <c r="P46" i="79"/>
  <c r="P42" i="79"/>
  <c r="P38" i="79"/>
  <c r="P43" i="79"/>
  <c r="X44" i="79"/>
  <c r="X40" i="79"/>
  <c r="X36" i="79"/>
  <c r="X47" i="79"/>
  <c r="X43" i="79"/>
  <c r="X45" i="79"/>
  <c r="X41" i="79"/>
  <c r="X37" i="79"/>
  <c r="X46" i="79"/>
  <c r="X42" i="79"/>
  <c r="X38" i="79"/>
  <c r="AF47" i="79"/>
  <c r="AF43" i="79"/>
  <c r="AF44" i="79"/>
  <c r="AF40" i="79"/>
  <c r="AF36" i="79"/>
  <c r="AF45" i="79"/>
  <c r="AF41" i="79"/>
  <c r="AF37" i="79"/>
  <c r="AF46" i="79"/>
  <c r="AF42" i="79"/>
  <c r="AF38" i="79"/>
  <c r="AN47" i="79"/>
  <c r="AN44" i="79"/>
  <c r="AN40" i="79"/>
  <c r="AN36" i="79"/>
  <c r="AN43" i="79"/>
  <c r="AN45" i="79"/>
  <c r="AN41" i="79"/>
  <c r="AN37" i="79"/>
  <c r="AN46" i="79"/>
  <c r="AN42" i="79"/>
  <c r="AN38" i="79"/>
  <c r="AV44" i="79"/>
  <c r="AV40" i="79"/>
  <c r="AV36" i="79"/>
  <c r="AV47" i="79"/>
  <c r="AV45" i="79"/>
  <c r="AV41" i="79"/>
  <c r="AV37" i="79"/>
  <c r="AV46" i="79"/>
  <c r="AV42" i="79"/>
  <c r="AV38" i="79"/>
  <c r="AV43" i="79"/>
  <c r="AV35" i="79"/>
  <c r="AV39" i="79"/>
  <c r="H43" i="79"/>
  <c r="H35" i="79"/>
  <c r="H39" i="79"/>
  <c r="I35" i="79"/>
  <c r="Q35" i="79"/>
  <c r="Y35" i="79"/>
  <c r="AG35" i="79"/>
  <c r="AO35" i="79"/>
  <c r="AW35" i="79"/>
  <c r="E37" i="79"/>
  <c r="M37" i="79"/>
  <c r="U37" i="79"/>
  <c r="AC37" i="79"/>
  <c r="AK37" i="79"/>
  <c r="AS37" i="79"/>
  <c r="I39" i="79"/>
  <c r="Q39" i="79"/>
  <c r="Y39" i="79"/>
  <c r="AG39" i="79"/>
  <c r="AO39" i="79"/>
  <c r="AW39" i="79"/>
  <c r="K40" i="79"/>
  <c r="S40" i="79"/>
  <c r="AA40" i="79"/>
  <c r="AI40" i="79"/>
  <c r="AQ40" i="79"/>
  <c r="E41" i="79"/>
  <c r="M41" i="79"/>
  <c r="U41" i="79"/>
  <c r="AC41" i="79"/>
  <c r="AK41" i="79"/>
  <c r="AS41" i="79"/>
  <c r="G42" i="79"/>
  <c r="O42" i="79"/>
  <c r="W42" i="79"/>
  <c r="AE42" i="79"/>
  <c r="AM42" i="79"/>
  <c r="AU42" i="79"/>
  <c r="I43" i="79"/>
  <c r="Q43" i="79"/>
  <c r="Y43" i="79"/>
  <c r="AG43" i="79"/>
  <c r="AO43" i="79"/>
  <c r="AW43" i="79"/>
  <c r="K44" i="79"/>
  <c r="S44" i="79"/>
  <c r="AA44" i="79"/>
  <c r="AI44" i="79"/>
  <c r="AQ44" i="79"/>
  <c r="E45" i="79"/>
  <c r="M45" i="79"/>
  <c r="U45" i="79"/>
  <c r="AC45" i="79"/>
  <c r="AK45" i="79"/>
  <c r="AS45" i="79"/>
  <c r="G46" i="79"/>
  <c r="O46" i="79"/>
  <c r="W46" i="79"/>
  <c r="AE46" i="79"/>
  <c r="AM46" i="79"/>
  <c r="AU46" i="79"/>
  <c r="I47" i="79"/>
  <c r="Q47" i="79"/>
  <c r="Y47" i="79"/>
  <c r="AG47" i="79"/>
  <c r="AO47" i="79"/>
  <c r="AW47" i="79"/>
  <c r="J35" i="79"/>
  <c r="R35" i="79"/>
  <c r="Z35" i="79"/>
  <c r="AH35" i="79"/>
  <c r="AP35" i="79"/>
  <c r="D36" i="79"/>
  <c r="L36" i="79"/>
  <c r="T36" i="79"/>
  <c r="AB36" i="79"/>
  <c r="AJ36" i="79"/>
  <c r="AR36" i="79"/>
  <c r="F37" i="79"/>
  <c r="N37" i="79"/>
  <c r="V37" i="79"/>
  <c r="AD37" i="79"/>
  <c r="AL37" i="79"/>
  <c r="AT37" i="79"/>
  <c r="J39" i="79"/>
  <c r="R39" i="79"/>
  <c r="Z39" i="79"/>
  <c r="AH39" i="79"/>
  <c r="AP39" i="79"/>
  <c r="D40" i="79"/>
  <c r="L40" i="79"/>
  <c r="T40" i="79"/>
  <c r="AB40" i="79"/>
  <c r="AJ40" i="79"/>
  <c r="AR40" i="79"/>
  <c r="F41" i="79"/>
  <c r="N41" i="79"/>
  <c r="V41" i="79"/>
  <c r="AD41" i="79"/>
  <c r="AL41" i="79"/>
  <c r="AT41" i="79"/>
  <c r="J43" i="79"/>
  <c r="R43" i="79"/>
  <c r="Z43" i="79"/>
  <c r="AH43" i="79"/>
  <c r="AP43" i="79"/>
  <c r="D44" i="79"/>
  <c r="L44" i="79"/>
  <c r="T44" i="79"/>
  <c r="AB44" i="79"/>
  <c r="AJ44" i="79"/>
  <c r="AR44" i="79"/>
  <c r="F45" i="79"/>
  <c r="N45" i="79"/>
  <c r="V45" i="79"/>
  <c r="AD45" i="79"/>
  <c r="AL45" i="79"/>
  <c r="AT45" i="79"/>
  <c r="J47" i="79"/>
  <c r="R47" i="79"/>
  <c r="Z47" i="79"/>
  <c r="AH47" i="79"/>
  <c r="AP47" i="79"/>
  <c r="K35" i="79"/>
  <c r="S35" i="79"/>
  <c r="AA35" i="79"/>
  <c r="AI35" i="79"/>
  <c r="AQ35" i="79"/>
  <c r="E36" i="79"/>
  <c r="M36" i="79"/>
  <c r="U36" i="79"/>
  <c r="AC36" i="79"/>
  <c r="AK36" i="79"/>
  <c r="AS36" i="79"/>
  <c r="G37" i="79"/>
  <c r="O37" i="79"/>
  <c r="W37" i="79"/>
  <c r="AE37" i="79"/>
  <c r="AM37" i="79"/>
  <c r="AU37" i="79"/>
  <c r="I38" i="79"/>
  <c r="Q38" i="79"/>
  <c r="Y38" i="79"/>
  <c r="AG38" i="79"/>
  <c r="AO38" i="79"/>
  <c r="AW38" i="79"/>
  <c r="K39" i="79"/>
  <c r="S39" i="79"/>
  <c r="AA39" i="79"/>
  <c r="AI39" i="79"/>
  <c r="AQ39" i="79"/>
  <c r="E40" i="79"/>
  <c r="M40" i="79"/>
  <c r="U40" i="79"/>
  <c r="AC40" i="79"/>
  <c r="AK40" i="79"/>
  <c r="AS40" i="79"/>
  <c r="G41" i="79"/>
  <c r="O41" i="79"/>
  <c r="W41" i="79"/>
  <c r="AE41" i="79"/>
  <c r="AM41" i="79"/>
  <c r="AU41" i="79"/>
  <c r="I42" i="79"/>
  <c r="Q42" i="79"/>
  <c r="Y42" i="79"/>
  <c r="AG42" i="79"/>
  <c r="AO42" i="79"/>
  <c r="AW42" i="79"/>
  <c r="K43" i="79"/>
  <c r="S43" i="79"/>
  <c r="AA43" i="79"/>
  <c r="AI43" i="79"/>
  <c r="AQ43" i="79"/>
  <c r="E44" i="79"/>
  <c r="M44" i="79"/>
  <c r="U44" i="79"/>
  <c r="AC44" i="79"/>
  <c r="AK44" i="79"/>
  <c r="AS44" i="79"/>
  <c r="G45" i="79"/>
  <c r="O45" i="79"/>
  <c r="W45" i="79"/>
  <c r="AE45" i="79"/>
  <c r="AM45" i="79"/>
  <c r="AU45" i="79"/>
  <c r="I46" i="79"/>
  <c r="Q46" i="79"/>
  <c r="Y46" i="79"/>
  <c r="AG46" i="79"/>
  <c r="AO46" i="79"/>
  <c r="AW46" i="79"/>
  <c r="K47" i="79"/>
  <c r="S47" i="79"/>
  <c r="AA47" i="79"/>
  <c r="AI47" i="79"/>
  <c r="AQ47" i="79"/>
  <c r="D35" i="79"/>
  <c r="L35" i="79"/>
  <c r="T35" i="79"/>
  <c r="AB35" i="79"/>
  <c r="AB50" i="79" s="1"/>
  <c r="AJ35" i="79"/>
  <c r="AR35" i="79"/>
  <c r="F36" i="79"/>
  <c r="N36" i="79"/>
  <c r="V36" i="79"/>
  <c r="AD36" i="79"/>
  <c r="AL36" i="79"/>
  <c r="AT36" i="79"/>
  <c r="J38" i="79"/>
  <c r="R38" i="79"/>
  <c r="Z38" i="79"/>
  <c r="AH38" i="79"/>
  <c r="AP38" i="79"/>
  <c r="D39" i="79"/>
  <c r="L39" i="79"/>
  <c r="T39" i="79"/>
  <c r="AB39" i="79"/>
  <c r="AJ39" i="79"/>
  <c r="AR39" i="79"/>
  <c r="F40" i="79"/>
  <c r="N40" i="79"/>
  <c r="V40" i="79"/>
  <c r="AD40" i="79"/>
  <c r="AL40" i="79"/>
  <c r="AT40" i="79"/>
  <c r="J42" i="79"/>
  <c r="R42" i="79"/>
  <c r="Z42" i="79"/>
  <c r="AH42" i="79"/>
  <c r="AP42" i="79"/>
  <c r="D43" i="79"/>
  <c r="L43" i="79"/>
  <c r="T43" i="79"/>
  <c r="AB43" i="79"/>
  <c r="AJ43" i="79"/>
  <c r="AR43" i="79"/>
  <c r="F44" i="79"/>
  <c r="N44" i="79"/>
  <c r="V44" i="79"/>
  <c r="AD44" i="79"/>
  <c r="AL44" i="79"/>
  <c r="AT44" i="79"/>
  <c r="J46" i="79"/>
  <c r="R46" i="79"/>
  <c r="Z46" i="79"/>
  <c r="AH46" i="79"/>
  <c r="AP46" i="79"/>
  <c r="D47" i="79"/>
  <c r="L47" i="79"/>
  <c r="T47" i="79"/>
  <c r="AB47" i="79"/>
  <c r="AJ47" i="79"/>
  <c r="AR47" i="79"/>
  <c r="E35" i="79"/>
  <c r="M35" i="79"/>
  <c r="U35" i="79"/>
  <c r="U50" i="79" s="1"/>
  <c r="AC35" i="79"/>
  <c r="AK35" i="79"/>
  <c r="AS35" i="79"/>
  <c r="I37" i="79"/>
  <c r="Q37" i="79"/>
  <c r="Y37" i="79"/>
  <c r="AG37" i="79"/>
  <c r="AO37" i="79"/>
  <c r="AW37" i="79"/>
  <c r="K38" i="79"/>
  <c r="S38" i="79"/>
  <c r="AA38" i="79"/>
  <c r="AI38" i="79"/>
  <c r="AQ38" i="79"/>
  <c r="E39" i="79"/>
  <c r="M39" i="79"/>
  <c r="U39" i="79"/>
  <c r="AC39" i="79"/>
  <c r="AK39" i="79"/>
  <c r="AS39" i="79"/>
  <c r="G40" i="79"/>
  <c r="O40" i="79"/>
  <c r="W40" i="79"/>
  <c r="AE40" i="79"/>
  <c r="AM40" i="79"/>
  <c r="AU40" i="79"/>
  <c r="I41" i="79"/>
  <c r="Q41" i="79"/>
  <c r="Y41" i="79"/>
  <c r="AG41" i="79"/>
  <c r="AO41" i="79"/>
  <c r="AW41" i="79"/>
  <c r="K42" i="79"/>
  <c r="S42" i="79"/>
  <c r="AA42" i="79"/>
  <c r="AI42" i="79"/>
  <c r="AQ42" i="79"/>
  <c r="E43" i="79"/>
  <c r="M43" i="79"/>
  <c r="U43" i="79"/>
  <c r="AC43" i="79"/>
  <c r="AK43" i="79"/>
  <c r="AS43" i="79"/>
  <c r="G44" i="79"/>
  <c r="O44" i="79"/>
  <c r="W44" i="79"/>
  <c r="AE44" i="79"/>
  <c r="AM44" i="79"/>
  <c r="AU44" i="79"/>
  <c r="I45" i="79"/>
  <c r="Q45" i="79"/>
  <c r="Y45" i="79"/>
  <c r="AG45" i="79"/>
  <c r="AO45" i="79"/>
  <c r="AW45" i="79"/>
  <c r="K46" i="79"/>
  <c r="S46" i="79"/>
  <c r="AA46" i="79"/>
  <c r="AI46" i="79"/>
  <c r="AQ46" i="79"/>
  <c r="E47" i="79"/>
  <c r="M47" i="79"/>
  <c r="U47" i="79"/>
  <c r="AC47" i="79"/>
  <c r="AK47" i="79"/>
  <c r="AS47" i="79"/>
  <c r="F35" i="79"/>
  <c r="N35" i="79"/>
  <c r="V35" i="79"/>
  <c r="AD35" i="79"/>
  <c r="AL35" i="79"/>
  <c r="AT35" i="79"/>
  <c r="AT50" i="79" s="1"/>
  <c r="J37" i="79"/>
  <c r="R37" i="79"/>
  <c r="Z37" i="79"/>
  <c r="AH37" i="79"/>
  <c r="AP37" i="79"/>
  <c r="D38" i="79"/>
  <c r="L38" i="79"/>
  <c r="T38" i="79"/>
  <c r="AB38" i="79"/>
  <c r="AJ38" i="79"/>
  <c r="AR38" i="79"/>
  <c r="F39" i="79"/>
  <c r="N39" i="79"/>
  <c r="V39" i="79"/>
  <c r="AD39" i="79"/>
  <c r="AL39" i="79"/>
  <c r="AT39" i="79"/>
  <c r="J41" i="79"/>
  <c r="R41" i="79"/>
  <c r="Z41" i="79"/>
  <c r="AH41" i="79"/>
  <c r="AP41" i="79"/>
  <c r="D42" i="79"/>
  <c r="L42" i="79"/>
  <c r="T42" i="79"/>
  <c r="AB42" i="79"/>
  <c r="AJ42" i="79"/>
  <c r="AR42" i="79"/>
  <c r="F43" i="79"/>
  <c r="N43" i="79"/>
  <c r="V43" i="79"/>
  <c r="AD43" i="79"/>
  <c r="AL43" i="79"/>
  <c r="AT43" i="79"/>
  <c r="G35" i="79"/>
  <c r="O35" i="79"/>
  <c r="W35" i="79"/>
  <c r="AE35" i="79"/>
  <c r="AM35" i="79"/>
  <c r="AU35" i="79"/>
  <c r="AU50" i="79" s="1"/>
  <c r="I36" i="79"/>
  <c r="Q36" i="79"/>
  <c r="Y36" i="79"/>
  <c r="AG36" i="79"/>
  <c r="AO36" i="79"/>
  <c r="AW36" i="79"/>
  <c r="K37" i="79"/>
  <c r="S37" i="79"/>
  <c r="AA37" i="79"/>
  <c r="AI37" i="79"/>
  <c r="AQ37" i="79"/>
  <c r="E38" i="79"/>
  <c r="M38" i="79"/>
  <c r="U38" i="79"/>
  <c r="AC38" i="79"/>
  <c r="AK38" i="79"/>
  <c r="AS38" i="79"/>
  <c r="G39" i="79"/>
  <c r="O39" i="79"/>
  <c r="W39" i="79"/>
  <c r="AE39" i="79"/>
  <c r="AM39" i="79"/>
  <c r="AU39" i="79"/>
  <c r="I40" i="79"/>
  <c r="Q40" i="79"/>
  <c r="Y40" i="79"/>
  <c r="AG40" i="79"/>
  <c r="AO40" i="79"/>
  <c r="AW40" i="79"/>
  <c r="K41" i="79"/>
  <c r="S41" i="79"/>
  <c r="AA41" i="79"/>
  <c r="AI41" i="79"/>
  <c r="AQ41" i="79"/>
  <c r="E42" i="79"/>
  <c r="M42" i="79"/>
  <c r="U42" i="79"/>
  <c r="AC42" i="79"/>
  <c r="AK42" i="79"/>
  <c r="AS42" i="79"/>
  <c r="G43" i="79"/>
  <c r="O43" i="79"/>
  <c r="W43" i="79"/>
  <c r="AE43" i="79"/>
  <c r="AM43" i="79"/>
  <c r="AU43" i="79"/>
  <c r="Q3" i="6"/>
  <c r="Q3" i="40" s="1"/>
  <c r="X3" i="6"/>
  <c r="X3" i="40" s="1"/>
  <c r="O3" i="6"/>
  <c r="O3" i="40" s="1"/>
  <c r="U3" i="6"/>
  <c r="U3" i="40" s="1"/>
  <c r="AA3" i="6"/>
  <c r="AA3" i="40" s="1"/>
  <c r="AB3" i="6"/>
  <c r="AB3" i="40" s="1"/>
  <c r="T3" i="6"/>
  <c r="T3" i="40" s="1"/>
  <c r="L3" i="6"/>
  <c r="L3" i="40" s="1"/>
  <c r="D3" i="6"/>
  <c r="D3" i="40" s="1"/>
  <c r="AF3" i="10"/>
  <c r="X3" i="10"/>
  <c r="P3" i="10"/>
  <c r="H3" i="10"/>
  <c r="R3" i="6"/>
  <c r="R3" i="40" s="1"/>
  <c r="P3" i="6"/>
  <c r="P3" i="40" s="1"/>
  <c r="H3" i="6"/>
  <c r="H3" i="40" s="1"/>
  <c r="H3" i="7"/>
  <c r="AB3" i="10"/>
  <c r="T3" i="10"/>
  <c r="F41" i="22" a="1"/>
  <c r="F41" i="22" s="1"/>
  <c r="AG3" i="6"/>
  <c r="AG3" i="40" s="1"/>
  <c r="S3" i="6"/>
  <c r="S3" i="40" s="1"/>
  <c r="AE3" i="6"/>
  <c r="AE3" i="40" s="1"/>
  <c r="G3" i="6"/>
  <c r="G3" i="40" s="1"/>
  <c r="AC3" i="6"/>
  <c r="AC3" i="40" s="1"/>
  <c r="AF3" i="6"/>
  <c r="AF3" i="40" s="1"/>
  <c r="W3" i="6"/>
  <c r="W3" i="40" s="1"/>
  <c r="AD3" i="6"/>
  <c r="AD3" i="40" s="1"/>
  <c r="V3" i="6"/>
  <c r="V3" i="40" s="1"/>
  <c r="Y3" i="6"/>
  <c r="Y3" i="40" s="1"/>
  <c r="I3" i="6"/>
  <c r="I3" i="40" s="1"/>
  <c r="AC3" i="10"/>
  <c r="U3" i="10"/>
  <c r="M3" i="10"/>
  <c r="E3" i="10"/>
  <c r="E41" i="22" a="1"/>
  <c r="E41" i="22" s="1"/>
  <c r="B3" i="10" s="1"/>
  <c r="AA3" i="10"/>
  <c r="S3" i="10"/>
  <c r="K3" i="10"/>
  <c r="N3" i="6"/>
  <c r="N3" i="40" s="1"/>
  <c r="F3" i="6"/>
  <c r="F3" i="40" s="1"/>
  <c r="AH3" i="10"/>
  <c r="Z3" i="10"/>
  <c r="R3" i="10"/>
  <c r="J3" i="10"/>
  <c r="K3" i="6"/>
  <c r="K3" i="40" s="1"/>
  <c r="AE3" i="10"/>
  <c r="W3" i="10"/>
  <c r="O3" i="10"/>
  <c r="G3" i="10"/>
  <c r="M3" i="6"/>
  <c r="M3" i="40" s="1"/>
  <c r="E3" i="6"/>
  <c r="E3" i="40" s="1"/>
  <c r="AG3" i="10"/>
  <c r="Y3" i="10"/>
  <c r="Q3" i="10"/>
  <c r="I3" i="10"/>
  <c r="J3" i="6"/>
  <c r="J3" i="40" s="1"/>
  <c r="AD3" i="10"/>
  <c r="V3" i="10"/>
  <c r="N3" i="10"/>
  <c r="F3" i="10"/>
  <c r="E58" i="22"/>
  <c r="B2" i="5"/>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AG6" i="31"/>
  <c r="AG6" i="56" s="1"/>
  <c r="AI138" i="78"/>
  <c r="AG7" i="31" s="1"/>
  <c r="AG7" i="56" s="1"/>
  <c r="AA6" i="31"/>
  <c r="AA6" i="56" s="1"/>
  <c r="AC138" i="78"/>
  <c r="AA7" i="31" s="1"/>
  <c r="AA7" i="56" s="1"/>
  <c r="Y6" i="31"/>
  <c r="Y6" i="56" s="1"/>
  <c r="AA138" i="78"/>
  <c r="Y7" i="31" s="1"/>
  <c r="Y7" i="56" s="1"/>
  <c r="S6" i="31"/>
  <c r="S6" i="56" s="1"/>
  <c r="U138" i="78"/>
  <c r="S7" i="31" s="1"/>
  <c r="S7" i="56" s="1"/>
  <c r="Q6" i="31"/>
  <c r="Q6" i="56" s="1"/>
  <c r="S138" i="78"/>
  <c r="Q7" i="31" s="1"/>
  <c r="Q7" i="56" s="1"/>
  <c r="K6" i="31"/>
  <c r="K6" i="56" s="1"/>
  <c r="M138" i="78"/>
  <c r="K7" i="31" s="1"/>
  <c r="K7" i="56" s="1"/>
  <c r="I6" i="31"/>
  <c r="I6" i="56" s="1"/>
  <c r="K138" i="78"/>
  <c r="I7" i="31" s="1"/>
  <c r="I7" i="56" s="1"/>
  <c r="J2" i="31"/>
  <c r="F4" i="32"/>
  <c r="J68" i="22"/>
  <c r="D5" i="18"/>
  <c r="D5" i="52" s="1"/>
  <c r="F83" i="22"/>
  <c r="G121" i="22"/>
  <c r="G159" i="22" s="1"/>
  <c r="W3" i="7"/>
  <c r="AB165" i="22"/>
  <c r="AB127" i="22"/>
  <c r="AB108" i="22"/>
  <c r="AB89" i="22"/>
  <c r="AB70" i="22"/>
  <c r="G2" i="12"/>
  <c r="I115" i="78"/>
  <c r="G6" i="12" s="1"/>
  <c r="AF124" i="22"/>
  <c r="E105" i="22" a="1"/>
  <c r="E105" i="22" s="1"/>
  <c r="H124" i="22"/>
  <c r="F105" i="22" a="1"/>
  <c r="F105" i="22" s="1"/>
  <c r="AI37" i="78"/>
  <c r="AG2" i="11" s="1"/>
  <c r="AI132" i="78"/>
  <c r="AI127" i="22"/>
  <c r="AI108" i="22"/>
  <c r="AI89" i="22"/>
  <c r="AI70" i="22"/>
  <c r="AG3" i="7"/>
  <c r="Y3" i="7"/>
  <c r="Q3" i="7"/>
  <c r="I3" i="7"/>
  <c r="AF2" i="31"/>
  <c r="X2" i="31"/>
  <c r="P2" i="31"/>
  <c r="H2" i="31"/>
  <c r="X6" i="31"/>
  <c r="X6" i="56" s="1"/>
  <c r="Z138" i="78"/>
  <c r="X7" i="31" s="1"/>
  <c r="X7" i="56" s="1"/>
  <c r="H6" i="31"/>
  <c r="H6" i="56" s="1"/>
  <c r="J138" i="78"/>
  <c r="H7" i="31" s="1"/>
  <c r="H7" i="56" s="1"/>
  <c r="H118" i="22"/>
  <c r="AE118" i="22"/>
  <c r="W118" i="22"/>
  <c r="O118" i="22"/>
  <c r="AJ118" i="22"/>
  <c r="R58" i="22"/>
  <c r="J58" i="22"/>
  <c r="S2" i="34"/>
  <c r="S2" i="59" s="1"/>
  <c r="V165" i="22"/>
  <c r="V127" i="22"/>
  <c r="V108" i="22"/>
  <c r="V70" i="22"/>
  <c r="K2" i="34"/>
  <c r="K2" i="59" s="1"/>
  <c r="N165" i="22"/>
  <c r="N127" i="22"/>
  <c r="N108" i="22"/>
  <c r="N70" i="22"/>
  <c r="C2" i="34"/>
  <c r="C2" i="59" s="1"/>
  <c r="F165" i="22"/>
  <c r="F127" i="22"/>
  <c r="F108" i="22"/>
  <c r="F70" i="22"/>
  <c r="AA2" i="34"/>
  <c r="AA2" i="59" s="1"/>
  <c r="AD165" i="22"/>
  <c r="AD127" i="22"/>
  <c r="AD108" i="22"/>
  <c r="AD70" i="22"/>
  <c r="AF89" i="22"/>
  <c r="AI165" i="22"/>
  <c r="B4" i="32"/>
  <c r="B5" i="32" s="1"/>
  <c r="Q2" i="7"/>
  <c r="S5" i="18"/>
  <c r="S5" i="52" s="1"/>
  <c r="V102" i="22"/>
  <c r="G3" i="7"/>
  <c r="U118" i="22"/>
  <c r="T165" i="22"/>
  <c r="T127" i="22"/>
  <c r="T108" i="22"/>
  <c r="Q2" i="34"/>
  <c r="Q2" i="59" s="1"/>
  <c r="T89" i="22"/>
  <c r="T70" i="22"/>
  <c r="B6" i="32"/>
  <c r="W2" i="12"/>
  <c r="Y115" i="78"/>
  <c r="W6" i="12" s="1"/>
  <c r="J114" i="78"/>
  <c r="K37" i="78"/>
  <c r="I2" i="11" s="1"/>
  <c r="K132" i="78"/>
  <c r="P2" i="34"/>
  <c r="P2" i="59" s="1"/>
  <c r="S127" i="22"/>
  <c r="S108" i="22"/>
  <c r="S89" i="22"/>
  <c r="S70" i="22"/>
  <c r="C2" i="7"/>
  <c r="AA2" i="7"/>
  <c r="S2" i="7"/>
  <c r="AC5" i="18"/>
  <c r="AC5" i="52" s="1"/>
  <c r="AF102" i="22"/>
  <c r="U5" i="18"/>
  <c r="U5" i="52" s="1"/>
  <c r="X102" i="22"/>
  <c r="M5" i="18"/>
  <c r="M5" i="52" s="1"/>
  <c r="P102" i="22"/>
  <c r="E5" i="18"/>
  <c r="E5" i="52" s="1"/>
  <c r="H102" i="22"/>
  <c r="X121" i="22"/>
  <c r="X159" i="22" s="1"/>
  <c r="AH2" i="7"/>
  <c r="Z2" i="7"/>
  <c r="R2" i="7"/>
  <c r="AG2" i="12"/>
  <c r="AI115" i="78"/>
  <c r="AG6" i="12" s="1"/>
  <c r="Y2" i="12"/>
  <c r="AA115" i="78"/>
  <c r="Y6" i="12" s="1"/>
  <c r="Q2" i="12"/>
  <c r="S115" i="78"/>
  <c r="Q6" i="12" s="1"/>
  <c r="I2" i="12"/>
  <c r="K115" i="78"/>
  <c r="I6" i="12" s="1"/>
  <c r="Z2" i="17"/>
  <c r="AB114" i="78"/>
  <c r="AB133" i="78" s="1"/>
  <c r="Z7" i="17" s="1"/>
  <c r="R2" i="17"/>
  <c r="T114" i="78"/>
  <c r="J2" i="17"/>
  <c r="L114" i="78"/>
  <c r="L133" i="78" s="1"/>
  <c r="J7" i="17" s="1"/>
  <c r="AA100" i="22"/>
  <c r="AA119" i="22" s="1"/>
  <c r="K100" i="22"/>
  <c r="K119" i="22" s="1"/>
  <c r="AB101" i="22"/>
  <c r="V121" i="22"/>
  <c r="V159" i="22" s="1"/>
  <c r="AH124" i="22"/>
  <c r="Z124" i="22"/>
  <c r="R124" i="22"/>
  <c r="J124" i="22"/>
  <c r="G118" i="22"/>
  <c r="AD118" i="22"/>
  <c r="V118" i="22"/>
  <c r="N118" i="22"/>
  <c r="AH118" i="22"/>
  <c r="S58" i="22"/>
  <c r="R2" i="34"/>
  <c r="R2" i="59" s="1"/>
  <c r="U165" i="22"/>
  <c r="U127" i="22"/>
  <c r="U108" i="22"/>
  <c r="U89" i="22"/>
  <c r="J2" i="34"/>
  <c r="J2" i="59" s="1"/>
  <c r="M165" i="22"/>
  <c r="M127" i="22"/>
  <c r="M108" i="22"/>
  <c r="M89" i="22"/>
  <c r="AH2" i="34"/>
  <c r="AH2" i="59" s="1"/>
  <c r="AK165" i="22"/>
  <c r="AK127" i="22"/>
  <c r="AK108" i="22"/>
  <c r="AK89" i="22"/>
  <c r="Z2" i="34"/>
  <c r="Z2" i="59" s="1"/>
  <c r="AC165" i="22"/>
  <c r="AC127" i="22"/>
  <c r="AC108" i="22"/>
  <c r="AC89" i="22"/>
  <c r="AC70" i="22"/>
  <c r="AD89" i="22"/>
  <c r="Z163" i="78"/>
  <c r="X9" i="5" s="1"/>
  <c r="X9" i="39" s="1"/>
  <c r="AH163" i="78"/>
  <c r="AF9" i="5" s="1"/>
  <c r="AF9" i="39" s="1"/>
  <c r="D3" i="10"/>
  <c r="Z6" i="31"/>
  <c r="Z6" i="56" s="1"/>
  <c r="AB138" i="78"/>
  <c r="Z7" i="31" s="1"/>
  <c r="Z7" i="56" s="1"/>
  <c r="AA5" i="18"/>
  <c r="AA5" i="52" s="1"/>
  <c r="AD102" i="22"/>
  <c r="AE3" i="7"/>
  <c r="AJ37" i="78"/>
  <c r="AH2" i="11" s="1"/>
  <c r="AK118" i="22"/>
  <c r="AM99" i="22"/>
  <c r="AC118" i="22"/>
  <c r="AG2" i="34"/>
  <c r="AG2" i="59" s="1"/>
  <c r="AJ165" i="22"/>
  <c r="AJ127" i="22"/>
  <c r="AJ108" i="22"/>
  <c r="AJ89" i="22"/>
  <c r="AJ70" i="22"/>
  <c r="O2" i="12"/>
  <c r="Q115" i="78"/>
  <c r="O6" i="12" s="1"/>
  <c r="X124" i="22"/>
  <c r="P124" i="22"/>
  <c r="AA37" i="78"/>
  <c r="Y2" i="11" s="1"/>
  <c r="AA132" i="78"/>
  <c r="O58" i="22"/>
  <c r="K2" i="7"/>
  <c r="W2" i="7"/>
  <c r="O2" i="7"/>
  <c r="G2" i="7"/>
  <c r="AG5" i="18"/>
  <c r="AG5" i="52" s="1"/>
  <c r="AJ102" i="22"/>
  <c r="Y5" i="18"/>
  <c r="Y5" i="52" s="1"/>
  <c r="AB102" i="22"/>
  <c r="Q5" i="18"/>
  <c r="Q5" i="52" s="1"/>
  <c r="T102" i="22"/>
  <c r="L102" i="22"/>
  <c r="I5" i="18"/>
  <c r="I5" i="52" s="1"/>
  <c r="AK100" i="22"/>
  <c r="U100" i="22"/>
  <c r="U119" i="22" s="1"/>
  <c r="AJ101" i="22"/>
  <c r="J101" i="22"/>
  <c r="AD121" i="22"/>
  <c r="AD159" i="22" s="1"/>
  <c r="D3" i="15"/>
  <c r="D3" i="42" s="1"/>
  <c r="F38" i="22" a="1"/>
  <c r="F38" i="22" s="1"/>
  <c r="E38" i="22" a="1"/>
  <c r="E38" i="22" s="1"/>
  <c r="AM38" i="22" s="1"/>
  <c r="AC3" i="7"/>
  <c r="U3" i="7"/>
  <c r="M3" i="7"/>
  <c r="E3" i="7"/>
  <c r="F29" i="22" a="1"/>
  <c r="F29" i="22" s="1"/>
  <c r="AI118" i="22"/>
  <c r="AA118" i="22"/>
  <c r="S118" i="22"/>
  <c r="K118" i="22"/>
  <c r="T118" i="22"/>
  <c r="W39" i="22"/>
  <c r="V58" i="22"/>
  <c r="N115" i="22"/>
  <c r="N96" i="22"/>
  <c r="F115" i="22"/>
  <c r="F96" i="22"/>
  <c r="I58" i="22"/>
  <c r="R108" i="22"/>
  <c r="R89" i="22"/>
  <c r="O2" i="34"/>
  <c r="O2" i="59" s="1"/>
  <c r="R70" i="22"/>
  <c r="R165" i="22"/>
  <c r="G2" i="34"/>
  <c r="G2" i="59" s="1"/>
  <c r="J108" i="22"/>
  <c r="J89" i="22"/>
  <c r="J70" i="22"/>
  <c r="J165" i="22"/>
  <c r="AH108" i="22"/>
  <c r="AH89" i="22"/>
  <c r="AH70" i="22"/>
  <c r="AE2" i="34"/>
  <c r="AE2" i="59" s="1"/>
  <c r="AH165" i="22"/>
  <c r="Z108" i="22"/>
  <c r="Z89" i="22"/>
  <c r="Z70" i="22"/>
  <c r="W2" i="34"/>
  <c r="W2" i="59" s="1"/>
  <c r="Z165" i="22"/>
  <c r="O70" i="22"/>
  <c r="P89" i="22"/>
  <c r="R127" i="22"/>
  <c r="S165" i="22"/>
  <c r="I2" i="7"/>
  <c r="O3" i="7"/>
  <c r="M118" i="22"/>
  <c r="L165" i="22"/>
  <c r="I2" i="34"/>
  <c r="I2" i="59" s="1"/>
  <c r="L127" i="22"/>
  <c r="L108" i="22"/>
  <c r="L89" i="22"/>
  <c r="L70" i="22"/>
  <c r="AC115" i="78"/>
  <c r="AA6" i="12" s="1"/>
  <c r="AA2" i="12"/>
  <c r="AE2" i="12"/>
  <c r="AG115" i="78"/>
  <c r="AE6" i="12" s="1"/>
  <c r="P2" i="17"/>
  <c r="R114" i="78"/>
  <c r="S37" i="78"/>
  <c r="Q2" i="11" s="1"/>
  <c r="S132" i="78"/>
  <c r="X2" i="34"/>
  <c r="X2" i="59" s="1"/>
  <c r="AA127" i="22"/>
  <c r="AA108" i="22"/>
  <c r="AA89" i="22"/>
  <c r="AA70" i="22"/>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I100" i="22"/>
  <c r="AI119" i="22" s="1"/>
  <c r="S100" i="22"/>
  <c r="S119" i="22" s="1"/>
  <c r="AH101" i="22"/>
  <c r="V101" i="22"/>
  <c r="H101" i="22"/>
  <c r="AB121" i="22"/>
  <c r="AB159" i="22" s="1"/>
  <c r="P121" i="22"/>
  <c r="P159" i="22" s="1"/>
  <c r="AG37" i="78"/>
  <c r="AE2" i="11" s="1"/>
  <c r="AG132" i="78"/>
  <c r="Y37" i="78"/>
  <c r="W2" i="11" s="1"/>
  <c r="Y132" i="78"/>
  <c r="Q37" i="78"/>
  <c r="O2" i="11" s="1"/>
  <c r="Q132" i="78"/>
  <c r="I37" i="78"/>
  <c r="G2" i="11" s="1"/>
  <c r="I132" i="78"/>
  <c r="R118" i="22"/>
  <c r="U58" i="22"/>
  <c r="M58" i="22"/>
  <c r="N2" i="34"/>
  <c r="N2" i="59" s="1"/>
  <c r="Q89" i="22"/>
  <c r="Q70" i="22"/>
  <c r="Q127" i="22"/>
  <c r="F2" i="34"/>
  <c r="F2" i="59" s="1"/>
  <c r="I89" i="22"/>
  <c r="I70" i="22"/>
  <c r="I127" i="22"/>
  <c r="AD2" i="34"/>
  <c r="AD2" i="59" s="1"/>
  <c r="AG89" i="22"/>
  <c r="AG70" i="22"/>
  <c r="AG127" i="22"/>
  <c r="V2" i="34"/>
  <c r="V2" i="59" s="1"/>
  <c r="Y89" i="22"/>
  <c r="Y70" i="22"/>
  <c r="Y127" i="22"/>
  <c r="M70" i="22"/>
  <c r="N89" i="22"/>
  <c r="Q165" i="22"/>
  <c r="AF2" i="34"/>
  <c r="AF2" i="59" s="1"/>
  <c r="Y2" i="7"/>
  <c r="H58" i="22"/>
  <c r="AF2" i="17"/>
  <c r="AH114" i="78"/>
  <c r="E67" i="22" a="1"/>
  <c r="E67" i="22" s="1"/>
  <c r="F4" i="31"/>
  <c r="E115" i="22"/>
  <c r="E96" i="22"/>
  <c r="G58" i="22"/>
  <c r="K96" i="22"/>
  <c r="AC2" i="7"/>
  <c r="F25" i="22" a="1"/>
  <c r="F25" i="22" s="1"/>
  <c r="W5" i="18"/>
  <c r="W5" i="52" s="1"/>
  <c r="Z102" i="22"/>
  <c r="G5" i="18"/>
  <c r="G5" i="52" s="1"/>
  <c r="J102" i="22"/>
  <c r="AK51" i="78"/>
  <c r="S3" i="7"/>
  <c r="K3" i="7"/>
  <c r="Z2" i="31"/>
  <c r="R2" i="31"/>
  <c r="AG118" i="22"/>
  <c r="Y118" i="22"/>
  <c r="Q118" i="22"/>
  <c r="I118" i="22"/>
  <c r="L118" i="22"/>
  <c r="T58" i="22"/>
  <c r="L58" i="22"/>
  <c r="B2" i="34"/>
  <c r="B2" i="59" s="1"/>
  <c r="E165" i="22"/>
  <c r="E127" i="22"/>
  <c r="E108" i="22"/>
  <c r="E70" i="22"/>
  <c r="M2" i="34"/>
  <c r="M2" i="59" s="1"/>
  <c r="P70" i="22"/>
  <c r="P165" i="22"/>
  <c r="P108" i="22"/>
  <c r="E2" i="34"/>
  <c r="E2" i="59" s="1"/>
  <c r="H70" i="22"/>
  <c r="H165" i="22"/>
  <c r="H108" i="22"/>
  <c r="AC2" i="34"/>
  <c r="AC2" i="59" s="1"/>
  <c r="AF70" i="22"/>
  <c r="AF165" i="22"/>
  <c r="AF108" i="22"/>
  <c r="U2" i="34"/>
  <c r="U2" i="59" s="1"/>
  <c r="X70" i="22"/>
  <c r="X165" i="22"/>
  <c r="X108" i="22"/>
  <c r="H89" i="22"/>
  <c r="Y2" i="34"/>
  <c r="Y2" i="59" s="1"/>
  <c r="B6" i="17"/>
  <c r="B6" i="10"/>
  <c r="AK112" i="78"/>
  <c r="AA6" i="17"/>
  <c r="AA6" i="10"/>
  <c r="S6" i="17"/>
  <c r="S6" i="10"/>
  <c r="K6" i="17"/>
  <c r="K6" i="10"/>
  <c r="C6" i="17"/>
  <c r="C6" i="10"/>
  <c r="H2" i="17"/>
  <c r="AG2" i="7"/>
  <c r="K5" i="18"/>
  <c r="K5" i="52" s="1"/>
  <c r="N102" i="22"/>
  <c r="P58" i="22"/>
  <c r="Q115" i="22"/>
  <c r="Q96" i="22"/>
  <c r="AA3" i="7"/>
  <c r="X2" i="17"/>
  <c r="Z114" i="78"/>
  <c r="Z133" i="78" s="1"/>
  <c r="X7" i="17" s="1"/>
  <c r="H2" i="34"/>
  <c r="H2" i="59" s="1"/>
  <c r="K127" i="22"/>
  <c r="K108" i="22"/>
  <c r="K89" i="22"/>
  <c r="K70" i="22"/>
  <c r="U2" i="7"/>
  <c r="M2" i="7"/>
  <c r="AE5" i="18"/>
  <c r="AE5" i="52" s="1"/>
  <c r="AH102" i="22"/>
  <c r="O5" i="18"/>
  <c r="O5" i="52" s="1"/>
  <c r="R102" i="22"/>
  <c r="G102" i="22"/>
  <c r="Z121" i="22"/>
  <c r="Z159" i="22" s="1"/>
  <c r="N121" i="22"/>
  <c r="N159" i="22" s="1"/>
  <c r="E2" i="32"/>
  <c r="I30" i="22"/>
  <c r="AM16" i="22"/>
  <c r="AH2" i="5"/>
  <c r="AH2" i="39" s="1"/>
  <c r="G101" i="22"/>
  <c r="S2" i="12"/>
  <c r="U115" i="78"/>
  <c r="S6" i="12" s="1"/>
  <c r="K2" i="12"/>
  <c r="M115" i="78"/>
  <c r="K6" i="12" s="1"/>
  <c r="E25" i="22" a="1"/>
  <c r="E25" i="22" s="1"/>
  <c r="D115" i="78" s="1"/>
  <c r="AB2" i="17"/>
  <c r="AD114" i="78"/>
  <c r="AD133" i="78" s="1"/>
  <c r="AB7" i="17" s="1"/>
  <c r="T2" i="17"/>
  <c r="V114" i="78"/>
  <c r="V133" i="78" s="1"/>
  <c r="T7" i="17" s="1"/>
  <c r="L2" i="17"/>
  <c r="N114" i="78"/>
  <c r="N133" i="78" s="1"/>
  <c r="L7" i="17" s="1"/>
  <c r="AE100" i="22"/>
  <c r="AE119" i="22" s="1"/>
  <c r="O100" i="22"/>
  <c r="O119" i="22" s="1"/>
  <c r="R101" i="22"/>
  <c r="E118" i="22"/>
  <c r="AF118" i="22"/>
  <c r="X118" i="22"/>
  <c r="P118" i="22"/>
  <c r="T2" i="34"/>
  <c r="T2" i="59" s="1"/>
  <c r="W165" i="22"/>
  <c r="W127" i="22"/>
  <c r="W89" i="22"/>
  <c r="L2" i="34"/>
  <c r="L2" i="59" s="1"/>
  <c r="O165" i="22"/>
  <c r="O127" i="22"/>
  <c r="O89" i="22"/>
  <c r="D2" i="34"/>
  <c r="D2" i="59" s="1"/>
  <c r="G165" i="22"/>
  <c r="G127" i="22"/>
  <c r="G89" i="22"/>
  <c r="AB2" i="34"/>
  <c r="AB2" i="59" s="1"/>
  <c r="AE165" i="22"/>
  <c r="AE127" i="22"/>
  <c r="AE89" i="22"/>
  <c r="AK70" i="22"/>
  <c r="E89" i="22"/>
  <c r="F89" i="22"/>
  <c r="G108" i="22"/>
  <c r="H127" i="22"/>
  <c r="J2" i="7"/>
  <c r="AC2" i="17"/>
  <c r="U2" i="17"/>
  <c r="M2" i="17"/>
  <c r="E2" i="17"/>
  <c r="AF100" i="22"/>
  <c r="AF119" i="22" s="1"/>
  <c r="X100" i="22"/>
  <c r="X119" i="22" s="1"/>
  <c r="P100" i="22"/>
  <c r="P119" i="22" s="1"/>
  <c r="H100" i="22"/>
  <c r="H119" i="22" s="1"/>
  <c r="AD3" i="7"/>
  <c r="V3" i="7"/>
  <c r="N3" i="7"/>
  <c r="F3" i="7"/>
  <c r="AG2" i="31"/>
  <c r="Y2" i="31"/>
  <c r="Q2" i="31"/>
  <c r="I2" i="31"/>
  <c r="AJ124" i="22"/>
  <c r="AB124" i="22"/>
  <c r="T124" i="22"/>
  <c r="L124" i="22"/>
  <c r="E132" i="78"/>
  <c r="L138" i="78"/>
  <c r="J7" i="31" s="1"/>
  <c r="J7" i="56" s="1"/>
  <c r="T138" i="78"/>
  <c r="R7" i="31" s="1"/>
  <c r="R7" i="56" s="1"/>
  <c r="AF2" i="7"/>
  <c r="X2" i="7"/>
  <c r="P2" i="7"/>
  <c r="H2" i="7"/>
  <c r="D2" i="17"/>
  <c r="AA2" i="17"/>
  <c r="S2" i="17"/>
  <c r="F24" i="22" a="1"/>
  <c r="F24" i="22" s="1"/>
  <c r="AD100" i="22"/>
  <c r="AD119" i="22" s="1"/>
  <c r="V100" i="22"/>
  <c r="V119" i="22" s="1"/>
  <c r="N100" i="22"/>
  <c r="N119" i="22" s="1"/>
  <c r="AK101" i="22"/>
  <c r="AC101" i="22"/>
  <c r="U101" i="22"/>
  <c r="M101" i="22"/>
  <c r="AE121" i="22"/>
  <c r="AE159" i="22" s="1"/>
  <c r="W121" i="22"/>
  <c r="W159" i="22" s="1"/>
  <c r="O121" i="22"/>
  <c r="O159" i="22" s="1"/>
  <c r="E36" i="22" a="1"/>
  <c r="E36" i="22" s="1"/>
  <c r="AB3" i="7"/>
  <c r="T3" i="7"/>
  <c r="L3" i="7"/>
  <c r="AE2" i="31"/>
  <c r="W2" i="31"/>
  <c r="O2" i="31"/>
  <c r="G2" i="31"/>
  <c r="F138" i="78"/>
  <c r="D7" i="31" s="1"/>
  <c r="D7" i="56" s="1"/>
  <c r="N138" i="78"/>
  <c r="L7" i="31" s="1"/>
  <c r="L7" i="56" s="1"/>
  <c r="V138" i="78"/>
  <c r="T7" i="31" s="1"/>
  <c r="T7" i="56" s="1"/>
  <c r="AD138" i="78"/>
  <c r="AB7" i="31" s="1"/>
  <c r="AB7" i="56" s="1"/>
  <c r="P5" i="18"/>
  <c r="P5" i="52" s="1"/>
  <c r="J115" i="78"/>
  <c r="H6" i="12" s="1"/>
  <c r="R115" i="78"/>
  <c r="P6" i="12" s="1"/>
  <c r="Z115" i="78"/>
  <c r="X6" i="12" s="1"/>
  <c r="AH115" i="78"/>
  <c r="AF6" i="12" s="1"/>
  <c r="AD2" i="31"/>
  <c r="V2" i="31"/>
  <c r="F2" i="31"/>
  <c r="AM149" i="22"/>
  <c r="AM151" i="22"/>
  <c r="B2" i="32"/>
  <c r="E93" i="22" a="1"/>
  <c r="E93" i="22" s="1"/>
  <c r="AD2" i="7"/>
  <c r="N2" i="7"/>
  <c r="F2" i="7"/>
  <c r="AG2" i="17"/>
  <c r="Y2" i="17"/>
  <c r="Q2" i="17"/>
  <c r="I2" i="17"/>
  <c r="AJ100" i="22"/>
  <c r="AJ119" i="22" s="1"/>
  <c r="AB100" i="22"/>
  <c r="AB119" i="22" s="1"/>
  <c r="T100" i="22"/>
  <c r="T119" i="22" s="1"/>
  <c r="L100" i="22"/>
  <c r="L119" i="22" s="1"/>
  <c r="AI101" i="22"/>
  <c r="AA101" i="22"/>
  <c r="S101" i="22"/>
  <c r="K101" i="22"/>
  <c r="AK121" i="22"/>
  <c r="AC121" i="22"/>
  <c r="AC159" i="22" s="1"/>
  <c r="U121" i="22"/>
  <c r="U159" i="22" s="1"/>
  <c r="M121" i="22"/>
  <c r="M159" i="22" s="1"/>
  <c r="AH3" i="7"/>
  <c r="Z3" i="7"/>
  <c r="R3" i="7"/>
  <c r="J3" i="7"/>
  <c r="AC2" i="31"/>
  <c r="U2" i="31"/>
  <c r="M2" i="31"/>
  <c r="E2" i="31"/>
  <c r="F67" i="22" a="1"/>
  <c r="F67" i="22" s="1"/>
  <c r="C7" i="11"/>
  <c r="C6" i="11"/>
  <c r="H138" i="78"/>
  <c r="F7" i="31" s="1"/>
  <c r="F7" i="56" s="1"/>
  <c r="P138" i="78"/>
  <c r="N7" i="31" s="1"/>
  <c r="N7" i="56" s="1"/>
  <c r="X138" i="78"/>
  <c r="V7" i="31" s="1"/>
  <c r="V7" i="56" s="1"/>
  <c r="AF138" i="78"/>
  <c r="AD7" i="31" s="1"/>
  <c r="AD7" i="56" s="1"/>
  <c r="K114" i="78"/>
  <c r="K133" i="78" s="1"/>
  <c r="I7" i="17" s="1"/>
  <c r="S114" i="78"/>
  <c r="AA114" i="78"/>
  <c r="AI114" i="78"/>
  <c r="AI133" i="78" s="1"/>
  <c r="AG7" i="17" s="1"/>
  <c r="L115" i="78"/>
  <c r="J6" i="12" s="1"/>
  <c r="T115" i="78"/>
  <c r="R6" i="12" s="1"/>
  <c r="AB115" i="78"/>
  <c r="Z6" i="12" s="1"/>
  <c r="AB2" i="31"/>
  <c r="T2" i="31"/>
  <c r="I106" i="22"/>
  <c r="F93" i="22" a="1"/>
  <c r="F93" i="22" s="1"/>
  <c r="AB2" i="7"/>
  <c r="T2" i="7"/>
  <c r="L2" i="7"/>
  <c r="W2" i="17"/>
  <c r="G2" i="17"/>
  <c r="Z100" i="22"/>
  <c r="Z119" i="22" s="1"/>
  <c r="J100" i="22"/>
  <c r="J119" i="22" s="1"/>
  <c r="AG101" i="22"/>
  <c r="Y101" i="22"/>
  <c r="Q101" i="22"/>
  <c r="I101" i="22"/>
  <c r="AA121" i="22"/>
  <c r="AA159" i="22" s="1"/>
  <c r="K121" i="22"/>
  <c r="K159" i="22" s="1"/>
  <c r="AF3" i="7"/>
  <c r="X3" i="7"/>
  <c r="P3" i="7"/>
  <c r="D2" i="31"/>
  <c r="AA2" i="31"/>
  <c r="S2" i="31"/>
  <c r="K2" i="31"/>
  <c r="AD124" i="22"/>
  <c r="V124" i="22"/>
  <c r="N124" i="22"/>
  <c r="R138" i="78"/>
  <c r="P7" i="31" s="1"/>
  <c r="P7" i="56" s="1"/>
  <c r="AH138" i="78"/>
  <c r="AF7" i="31" s="1"/>
  <c r="AF7" i="56" s="1"/>
  <c r="AB6" i="10"/>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B19" i="77"/>
  <c r="B84" i="77"/>
  <c r="D19" i="77"/>
  <c r="D84" i="77"/>
  <c r="D86" i="77" s="1"/>
  <c r="C19" i="77"/>
  <c r="C84" i="77"/>
  <c r="C86" i="77" s="1"/>
  <c r="G19" i="77"/>
  <c r="G84" i="77"/>
  <c r="E19" i="77"/>
  <c r="E84" i="77"/>
  <c r="I19" i="77"/>
  <c r="I84" i="77"/>
  <c r="I86" i="77" s="1"/>
  <c r="J17" i="77"/>
  <c r="J78" i="77"/>
  <c r="K19" i="77"/>
  <c r="K84" i="77"/>
  <c r="F86" i="77"/>
  <c r="AK30" i="78"/>
  <c r="AJ114" i="78"/>
  <c r="AJ115" i="78"/>
  <c r="D179" i="78"/>
  <c r="D141" i="78"/>
  <c r="B7" i="34" s="1"/>
  <c r="B7" i="59" s="1"/>
  <c r="B6" i="34"/>
  <c r="B6" i="59" s="1"/>
  <c r="D103" i="78"/>
  <c r="B5" i="34" s="1"/>
  <c r="B5" i="59" s="1"/>
  <c r="E179" i="78"/>
  <c r="E141" i="78"/>
  <c r="C7" i="34" s="1"/>
  <c r="C7" i="59" s="1"/>
  <c r="E122" i="78"/>
  <c r="C6" i="34" s="1"/>
  <c r="C6" i="59" s="1"/>
  <c r="E103" i="78"/>
  <c r="C5" i="34" s="1"/>
  <c r="C5" i="59" s="1"/>
  <c r="F179" i="78"/>
  <c r="F141" i="78"/>
  <c r="D7" i="34" s="1"/>
  <c r="D7" i="59" s="1"/>
  <c r="F122" i="78"/>
  <c r="D6" i="34" s="1"/>
  <c r="D6" i="59" s="1"/>
  <c r="F103" i="78"/>
  <c r="D5" i="34" s="1"/>
  <c r="D5" i="59" s="1"/>
  <c r="G179" i="78"/>
  <c r="G141" i="78"/>
  <c r="E7" i="34" s="1"/>
  <c r="E7" i="59" s="1"/>
  <c r="G122" i="78"/>
  <c r="E6" i="34" s="1"/>
  <c r="E6" i="59" s="1"/>
  <c r="G103" i="78"/>
  <c r="E5" i="34" s="1"/>
  <c r="E5" i="59" s="1"/>
  <c r="H141" i="78"/>
  <c r="F7" i="34" s="1"/>
  <c r="F7" i="59" s="1"/>
  <c r="I179" i="78"/>
  <c r="I141" i="78"/>
  <c r="G7" i="34" s="1"/>
  <c r="G7" i="59" s="1"/>
  <c r="I122" i="78"/>
  <c r="G6" i="34" s="1"/>
  <c r="G6" i="59" s="1"/>
  <c r="I103" i="78"/>
  <c r="G5" i="34" s="1"/>
  <c r="G5" i="59" s="1"/>
  <c r="J179" i="78"/>
  <c r="J141" i="78"/>
  <c r="H7" i="34" s="1"/>
  <c r="H7" i="59" s="1"/>
  <c r="J122" i="78"/>
  <c r="H6" i="34" s="1"/>
  <c r="H6" i="59" s="1"/>
  <c r="J103" i="78"/>
  <c r="H5" i="34" s="1"/>
  <c r="H5" i="59" s="1"/>
  <c r="L179" i="78"/>
  <c r="L141" i="78"/>
  <c r="J7" i="34" s="1"/>
  <c r="J7" i="59" s="1"/>
  <c r="L122" i="78"/>
  <c r="J6" i="34" s="1"/>
  <c r="J6" i="59" s="1"/>
  <c r="L103" i="78"/>
  <c r="J5" i="34" s="1"/>
  <c r="J5" i="59" s="1"/>
  <c r="N179" i="78"/>
  <c r="N141" i="78"/>
  <c r="L7" i="34" s="1"/>
  <c r="L7" i="59" s="1"/>
  <c r="N122" i="78"/>
  <c r="L6" i="34" s="1"/>
  <c r="L6" i="59" s="1"/>
  <c r="N103" i="78"/>
  <c r="L5" i="34" s="1"/>
  <c r="L5" i="59" s="1"/>
  <c r="O179" i="78"/>
  <c r="O141" i="78"/>
  <c r="M7" i="34" s="1"/>
  <c r="M7" i="59" s="1"/>
  <c r="O122" i="78"/>
  <c r="M6" i="34" s="1"/>
  <c r="M6" i="59" s="1"/>
  <c r="O103" i="78"/>
  <c r="M5" i="34" s="1"/>
  <c r="M5" i="59" s="1"/>
  <c r="P179" i="78"/>
  <c r="P141" i="78"/>
  <c r="N7" i="34" s="1"/>
  <c r="N7" i="59" s="1"/>
  <c r="P122" i="78"/>
  <c r="N6" i="34" s="1"/>
  <c r="N6" i="59" s="1"/>
  <c r="P103" i="78"/>
  <c r="N5" i="34" s="1"/>
  <c r="N5" i="59" s="1"/>
  <c r="Q179" i="78"/>
  <c r="Q141" i="78"/>
  <c r="O7" i="34" s="1"/>
  <c r="O7" i="59" s="1"/>
  <c r="Q122" i="78"/>
  <c r="O6" i="34" s="1"/>
  <c r="O6" i="59" s="1"/>
  <c r="Q103" i="78"/>
  <c r="O5" i="34" s="1"/>
  <c r="O5" i="59" s="1"/>
  <c r="R179" i="78"/>
  <c r="R141" i="78"/>
  <c r="P7" i="34" s="1"/>
  <c r="P7" i="59" s="1"/>
  <c r="R122" i="78"/>
  <c r="P6" i="34" s="1"/>
  <c r="P6" i="59" s="1"/>
  <c r="R103" i="78"/>
  <c r="P5" i="34" s="1"/>
  <c r="P5" i="59" s="1"/>
  <c r="S179" i="78"/>
  <c r="S141" i="78"/>
  <c r="Q7" i="34" s="1"/>
  <c r="Q7" i="59" s="1"/>
  <c r="S122" i="78"/>
  <c r="Q6" i="34" s="1"/>
  <c r="Q6" i="59" s="1"/>
  <c r="S103" i="78"/>
  <c r="Q5" i="34" s="1"/>
  <c r="Q5" i="59" s="1"/>
  <c r="T141" i="78"/>
  <c r="R7" i="34" s="1"/>
  <c r="R7" i="59" s="1"/>
  <c r="U179" i="78"/>
  <c r="U141" i="78"/>
  <c r="S7" i="34" s="1"/>
  <c r="S7" i="59" s="1"/>
  <c r="U122" i="78"/>
  <c r="S6" i="34" s="1"/>
  <c r="S6" i="59" s="1"/>
  <c r="U103" i="78"/>
  <c r="S5" i="34" s="1"/>
  <c r="S5" i="59" s="1"/>
  <c r="V179" i="78"/>
  <c r="V141" i="78"/>
  <c r="T7" i="34" s="1"/>
  <c r="T7" i="59" s="1"/>
  <c r="V122" i="78"/>
  <c r="T6" i="34" s="1"/>
  <c r="T6" i="59" s="1"/>
  <c r="V103" i="78"/>
  <c r="T5" i="34" s="1"/>
  <c r="T5" i="59" s="1"/>
  <c r="W179" i="78"/>
  <c r="W141" i="78"/>
  <c r="U7" i="34" s="1"/>
  <c r="U7" i="59" s="1"/>
  <c r="W122" i="78"/>
  <c r="U6" i="34" s="1"/>
  <c r="U6" i="59" s="1"/>
  <c r="W103" i="78"/>
  <c r="U5" i="34" s="1"/>
  <c r="U5" i="59" s="1"/>
  <c r="X141" i="78"/>
  <c r="V7" i="34" s="1"/>
  <c r="V7" i="59" s="1"/>
  <c r="Y179" i="78"/>
  <c r="Y141" i="78"/>
  <c r="W7" i="34" s="1"/>
  <c r="W7" i="59" s="1"/>
  <c r="Y122" i="78"/>
  <c r="W6" i="34" s="1"/>
  <c r="W6" i="59" s="1"/>
  <c r="Y103" i="78"/>
  <c r="W5" i="34" s="1"/>
  <c r="W5" i="59" s="1"/>
  <c r="Z141" i="78"/>
  <c r="X7" i="34" s="1"/>
  <c r="X7" i="59" s="1"/>
  <c r="AA179" i="78"/>
  <c r="AA141" i="78"/>
  <c r="Y7" i="34" s="1"/>
  <c r="Y7" i="59" s="1"/>
  <c r="AA122" i="78"/>
  <c r="Y6" i="34" s="1"/>
  <c r="Y6" i="59" s="1"/>
  <c r="AA103" i="78"/>
  <c r="Y5" i="34" s="1"/>
  <c r="Y5" i="59" s="1"/>
  <c r="AB179" i="78"/>
  <c r="AB141" i="78"/>
  <c r="Z7" i="34" s="1"/>
  <c r="Z7" i="59" s="1"/>
  <c r="AC179" i="78"/>
  <c r="AC141" i="78"/>
  <c r="AA7" i="34" s="1"/>
  <c r="AA7" i="59" s="1"/>
  <c r="AC122" i="78"/>
  <c r="AA6" i="34" s="1"/>
  <c r="AA6" i="59" s="1"/>
  <c r="AC103" i="78"/>
  <c r="AA5" i="34" s="1"/>
  <c r="AA5" i="59" s="1"/>
  <c r="AD179" i="78"/>
  <c r="AD141" i="78"/>
  <c r="AB7" i="34" s="1"/>
  <c r="AB7" i="59" s="1"/>
  <c r="AD122" i="78"/>
  <c r="AB6" i="34" s="1"/>
  <c r="AB6" i="59" s="1"/>
  <c r="AD103" i="78"/>
  <c r="AB5" i="34" s="1"/>
  <c r="AB5" i="59" s="1"/>
  <c r="AE179" i="78"/>
  <c r="AE141" i="78"/>
  <c r="AC7" i="34" s="1"/>
  <c r="AC7" i="59" s="1"/>
  <c r="AE122" i="78"/>
  <c r="AC6" i="34" s="1"/>
  <c r="AC6" i="59" s="1"/>
  <c r="AE103" i="78"/>
  <c r="AC5" i="34" s="1"/>
  <c r="AC5" i="59" s="1"/>
  <c r="AF179" i="78"/>
  <c r="AF141" i="78"/>
  <c r="AD7" i="34" s="1"/>
  <c r="AD7" i="59" s="1"/>
  <c r="AF122" i="78"/>
  <c r="AD6" i="34" s="1"/>
  <c r="AD6" i="59" s="1"/>
  <c r="AF103" i="78"/>
  <c r="AD5" i="34" s="1"/>
  <c r="AD5" i="59" s="1"/>
  <c r="AG179" i="78"/>
  <c r="AG141" i="78"/>
  <c r="AE7" i="34" s="1"/>
  <c r="AE7" i="59" s="1"/>
  <c r="AG122" i="78"/>
  <c r="AE6" i="34" s="1"/>
  <c r="AE6" i="59" s="1"/>
  <c r="AG103" i="78"/>
  <c r="AE5" i="34" s="1"/>
  <c r="AE5" i="59" s="1"/>
  <c r="AH179" i="78"/>
  <c r="AH141" i="78"/>
  <c r="AF7" i="34" s="1"/>
  <c r="AF7" i="59" s="1"/>
  <c r="AH122" i="78"/>
  <c r="AF6" i="34" s="1"/>
  <c r="AF6" i="59" s="1"/>
  <c r="AH103" i="78"/>
  <c r="AF5" i="34" s="1"/>
  <c r="AF5" i="59" s="1"/>
  <c r="AI179" i="78"/>
  <c r="AI141" i="78"/>
  <c r="AG7" i="34" s="1"/>
  <c r="AG7" i="59" s="1"/>
  <c r="AI122" i="78"/>
  <c r="AG6" i="34" s="1"/>
  <c r="AG6" i="59" s="1"/>
  <c r="AI103" i="78"/>
  <c r="AG5" i="34" s="1"/>
  <c r="AG5" i="59" s="1"/>
  <c r="AJ179" i="78"/>
  <c r="AJ141" i="78"/>
  <c r="AH7" i="34" s="1"/>
  <c r="AH7" i="59" s="1"/>
  <c r="AJ122" i="78"/>
  <c r="AH6" i="34" s="1"/>
  <c r="AH6" i="59" s="1"/>
  <c r="AJ103" i="78"/>
  <c r="AH5" i="34" s="1"/>
  <c r="AH5" i="59" s="1"/>
  <c r="AK46" i="78"/>
  <c r="F135" i="78"/>
  <c r="F116" i="78"/>
  <c r="D6" i="18" s="1"/>
  <c r="D6" i="52" s="1"/>
  <c r="G135" i="78"/>
  <c r="G116" i="78"/>
  <c r="E6" i="18" s="1"/>
  <c r="E6" i="52" s="1"/>
  <c r="H135" i="78"/>
  <c r="H116" i="78"/>
  <c r="F6" i="18" s="1"/>
  <c r="F6" i="52" s="1"/>
  <c r="I135" i="78"/>
  <c r="I116" i="78"/>
  <c r="G6" i="18" s="1"/>
  <c r="G6" i="52" s="1"/>
  <c r="J135" i="78"/>
  <c r="J116" i="78"/>
  <c r="H6" i="18" s="1"/>
  <c r="H6" i="52" s="1"/>
  <c r="K135" i="78"/>
  <c r="L135" i="78"/>
  <c r="L116" i="78"/>
  <c r="J6" i="18" s="1"/>
  <c r="J6" i="52" s="1"/>
  <c r="M135" i="78"/>
  <c r="M116" i="78"/>
  <c r="K6" i="18" s="1"/>
  <c r="K6" i="52" s="1"/>
  <c r="N135" i="78"/>
  <c r="N116" i="78"/>
  <c r="L6" i="18" s="1"/>
  <c r="L6" i="52" s="1"/>
  <c r="O135" i="78"/>
  <c r="P135" i="78"/>
  <c r="P116" i="78"/>
  <c r="N6" i="18" s="1"/>
  <c r="N6" i="52" s="1"/>
  <c r="Q135" i="78"/>
  <c r="Q116" i="78"/>
  <c r="O6" i="18" s="1"/>
  <c r="O6" i="52" s="1"/>
  <c r="R135" i="78"/>
  <c r="R116" i="78"/>
  <c r="P6" i="18" s="1"/>
  <c r="P6" i="52" s="1"/>
  <c r="S135" i="78"/>
  <c r="S116" i="78"/>
  <c r="Q6" i="18" s="1"/>
  <c r="Q6" i="52" s="1"/>
  <c r="T135" i="78"/>
  <c r="T116" i="78"/>
  <c r="R6" i="18" s="1"/>
  <c r="R6" i="52" s="1"/>
  <c r="V135" i="78"/>
  <c r="V116" i="78"/>
  <c r="T6" i="18" s="1"/>
  <c r="T6" i="52" s="1"/>
  <c r="W135" i="78"/>
  <c r="W116" i="78"/>
  <c r="U6" i="18" s="1"/>
  <c r="U6" i="52" s="1"/>
  <c r="X135" i="78"/>
  <c r="X116" i="78"/>
  <c r="V6" i="18" s="1"/>
  <c r="V6" i="52" s="1"/>
  <c r="Z135" i="78"/>
  <c r="Z116" i="78"/>
  <c r="X6" i="18" s="1"/>
  <c r="X6" i="52" s="1"/>
  <c r="AA135" i="78"/>
  <c r="AA116" i="78"/>
  <c r="Y6" i="18" s="1"/>
  <c r="Y6" i="52" s="1"/>
  <c r="AB135" i="78"/>
  <c r="AB116" i="78"/>
  <c r="Z6" i="18" s="1"/>
  <c r="Z6" i="52" s="1"/>
  <c r="AC135" i="78"/>
  <c r="AC116" i="78"/>
  <c r="AA6" i="18" s="1"/>
  <c r="AA6" i="52" s="1"/>
  <c r="AD135" i="78"/>
  <c r="AD116" i="78"/>
  <c r="AB6" i="18" s="1"/>
  <c r="AB6" i="52" s="1"/>
  <c r="AE135" i="78"/>
  <c r="AE116" i="78"/>
  <c r="AC6" i="18" s="1"/>
  <c r="AC6" i="52" s="1"/>
  <c r="AF135" i="78"/>
  <c r="AF116" i="78"/>
  <c r="AD6" i="18" s="1"/>
  <c r="AD6" i="52" s="1"/>
  <c r="AG135" i="78"/>
  <c r="AG116" i="78"/>
  <c r="AE6" i="18" s="1"/>
  <c r="AE6" i="52" s="1"/>
  <c r="AH135" i="78"/>
  <c r="AH116" i="78"/>
  <c r="AF6" i="18" s="1"/>
  <c r="AF6" i="52" s="1"/>
  <c r="AI135" i="78"/>
  <c r="AJ135" i="78"/>
  <c r="AH7" i="18" s="1"/>
  <c r="AH7" i="52" s="1"/>
  <c r="AJ116" i="78"/>
  <c r="AJ132" i="78"/>
  <c r="AK113" i="78"/>
  <c r="AJ138" i="78"/>
  <c r="AK163" i="78"/>
  <c r="AM105" i="22"/>
  <c r="AK44" i="78" l="1"/>
  <c r="K100" i="77"/>
  <c r="AF100" i="77"/>
  <c r="C6" i="6"/>
  <c r="C6" i="40" s="1"/>
  <c r="C4" i="31"/>
  <c r="AH4" i="34"/>
  <c r="AH4" i="59" s="1"/>
  <c r="H4" i="34"/>
  <c r="H4" i="59" s="1"/>
  <c r="U4" i="34"/>
  <c r="U4" i="59" s="1"/>
  <c r="AC4" i="34"/>
  <c r="AC4" i="59" s="1"/>
  <c r="E4" i="34"/>
  <c r="E4" i="59" s="1"/>
  <c r="M4" i="34"/>
  <c r="M4" i="59" s="1"/>
  <c r="B4" i="34"/>
  <c r="B4" i="59" s="1"/>
  <c r="J4" i="34"/>
  <c r="J4" i="59" s="1"/>
  <c r="V4" i="34"/>
  <c r="V4" i="59" s="1"/>
  <c r="AD4" i="34"/>
  <c r="AD4" i="59" s="1"/>
  <c r="F4" i="34"/>
  <c r="F4" i="59" s="1"/>
  <c r="N4" i="34"/>
  <c r="N4" i="59" s="1"/>
  <c r="X4" i="34"/>
  <c r="X4" i="59" s="1"/>
  <c r="I4" i="34"/>
  <c r="I4" i="59" s="1"/>
  <c r="L4" i="34"/>
  <c r="L4" i="59" s="1"/>
  <c r="W4" i="34"/>
  <c r="W4" i="59" s="1"/>
  <c r="AE4" i="34"/>
  <c r="AE4" i="59" s="1"/>
  <c r="G4" i="34"/>
  <c r="G4" i="59" s="1"/>
  <c r="O4" i="34"/>
  <c r="O4" i="59" s="1"/>
  <c r="AG4" i="34"/>
  <c r="AG4" i="59" s="1"/>
  <c r="Z4" i="34"/>
  <c r="Z4" i="59" s="1"/>
  <c r="P4" i="34"/>
  <c r="P4" i="59" s="1"/>
  <c r="Q4" i="34"/>
  <c r="Q4" i="59" s="1"/>
  <c r="AA4" i="34"/>
  <c r="AA4" i="59" s="1"/>
  <c r="C4" i="34"/>
  <c r="C4" i="59" s="1"/>
  <c r="K4" i="34"/>
  <c r="K4" i="59" s="1"/>
  <c r="S4" i="34"/>
  <c r="S4" i="59" s="1"/>
  <c r="AF4" i="34"/>
  <c r="AF4" i="59" s="1"/>
  <c r="Y4" i="34"/>
  <c r="Y4" i="59" s="1"/>
  <c r="AB4" i="34"/>
  <c r="AB4" i="59" s="1"/>
  <c r="D4" i="34"/>
  <c r="D4" i="59" s="1"/>
  <c r="T4" i="34"/>
  <c r="T4" i="59" s="1"/>
  <c r="K115" i="22"/>
  <c r="S7" i="5"/>
  <c r="S7" i="39" s="1"/>
  <c r="T100" i="77"/>
  <c r="M100" i="77"/>
  <c r="M2" i="41" s="1"/>
  <c r="I4" i="56"/>
  <c r="E86" i="77"/>
  <c r="B86" i="77"/>
  <c r="C92" i="77" s="1"/>
  <c r="C3" i="47" s="1"/>
  <c r="F100" i="77"/>
  <c r="F2" i="41" s="1"/>
  <c r="H100" i="77"/>
  <c r="AC100" i="77"/>
  <c r="AC2" i="41" s="1"/>
  <c r="I100" i="77"/>
  <c r="AE6" i="39"/>
  <c r="H86" i="77"/>
  <c r="I98" i="77"/>
  <c r="I8" i="49" s="1"/>
  <c r="AG98" i="77"/>
  <c r="N100" i="77"/>
  <c r="N2" i="41" s="1"/>
  <c r="C98" i="77"/>
  <c r="C3" i="49" s="1"/>
  <c r="AE98" i="77"/>
  <c r="AE3" i="49" s="1"/>
  <c r="J5" i="31"/>
  <c r="J5" i="56" s="1"/>
  <c r="K86" i="77"/>
  <c r="G86" i="77"/>
  <c r="AC97" i="77" s="1"/>
  <c r="Y100" i="77"/>
  <c r="E6" i="39"/>
  <c r="Z5" i="31"/>
  <c r="Z5" i="56" s="1"/>
  <c r="C7" i="49"/>
  <c r="G98" i="77"/>
  <c r="G8" i="49" s="1"/>
  <c r="J102" i="77"/>
  <c r="N102" i="77"/>
  <c r="N2" i="56" s="1"/>
  <c r="AB7" i="5"/>
  <c r="AB7" i="39" s="1"/>
  <c r="C4" i="56"/>
  <c r="C5" i="31"/>
  <c r="C5" i="56" s="1"/>
  <c r="G100" i="77"/>
  <c r="G2" i="41" s="1"/>
  <c r="AH100" i="77"/>
  <c r="AH2" i="41" s="1"/>
  <c r="J2" i="56"/>
  <c r="E5" i="31"/>
  <c r="E5" i="56" s="1"/>
  <c r="E4" i="56"/>
  <c r="AD5" i="31"/>
  <c r="AD5" i="56" s="1"/>
  <c r="AD4" i="56"/>
  <c r="E100" i="77"/>
  <c r="E2" i="41" s="1"/>
  <c r="D102" i="77"/>
  <c r="D2" i="56" s="1"/>
  <c r="AB100" i="77"/>
  <c r="H2" i="41"/>
  <c r="AC99" i="77"/>
  <c r="AE100" i="77"/>
  <c r="AE2" i="41" s="1"/>
  <c r="U5" i="31"/>
  <c r="U5" i="56" s="1"/>
  <c r="U4" i="56"/>
  <c r="M5" i="31"/>
  <c r="M5" i="56" s="1"/>
  <c r="M4" i="56"/>
  <c r="C2" i="47"/>
  <c r="AB2" i="41"/>
  <c r="M102" i="77"/>
  <c r="M2" i="56" s="1"/>
  <c r="V102" i="77"/>
  <c r="L102" i="77"/>
  <c r="L2" i="56" s="1"/>
  <c r="O102" i="77"/>
  <c r="P100" i="77"/>
  <c r="Q102" i="77"/>
  <c r="U100" i="77"/>
  <c r="AG100" i="77"/>
  <c r="AG2" i="41" s="1"/>
  <c r="O100" i="77"/>
  <c r="O2" i="41" s="1"/>
  <c r="R100" i="77"/>
  <c r="R2" i="41" s="1"/>
  <c r="S100" i="77"/>
  <c r="S2" i="41" s="1"/>
  <c r="P102" i="77"/>
  <c r="AC5" i="31"/>
  <c r="AC5" i="56" s="1"/>
  <c r="AC4" i="56"/>
  <c r="V5" i="31"/>
  <c r="V5" i="56" s="1"/>
  <c r="V4" i="56"/>
  <c r="AD100" i="77"/>
  <c r="V2" i="56"/>
  <c r="O2" i="56"/>
  <c r="Q2" i="56"/>
  <c r="J100" i="77"/>
  <c r="F5" i="31"/>
  <c r="F5" i="56" s="1"/>
  <c r="F4" i="56"/>
  <c r="AA100" i="77"/>
  <c r="AA2" i="41" s="1"/>
  <c r="P2" i="56"/>
  <c r="K102" i="77"/>
  <c r="K2" i="56" s="1"/>
  <c r="U102" i="77"/>
  <c r="AD102" i="77"/>
  <c r="AD2" i="56" s="1"/>
  <c r="W102" i="77"/>
  <c r="W2" i="56" s="1"/>
  <c r="X100" i="77"/>
  <c r="X2" i="41" s="1"/>
  <c r="Y102" i="77"/>
  <c r="W100" i="77"/>
  <c r="Z100" i="77"/>
  <c r="Q100" i="77"/>
  <c r="Q2" i="41" s="1"/>
  <c r="X102" i="77"/>
  <c r="X2" i="56" s="1"/>
  <c r="V100" i="77"/>
  <c r="V2" i="41" s="1"/>
  <c r="S102" i="77"/>
  <c r="S2" i="56" s="1"/>
  <c r="L100" i="77"/>
  <c r="U2" i="56"/>
  <c r="Y2" i="56"/>
  <c r="N5" i="31"/>
  <c r="N5" i="56" s="1"/>
  <c r="N4" i="56"/>
  <c r="C8" i="47"/>
  <c r="C7" i="47"/>
  <c r="C5" i="47"/>
  <c r="C4" i="47"/>
  <c r="C8" i="49"/>
  <c r="C5" i="49"/>
  <c r="C4" i="49"/>
  <c r="C2" i="49"/>
  <c r="AE9" i="49"/>
  <c r="AE8" i="49"/>
  <c r="I9" i="49"/>
  <c r="AG9" i="49"/>
  <c r="AG8" i="49"/>
  <c r="AG5" i="49"/>
  <c r="AG4" i="49"/>
  <c r="AG3" i="49"/>
  <c r="AG2" i="49"/>
  <c r="F5" i="32"/>
  <c r="Z6" i="7"/>
  <c r="AB127" i="78"/>
  <c r="AB165" i="78"/>
  <c r="Z9" i="7" s="1"/>
  <c r="AJ127" i="78"/>
  <c r="AK127" i="78" s="1"/>
  <c r="AK108" i="78"/>
  <c r="AJ165" i="78"/>
  <c r="AH6" i="7"/>
  <c r="AH5" i="7"/>
  <c r="AK89" i="78"/>
  <c r="AK52" i="78"/>
  <c r="C3" i="15"/>
  <c r="C3" i="42" s="1"/>
  <c r="J2" i="41"/>
  <c r="P2" i="41"/>
  <c r="K2" i="41"/>
  <c r="Z2" i="41"/>
  <c r="AF2" i="41"/>
  <c r="L2" i="41"/>
  <c r="AD2" i="41"/>
  <c r="Y2" i="41"/>
  <c r="I2" i="41"/>
  <c r="C100" i="77"/>
  <c r="C2" i="41" s="1"/>
  <c r="T2" i="41"/>
  <c r="U2" i="41"/>
  <c r="W2" i="41"/>
  <c r="I7" i="5"/>
  <c r="I7" i="39" s="1"/>
  <c r="I6" i="39"/>
  <c r="Q7" i="5"/>
  <c r="Q7" i="39" s="1"/>
  <c r="Q6" i="39"/>
  <c r="Z7" i="5"/>
  <c r="Z7" i="39" s="1"/>
  <c r="Z6" i="39"/>
  <c r="R7" i="5"/>
  <c r="R7" i="39" s="1"/>
  <c r="R6" i="39"/>
  <c r="J7" i="5"/>
  <c r="J7" i="39" s="1"/>
  <c r="J6" i="39"/>
  <c r="AH6" i="39"/>
  <c r="AH7" i="5"/>
  <c r="AH7" i="39" s="1"/>
  <c r="AM50" i="79"/>
  <c r="AL50" i="79"/>
  <c r="M50" i="79"/>
  <c r="T50" i="79"/>
  <c r="AQ50" i="79"/>
  <c r="AP50" i="79"/>
  <c r="AO50" i="79"/>
  <c r="AW50" i="79"/>
  <c r="AE50" i="79"/>
  <c r="AD50" i="79"/>
  <c r="E50" i="79"/>
  <c r="L50" i="79"/>
  <c r="AI50" i="79"/>
  <c r="AH50" i="79"/>
  <c r="AG50" i="79"/>
  <c r="AV50" i="79"/>
  <c r="W50" i="79"/>
  <c r="V50" i="79"/>
  <c r="D50" i="79"/>
  <c r="AA50" i="79"/>
  <c r="Z50" i="79"/>
  <c r="Y50" i="79"/>
  <c r="O50" i="79"/>
  <c r="N50" i="79"/>
  <c r="S50" i="79"/>
  <c r="R50" i="79"/>
  <c r="Q50" i="79"/>
  <c r="AN50" i="79"/>
  <c r="G50" i="79"/>
  <c r="F50" i="79"/>
  <c r="AS50" i="79"/>
  <c r="K50" i="79"/>
  <c r="J50" i="79"/>
  <c r="I50" i="79"/>
  <c r="AF50" i="79"/>
  <c r="AK50" i="79"/>
  <c r="AR50" i="79"/>
  <c r="AC50" i="79"/>
  <c r="AJ50" i="79"/>
  <c r="H50" i="79"/>
  <c r="X50" i="79"/>
  <c r="AK55" i="78"/>
  <c r="AM37" i="22"/>
  <c r="AM41" i="22"/>
  <c r="C3" i="10"/>
  <c r="AA133" i="78"/>
  <c r="Y7" i="17" s="1"/>
  <c r="S133" i="78"/>
  <c r="Q7" i="17" s="1"/>
  <c r="AH133" i="78"/>
  <c r="AF7" i="17" s="1"/>
  <c r="X133" i="78"/>
  <c r="V7" i="17" s="1"/>
  <c r="R133" i="78"/>
  <c r="P7" i="17" s="1"/>
  <c r="P99" i="77"/>
  <c r="T133" i="78"/>
  <c r="R7" i="17" s="1"/>
  <c r="J133" i="78"/>
  <c r="H7" i="17" s="1"/>
  <c r="AI173" i="78"/>
  <c r="AG7" i="18"/>
  <c r="AG7" i="52" s="1"/>
  <c r="K173" i="78"/>
  <c r="I7" i="18"/>
  <c r="I7" i="52" s="1"/>
  <c r="AB7" i="7"/>
  <c r="O37" i="78"/>
  <c r="M2" i="11" s="1"/>
  <c r="O132" i="78"/>
  <c r="M98" i="77" s="1"/>
  <c r="L96" i="22"/>
  <c r="L115" i="22"/>
  <c r="AC7" i="7"/>
  <c r="AF9" i="18"/>
  <c r="AF9" i="52" s="1"/>
  <c r="P9" i="18"/>
  <c r="P9" i="52" s="1"/>
  <c r="T179" i="78"/>
  <c r="X99" i="77"/>
  <c r="V115" i="22"/>
  <c r="V96" i="22"/>
  <c r="M122" i="78"/>
  <c r="K6" i="34" s="1"/>
  <c r="K6" i="59" s="1"/>
  <c r="AC173" i="78"/>
  <c r="AA7" i="18"/>
  <c r="AA7" i="52" s="1"/>
  <c r="Q173" i="78"/>
  <c r="O7" i="18"/>
  <c r="O7" i="52" s="1"/>
  <c r="M141" i="78"/>
  <c r="K7" i="34" s="1"/>
  <c r="K7" i="59" s="1"/>
  <c r="K141" i="78"/>
  <c r="I7" i="34" s="1"/>
  <c r="I7" i="59" s="1"/>
  <c r="AB173" i="78"/>
  <c r="Z7" i="18"/>
  <c r="Z7" i="52" s="1"/>
  <c r="T173" i="78"/>
  <c r="R7" i="18"/>
  <c r="R7" i="52" s="1"/>
  <c r="L173" i="78"/>
  <c r="J7" i="18"/>
  <c r="J7" i="52" s="1"/>
  <c r="Z103" i="78"/>
  <c r="X5" i="34" s="1"/>
  <c r="X5" i="59" s="1"/>
  <c r="X103" i="78"/>
  <c r="V5" i="34" s="1"/>
  <c r="V5" i="59" s="1"/>
  <c r="F6" i="32"/>
  <c r="J106" i="22"/>
  <c r="Z7" i="7"/>
  <c r="E100" i="22"/>
  <c r="E119" i="22" s="1"/>
  <c r="AE2" i="17"/>
  <c r="AG114" i="78"/>
  <c r="B2" i="11"/>
  <c r="D132" i="78"/>
  <c r="B98" i="77" s="1"/>
  <c r="T99" i="77"/>
  <c r="T7" i="50" s="1"/>
  <c r="H37" i="78"/>
  <c r="F2" i="11" s="1"/>
  <c r="H132" i="78"/>
  <c r="F98" i="77" s="1"/>
  <c r="AH2" i="31"/>
  <c r="AH102" i="77"/>
  <c r="J37" i="78"/>
  <c r="H2" i="11" s="1"/>
  <c r="J132" i="78"/>
  <c r="H98" i="77" s="1"/>
  <c r="U7" i="7"/>
  <c r="U6" i="31"/>
  <c r="U6" i="56" s="1"/>
  <c r="W138" i="78"/>
  <c r="U7" i="31" s="1"/>
  <c r="U7" i="56" s="1"/>
  <c r="U37" i="78"/>
  <c r="S2" i="11" s="1"/>
  <c r="U132" i="78"/>
  <c r="S98" i="77" s="1"/>
  <c r="AE6" i="31"/>
  <c r="AE6" i="56" s="1"/>
  <c r="AG138" i="78"/>
  <c r="AE7" i="31" s="1"/>
  <c r="AE7" i="56" s="1"/>
  <c r="G7" i="7"/>
  <c r="J115" i="22"/>
  <c r="J96" i="22"/>
  <c r="V37" i="78"/>
  <c r="T2" i="11" s="1"/>
  <c r="V132" i="78"/>
  <c r="T98" i="77" s="1"/>
  <c r="AG7" i="7"/>
  <c r="S173" i="78"/>
  <c r="Q7" i="18"/>
  <c r="Q7" i="52" s="1"/>
  <c r="K7" i="7"/>
  <c r="G6" i="31"/>
  <c r="G6" i="56" s="1"/>
  <c r="I138" i="78"/>
  <c r="G7" i="31" s="1"/>
  <c r="G7" i="56" s="1"/>
  <c r="AD37" i="78"/>
  <c r="AB2" i="11" s="1"/>
  <c r="AD132" i="78"/>
  <c r="AB98" i="77" s="1"/>
  <c r="AB9" i="18"/>
  <c r="AB9" i="52" s="1"/>
  <c r="L9" i="18"/>
  <c r="L9" i="52" s="1"/>
  <c r="X179" i="78"/>
  <c r="D2" i="12"/>
  <c r="F115" i="78"/>
  <c r="D6" i="12" s="1"/>
  <c r="AH98" i="77"/>
  <c r="Y116" i="78"/>
  <c r="W6" i="18" s="1"/>
  <c r="W6" i="52" s="1"/>
  <c r="O9" i="18"/>
  <c r="O9" i="52" s="1"/>
  <c r="Y135" i="78"/>
  <c r="I173" i="78"/>
  <c r="G7" i="18"/>
  <c r="G7" i="52" s="1"/>
  <c r="AD9" i="18"/>
  <c r="AD9" i="52" s="1"/>
  <c r="AF173" i="78"/>
  <c r="AD7" i="18"/>
  <c r="AD7" i="52" s="1"/>
  <c r="X173" i="78"/>
  <c r="V7" i="18"/>
  <c r="V7" i="52" s="1"/>
  <c r="P173" i="78"/>
  <c r="N7" i="18"/>
  <c r="N7" i="52" s="1"/>
  <c r="H173" i="78"/>
  <c r="F7" i="18"/>
  <c r="F7" i="52" s="1"/>
  <c r="AB103" i="78"/>
  <c r="Z5" i="34" s="1"/>
  <c r="Z5" i="59" s="1"/>
  <c r="T103" i="78"/>
  <c r="R5" i="34" s="1"/>
  <c r="R5" i="59" s="1"/>
  <c r="H103" i="78"/>
  <c r="F5" i="34" s="1"/>
  <c r="F5" i="59" s="1"/>
  <c r="AI116" i="78"/>
  <c r="AG6" i="18" s="1"/>
  <c r="AG6" i="52" s="1"/>
  <c r="AC9" i="18"/>
  <c r="AC9" i="52" s="1"/>
  <c r="Y9" i="18"/>
  <c r="Y9" i="52" s="1"/>
  <c r="U9" i="18"/>
  <c r="U9" i="52" s="1"/>
  <c r="Q9" i="18"/>
  <c r="Q9" i="52" s="1"/>
  <c r="O116" i="78"/>
  <c r="M6" i="18" s="1"/>
  <c r="M6" i="52" s="1"/>
  <c r="K116" i="78"/>
  <c r="I6" i="18" s="1"/>
  <c r="I6" i="52" s="1"/>
  <c r="E9" i="18"/>
  <c r="E9" i="52" s="1"/>
  <c r="AH9" i="34"/>
  <c r="AH9" i="59" s="1"/>
  <c r="AB122" i="78"/>
  <c r="Z6" i="34" s="1"/>
  <c r="Z6" i="59" s="1"/>
  <c r="Z122" i="78"/>
  <c r="X6" i="34" s="1"/>
  <c r="X6" i="59" s="1"/>
  <c r="X122" i="78"/>
  <c r="V6" i="34" s="1"/>
  <c r="V6" i="59" s="1"/>
  <c r="T122" i="78"/>
  <c r="R6" i="34" s="1"/>
  <c r="R6" i="59" s="1"/>
  <c r="H122" i="78"/>
  <c r="F6" i="34" s="1"/>
  <c r="F6" i="59" s="1"/>
  <c r="AF7" i="7"/>
  <c r="I99" i="77"/>
  <c r="I6" i="50" s="1"/>
  <c r="T7" i="7"/>
  <c r="N7" i="7"/>
  <c r="G115" i="22"/>
  <c r="G96" i="22"/>
  <c r="U96" i="22"/>
  <c r="U115" i="22"/>
  <c r="W6" i="11"/>
  <c r="W7" i="11"/>
  <c r="O115" i="22"/>
  <c r="O96" i="22"/>
  <c r="I7" i="7"/>
  <c r="E124" i="22"/>
  <c r="AM124" i="22" s="1"/>
  <c r="G4" i="32"/>
  <c r="K68" i="22"/>
  <c r="W173" i="78"/>
  <c r="U7" i="18"/>
  <c r="U7" i="52" s="1"/>
  <c r="G173" i="78"/>
  <c r="E7" i="18"/>
  <c r="E7" i="52" s="1"/>
  <c r="AA173" i="78"/>
  <c r="Y7" i="18"/>
  <c r="Y7" i="52" s="1"/>
  <c r="AH7" i="7"/>
  <c r="R37" i="78"/>
  <c r="P2" i="11" s="1"/>
  <c r="R132" i="78"/>
  <c r="P98" i="77" s="1"/>
  <c r="AK119" i="22"/>
  <c r="AM119" i="22" s="1"/>
  <c r="AM100" i="22"/>
  <c r="R115" i="22"/>
  <c r="R96" i="22"/>
  <c r="E6" i="31"/>
  <c r="E6" i="56" s="1"/>
  <c r="G138" i="78"/>
  <c r="E7" i="31" s="1"/>
  <c r="E7" i="56" s="1"/>
  <c r="X9" i="18"/>
  <c r="X9" i="52" s="1"/>
  <c r="H179" i="78"/>
  <c r="AH173" i="78"/>
  <c r="AF7" i="18"/>
  <c r="AF7" i="52" s="1"/>
  <c r="AD173" i="78"/>
  <c r="AB7" i="18"/>
  <c r="AB7" i="52" s="1"/>
  <c r="Z173" i="78"/>
  <c r="X7" i="18"/>
  <c r="X7" i="52" s="1"/>
  <c r="V173" i="78"/>
  <c r="T7" i="18"/>
  <c r="T7" i="52" s="1"/>
  <c r="R173" i="78"/>
  <c r="P7" i="18"/>
  <c r="P7" i="52" s="1"/>
  <c r="N173" i="78"/>
  <c r="L7" i="18"/>
  <c r="L7" i="52" s="1"/>
  <c r="J173" i="78"/>
  <c r="H7" i="18"/>
  <c r="H7" i="52" s="1"/>
  <c r="F173" i="78"/>
  <c r="D7" i="18"/>
  <c r="D7" i="52" s="1"/>
  <c r="M103" i="78"/>
  <c r="K5" i="34" s="1"/>
  <c r="K5" i="59" s="1"/>
  <c r="K103" i="78"/>
  <c r="I5" i="34" s="1"/>
  <c r="I5" i="59" s="1"/>
  <c r="AM36" i="22"/>
  <c r="W37" i="78"/>
  <c r="U2" i="11" s="1"/>
  <c r="W132" i="78"/>
  <c r="U98" i="77" s="1"/>
  <c r="T96" i="22"/>
  <c r="T115" i="22"/>
  <c r="X37" i="78"/>
  <c r="V2" i="11" s="1"/>
  <c r="X132" i="78"/>
  <c r="V98" i="77" s="1"/>
  <c r="F101" i="22"/>
  <c r="AD99" i="77"/>
  <c r="Q7" i="11"/>
  <c r="Q6" i="11"/>
  <c r="I115" i="22"/>
  <c r="I96" i="22"/>
  <c r="W58" i="22"/>
  <c r="X39" i="22"/>
  <c r="Z37" i="78"/>
  <c r="X2" i="11" s="1"/>
  <c r="Z132" i="78"/>
  <c r="X98" i="77" s="1"/>
  <c r="E7" i="7"/>
  <c r="Y7" i="11"/>
  <c r="Y6" i="11"/>
  <c r="AM118" i="22"/>
  <c r="F37" i="78"/>
  <c r="D2" i="11" s="1"/>
  <c r="F132" i="78"/>
  <c r="D98" i="77" s="1"/>
  <c r="O6" i="31"/>
  <c r="O6" i="56" s="1"/>
  <c r="Q138" i="78"/>
  <c r="O7" i="31" s="1"/>
  <c r="O7" i="56" s="1"/>
  <c r="Z99" i="77"/>
  <c r="Z2" i="50" s="1"/>
  <c r="G37" i="78"/>
  <c r="E2" i="11" s="1"/>
  <c r="G132" i="78"/>
  <c r="E98" i="77" s="1"/>
  <c r="Q7" i="7"/>
  <c r="AC6" i="31"/>
  <c r="AC6" i="56" s="1"/>
  <c r="AE138" i="78"/>
  <c r="AC7" i="31" s="1"/>
  <c r="AC7" i="56" s="1"/>
  <c r="AE173" i="78"/>
  <c r="AC7" i="18"/>
  <c r="AC7" i="52" s="1"/>
  <c r="P37" i="78"/>
  <c r="N2" i="11" s="1"/>
  <c r="P132" i="78"/>
  <c r="N98" i="77" s="1"/>
  <c r="H9" i="18"/>
  <c r="H9" i="52" s="1"/>
  <c r="H7" i="7"/>
  <c r="J7" i="7"/>
  <c r="AE7" i="11"/>
  <c r="AE7" i="49" s="1"/>
  <c r="AE6" i="11"/>
  <c r="AE6" i="49" s="1"/>
  <c r="AM93" i="22"/>
  <c r="AD7" i="7"/>
  <c r="L99" i="77"/>
  <c r="E101" i="22"/>
  <c r="AM101" i="22" s="1"/>
  <c r="AM25" i="22"/>
  <c r="C3" i="7"/>
  <c r="H115" i="22"/>
  <c r="H96" i="22"/>
  <c r="G6" i="11"/>
  <c r="G7" i="11"/>
  <c r="L37" i="78"/>
  <c r="J2" i="11" s="1"/>
  <c r="L132" i="78"/>
  <c r="J98" i="77" s="1"/>
  <c r="AH7" i="11"/>
  <c r="AH7" i="49" s="1"/>
  <c r="AH6" i="11"/>
  <c r="AH6" i="49" s="1"/>
  <c r="AM18" i="22"/>
  <c r="W7" i="7"/>
  <c r="F99" i="77"/>
  <c r="D9" i="18"/>
  <c r="D9" i="52" s="1"/>
  <c r="Z179" i="78"/>
  <c r="AB99" i="77"/>
  <c r="AB7" i="50" s="1"/>
  <c r="P115" i="22"/>
  <c r="P96" i="22"/>
  <c r="S7" i="7"/>
  <c r="AA9" i="18"/>
  <c r="AA9" i="52" s="1"/>
  <c r="G9" i="18"/>
  <c r="G9" i="52" s="1"/>
  <c r="AG9" i="34"/>
  <c r="AG9" i="59" s="1"/>
  <c r="P7" i="7"/>
  <c r="AG173" i="78"/>
  <c r="AE7" i="18"/>
  <c r="AE7" i="52" s="1"/>
  <c r="M173" i="78"/>
  <c r="K7" i="18"/>
  <c r="K7" i="52" s="1"/>
  <c r="X7" i="7"/>
  <c r="O2" i="17"/>
  <c r="Q114" i="78"/>
  <c r="Q133" i="78" s="1"/>
  <c r="O7" i="17" s="1"/>
  <c r="R7" i="7"/>
  <c r="AE37" i="78"/>
  <c r="AC2" i="11" s="1"/>
  <c r="AE132" i="78"/>
  <c r="AC98" i="77" s="1"/>
  <c r="J30" i="22"/>
  <c r="F2" i="32"/>
  <c r="AA7" i="7"/>
  <c r="AF37" i="78"/>
  <c r="AD2" i="11" s="1"/>
  <c r="AF132" i="78"/>
  <c r="AD98" i="77" s="1"/>
  <c r="B3" i="7"/>
  <c r="B7" i="7" s="1"/>
  <c r="N99" i="77"/>
  <c r="AH37" i="78"/>
  <c r="AF2" i="11" s="1"/>
  <c r="AH132" i="78"/>
  <c r="AF98" i="77" s="1"/>
  <c r="M7" i="7"/>
  <c r="M6" i="31"/>
  <c r="M6" i="56" s="1"/>
  <c r="O138" i="78"/>
  <c r="M7" i="31" s="1"/>
  <c r="M7" i="56" s="1"/>
  <c r="M37" i="78"/>
  <c r="K2" i="11" s="1"/>
  <c r="M132" i="78"/>
  <c r="K98" i="77" s="1"/>
  <c r="W6" i="31"/>
  <c r="W6" i="56" s="1"/>
  <c r="Y138" i="78"/>
  <c r="W7" i="31" s="1"/>
  <c r="W7" i="56" s="1"/>
  <c r="J99" i="77"/>
  <c r="AM24" i="22"/>
  <c r="D100" i="77"/>
  <c r="D2" i="7"/>
  <c r="T37" i="78"/>
  <c r="R2" i="11" s="1"/>
  <c r="T132" i="78"/>
  <c r="R98" i="77" s="1"/>
  <c r="N37" i="78"/>
  <c r="L2" i="11" s="1"/>
  <c r="N132" i="78"/>
  <c r="L98" i="77" s="1"/>
  <c r="Y7" i="7"/>
  <c r="AG7" i="11"/>
  <c r="AG7" i="49" s="1"/>
  <c r="AG6" i="11"/>
  <c r="AG6" i="49" s="1"/>
  <c r="O173" i="78"/>
  <c r="M7" i="18"/>
  <c r="M7" i="52" s="1"/>
  <c r="E29" i="22" a="1"/>
  <c r="E29" i="22" s="1"/>
  <c r="AB37" i="78"/>
  <c r="Z2" i="11" s="1"/>
  <c r="AB132" i="78"/>
  <c r="Z98" i="77" s="1"/>
  <c r="AC37" i="78"/>
  <c r="AA2" i="11" s="1"/>
  <c r="AC132" i="78"/>
  <c r="AA98" i="77" s="1"/>
  <c r="AH7" i="31"/>
  <c r="AH7" i="56" s="1"/>
  <c r="T9" i="18"/>
  <c r="T9" i="52" s="1"/>
  <c r="V7" i="7"/>
  <c r="S96" i="22"/>
  <c r="S115" i="22"/>
  <c r="AE9" i="18"/>
  <c r="AE9" i="52" s="1"/>
  <c r="U116" i="78"/>
  <c r="S6" i="18" s="1"/>
  <c r="S6" i="52" s="1"/>
  <c r="K9" i="18"/>
  <c r="K9" i="52" s="1"/>
  <c r="K122" i="78"/>
  <c r="I6" i="34" s="1"/>
  <c r="I6" i="59" s="1"/>
  <c r="U135" i="78"/>
  <c r="AH6" i="18"/>
  <c r="AH6" i="52" s="1"/>
  <c r="Z9" i="18"/>
  <c r="Z9" i="52" s="1"/>
  <c r="V9" i="18"/>
  <c r="V9" i="52" s="1"/>
  <c r="R9" i="18"/>
  <c r="R9" i="52" s="1"/>
  <c r="N9" i="18"/>
  <c r="N9" i="52" s="1"/>
  <c r="J9" i="18"/>
  <c r="J9" i="52" s="1"/>
  <c r="F9" i="18"/>
  <c r="F9" i="52" s="1"/>
  <c r="M179" i="78"/>
  <c r="K179" i="78"/>
  <c r="AH6" i="12"/>
  <c r="AK159" i="22"/>
  <c r="AG99" i="77"/>
  <c r="AG7" i="50" s="1"/>
  <c r="L7" i="7"/>
  <c r="F100" i="22"/>
  <c r="F119" i="22" s="1"/>
  <c r="F7" i="7"/>
  <c r="D3" i="7"/>
  <c r="AM67" i="22"/>
  <c r="M96" i="22"/>
  <c r="M115" i="22"/>
  <c r="O7" i="11"/>
  <c r="O6" i="11"/>
  <c r="O7" i="7"/>
  <c r="AE7" i="7"/>
  <c r="AH2" i="17"/>
  <c r="I7" i="11"/>
  <c r="I6" i="11"/>
  <c r="F124" i="22"/>
  <c r="F102" i="22"/>
  <c r="F121" i="22"/>
  <c r="F159" i="22" s="1"/>
  <c r="E83" i="22"/>
  <c r="X96" i="77"/>
  <c r="X6" i="51" s="1"/>
  <c r="Y96" i="77"/>
  <c r="Y2" i="51" s="1"/>
  <c r="Z96" i="77"/>
  <c r="Z6" i="51" s="1"/>
  <c r="AA96" i="77"/>
  <c r="AA6" i="51" s="1"/>
  <c r="AB96" i="77"/>
  <c r="AB6" i="51" s="1"/>
  <c r="AC96" i="77"/>
  <c r="AC2" i="51" s="1"/>
  <c r="AD96" i="77"/>
  <c r="AD2" i="51" s="1"/>
  <c r="AE96" i="77"/>
  <c r="AE2" i="51" s="1"/>
  <c r="AF96" i="77"/>
  <c r="AG96" i="77"/>
  <c r="AH96" i="77"/>
  <c r="L96" i="77"/>
  <c r="L6" i="51" s="1"/>
  <c r="M96" i="77"/>
  <c r="N96" i="77"/>
  <c r="N6" i="51" s="1"/>
  <c r="O96" i="77"/>
  <c r="O6" i="51" s="1"/>
  <c r="P96" i="77"/>
  <c r="Q96" i="77"/>
  <c r="R96" i="77"/>
  <c r="R2" i="51" s="1"/>
  <c r="S96" i="77"/>
  <c r="T96" i="77"/>
  <c r="T2" i="51" s="1"/>
  <c r="U96" i="77"/>
  <c r="U2" i="51" s="1"/>
  <c r="V96" i="77"/>
  <c r="V2" i="51" s="1"/>
  <c r="W96" i="77"/>
  <c r="D96" i="77"/>
  <c r="E96" i="77"/>
  <c r="E6" i="51" s="1"/>
  <c r="F96" i="77"/>
  <c r="F6" i="51" s="1"/>
  <c r="G96" i="77"/>
  <c r="G6" i="51" s="1"/>
  <c r="H96" i="77"/>
  <c r="I96" i="77"/>
  <c r="I6" i="51" s="1"/>
  <c r="J96" i="77"/>
  <c r="J6" i="51" s="1"/>
  <c r="K96" i="77"/>
  <c r="K6" i="51" s="1"/>
  <c r="C95" i="77"/>
  <c r="D95" i="77"/>
  <c r="E95" i="77"/>
  <c r="F95" i="77"/>
  <c r="B95" i="77"/>
  <c r="B4" i="57" s="1"/>
  <c r="Z97" i="77"/>
  <c r="AB97" i="77"/>
  <c r="AH97" i="77"/>
  <c r="L97" i="77"/>
  <c r="R97" i="77"/>
  <c r="T97" i="77"/>
  <c r="F97" i="77"/>
  <c r="H97" i="77"/>
  <c r="AD93" i="77"/>
  <c r="AD3" i="48" s="1"/>
  <c r="AE93" i="77"/>
  <c r="AF93" i="77"/>
  <c r="AF3" i="48" s="1"/>
  <c r="AG93" i="77"/>
  <c r="AG3" i="48" s="1"/>
  <c r="AH93" i="77"/>
  <c r="AH3" i="48" s="1"/>
  <c r="L93" i="77"/>
  <c r="M93" i="77"/>
  <c r="M3" i="48" s="1"/>
  <c r="N93" i="77"/>
  <c r="N3" i="48" s="1"/>
  <c r="O93" i="77"/>
  <c r="O3" i="48" s="1"/>
  <c r="P93" i="77"/>
  <c r="P3" i="48" s="1"/>
  <c r="Q93" i="77"/>
  <c r="R93" i="77"/>
  <c r="S93" i="77"/>
  <c r="T93" i="77"/>
  <c r="T3" i="48" s="1"/>
  <c r="U93" i="77"/>
  <c r="V93" i="77"/>
  <c r="V3" i="48" s="1"/>
  <c r="W93" i="77"/>
  <c r="X93" i="77"/>
  <c r="X3" i="48" s="1"/>
  <c r="Y93" i="77"/>
  <c r="Y3" i="48" s="1"/>
  <c r="Z93" i="77"/>
  <c r="AA93" i="77"/>
  <c r="AB93" i="77"/>
  <c r="AC93" i="77"/>
  <c r="AC3" i="48" s="1"/>
  <c r="D93" i="77"/>
  <c r="E93" i="77"/>
  <c r="E3" i="48" s="1"/>
  <c r="F93" i="77"/>
  <c r="F3" i="48" s="1"/>
  <c r="G93" i="77"/>
  <c r="H93" i="77"/>
  <c r="H3" i="48" s="1"/>
  <c r="I93" i="77"/>
  <c r="J93" i="77"/>
  <c r="K93" i="77"/>
  <c r="B93" i="77"/>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AG101"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O98" i="77" l="1"/>
  <c r="W98" i="77"/>
  <c r="Q98" i="77"/>
  <c r="Y98" i="77"/>
  <c r="Y9" i="49" s="1"/>
  <c r="S6" i="51"/>
  <c r="S2" i="51"/>
  <c r="X7" i="50"/>
  <c r="X2" i="50"/>
  <c r="Y5" i="49"/>
  <c r="AE4" i="49"/>
  <c r="G9" i="49"/>
  <c r="G7" i="49"/>
  <c r="G6" i="49"/>
  <c r="Y8" i="49"/>
  <c r="AE5" i="49"/>
  <c r="W6" i="49"/>
  <c r="W3" i="49"/>
  <c r="G2" i="49"/>
  <c r="C9" i="47"/>
  <c r="W4" i="49"/>
  <c r="G3" i="49"/>
  <c r="C9" i="49"/>
  <c r="Y6" i="49"/>
  <c r="Y2" i="49"/>
  <c r="W8" i="49"/>
  <c r="G4" i="49"/>
  <c r="C6" i="47"/>
  <c r="Y7" i="49"/>
  <c r="Y3" i="49"/>
  <c r="AE2" i="49"/>
  <c r="W9" i="49"/>
  <c r="G5" i="49"/>
  <c r="C6" i="49"/>
  <c r="G97" i="77"/>
  <c r="S97" i="77"/>
  <c r="K97" i="77"/>
  <c r="AA97" i="77"/>
  <c r="E97" i="77"/>
  <c r="E7" i="55" s="1"/>
  <c r="Q97" i="77"/>
  <c r="AG97" i="77"/>
  <c r="AG3" i="55" s="1"/>
  <c r="Y97" i="77"/>
  <c r="Y4" i="55" s="1"/>
  <c r="Y99" i="77"/>
  <c r="I2" i="49"/>
  <c r="Y4" i="49"/>
  <c r="W2" i="49"/>
  <c r="O4" i="49"/>
  <c r="Z6" i="50"/>
  <c r="AD6" i="51"/>
  <c r="T102" i="77"/>
  <c r="T2" i="56" s="1"/>
  <c r="AA102" i="77"/>
  <c r="AA2" i="56" s="1"/>
  <c r="R102" i="77"/>
  <c r="R2" i="56" s="1"/>
  <c r="AG102" i="77"/>
  <c r="AG2" i="56" s="1"/>
  <c r="AB102" i="77"/>
  <c r="AB2" i="56" s="1"/>
  <c r="H102" i="77"/>
  <c r="H2" i="56" s="1"/>
  <c r="AE102" i="77"/>
  <c r="AE2" i="56" s="1"/>
  <c r="AC102" i="77"/>
  <c r="AC2" i="56" s="1"/>
  <c r="Z102" i="77"/>
  <c r="Z2" i="56" s="1"/>
  <c r="F102" i="77"/>
  <c r="F2" i="56" s="1"/>
  <c r="I102" i="77"/>
  <c r="I2" i="56" s="1"/>
  <c r="G102" i="77"/>
  <c r="G2" i="56" s="1"/>
  <c r="E102" i="77"/>
  <c r="E2" i="56" s="1"/>
  <c r="W99" i="77"/>
  <c r="D99" i="77"/>
  <c r="S99" i="77"/>
  <c r="M99" i="77"/>
  <c r="AA99" i="77"/>
  <c r="G99" i="77"/>
  <c r="K99" i="77"/>
  <c r="U99" i="77"/>
  <c r="E99" i="77"/>
  <c r="D97" i="77"/>
  <c r="P97" i="77"/>
  <c r="P4" i="55" s="1"/>
  <c r="AF97" i="77"/>
  <c r="AF4" i="55" s="1"/>
  <c r="X97" i="77"/>
  <c r="I3" i="49"/>
  <c r="B97" i="77"/>
  <c r="C97" i="77"/>
  <c r="O97" i="77"/>
  <c r="O9" i="55" s="1"/>
  <c r="AE97" i="77"/>
  <c r="W97" i="77"/>
  <c r="W3" i="55" s="1"/>
  <c r="I4" i="49"/>
  <c r="J97" i="77"/>
  <c r="V97" i="77"/>
  <c r="N97" i="77"/>
  <c r="AD97" i="77"/>
  <c r="I6" i="49"/>
  <c r="I5" i="49"/>
  <c r="AF102" i="77"/>
  <c r="AF2" i="56" s="1"/>
  <c r="I97" i="77"/>
  <c r="I4" i="55" s="1"/>
  <c r="U97" i="77"/>
  <c r="M97" i="77"/>
  <c r="I7" i="49"/>
  <c r="V99" i="77"/>
  <c r="V2" i="50" s="1"/>
  <c r="AG6" i="41"/>
  <c r="AG5" i="41"/>
  <c r="AG4" i="41"/>
  <c r="AG3" i="41"/>
  <c r="AG9" i="41"/>
  <c r="AG8" i="41"/>
  <c r="L3" i="50"/>
  <c r="L4" i="50"/>
  <c r="L5" i="50"/>
  <c r="L8" i="50"/>
  <c r="L9" i="50"/>
  <c r="F9" i="50"/>
  <c r="F8" i="50"/>
  <c r="F5" i="50"/>
  <c r="F4" i="50"/>
  <c r="F3" i="50"/>
  <c r="P5" i="50"/>
  <c r="P8" i="50"/>
  <c r="P9" i="50"/>
  <c r="P3" i="50"/>
  <c r="P4" i="50"/>
  <c r="Y9" i="50"/>
  <c r="Y8" i="50"/>
  <c r="Y5" i="50"/>
  <c r="Y4" i="50"/>
  <c r="Y3" i="50"/>
  <c r="F101" i="77"/>
  <c r="F7" i="41" s="1"/>
  <c r="O2" i="51"/>
  <c r="T6" i="51"/>
  <c r="Y2" i="50"/>
  <c r="F6" i="50"/>
  <c r="AC9" i="50"/>
  <c r="AC8" i="50"/>
  <c r="AC5" i="50"/>
  <c r="AC4" i="50"/>
  <c r="AC3" i="50"/>
  <c r="AC6" i="50"/>
  <c r="J2" i="51"/>
  <c r="Y6" i="51"/>
  <c r="AF9" i="51"/>
  <c r="AF8" i="51"/>
  <c r="AF7" i="51"/>
  <c r="AF5" i="51"/>
  <c r="AF4" i="51"/>
  <c r="AF3" i="51"/>
  <c r="AF2" i="51"/>
  <c r="D9" i="51"/>
  <c r="D3" i="51"/>
  <c r="D8" i="51"/>
  <c r="D7" i="51"/>
  <c r="D5" i="51"/>
  <c r="D4" i="51"/>
  <c r="P7" i="51"/>
  <c r="P5" i="51"/>
  <c r="P3" i="51"/>
  <c r="P9" i="51"/>
  <c r="P8" i="51"/>
  <c r="P4" i="51"/>
  <c r="P2" i="51"/>
  <c r="AE9" i="51"/>
  <c r="AE7" i="51"/>
  <c r="AE5" i="51"/>
  <c r="AE3" i="51"/>
  <c r="AE8" i="51"/>
  <c r="AE4" i="51"/>
  <c r="Z3" i="50"/>
  <c r="Z4" i="50"/>
  <c r="Z5" i="50"/>
  <c r="Z8" i="50"/>
  <c r="Z9" i="50"/>
  <c r="K4" i="51"/>
  <c r="K9" i="51"/>
  <c r="K8" i="51"/>
  <c r="K7" i="51"/>
  <c r="K5" i="51"/>
  <c r="K3" i="51"/>
  <c r="W8" i="51"/>
  <c r="W7" i="51"/>
  <c r="W3" i="51"/>
  <c r="W5" i="51"/>
  <c r="W4" i="51"/>
  <c r="W9" i="51"/>
  <c r="O8" i="51"/>
  <c r="O7" i="51"/>
  <c r="O3" i="51"/>
  <c r="O5" i="51"/>
  <c r="O4" i="51"/>
  <c r="O9" i="51"/>
  <c r="AD9" i="51"/>
  <c r="AD8" i="51"/>
  <c r="AD7" i="51"/>
  <c r="AD5" i="51"/>
  <c r="AD4" i="51"/>
  <c r="AD3" i="51"/>
  <c r="AD9" i="50"/>
  <c r="AD8" i="50"/>
  <c r="AD5" i="50"/>
  <c r="AD4" i="50"/>
  <c r="AD3" i="50"/>
  <c r="AG7" i="41"/>
  <c r="AH2" i="56"/>
  <c r="P7" i="50"/>
  <c r="Y7" i="50"/>
  <c r="AH101" i="77"/>
  <c r="AH5" i="41" s="1"/>
  <c r="AA2" i="51"/>
  <c r="F7" i="50"/>
  <c r="F2" i="51"/>
  <c r="R6" i="51"/>
  <c r="T6" i="50"/>
  <c r="H101" i="77"/>
  <c r="E9" i="51"/>
  <c r="E8" i="51"/>
  <c r="E3" i="51"/>
  <c r="E7" i="51"/>
  <c r="E5" i="51"/>
  <c r="E4" i="51"/>
  <c r="V9" i="51"/>
  <c r="V8" i="51"/>
  <c r="V7" i="51"/>
  <c r="V5" i="51"/>
  <c r="V4" i="51"/>
  <c r="V3" i="51"/>
  <c r="J3" i="50"/>
  <c r="J4" i="50"/>
  <c r="J8" i="50"/>
  <c r="J9" i="50"/>
  <c r="J5" i="50"/>
  <c r="I5" i="51"/>
  <c r="I4" i="51"/>
  <c r="I3" i="51"/>
  <c r="I7" i="51"/>
  <c r="I8" i="51"/>
  <c r="I9" i="51"/>
  <c r="U9" i="51"/>
  <c r="U8" i="51"/>
  <c r="U7" i="51"/>
  <c r="U5" i="51"/>
  <c r="U4" i="51"/>
  <c r="U3" i="51"/>
  <c r="M9" i="51"/>
  <c r="M8" i="51"/>
  <c r="M7" i="51"/>
  <c r="M5" i="51"/>
  <c r="M4" i="51"/>
  <c r="M3" i="51"/>
  <c r="AB9" i="51"/>
  <c r="AB7" i="51"/>
  <c r="AB5" i="51"/>
  <c r="AB3" i="51"/>
  <c r="AB4" i="51"/>
  <c r="AB8" i="51"/>
  <c r="AG9" i="50"/>
  <c r="AG8" i="50"/>
  <c r="AG5" i="50"/>
  <c r="AG4" i="50"/>
  <c r="AG3" i="50"/>
  <c r="C101" i="77"/>
  <c r="C9" i="41" s="1"/>
  <c r="I9" i="50"/>
  <c r="I8" i="50"/>
  <c r="I5" i="50"/>
  <c r="I4" i="50"/>
  <c r="I3" i="50"/>
  <c r="V7" i="50"/>
  <c r="AB2" i="51"/>
  <c r="P6" i="51"/>
  <c r="U6" i="51"/>
  <c r="P2" i="50"/>
  <c r="L2" i="50"/>
  <c r="F2" i="50"/>
  <c r="P6" i="50"/>
  <c r="N2" i="51"/>
  <c r="AD7" i="50"/>
  <c r="Q5" i="51"/>
  <c r="Q4" i="51"/>
  <c r="Q9" i="51"/>
  <c r="Q8" i="51"/>
  <c r="Q7" i="51"/>
  <c r="Q3" i="51"/>
  <c r="E2" i="51"/>
  <c r="H7" i="51"/>
  <c r="H5" i="51"/>
  <c r="H4" i="51"/>
  <c r="H9" i="51"/>
  <c r="H8" i="51"/>
  <c r="H3" i="51"/>
  <c r="H2" i="51"/>
  <c r="T3" i="51"/>
  <c r="T9" i="51"/>
  <c r="T8" i="51"/>
  <c r="T7" i="51"/>
  <c r="T5" i="51"/>
  <c r="T4" i="51"/>
  <c r="L3" i="51"/>
  <c r="L9" i="51"/>
  <c r="L8" i="51"/>
  <c r="L4" i="51"/>
  <c r="L7" i="51"/>
  <c r="L5" i="51"/>
  <c r="AA9" i="51"/>
  <c r="AA7" i="51"/>
  <c r="AA5" i="51"/>
  <c r="AA8" i="51"/>
  <c r="AA4" i="51"/>
  <c r="AA3" i="51"/>
  <c r="N9" i="50"/>
  <c r="N8" i="50"/>
  <c r="N5" i="50"/>
  <c r="N4" i="50"/>
  <c r="N3" i="50"/>
  <c r="N6" i="50"/>
  <c r="T9" i="50"/>
  <c r="T3" i="50"/>
  <c r="T4" i="50"/>
  <c r="T8" i="50"/>
  <c r="T5" i="50"/>
  <c r="H99" i="77"/>
  <c r="H7" i="50" s="1"/>
  <c r="AF99" i="77"/>
  <c r="L2" i="51"/>
  <c r="J6" i="50"/>
  <c r="I2" i="51"/>
  <c r="V6" i="51"/>
  <c r="M6" i="51"/>
  <c r="AC2" i="50"/>
  <c r="Z7" i="50"/>
  <c r="H6" i="51"/>
  <c r="AF6" i="51"/>
  <c r="J5" i="51"/>
  <c r="J4" i="51"/>
  <c r="J9" i="51"/>
  <c r="J8" i="51"/>
  <c r="J7" i="51"/>
  <c r="J3" i="51"/>
  <c r="AC9" i="51"/>
  <c r="AC8" i="51"/>
  <c r="AC7" i="51"/>
  <c r="AC5" i="51"/>
  <c r="AC4" i="51"/>
  <c r="AC3" i="51"/>
  <c r="AC6" i="51"/>
  <c r="AC101" i="77"/>
  <c r="S101" i="77"/>
  <c r="S7" i="41" s="1"/>
  <c r="AD101" i="77"/>
  <c r="AB101" i="77"/>
  <c r="AA101" i="77"/>
  <c r="AA7" i="41" s="1"/>
  <c r="Y101" i="77"/>
  <c r="U101" i="77"/>
  <c r="U7" i="41" s="1"/>
  <c r="V101" i="77"/>
  <c r="P101" i="77"/>
  <c r="G101" i="77"/>
  <c r="G7" i="41" s="1"/>
  <c r="K101" i="77"/>
  <c r="T101" i="77"/>
  <c r="T7" i="41" s="1"/>
  <c r="R101" i="77"/>
  <c r="I101" i="77"/>
  <c r="I7" i="41" s="1"/>
  <c r="M101" i="77"/>
  <c r="N101" i="77"/>
  <c r="J101" i="77"/>
  <c r="L101" i="77"/>
  <c r="W101" i="77"/>
  <c r="W7" i="41" s="1"/>
  <c r="E101" i="77"/>
  <c r="AF101" i="77"/>
  <c r="AF7" i="41" s="1"/>
  <c r="O101" i="77"/>
  <c r="O7" i="41" s="1"/>
  <c r="X101" i="77"/>
  <c r="G8" i="51"/>
  <c r="G7" i="51"/>
  <c r="G3" i="51"/>
  <c r="G5" i="51"/>
  <c r="G4" i="51"/>
  <c r="G9" i="51"/>
  <c r="S4" i="51"/>
  <c r="S9" i="51"/>
  <c r="S8" i="51"/>
  <c r="S7" i="51"/>
  <c r="S5" i="51"/>
  <c r="S3" i="51"/>
  <c r="AH3" i="51"/>
  <c r="AH8" i="51"/>
  <c r="AH4" i="51"/>
  <c r="AH9" i="51"/>
  <c r="AH7" i="51"/>
  <c r="AH5" i="51"/>
  <c r="Z5" i="51"/>
  <c r="Z4" i="51"/>
  <c r="Z3" i="51"/>
  <c r="Z9" i="51"/>
  <c r="Z8" i="51"/>
  <c r="Z7" i="51"/>
  <c r="AH6" i="51"/>
  <c r="AB4" i="50"/>
  <c r="AB8" i="50"/>
  <c r="AB3" i="50"/>
  <c r="AB5" i="50"/>
  <c r="AB9" i="50"/>
  <c r="AB6" i="50"/>
  <c r="H7" i="41"/>
  <c r="D6" i="51"/>
  <c r="AF7" i="50"/>
  <c r="Y6" i="50"/>
  <c r="L6" i="50"/>
  <c r="AE6" i="51"/>
  <c r="N7" i="50"/>
  <c r="AG6" i="50"/>
  <c r="G2" i="51"/>
  <c r="AC7" i="50"/>
  <c r="AD2" i="50"/>
  <c r="X7" i="51"/>
  <c r="X5" i="51"/>
  <c r="X4" i="51"/>
  <c r="X9" i="51"/>
  <c r="X8" i="51"/>
  <c r="X3" i="51"/>
  <c r="X2" i="51"/>
  <c r="N9" i="51"/>
  <c r="N8" i="51"/>
  <c r="N7" i="51"/>
  <c r="N5" i="51"/>
  <c r="N4" i="51"/>
  <c r="N3" i="51"/>
  <c r="V9" i="50"/>
  <c r="V8" i="50"/>
  <c r="V5" i="50"/>
  <c r="V4" i="50"/>
  <c r="V3" i="50"/>
  <c r="V6" i="50"/>
  <c r="F9" i="51"/>
  <c r="F8" i="51"/>
  <c r="F7" i="51"/>
  <c r="F3" i="51"/>
  <c r="F5" i="51"/>
  <c r="F4" i="51"/>
  <c r="R5" i="51"/>
  <c r="R4" i="51"/>
  <c r="R3" i="51"/>
  <c r="R9" i="51"/>
  <c r="R8" i="51"/>
  <c r="R7" i="51"/>
  <c r="AG9" i="51"/>
  <c r="AG8" i="51"/>
  <c r="AG7" i="51"/>
  <c r="AG5" i="51"/>
  <c r="AG4" i="51"/>
  <c r="AG3" i="51"/>
  <c r="Y5" i="51"/>
  <c r="Y4" i="51"/>
  <c r="Y3" i="51"/>
  <c r="Y9" i="51"/>
  <c r="Y8" i="51"/>
  <c r="Y7" i="51"/>
  <c r="D101" i="77"/>
  <c r="B101" i="77"/>
  <c r="R7" i="41"/>
  <c r="D2" i="51"/>
  <c r="K7" i="41"/>
  <c r="X3" i="50"/>
  <c r="X4" i="50"/>
  <c r="X5" i="50"/>
  <c r="X9" i="50"/>
  <c r="X8" i="50"/>
  <c r="R99" i="77"/>
  <c r="Q99" i="77"/>
  <c r="Q2" i="51"/>
  <c r="AG2" i="50"/>
  <c r="AD6" i="50"/>
  <c r="Q6" i="51"/>
  <c r="T2" i="50"/>
  <c r="M2" i="51"/>
  <c r="X6" i="50"/>
  <c r="K2" i="51"/>
  <c r="I7" i="50"/>
  <c r="AB2" i="50"/>
  <c r="J2" i="50"/>
  <c r="Z2" i="51"/>
  <c r="Q101" i="77"/>
  <c r="Q7" i="41" s="1"/>
  <c r="J7" i="50"/>
  <c r="AE101" i="77"/>
  <c r="AE7" i="41" s="1"/>
  <c r="N2" i="50"/>
  <c r="I2" i="50"/>
  <c r="AH2" i="51"/>
  <c r="AG2" i="51"/>
  <c r="L7" i="50"/>
  <c r="AG6" i="51"/>
  <c r="W2" i="51"/>
  <c r="W6" i="51"/>
  <c r="J9" i="47"/>
  <c r="J8" i="47"/>
  <c r="J7" i="47"/>
  <c r="J5" i="47"/>
  <c r="J4" i="47"/>
  <c r="J3" i="47"/>
  <c r="J2" i="47"/>
  <c r="J6" i="47"/>
  <c r="I9" i="47"/>
  <c r="I8" i="47"/>
  <c r="I7" i="47"/>
  <c r="I5" i="47"/>
  <c r="I4" i="47"/>
  <c r="I3" i="47"/>
  <c r="I2" i="47"/>
  <c r="I6" i="47"/>
  <c r="H9" i="47"/>
  <c r="H8" i="47"/>
  <c r="H7" i="47"/>
  <c r="H5" i="47"/>
  <c r="H4" i="47"/>
  <c r="H3" i="47"/>
  <c r="H2" i="47"/>
  <c r="H6" i="47"/>
  <c r="G9" i="47"/>
  <c r="G8" i="47"/>
  <c r="G7" i="47"/>
  <c r="G5" i="47"/>
  <c r="G4" i="47"/>
  <c r="G3" i="47"/>
  <c r="G2" i="47"/>
  <c r="G6" i="47"/>
  <c r="F9" i="47"/>
  <c r="F8" i="47"/>
  <c r="F7" i="47"/>
  <c r="F5" i="47"/>
  <c r="F4" i="47"/>
  <c r="F3" i="47"/>
  <c r="F2" i="47"/>
  <c r="F6" i="47"/>
  <c r="E9" i="47"/>
  <c r="E8" i="47"/>
  <c r="E7" i="47"/>
  <c r="E5" i="47"/>
  <c r="E4" i="47"/>
  <c r="E3" i="47"/>
  <c r="E2" i="47"/>
  <c r="E6" i="47"/>
  <c r="D9" i="47"/>
  <c r="D8" i="47"/>
  <c r="D7" i="47"/>
  <c r="D5" i="47"/>
  <c r="D4" i="47"/>
  <c r="D3" i="47"/>
  <c r="D2" i="47"/>
  <c r="D6" i="47"/>
  <c r="W9" i="47"/>
  <c r="W8" i="47"/>
  <c r="W7" i="47"/>
  <c r="W5" i="47"/>
  <c r="W4" i="47"/>
  <c r="W3" i="47"/>
  <c r="W2" i="47"/>
  <c r="W6" i="47"/>
  <c r="V9" i="47"/>
  <c r="V8" i="47"/>
  <c r="V7" i="47"/>
  <c r="V5" i="47"/>
  <c r="V4" i="47"/>
  <c r="V3" i="47"/>
  <c r="V2" i="47"/>
  <c r="V6" i="47"/>
  <c r="U9" i="47"/>
  <c r="U8" i="47"/>
  <c r="U7" i="47"/>
  <c r="U5" i="47"/>
  <c r="U4" i="47"/>
  <c r="U3" i="47"/>
  <c r="U2" i="47"/>
  <c r="U6" i="47"/>
  <c r="T9" i="47"/>
  <c r="T8" i="47"/>
  <c r="T7" i="47"/>
  <c r="T5" i="47"/>
  <c r="T4" i="47"/>
  <c r="T3" i="47"/>
  <c r="T2" i="47"/>
  <c r="T6" i="47"/>
  <c r="S9" i="47"/>
  <c r="S8" i="47"/>
  <c r="S7" i="47"/>
  <c r="S5" i="47"/>
  <c r="S4" i="47"/>
  <c r="S3" i="47"/>
  <c r="S2" i="47"/>
  <c r="S6" i="47"/>
  <c r="R9" i="47"/>
  <c r="R8" i="47"/>
  <c r="R7" i="47"/>
  <c r="R5" i="47"/>
  <c r="R4" i="47"/>
  <c r="R3" i="47"/>
  <c r="R2" i="47"/>
  <c r="R6" i="47"/>
  <c r="Q9" i="47"/>
  <c r="Q8" i="47"/>
  <c r="Q7" i="47"/>
  <c r="Q5" i="47"/>
  <c r="Q4" i="47"/>
  <c r="Q3" i="47"/>
  <c r="Q2" i="47"/>
  <c r="Q6" i="47"/>
  <c r="P9" i="47"/>
  <c r="P8" i="47"/>
  <c r="P7" i="47"/>
  <c r="P5" i="47"/>
  <c r="P4" i="47"/>
  <c r="P3" i="47"/>
  <c r="P2" i="47"/>
  <c r="P6" i="47"/>
  <c r="O9" i="47"/>
  <c r="O8" i="47"/>
  <c r="O7" i="47"/>
  <c r="O5" i="47"/>
  <c r="O4" i="47"/>
  <c r="O3" i="47"/>
  <c r="O2" i="47"/>
  <c r="O6" i="47"/>
  <c r="N9" i="47"/>
  <c r="N8" i="47"/>
  <c r="N7" i="47"/>
  <c r="N5" i="47"/>
  <c r="N4" i="47"/>
  <c r="N3" i="47"/>
  <c r="N2" i="47"/>
  <c r="N6" i="47"/>
  <c r="M9" i="47"/>
  <c r="M8" i="47"/>
  <c r="M7" i="47"/>
  <c r="M5" i="47"/>
  <c r="M4" i="47"/>
  <c r="M3" i="47"/>
  <c r="M2" i="47"/>
  <c r="M6" i="47"/>
  <c r="L9" i="47"/>
  <c r="L8" i="47"/>
  <c r="L7" i="47"/>
  <c r="L5" i="47"/>
  <c r="L4" i="47"/>
  <c r="L3" i="47"/>
  <c r="L2" i="47"/>
  <c r="L6" i="47"/>
  <c r="K9" i="47"/>
  <c r="K8" i="47"/>
  <c r="K7" i="47"/>
  <c r="K5" i="47"/>
  <c r="K4" i="47"/>
  <c r="K3" i="47"/>
  <c r="K2" i="47"/>
  <c r="K6" i="47"/>
  <c r="AH9" i="47"/>
  <c r="AH8" i="47"/>
  <c r="AH7" i="47"/>
  <c r="AH5" i="47"/>
  <c r="AH4" i="47"/>
  <c r="AH3" i="47"/>
  <c r="AH2" i="47"/>
  <c r="AH6" i="47"/>
  <c r="AG9" i="47"/>
  <c r="AG8" i="47"/>
  <c r="AG7" i="47"/>
  <c r="AG5" i="47"/>
  <c r="AG4" i="47"/>
  <c r="AG3" i="47"/>
  <c r="AG2" i="47"/>
  <c r="AG6" i="47"/>
  <c r="AF9" i="47"/>
  <c r="AF8" i="47"/>
  <c r="AF7" i="47"/>
  <c r="AF5" i="47"/>
  <c r="AF4" i="47"/>
  <c r="AF3" i="47"/>
  <c r="AF2" i="47"/>
  <c r="AF6" i="47"/>
  <c r="AE9" i="47"/>
  <c r="AE8" i="47"/>
  <c r="AE7" i="47"/>
  <c r="AE5" i="47"/>
  <c r="AE4" i="47"/>
  <c r="AE3" i="47"/>
  <c r="AE2" i="47"/>
  <c r="AE6" i="47"/>
  <c r="AD9" i="47"/>
  <c r="AD8" i="47"/>
  <c r="AD7" i="47"/>
  <c r="AD5" i="47"/>
  <c r="AD4" i="47"/>
  <c r="AD3" i="47"/>
  <c r="AD2" i="47"/>
  <c r="AD6" i="47"/>
  <c r="AC9" i="47"/>
  <c r="AC8" i="47"/>
  <c r="AC7" i="47"/>
  <c r="AC5" i="47"/>
  <c r="AC4" i="47"/>
  <c r="AC3" i="47"/>
  <c r="AC2" i="47"/>
  <c r="AC6" i="47"/>
  <c r="AB9" i="47"/>
  <c r="AB8" i="47"/>
  <c r="AB7" i="47"/>
  <c r="AB5" i="47"/>
  <c r="AB4" i="47"/>
  <c r="AB3" i="47"/>
  <c r="AB2" i="47"/>
  <c r="AB6" i="47"/>
  <c r="AA9" i="47"/>
  <c r="AA8" i="47"/>
  <c r="AA7" i="47"/>
  <c r="AA5" i="47"/>
  <c r="AA4" i="47"/>
  <c r="AA3" i="47"/>
  <c r="AA2" i="47"/>
  <c r="AA6" i="47"/>
  <c r="Z9" i="47"/>
  <c r="Z8" i="47"/>
  <c r="Z7" i="47"/>
  <c r="Z5" i="47"/>
  <c r="Z4" i="47"/>
  <c r="Z3" i="47"/>
  <c r="Z2" i="47"/>
  <c r="Z6" i="47"/>
  <c r="Y9" i="47"/>
  <c r="Y8" i="47"/>
  <c r="Y7" i="47"/>
  <c r="Y5" i="47"/>
  <c r="Y4" i="47"/>
  <c r="Y3" i="47"/>
  <c r="Y2" i="47"/>
  <c r="Y6" i="47"/>
  <c r="X9" i="47"/>
  <c r="X8" i="47"/>
  <c r="X7" i="47"/>
  <c r="X5" i="47"/>
  <c r="X4" i="47"/>
  <c r="X3" i="47"/>
  <c r="X2" i="47"/>
  <c r="X6" i="47"/>
  <c r="B9" i="47"/>
  <c r="B8" i="47"/>
  <c r="B7" i="47"/>
  <c r="B5" i="47"/>
  <c r="B4" i="47"/>
  <c r="B3" i="47"/>
  <c r="B2" i="47"/>
  <c r="B6" i="47"/>
  <c r="B9" i="55"/>
  <c r="B8" i="55"/>
  <c r="B7" i="55"/>
  <c r="B5" i="55"/>
  <c r="B4" i="55"/>
  <c r="B3" i="55"/>
  <c r="B2" i="55"/>
  <c r="B6" i="55"/>
  <c r="J9" i="55"/>
  <c r="J8" i="55"/>
  <c r="J7" i="55"/>
  <c r="J5" i="55"/>
  <c r="J4" i="55"/>
  <c r="J3" i="55"/>
  <c r="J2" i="55"/>
  <c r="J6" i="55"/>
  <c r="I5" i="55"/>
  <c r="H9" i="55"/>
  <c r="H8" i="55"/>
  <c r="H7" i="55"/>
  <c r="H5" i="55"/>
  <c r="H4" i="55"/>
  <c r="H3" i="55"/>
  <c r="H2" i="55"/>
  <c r="H6" i="55"/>
  <c r="G9" i="55"/>
  <c r="G8" i="55"/>
  <c r="G7" i="55"/>
  <c r="G5" i="55"/>
  <c r="G4" i="55"/>
  <c r="G3" i="55"/>
  <c r="G2" i="55"/>
  <c r="G6" i="55"/>
  <c r="F9" i="55"/>
  <c r="F8" i="55"/>
  <c r="F7" i="55"/>
  <c r="F5" i="55"/>
  <c r="F4" i="55"/>
  <c r="F3" i="55"/>
  <c r="F2" i="55"/>
  <c r="F6" i="55"/>
  <c r="E8" i="55"/>
  <c r="E6" i="55"/>
  <c r="D9" i="55"/>
  <c r="D8" i="55"/>
  <c r="D7" i="55"/>
  <c r="D5" i="55"/>
  <c r="D4" i="55"/>
  <c r="D3" i="55"/>
  <c r="D2" i="55"/>
  <c r="D6" i="55"/>
  <c r="C9" i="55"/>
  <c r="C8" i="55"/>
  <c r="C7" i="55"/>
  <c r="C5" i="55"/>
  <c r="C4" i="55"/>
  <c r="C3" i="55"/>
  <c r="C2" i="55"/>
  <c r="C6" i="55"/>
  <c r="V9" i="55"/>
  <c r="V8" i="55"/>
  <c r="V7" i="55"/>
  <c r="V5" i="55"/>
  <c r="V4" i="55"/>
  <c r="V3" i="55"/>
  <c r="V2" i="55"/>
  <c r="V6" i="55"/>
  <c r="U9" i="55"/>
  <c r="U8" i="55"/>
  <c r="U7" i="55"/>
  <c r="U5" i="55"/>
  <c r="U4" i="55"/>
  <c r="U3" i="55"/>
  <c r="U2" i="55"/>
  <c r="U6" i="55"/>
  <c r="T9" i="55"/>
  <c r="T8" i="55"/>
  <c r="T7" i="55"/>
  <c r="T5" i="55"/>
  <c r="T4" i="55"/>
  <c r="T3" i="55"/>
  <c r="T2" i="55"/>
  <c r="T6" i="55"/>
  <c r="S9" i="55"/>
  <c r="S8" i="55"/>
  <c r="S7" i="55"/>
  <c r="S5" i="55"/>
  <c r="S4" i="55"/>
  <c r="S3" i="55"/>
  <c r="S2" i="55"/>
  <c r="S6" i="55"/>
  <c r="R9" i="55"/>
  <c r="R8" i="55"/>
  <c r="R7" i="55"/>
  <c r="R5" i="55"/>
  <c r="R4" i="55"/>
  <c r="R3" i="55"/>
  <c r="R2" i="55"/>
  <c r="R6" i="55"/>
  <c r="Q9" i="55"/>
  <c r="Q8" i="55"/>
  <c r="Q7" i="55"/>
  <c r="Q5" i="55"/>
  <c r="Q4" i="55"/>
  <c r="Q3" i="55"/>
  <c r="Q2" i="55"/>
  <c r="Q6" i="55"/>
  <c r="P5" i="55"/>
  <c r="O3" i="55"/>
  <c r="O6" i="55"/>
  <c r="N9" i="55"/>
  <c r="N8" i="55"/>
  <c r="N7" i="55"/>
  <c r="N5" i="55"/>
  <c r="N4" i="55"/>
  <c r="N3" i="55"/>
  <c r="N2" i="55"/>
  <c r="N6" i="55"/>
  <c r="M9" i="55"/>
  <c r="M8" i="55"/>
  <c r="M7" i="55"/>
  <c r="M5" i="55"/>
  <c r="M4" i="55"/>
  <c r="M3" i="55"/>
  <c r="M2" i="55"/>
  <c r="M6" i="55"/>
  <c r="L9" i="55"/>
  <c r="L8" i="55"/>
  <c r="L7" i="55"/>
  <c r="L5" i="55"/>
  <c r="L4" i="55"/>
  <c r="L3" i="55"/>
  <c r="L2" i="55"/>
  <c r="L6" i="55"/>
  <c r="K9" i="55"/>
  <c r="K8" i="55"/>
  <c r="K7" i="55"/>
  <c r="K5" i="55"/>
  <c r="K4" i="55"/>
  <c r="K3" i="55"/>
  <c r="K2" i="55"/>
  <c r="K6" i="55"/>
  <c r="AH9" i="55"/>
  <c r="AH8" i="55"/>
  <c r="AH7" i="55"/>
  <c r="AH5" i="55"/>
  <c r="AH4" i="55"/>
  <c r="AH3" i="55"/>
  <c r="AH2" i="55"/>
  <c r="AH6" i="55"/>
  <c r="AF5" i="55"/>
  <c r="AE9" i="55"/>
  <c r="AE8" i="55"/>
  <c r="AE7" i="55"/>
  <c r="AE5" i="55"/>
  <c r="AE4" i="55"/>
  <c r="AE3" i="55"/>
  <c r="AE2" i="55"/>
  <c r="AE6" i="55"/>
  <c r="AD9" i="55"/>
  <c r="AD8" i="55"/>
  <c r="AD7" i="55"/>
  <c r="AD5" i="55"/>
  <c r="AD4" i="55"/>
  <c r="AD3" i="55"/>
  <c r="AD2" i="55"/>
  <c r="AD6" i="55"/>
  <c r="AC9" i="55"/>
  <c r="AC8" i="55"/>
  <c r="AC7" i="55"/>
  <c r="AC5" i="55"/>
  <c r="AC4" i="55"/>
  <c r="AC3" i="55"/>
  <c r="AC2" i="55"/>
  <c r="AC6" i="55"/>
  <c r="AB9" i="55"/>
  <c r="AB8" i="55"/>
  <c r="AB7" i="55"/>
  <c r="AB5" i="55"/>
  <c r="AB4" i="55"/>
  <c r="AB3" i="55"/>
  <c r="AB2" i="55"/>
  <c r="AB6" i="55"/>
  <c r="AA9" i="55"/>
  <c r="AA8" i="55"/>
  <c r="AA7" i="55"/>
  <c r="AA5" i="55"/>
  <c r="AA4" i="55"/>
  <c r="AA3" i="55"/>
  <c r="AA2" i="55"/>
  <c r="AA6" i="55"/>
  <c r="Z9" i="55"/>
  <c r="Z8" i="55"/>
  <c r="Z7" i="55"/>
  <c r="Z5" i="55"/>
  <c r="Z4" i="55"/>
  <c r="Z3" i="55"/>
  <c r="Z2" i="55"/>
  <c r="Z6" i="55"/>
  <c r="Y5" i="55"/>
  <c r="X9" i="55"/>
  <c r="X8" i="55"/>
  <c r="X7" i="55"/>
  <c r="X5" i="55"/>
  <c r="X4" i="55"/>
  <c r="X3" i="55"/>
  <c r="X2" i="55"/>
  <c r="X6" i="55"/>
  <c r="W7" i="55"/>
  <c r="W4" i="55"/>
  <c r="F9" i="57"/>
  <c r="F8" i="57"/>
  <c r="F7" i="57"/>
  <c r="F3" i="57"/>
  <c r="F4" i="57"/>
  <c r="E9" i="57"/>
  <c r="E8" i="57"/>
  <c r="E7" i="57"/>
  <c r="E3" i="57"/>
  <c r="E4" i="57"/>
  <c r="E6" i="57"/>
  <c r="E5" i="57"/>
  <c r="D9" i="57"/>
  <c r="D8" i="57"/>
  <c r="D7" i="57"/>
  <c r="D3" i="57"/>
  <c r="D4" i="57"/>
  <c r="D6" i="57"/>
  <c r="D5" i="57"/>
  <c r="C9" i="57"/>
  <c r="C8" i="57"/>
  <c r="C7" i="57"/>
  <c r="C3" i="57"/>
  <c r="C4" i="57"/>
  <c r="C6" i="57"/>
  <c r="C5" i="57"/>
  <c r="AA9" i="49"/>
  <c r="AA8" i="49"/>
  <c r="AA5" i="49"/>
  <c r="AA4" i="49"/>
  <c r="AA3" i="49"/>
  <c r="AA2" i="49"/>
  <c r="Z9" i="49"/>
  <c r="Z8" i="49"/>
  <c r="Z5" i="49"/>
  <c r="Z4" i="49"/>
  <c r="Z3" i="49"/>
  <c r="Z2" i="49"/>
  <c r="L9" i="49"/>
  <c r="L8" i="49"/>
  <c r="L5" i="49"/>
  <c r="L4" i="49"/>
  <c r="L3" i="49"/>
  <c r="L2" i="49"/>
  <c r="R9" i="49"/>
  <c r="R8" i="49"/>
  <c r="R5" i="49"/>
  <c r="R4" i="49"/>
  <c r="R3" i="49"/>
  <c r="R2" i="49"/>
  <c r="K9" i="49"/>
  <c r="K8" i="49"/>
  <c r="K5" i="49"/>
  <c r="K4" i="49"/>
  <c r="K3" i="49"/>
  <c r="K2" i="49"/>
  <c r="AF9" i="49"/>
  <c r="AF8" i="49"/>
  <c r="AF5" i="49"/>
  <c r="AF4" i="49"/>
  <c r="AF3" i="49"/>
  <c r="AF2" i="49"/>
  <c r="AD9" i="49"/>
  <c r="AD8" i="49"/>
  <c r="AD5" i="49"/>
  <c r="AD4" i="49"/>
  <c r="AD3" i="49"/>
  <c r="AD2" i="49"/>
  <c r="F2" i="57"/>
  <c r="AC9" i="49"/>
  <c r="AC8" i="49"/>
  <c r="AC5" i="49"/>
  <c r="AC4" i="49"/>
  <c r="AC3" i="49"/>
  <c r="AC2" i="49"/>
  <c r="J9" i="49"/>
  <c r="J8" i="49"/>
  <c r="J5" i="49"/>
  <c r="J4" i="49"/>
  <c r="J3" i="49"/>
  <c r="J2" i="49"/>
  <c r="N9" i="49"/>
  <c r="N8" i="49"/>
  <c r="N5" i="49"/>
  <c r="N4" i="49"/>
  <c r="N3" i="49"/>
  <c r="N2" i="49"/>
  <c r="E9" i="49"/>
  <c r="E8" i="49"/>
  <c r="E5" i="49"/>
  <c r="E4" i="49"/>
  <c r="E3" i="49"/>
  <c r="E2" i="49"/>
  <c r="D9" i="49"/>
  <c r="D8" i="49"/>
  <c r="D5" i="49"/>
  <c r="D4" i="49"/>
  <c r="D3" i="49"/>
  <c r="D2" i="49"/>
  <c r="X9" i="49"/>
  <c r="X8" i="49"/>
  <c r="X5" i="49"/>
  <c r="X4" i="49"/>
  <c r="X3" i="49"/>
  <c r="X2" i="49"/>
  <c r="V9" i="49"/>
  <c r="V8" i="49"/>
  <c r="V5" i="49"/>
  <c r="V4" i="49"/>
  <c r="V3" i="49"/>
  <c r="V2" i="49"/>
  <c r="U9" i="49"/>
  <c r="U8" i="49"/>
  <c r="U5" i="49"/>
  <c r="U4" i="49"/>
  <c r="U3" i="49"/>
  <c r="U2" i="49"/>
  <c r="P9" i="49"/>
  <c r="P8" i="49"/>
  <c r="P5" i="49"/>
  <c r="P4" i="49"/>
  <c r="P3" i="49"/>
  <c r="P2" i="49"/>
  <c r="G5" i="32"/>
  <c r="AH9" i="49"/>
  <c r="AH8" i="49"/>
  <c r="AH5" i="49"/>
  <c r="AH4" i="49"/>
  <c r="AH3" i="49"/>
  <c r="AH2" i="49"/>
  <c r="AB9" i="49"/>
  <c r="AB8" i="49"/>
  <c r="AB5" i="49"/>
  <c r="AB4" i="49"/>
  <c r="AB3" i="49"/>
  <c r="AB2" i="49"/>
  <c r="T9" i="49"/>
  <c r="T8" i="49"/>
  <c r="T5" i="49"/>
  <c r="T4" i="49"/>
  <c r="T3" i="49"/>
  <c r="T2" i="49"/>
  <c r="S9" i="49"/>
  <c r="S8" i="49"/>
  <c r="S5" i="49"/>
  <c r="S4" i="49"/>
  <c r="S3" i="49"/>
  <c r="S2" i="49"/>
  <c r="H9" i="49"/>
  <c r="H8" i="49"/>
  <c r="H5" i="49"/>
  <c r="H4" i="49"/>
  <c r="H3" i="49"/>
  <c r="H2" i="49"/>
  <c r="F9" i="49"/>
  <c r="F8" i="49"/>
  <c r="F5" i="49"/>
  <c r="F4" i="49"/>
  <c r="F3" i="49"/>
  <c r="F2" i="49"/>
  <c r="B9" i="49"/>
  <c r="B8" i="49"/>
  <c r="B5" i="49"/>
  <c r="B4" i="49"/>
  <c r="B3" i="49"/>
  <c r="B2" i="49"/>
  <c r="F6" i="57"/>
  <c r="M9" i="49"/>
  <c r="M8" i="49"/>
  <c r="M5" i="49"/>
  <c r="M4" i="49"/>
  <c r="M3" i="49"/>
  <c r="M2" i="49"/>
  <c r="Z101" i="77"/>
  <c r="F5" i="57"/>
  <c r="AH4" i="41"/>
  <c r="AH9" i="7"/>
  <c r="AK165" i="78"/>
  <c r="B3" i="15"/>
  <c r="B3" i="42" s="1"/>
  <c r="D2" i="41"/>
  <c r="C93" i="77"/>
  <c r="C7" i="48" s="1"/>
  <c r="B9" i="57"/>
  <c r="B8" i="57"/>
  <c r="B7" i="57"/>
  <c r="B5" i="57"/>
  <c r="B3" i="57"/>
  <c r="B6" i="57"/>
  <c r="D3" i="41"/>
  <c r="J9" i="48"/>
  <c r="J8" i="48"/>
  <c r="J7" i="48"/>
  <c r="J5" i="48"/>
  <c r="J4" i="48"/>
  <c r="J6" i="48"/>
  <c r="J2" i="48"/>
  <c r="I2" i="48"/>
  <c r="I9" i="48"/>
  <c r="I8" i="48"/>
  <c r="I6" i="48"/>
  <c r="I5" i="48"/>
  <c r="I4" i="48"/>
  <c r="I7" i="48"/>
  <c r="AB9" i="48"/>
  <c r="AB8" i="48"/>
  <c r="AB7" i="48"/>
  <c r="AB6" i="48"/>
  <c r="AB5" i="48"/>
  <c r="AB4" i="48"/>
  <c r="AB2" i="48"/>
  <c r="T7" i="48"/>
  <c r="T6" i="48"/>
  <c r="T5" i="48"/>
  <c r="T2" i="48"/>
  <c r="T9" i="48"/>
  <c r="T4" i="48"/>
  <c r="T8" i="48"/>
  <c r="L7" i="48"/>
  <c r="L6" i="48"/>
  <c r="L5" i="48"/>
  <c r="L2" i="48"/>
  <c r="L9" i="48"/>
  <c r="L8" i="48"/>
  <c r="L4" i="48"/>
  <c r="L3" i="48"/>
  <c r="D7" i="48"/>
  <c r="D6" i="48"/>
  <c r="D5" i="48"/>
  <c r="D2" i="48"/>
  <c r="D9" i="48"/>
  <c r="D8" i="48"/>
  <c r="D4" i="48"/>
  <c r="N5" i="48"/>
  <c r="N4" i="48"/>
  <c r="N9" i="48"/>
  <c r="N8" i="48"/>
  <c r="N7" i="48"/>
  <c r="N6" i="48"/>
  <c r="N2" i="48"/>
  <c r="AC9" i="48"/>
  <c r="AC8" i="48"/>
  <c r="AC7" i="48"/>
  <c r="AC6" i="48"/>
  <c r="AC5" i="48"/>
  <c r="AC4" i="48"/>
  <c r="AC2" i="48"/>
  <c r="C3" i="41"/>
  <c r="H2" i="48"/>
  <c r="H9" i="48"/>
  <c r="H7" i="48"/>
  <c r="H6" i="48"/>
  <c r="H5" i="48"/>
  <c r="H8" i="48"/>
  <c r="H4" i="48"/>
  <c r="AA6" i="48"/>
  <c r="AA2" i="48"/>
  <c r="AA4" i="48"/>
  <c r="AA9" i="48"/>
  <c r="AA5" i="48"/>
  <c r="AA8" i="48"/>
  <c r="AA7" i="48"/>
  <c r="S8" i="48"/>
  <c r="S7" i="48"/>
  <c r="S6" i="48"/>
  <c r="S4" i="48"/>
  <c r="S2" i="48"/>
  <c r="S9" i="48"/>
  <c r="S5" i="48"/>
  <c r="AH9" i="48"/>
  <c r="AH8" i="48"/>
  <c r="AH7" i="48"/>
  <c r="AH6" i="48"/>
  <c r="AH5" i="48"/>
  <c r="AH4" i="48"/>
  <c r="AH2" i="48"/>
  <c r="I3" i="48"/>
  <c r="W4" i="48"/>
  <c r="W2" i="48"/>
  <c r="W8" i="48"/>
  <c r="W7" i="48"/>
  <c r="W6" i="48"/>
  <c r="W9" i="48"/>
  <c r="W5" i="48"/>
  <c r="V5" i="48"/>
  <c r="V4" i="48"/>
  <c r="V9" i="48"/>
  <c r="V8" i="48"/>
  <c r="V7" i="48"/>
  <c r="V6" i="48"/>
  <c r="V2" i="48"/>
  <c r="M6" i="48"/>
  <c r="M5" i="48"/>
  <c r="M4" i="48"/>
  <c r="M2" i="48"/>
  <c r="M9" i="48"/>
  <c r="M8" i="48"/>
  <c r="M7" i="48"/>
  <c r="G4" i="48"/>
  <c r="G2" i="48"/>
  <c r="G8" i="48"/>
  <c r="G7" i="48"/>
  <c r="G6" i="48"/>
  <c r="G5" i="48"/>
  <c r="G9" i="48"/>
  <c r="Z9" i="48"/>
  <c r="Z8" i="48"/>
  <c r="Z7" i="48"/>
  <c r="Z5" i="48"/>
  <c r="Z4" i="48"/>
  <c r="Z6" i="48"/>
  <c r="Z2" i="48"/>
  <c r="R9" i="48"/>
  <c r="R8" i="48"/>
  <c r="R7" i="48"/>
  <c r="R5" i="48"/>
  <c r="R4" i="48"/>
  <c r="R2" i="48"/>
  <c r="R6" i="48"/>
  <c r="AG9" i="48"/>
  <c r="AG8" i="48"/>
  <c r="AG7" i="48"/>
  <c r="AG6" i="48"/>
  <c r="AG5" i="48"/>
  <c r="AG4" i="48"/>
  <c r="AG2" i="48"/>
  <c r="S3" i="48"/>
  <c r="D3" i="48"/>
  <c r="AA3" i="48"/>
  <c r="B9" i="48"/>
  <c r="B8" i="48"/>
  <c r="B7" i="48"/>
  <c r="B5" i="48"/>
  <c r="B4" i="48"/>
  <c r="B6" i="48"/>
  <c r="B2" i="48"/>
  <c r="K8" i="48"/>
  <c r="K7" i="48"/>
  <c r="K6" i="48"/>
  <c r="K4" i="48"/>
  <c r="K2" i="48"/>
  <c r="K9" i="48"/>
  <c r="K5" i="48"/>
  <c r="B8" i="41"/>
  <c r="B6" i="41"/>
  <c r="B4" i="41"/>
  <c r="B5" i="41"/>
  <c r="B9" i="41"/>
  <c r="B3" i="48"/>
  <c r="U6" i="48"/>
  <c r="U5" i="48"/>
  <c r="U4" i="48"/>
  <c r="U2" i="48"/>
  <c r="U9" i="48"/>
  <c r="U8" i="48"/>
  <c r="U7" i="48"/>
  <c r="F5" i="48"/>
  <c r="F4" i="48"/>
  <c r="F9" i="48"/>
  <c r="F8" i="48"/>
  <c r="F7" i="48"/>
  <c r="F2" i="48"/>
  <c r="F6" i="48"/>
  <c r="Y2" i="48"/>
  <c r="Y9" i="48"/>
  <c r="Y8" i="48"/>
  <c r="Y6" i="48"/>
  <c r="Y5" i="48"/>
  <c r="Y4" i="48"/>
  <c r="Y7" i="48"/>
  <c r="Q2" i="48"/>
  <c r="Q9" i="48"/>
  <c r="Q8" i="48"/>
  <c r="Q6" i="48"/>
  <c r="Q5" i="48"/>
  <c r="Q4" i="48"/>
  <c r="Q7" i="48"/>
  <c r="AF9" i="48"/>
  <c r="AF8" i="48"/>
  <c r="AF7" i="48"/>
  <c r="AF6" i="48"/>
  <c r="AF5" i="48"/>
  <c r="AF4" i="48"/>
  <c r="AF2" i="48"/>
  <c r="E6" i="48"/>
  <c r="E5" i="48"/>
  <c r="E4" i="48"/>
  <c r="E2" i="48"/>
  <c r="E9" i="48"/>
  <c r="E8" i="48"/>
  <c r="E7" i="48"/>
  <c r="X2" i="48"/>
  <c r="X9" i="48"/>
  <c r="X7" i="48"/>
  <c r="X6" i="48"/>
  <c r="X5" i="48"/>
  <c r="X8" i="48"/>
  <c r="X4" i="48"/>
  <c r="P2" i="48"/>
  <c r="P9" i="48"/>
  <c r="P7" i="48"/>
  <c r="P6" i="48"/>
  <c r="P5" i="48"/>
  <c r="P8" i="48"/>
  <c r="P4" i="48"/>
  <c r="AE6" i="48"/>
  <c r="AE2" i="48"/>
  <c r="AE9" i="48"/>
  <c r="AE5" i="48"/>
  <c r="AE8" i="48"/>
  <c r="AE4" i="48"/>
  <c r="AE7" i="48"/>
  <c r="D6" i="41"/>
  <c r="D5" i="41"/>
  <c r="D4" i="41"/>
  <c r="D9" i="41"/>
  <c r="D8" i="41"/>
  <c r="J3" i="48"/>
  <c r="K3" i="48"/>
  <c r="R3" i="48"/>
  <c r="Z3" i="48"/>
  <c r="AB3" i="48"/>
  <c r="AE3" i="48"/>
  <c r="O4" i="48"/>
  <c r="O2" i="48"/>
  <c r="O8" i="48"/>
  <c r="O7" i="48"/>
  <c r="O6" i="48"/>
  <c r="O9" i="48"/>
  <c r="O5" i="48"/>
  <c r="AD9" i="48"/>
  <c r="AD8" i="48"/>
  <c r="AD7" i="48"/>
  <c r="AD6" i="48"/>
  <c r="AD5" i="48"/>
  <c r="AD4" i="48"/>
  <c r="AD2" i="48"/>
  <c r="B3" i="41"/>
  <c r="Q3" i="48"/>
  <c r="U3" i="48"/>
  <c r="G3" i="48"/>
  <c r="W3" i="48"/>
  <c r="AG133" i="78"/>
  <c r="AE7" i="17" s="1"/>
  <c r="AE99" i="77"/>
  <c r="AE2" i="50" s="1"/>
  <c r="C6" i="31"/>
  <c r="C6" i="56" s="1"/>
  <c r="E138" i="78"/>
  <c r="C7" i="31" s="1"/>
  <c r="C7" i="56" s="1"/>
  <c r="B6" i="6"/>
  <c r="B6" i="40" s="1"/>
  <c r="AK107" i="78"/>
  <c r="N7" i="11"/>
  <c r="N7" i="49" s="1"/>
  <c r="N6" i="11"/>
  <c r="N6" i="49" s="1"/>
  <c r="E6" i="11"/>
  <c r="E6" i="49" s="1"/>
  <c r="E7" i="11"/>
  <c r="E7" i="49" s="1"/>
  <c r="AG9" i="18"/>
  <c r="AG9" i="52" s="1"/>
  <c r="W9" i="18"/>
  <c r="W9" i="52" s="1"/>
  <c r="S7" i="11"/>
  <c r="S7" i="49" s="1"/>
  <c r="S6" i="11"/>
  <c r="S6" i="49" s="1"/>
  <c r="AH7" i="17"/>
  <c r="B4" i="31"/>
  <c r="AK81" i="78"/>
  <c r="C2" i="17"/>
  <c r="E114" i="78"/>
  <c r="E133" i="78" s="1"/>
  <c r="C7" i="17" s="1"/>
  <c r="AA6" i="11"/>
  <c r="AA6" i="49" s="1"/>
  <c r="AA7" i="11"/>
  <c r="AA7" i="49" s="1"/>
  <c r="L7" i="11"/>
  <c r="L7" i="49" s="1"/>
  <c r="L6" i="11"/>
  <c r="L6" i="49" s="1"/>
  <c r="K6" i="11"/>
  <c r="K6" i="49" s="1"/>
  <c r="K7" i="11"/>
  <c r="K7" i="49" s="1"/>
  <c r="AF7" i="11"/>
  <c r="AF7" i="49" s="1"/>
  <c r="AF6" i="11"/>
  <c r="AF6" i="49" s="1"/>
  <c r="C7" i="7"/>
  <c r="V7" i="11"/>
  <c r="V7" i="49" s="1"/>
  <c r="V6" i="11"/>
  <c r="V6" i="49" s="1"/>
  <c r="B6" i="31"/>
  <c r="B6" i="56" s="1"/>
  <c r="D138" i="78"/>
  <c r="AK119" i="78"/>
  <c r="Y173" i="78"/>
  <c r="W7" i="18"/>
  <c r="W7" i="52" s="1"/>
  <c r="AH9" i="18"/>
  <c r="AH9" i="52" s="1"/>
  <c r="K30" i="22"/>
  <c r="B2" i="7"/>
  <c r="B100" i="77"/>
  <c r="AK32" i="78"/>
  <c r="J7" i="11"/>
  <c r="J7" i="49" s="1"/>
  <c r="J6" i="11"/>
  <c r="J6" i="49" s="1"/>
  <c r="X7" i="11"/>
  <c r="X7" i="49" s="1"/>
  <c r="X6" i="11"/>
  <c r="X6" i="49" s="1"/>
  <c r="P7" i="11"/>
  <c r="P7" i="49" s="1"/>
  <c r="P6" i="11"/>
  <c r="P6" i="49" s="1"/>
  <c r="AK132" i="78"/>
  <c r="E102" i="22"/>
  <c r="AM102" i="22" s="1"/>
  <c r="E121" i="22"/>
  <c r="D7" i="7"/>
  <c r="D7" i="41" s="1"/>
  <c r="S9" i="18"/>
  <c r="S9" i="52" s="1"/>
  <c r="Z7" i="11"/>
  <c r="Z7" i="49" s="1"/>
  <c r="Z6" i="11"/>
  <c r="Z6" i="49" s="1"/>
  <c r="R7" i="11"/>
  <c r="R7" i="49" s="1"/>
  <c r="R6" i="11"/>
  <c r="R6" i="49" s="1"/>
  <c r="X58" i="22"/>
  <c r="Y39" i="22"/>
  <c r="U6" i="11"/>
  <c r="U6" i="49" s="1"/>
  <c r="U7" i="11"/>
  <c r="U7" i="49" s="1"/>
  <c r="AM29" i="22"/>
  <c r="W96" i="22"/>
  <c r="W115" i="22"/>
  <c r="U173" i="78"/>
  <c r="S7" i="18"/>
  <c r="S7" i="52" s="1"/>
  <c r="C2" i="31"/>
  <c r="C102" i="77"/>
  <c r="AD7" i="11"/>
  <c r="AD7" i="49" s="1"/>
  <c r="AD6" i="11"/>
  <c r="AD6" i="49" s="1"/>
  <c r="O99" i="77"/>
  <c r="O7" i="50" s="1"/>
  <c r="B2" i="12"/>
  <c r="AK39" i="78"/>
  <c r="D7" i="11"/>
  <c r="D7" i="49" s="1"/>
  <c r="D6" i="11"/>
  <c r="D6" i="49" s="1"/>
  <c r="T6" i="11"/>
  <c r="T6" i="49" s="1"/>
  <c r="T7" i="11"/>
  <c r="T7" i="49" s="1"/>
  <c r="F7" i="11"/>
  <c r="F7" i="49" s="1"/>
  <c r="F6" i="11"/>
  <c r="F6" i="49" s="1"/>
  <c r="K106" i="22"/>
  <c r="C5" i="18"/>
  <c r="C5" i="52" s="1"/>
  <c r="E116" i="78"/>
  <c r="C6" i="18" s="1"/>
  <c r="C6" i="52" s="1"/>
  <c r="E135" i="78"/>
  <c r="AH99" i="77"/>
  <c r="AH2" i="50" s="1"/>
  <c r="AC7" i="11"/>
  <c r="AC7" i="49" s="1"/>
  <c r="AC6" i="11"/>
  <c r="AC6" i="49" s="1"/>
  <c r="C2" i="12"/>
  <c r="E115" i="78"/>
  <c r="B3" i="6"/>
  <c r="B3" i="40" s="1"/>
  <c r="AK50" i="78"/>
  <c r="L68" i="22"/>
  <c r="I9" i="18"/>
  <c r="I9" i="52" s="1"/>
  <c r="AB7" i="11"/>
  <c r="AB7" i="49" s="1"/>
  <c r="AB6" i="11"/>
  <c r="AB6" i="49" s="1"/>
  <c r="H7" i="11"/>
  <c r="H7" i="49" s="1"/>
  <c r="H6" i="11"/>
  <c r="H6" i="49" s="1"/>
  <c r="B7" i="11"/>
  <c r="B7" i="49" s="1"/>
  <c r="B6" i="11"/>
  <c r="B6" i="49" s="1"/>
  <c r="M7" i="11"/>
  <c r="M7" i="49" s="1"/>
  <c r="M6" i="11"/>
  <c r="M6" i="49" s="1"/>
  <c r="M9" i="18"/>
  <c r="M9" i="52" s="1"/>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Q8" i="49" l="1"/>
  <c r="Q9" i="49"/>
  <c r="Q5" i="49"/>
  <c r="Q4" i="49"/>
  <c r="Q3" i="49"/>
  <c r="Q2" i="49"/>
  <c r="Q6" i="49"/>
  <c r="Q7" i="49"/>
  <c r="W5" i="49"/>
  <c r="W7" i="49"/>
  <c r="O9" i="49"/>
  <c r="O8" i="49"/>
  <c r="O5" i="49"/>
  <c r="O3" i="49"/>
  <c r="O2" i="49"/>
  <c r="O6" i="49"/>
  <c r="O7" i="49"/>
  <c r="AH7" i="50"/>
  <c r="W5" i="55"/>
  <c r="O2" i="55"/>
  <c r="P7" i="55"/>
  <c r="E9" i="55"/>
  <c r="O4" i="55"/>
  <c r="E2" i="55"/>
  <c r="O5" i="55"/>
  <c r="E3" i="55"/>
  <c r="AG4" i="55"/>
  <c r="O7" i="55"/>
  <c r="E4" i="55"/>
  <c r="AG5" i="55"/>
  <c r="O8" i="55"/>
  <c r="E5" i="55"/>
  <c r="AH9" i="41"/>
  <c r="AG7" i="55"/>
  <c r="M6" i="50"/>
  <c r="M3" i="50"/>
  <c r="M7" i="50"/>
  <c r="M8" i="50"/>
  <c r="M9" i="50"/>
  <c r="M2" i="50"/>
  <c r="M5" i="50"/>
  <c r="M4" i="50"/>
  <c r="Y7" i="55"/>
  <c r="AH3" i="41"/>
  <c r="W8" i="55"/>
  <c r="Y8" i="55"/>
  <c r="AF8" i="55"/>
  <c r="AG8" i="55"/>
  <c r="P8" i="55"/>
  <c r="I8" i="55"/>
  <c r="D3" i="50"/>
  <c r="D9" i="50"/>
  <c r="D7" i="50"/>
  <c r="D5" i="50"/>
  <c r="D2" i="50"/>
  <c r="D8" i="50"/>
  <c r="D6" i="50"/>
  <c r="D4" i="50"/>
  <c r="AH6" i="41"/>
  <c r="W9" i="55"/>
  <c r="Y9" i="55"/>
  <c r="AF9" i="55"/>
  <c r="AG9" i="55"/>
  <c r="P9" i="55"/>
  <c r="I9" i="55"/>
  <c r="E2" i="50"/>
  <c r="E9" i="50"/>
  <c r="E3" i="50"/>
  <c r="E8" i="50"/>
  <c r="E7" i="50"/>
  <c r="E5" i="50"/>
  <c r="E4" i="50"/>
  <c r="E6" i="50"/>
  <c r="W4" i="50"/>
  <c r="W8" i="50"/>
  <c r="W9" i="50"/>
  <c r="W5" i="50"/>
  <c r="W6" i="50"/>
  <c r="W7" i="50"/>
  <c r="W3" i="50"/>
  <c r="W2" i="50"/>
  <c r="S4" i="50"/>
  <c r="S7" i="50"/>
  <c r="S9" i="50"/>
  <c r="S6" i="50"/>
  <c r="S8" i="50"/>
  <c r="S5" i="50"/>
  <c r="S3" i="50"/>
  <c r="S2" i="50"/>
  <c r="AH8" i="41"/>
  <c r="W6" i="55"/>
  <c r="Y6" i="55"/>
  <c r="AF6" i="55"/>
  <c r="AG6" i="55"/>
  <c r="P6" i="55"/>
  <c r="I6" i="55"/>
  <c r="U9" i="50"/>
  <c r="U2" i="50"/>
  <c r="U8" i="50"/>
  <c r="U5" i="50"/>
  <c r="U4" i="50"/>
  <c r="U6" i="50"/>
  <c r="U3" i="50"/>
  <c r="U7" i="50"/>
  <c r="AF7" i="55"/>
  <c r="AH7" i="41"/>
  <c r="W2" i="55"/>
  <c r="Y2" i="55"/>
  <c r="AF2" i="55"/>
  <c r="AG2" i="55"/>
  <c r="P2" i="55"/>
  <c r="I2" i="55"/>
  <c r="K6" i="50"/>
  <c r="K5" i="50"/>
  <c r="K4" i="50"/>
  <c r="K7" i="50"/>
  <c r="K9" i="50"/>
  <c r="K8" i="50"/>
  <c r="K2" i="50"/>
  <c r="K3" i="50"/>
  <c r="I7" i="55"/>
  <c r="AE7" i="50"/>
  <c r="Y3" i="55"/>
  <c r="AF3" i="55"/>
  <c r="P3" i="55"/>
  <c r="I3" i="55"/>
  <c r="G7" i="50"/>
  <c r="G5" i="50"/>
  <c r="G6" i="50"/>
  <c r="G3" i="50"/>
  <c r="G4" i="50"/>
  <c r="G2" i="50"/>
  <c r="G8" i="50"/>
  <c r="G9" i="50"/>
  <c r="AA7" i="50"/>
  <c r="AA6" i="50"/>
  <c r="AA2" i="50"/>
  <c r="AA4" i="50"/>
  <c r="AA5" i="50"/>
  <c r="AA8" i="50"/>
  <c r="AA9" i="50"/>
  <c r="AA3" i="50"/>
  <c r="C2" i="56"/>
  <c r="C5" i="41"/>
  <c r="L9" i="41"/>
  <c r="L8" i="41"/>
  <c r="L6" i="41"/>
  <c r="L5" i="41"/>
  <c r="L4" i="41"/>
  <c r="L3" i="41"/>
  <c r="G4" i="41"/>
  <c r="G6" i="41"/>
  <c r="G3" i="41"/>
  <c r="G9" i="41"/>
  <c r="G5" i="41"/>
  <c r="G8" i="41"/>
  <c r="S4" i="41"/>
  <c r="S6" i="41"/>
  <c r="S5" i="41"/>
  <c r="S3" i="41"/>
  <c r="S9" i="41"/>
  <c r="S8" i="41"/>
  <c r="B4" i="56"/>
  <c r="B5" i="31"/>
  <c r="B5" i="56" s="1"/>
  <c r="C6" i="41"/>
  <c r="J8" i="41"/>
  <c r="J9" i="41"/>
  <c r="J6" i="41"/>
  <c r="J4" i="41"/>
  <c r="J3" i="41"/>
  <c r="J5" i="41"/>
  <c r="P8" i="41"/>
  <c r="P6" i="41"/>
  <c r="P5" i="41"/>
  <c r="P4" i="41"/>
  <c r="P3" i="41"/>
  <c r="P9" i="41"/>
  <c r="AC9" i="41"/>
  <c r="AC3" i="41"/>
  <c r="AC8" i="41"/>
  <c r="AC6" i="41"/>
  <c r="AC4" i="41"/>
  <c r="AC5" i="41"/>
  <c r="R8" i="50"/>
  <c r="R9" i="50"/>
  <c r="R4" i="50"/>
  <c r="R5" i="50"/>
  <c r="R3" i="50"/>
  <c r="R6" i="50"/>
  <c r="R2" i="50"/>
  <c r="M4" i="41"/>
  <c r="M9" i="41"/>
  <c r="M8" i="41"/>
  <c r="M6" i="41"/>
  <c r="M5" i="41"/>
  <c r="M3" i="41"/>
  <c r="O4" i="50"/>
  <c r="O5" i="50"/>
  <c r="O8" i="50"/>
  <c r="O9" i="50"/>
  <c r="O3" i="50"/>
  <c r="O6" i="50"/>
  <c r="P7" i="41"/>
  <c r="O9" i="41"/>
  <c r="O6" i="41"/>
  <c r="O3" i="41"/>
  <c r="O5" i="41"/>
  <c r="O8" i="41"/>
  <c r="O4" i="41"/>
  <c r="I6" i="41"/>
  <c r="I3" i="41"/>
  <c r="I9" i="41"/>
  <c r="I8" i="41"/>
  <c r="I5" i="41"/>
  <c r="I4" i="41"/>
  <c r="Y4" i="41"/>
  <c r="Y3" i="41"/>
  <c r="Y6" i="41"/>
  <c r="Y9" i="41"/>
  <c r="Y8" i="41"/>
  <c r="Y5" i="41"/>
  <c r="Y7" i="41"/>
  <c r="AF8" i="50"/>
  <c r="AF3" i="50"/>
  <c r="AF5" i="50"/>
  <c r="AF9" i="50"/>
  <c r="AF4" i="50"/>
  <c r="AF6" i="50"/>
  <c r="AF2" i="50"/>
  <c r="J7" i="41"/>
  <c r="Q9" i="50"/>
  <c r="Q8" i="50"/>
  <c r="Q5" i="50"/>
  <c r="Q4" i="50"/>
  <c r="Q3" i="50"/>
  <c r="Q2" i="50"/>
  <c r="Q6" i="50"/>
  <c r="N6" i="41"/>
  <c r="N4" i="41"/>
  <c r="N8" i="41"/>
  <c r="N3" i="41"/>
  <c r="N5" i="41"/>
  <c r="N9" i="41"/>
  <c r="AE9" i="41"/>
  <c r="AE8" i="41"/>
  <c r="AE6" i="41"/>
  <c r="AE5" i="41"/>
  <c r="AE3" i="41"/>
  <c r="AE4" i="41"/>
  <c r="X3" i="41"/>
  <c r="X5" i="41"/>
  <c r="X9" i="41"/>
  <c r="X8" i="41"/>
  <c r="X6" i="41"/>
  <c r="X4" i="41"/>
  <c r="U5" i="41"/>
  <c r="U9" i="41"/>
  <c r="U4" i="41"/>
  <c r="U8" i="41"/>
  <c r="U3" i="41"/>
  <c r="U6" i="41"/>
  <c r="H6" i="41"/>
  <c r="H5" i="41"/>
  <c r="H3" i="41"/>
  <c r="H4" i="41"/>
  <c r="H8" i="41"/>
  <c r="H9" i="41"/>
  <c r="F8" i="41"/>
  <c r="F4" i="41"/>
  <c r="F6" i="41"/>
  <c r="F3" i="41"/>
  <c r="F5" i="41"/>
  <c r="F9" i="41"/>
  <c r="C7" i="41"/>
  <c r="C4" i="41"/>
  <c r="Q9" i="41"/>
  <c r="Q8" i="41"/>
  <c r="Q5" i="41"/>
  <c r="Q4" i="41"/>
  <c r="Q6" i="41"/>
  <c r="Q3" i="41"/>
  <c r="AF9" i="41"/>
  <c r="AF8" i="41"/>
  <c r="AF6" i="41"/>
  <c r="AF4" i="41"/>
  <c r="AF3" i="41"/>
  <c r="AF5" i="41"/>
  <c r="R6" i="41"/>
  <c r="R3" i="41"/>
  <c r="R4" i="41"/>
  <c r="R9" i="41"/>
  <c r="R5" i="41"/>
  <c r="R8" i="41"/>
  <c r="AA9" i="41"/>
  <c r="AA5" i="41"/>
  <c r="AA3" i="41"/>
  <c r="AA8" i="41"/>
  <c r="AA6" i="41"/>
  <c r="AA4" i="41"/>
  <c r="H9" i="50"/>
  <c r="H4" i="50"/>
  <c r="H3" i="50"/>
  <c r="H8" i="50"/>
  <c r="H5" i="50"/>
  <c r="H6" i="50"/>
  <c r="H2" i="50"/>
  <c r="AC7" i="41"/>
  <c r="X7" i="41"/>
  <c r="Q7" i="50"/>
  <c r="C8" i="41"/>
  <c r="E3" i="41"/>
  <c r="E5" i="41"/>
  <c r="E4" i="41"/>
  <c r="E9" i="41"/>
  <c r="E8" i="41"/>
  <c r="E6" i="41"/>
  <c r="T9" i="41"/>
  <c r="T8" i="41"/>
  <c r="T3" i="41"/>
  <c r="T6" i="41"/>
  <c r="T4" i="41"/>
  <c r="T5" i="41"/>
  <c r="AB4" i="41"/>
  <c r="AB3" i="41"/>
  <c r="AB8" i="41"/>
  <c r="AB9" i="41"/>
  <c r="AB6" i="41"/>
  <c r="AB5" i="41"/>
  <c r="L7" i="41"/>
  <c r="N7" i="41"/>
  <c r="R7" i="50"/>
  <c r="E7" i="41"/>
  <c r="V6" i="41"/>
  <c r="V3" i="41"/>
  <c r="V9" i="41"/>
  <c r="V5" i="41"/>
  <c r="V4" i="41"/>
  <c r="V8" i="41"/>
  <c r="AH5" i="50"/>
  <c r="AH9" i="50"/>
  <c r="AH3" i="50"/>
  <c r="AH4" i="50"/>
  <c r="AH8" i="50"/>
  <c r="AH6" i="50"/>
  <c r="AE4" i="50"/>
  <c r="AE8" i="50"/>
  <c r="AE9" i="50"/>
  <c r="AE5" i="50"/>
  <c r="AE3" i="50"/>
  <c r="AE6" i="50"/>
  <c r="V7" i="41"/>
  <c r="W9" i="41"/>
  <c r="W3" i="41"/>
  <c r="W6" i="41"/>
  <c r="W4" i="41"/>
  <c r="W5" i="41"/>
  <c r="W8" i="41"/>
  <c r="K5" i="41"/>
  <c r="K9" i="41"/>
  <c r="K8" i="41"/>
  <c r="K3" i="41"/>
  <c r="K4" i="41"/>
  <c r="K6" i="41"/>
  <c r="AD4" i="41"/>
  <c r="AD3" i="41"/>
  <c r="AD6" i="41"/>
  <c r="AD9" i="41"/>
  <c r="AD5" i="41"/>
  <c r="AD8" i="41"/>
  <c r="M7" i="41"/>
  <c r="O2" i="50"/>
  <c r="AB7" i="41"/>
  <c r="AD7" i="41"/>
  <c r="Z8" i="41"/>
  <c r="Z6" i="41"/>
  <c r="Z4" i="41"/>
  <c r="Z9" i="41"/>
  <c r="Z5" i="41"/>
  <c r="Z3" i="41"/>
  <c r="Z7" i="41"/>
  <c r="B2" i="41"/>
  <c r="C8" i="48"/>
  <c r="C5" i="48"/>
  <c r="C9" i="48"/>
  <c r="C3" i="48"/>
  <c r="C2" i="48"/>
  <c r="C4" i="48"/>
  <c r="C6" i="48"/>
  <c r="G6" i="32"/>
  <c r="G95" i="77"/>
  <c r="B2" i="31"/>
  <c r="B102" i="77"/>
  <c r="AK43" i="78"/>
  <c r="E173" i="78"/>
  <c r="C7" i="18"/>
  <c r="C7" i="52" s="1"/>
  <c r="B6" i="12"/>
  <c r="B96" i="77"/>
  <c r="B2" i="51" s="1"/>
  <c r="AK115" i="78"/>
  <c r="B5" i="18"/>
  <c r="B5" i="52" s="1"/>
  <c r="D116" i="78"/>
  <c r="D135" i="78"/>
  <c r="X115" i="22"/>
  <c r="X96" i="22"/>
  <c r="G2" i="32"/>
  <c r="G94" i="77"/>
  <c r="C99" i="77"/>
  <c r="C2" i="50" s="1"/>
  <c r="Z39" i="22"/>
  <c r="Y58" i="22"/>
  <c r="B7" i="31"/>
  <c r="B7" i="56" s="1"/>
  <c r="AK138" i="78"/>
  <c r="C9" i="18"/>
  <c r="C9" i="52" s="1"/>
  <c r="M68" i="22"/>
  <c r="C6" i="12"/>
  <c r="C96" i="77"/>
  <c r="C2" i="51" s="1"/>
  <c r="L30" i="22"/>
  <c r="H4" i="32"/>
  <c r="D133" i="78"/>
  <c r="AK114" i="78"/>
  <c r="H6" i="32"/>
  <c r="L106" i="22"/>
  <c r="E159" i="22"/>
  <c r="AM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D28" i="2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C7" i="50" l="1"/>
  <c r="C4" i="51"/>
  <c r="C9" i="51"/>
  <c r="C8" i="51"/>
  <c r="C7" i="51"/>
  <c r="C5" i="51"/>
  <c r="C3" i="51"/>
  <c r="C6" i="51"/>
  <c r="B5" i="51"/>
  <c r="B4" i="51"/>
  <c r="B9" i="51"/>
  <c r="B8" i="51"/>
  <c r="B7" i="51"/>
  <c r="B3" i="51"/>
  <c r="B6" i="51"/>
  <c r="B2" i="56"/>
  <c r="C5" i="50"/>
  <c r="C8" i="50"/>
  <c r="C9" i="50"/>
  <c r="C3" i="50"/>
  <c r="C4" i="50"/>
  <c r="C6" i="50"/>
  <c r="H5" i="32"/>
  <c r="G2" i="57"/>
  <c r="G9" i="57"/>
  <c r="G8" i="57"/>
  <c r="G7" i="57"/>
  <c r="G3" i="57"/>
  <c r="G4" i="57"/>
  <c r="G5" i="57"/>
  <c r="G6" i="57"/>
  <c r="B7" i="17"/>
  <c r="AK133" i="78"/>
  <c r="B99" i="77"/>
  <c r="Y96" i="22"/>
  <c r="Y115" i="22"/>
  <c r="H95" i="77"/>
  <c r="N68" i="22"/>
  <c r="Z58" i="22"/>
  <c r="AA39" i="22"/>
  <c r="I4" i="32"/>
  <c r="D173" i="78"/>
  <c r="B7" i="18"/>
  <c r="B7" i="52" s="1"/>
  <c r="AK135" i="78"/>
  <c r="B6" i="18"/>
  <c r="B6" i="52" s="1"/>
  <c r="AK116" i="78"/>
  <c r="H2" i="32"/>
  <c r="H94" i="77"/>
  <c r="I6" i="32"/>
  <c r="M106" i="22"/>
  <c r="M30" i="22"/>
  <c r="C88" i="21"/>
  <c r="C62" i="21"/>
  <c r="C75" i="21"/>
  <c r="D66" i="21"/>
  <c r="D62" i="21"/>
  <c r="F51" i="21"/>
  <c r="E62" i="21"/>
  <c r="C47" i="21"/>
  <c r="D37" i="21"/>
  <c r="D34"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B9" i="50" l="1"/>
  <c r="B8" i="50"/>
  <c r="B5" i="50"/>
  <c r="B4" i="50"/>
  <c r="B3" i="50"/>
  <c r="B6" i="50"/>
  <c r="B2" i="50"/>
  <c r="B7" i="50"/>
  <c r="H2" i="57"/>
  <c r="I5" i="32"/>
  <c r="H9" i="57"/>
  <c r="H8" i="57"/>
  <c r="H7" i="57"/>
  <c r="H3" i="57"/>
  <c r="H6" i="57"/>
  <c r="H4" i="57"/>
  <c r="H5" i="57"/>
  <c r="J4" i="32"/>
  <c r="N30" i="22"/>
  <c r="I2" i="32"/>
  <c r="I94" i="77"/>
  <c r="J6" i="32"/>
  <c r="N106" i="22"/>
  <c r="I95" i="77"/>
  <c r="O68" i="22"/>
  <c r="AB39" i="22"/>
  <c r="AA58" i="22"/>
  <c r="Z96" i="22"/>
  <c r="Z115" i="22"/>
  <c r="E78" i="21"/>
  <c r="D88" i="21"/>
  <c r="D75" i="21"/>
  <c r="E66" i="21"/>
  <c r="G51" i="21"/>
  <c r="F62" i="21"/>
  <c r="E37" i="21"/>
  <c r="D47" i="21"/>
  <c r="E34" i="21"/>
  <c r="F28" i="21"/>
  <c r="E25" i="21"/>
  <c r="I9" i="57" l="1"/>
  <c r="I8" i="57"/>
  <c r="I7" i="57"/>
  <c r="I3" i="57"/>
  <c r="I6" i="57"/>
  <c r="I4" i="57"/>
  <c r="I2" i="57"/>
  <c r="J5" i="32"/>
  <c r="I5" i="57"/>
  <c r="P68" i="22"/>
  <c r="K6" i="32"/>
  <c r="O106" i="22"/>
  <c r="AA96" i="22"/>
  <c r="AA115" i="22"/>
  <c r="O30" i="22"/>
  <c r="K4" i="32"/>
  <c r="AB58" i="22"/>
  <c r="AC39" i="22"/>
  <c r="J2" i="32"/>
  <c r="J94" i="77"/>
  <c r="J95" i="77"/>
  <c r="F78" i="21"/>
  <c r="E88" i="21"/>
  <c r="E75" i="21"/>
  <c r="F66" i="21"/>
  <c r="H51" i="21"/>
  <c r="G62" i="21"/>
  <c r="F37" i="21"/>
  <c r="E47" i="21"/>
  <c r="G28" i="21"/>
  <c r="F34" i="21"/>
  <c r="G20" i="21"/>
  <c r="F25" i="21"/>
  <c r="J9" i="57" l="1"/>
  <c r="J8" i="57"/>
  <c r="J7" i="57"/>
  <c r="J3" i="57"/>
  <c r="J6" i="57"/>
  <c r="J4" i="57"/>
  <c r="J2" i="57"/>
  <c r="K5" i="32"/>
  <c r="J5" i="57"/>
  <c r="P30" i="22"/>
  <c r="K2" i="32"/>
  <c r="K94" i="77"/>
  <c r="AC58" i="22"/>
  <c r="AD39" i="22"/>
  <c r="P106" i="22"/>
  <c r="L6" i="32"/>
  <c r="AB96" i="22"/>
  <c r="AB115" i="22"/>
  <c r="Q68" i="22"/>
  <c r="K95" i="77"/>
  <c r="L4" i="32"/>
  <c r="G78" i="21"/>
  <c r="F88" i="21"/>
  <c r="F75" i="21"/>
  <c r="G66" i="21"/>
  <c r="I51" i="21"/>
  <c r="H62" i="21"/>
  <c r="F47" i="21"/>
  <c r="G37" i="21"/>
  <c r="H28" i="21"/>
  <c r="G34" i="21"/>
  <c r="H20" i="21"/>
  <c r="G25" i="21"/>
  <c r="L5" i="32" l="1"/>
  <c r="K9" i="57"/>
  <c r="K8" i="57"/>
  <c r="K7" i="57"/>
  <c r="K3" i="57"/>
  <c r="K4" i="57"/>
  <c r="K6" i="57"/>
  <c r="K2" i="57"/>
  <c r="K5" i="57"/>
  <c r="Q30" i="22"/>
  <c r="L2" i="32"/>
  <c r="L94" i="77"/>
  <c r="AD58" i="22"/>
  <c r="AE39" i="22"/>
  <c r="AC96" i="22"/>
  <c r="AC115" i="22"/>
  <c r="M4" i="32"/>
  <c r="L95" i="77"/>
  <c r="R68" i="22"/>
  <c r="Q106" i="22"/>
  <c r="H78" i="21"/>
  <c r="G88" i="21"/>
  <c r="H66" i="21"/>
  <c r="G75" i="21"/>
  <c r="J51" i="21"/>
  <c r="I62" i="21"/>
  <c r="G47" i="21"/>
  <c r="H37" i="21"/>
  <c r="I28" i="21"/>
  <c r="H34" i="21"/>
  <c r="I20" i="21"/>
  <c r="H25" i="21"/>
  <c r="L9" i="57" l="1"/>
  <c r="L8" i="57"/>
  <c r="L7" i="57"/>
  <c r="L3" i="57"/>
  <c r="L4" i="57"/>
  <c r="L6" i="57"/>
  <c r="M5" i="32"/>
  <c r="L2" i="57"/>
  <c r="L5" i="57"/>
  <c r="M6" i="32"/>
  <c r="M95" i="77"/>
  <c r="AD115" i="22"/>
  <c r="AD96" i="22"/>
  <c r="N4" i="32"/>
  <c r="R106" i="22"/>
  <c r="AE58" i="22"/>
  <c r="AF39" i="22"/>
  <c r="R30" i="22"/>
  <c r="S68" i="22"/>
  <c r="M2" i="32"/>
  <c r="M94" i="77"/>
  <c r="I78" i="21"/>
  <c r="H88" i="21"/>
  <c r="I66" i="21"/>
  <c r="H75" i="21"/>
  <c r="K51" i="21"/>
  <c r="J62" i="21"/>
  <c r="I37" i="21"/>
  <c r="H47" i="21"/>
  <c r="J28" i="21"/>
  <c r="I34" i="21"/>
  <c r="J20" i="21"/>
  <c r="I25" i="21"/>
  <c r="M2" i="57" l="1"/>
  <c r="N5" i="32"/>
  <c r="M9" i="57"/>
  <c r="M8" i="57"/>
  <c r="M7" i="57"/>
  <c r="M3" i="57"/>
  <c r="M4" i="57"/>
  <c r="M6" i="57"/>
  <c r="M5" i="57"/>
  <c r="N6" i="32"/>
  <c r="N95" i="77"/>
  <c r="AE96" i="22"/>
  <c r="AE115" i="22"/>
  <c r="T68" i="22"/>
  <c r="O4" i="32"/>
  <c r="N2" i="32"/>
  <c r="N94" i="77"/>
  <c r="O6" i="32"/>
  <c r="S106" i="22"/>
  <c r="AF58" i="22"/>
  <c r="AG39" i="22"/>
  <c r="S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N2" i="57" l="1"/>
  <c r="O5" i="32"/>
  <c r="N9" i="57"/>
  <c r="N8" i="57"/>
  <c r="N7" i="57"/>
  <c r="N3" i="57"/>
  <c r="N4" i="57"/>
  <c r="N6" i="57"/>
  <c r="N5" i="57"/>
  <c r="O2" i="32"/>
  <c r="O94" i="77"/>
  <c r="T30" i="22"/>
  <c r="O95" i="77"/>
  <c r="AF96" i="22"/>
  <c r="AF115" i="22"/>
  <c r="U68" i="22"/>
  <c r="AH39" i="22"/>
  <c r="AG58" i="22"/>
  <c r="P4" i="32"/>
  <c r="T106" i="22"/>
  <c r="K78" i="21"/>
  <c r="J88" i="21"/>
  <c r="K66" i="21"/>
  <c r="J75" i="21"/>
  <c r="M51" i="21"/>
  <c r="L62" i="21"/>
  <c r="J47" i="21"/>
  <c r="K37" i="21"/>
  <c r="L28" i="21"/>
  <c r="K34" i="21"/>
  <c r="L20" i="21"/>
  <c r="K25" i="21"/>
  <c r="P5" i="32" l="1"/>
  <c r="O9" i="57"/>
  <c r="O8" i="57"/>
  <c r="O7" i="57"/>
  <c r="O3" i="57"/>
  <c r="O6" i="57"/>
  <c r="O4" i="57"/>
  <c r="O2" i="57"/>
  <c r="O5" i="57"/>
  <c r="P6" i="32"/>
  <c r="P95" i="77"/>
  <c r="AG115" i="22"/>
  <c r="AG96" i="22"/>
  <c r="P2" i="32"/>
  <c r="P94" i="77"/>
  <c r="U30" i="22"/>
  <c r="Q6" i="32"/>
  <c r="U106" i="22"/>
  <c r="V68" i="22"/>
  <c r="AH58" i="22"/>
  <c r="AI39" i="22"/>
  <c r="Q4" i="32"/>
  <c r="Q95" i="77"/>
  <c r="L78" i="21"/>
  <c r="K88" i="21"/>
  <c r="L66" i="21"/>
  <c r="K75" i="21"/>
  <c r="N51" i="21"/>
  <c r="M62" i="21"/>
  <c r="K47" i="21"/>
  <c r="L37" i="21"/>
  <c r="M28" i="21"/>
  <c r="L34" i="21"/>
  <c r="M20" i="21"/>
  <c r="L25" i="21"/>
  <c r="Q9" i="57" l="1"/>
  <c r="Q8" i="57"/>
  <c r="Q7" i="57"/>
  <c r="Q3" i="57"/>
  <c r="Q5" i="32"/>
  <c r="Q5" i="57" s="1"/>
  <c r="Q4" i="57"/>
  <c r="Q6" i="57"/>
  <c r="P2" i="57"/>
  <c r="P9" i="57"/>
  <c r="P8" i="57"/>
  <c r="P7" i="57"/>
  <c r="P3" i="57"/>
  <c r="P4" i="57"/>
  <c r="P6" i="57"/>
  <c r="P5" i="57"/>
  <c r="R6" i="32"/>
  <c r="V106" i="22"/>
  <c r="AJ39" i="22"/>
  <c r="AI58" i="22"/>
  <c r="V30" i="22"/>
  <c r="Q2" i="32"/>
  <c r="Q94" i="77"/>
  <c r="R4" i="32"/>
  <c r="R95" i="77"/>
  <c r="AH96" i="22"/>
  <c r="AH115" i="22"/>
  <c r="W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R9" i="57" l="1"/>
  <c r="R8" i="57"/>
  <c r="R7" i="57"/>
  <c r="R3" i="57"/>
  <c r="R5" i="32"/>
  <c r="R5" i="57" s="1"/>
  <c r="R4" i="57"/>
  <c r="Q2" i="57"/>
  <c r="R6" i="57"/>
  <c r="AI96" i="22"/>
  <c r="AI115" i="22"/>
  <c r="AJ58" i="22"/>
  <c r="AK39" i="22"/>
  <c r="R2" i="32"/>
  <c r="R94" i="77"/>
  <c r="S4" i="32"/>
  <c r="W106" i="22"/>
  <c r="X68" i="22"/>
  <c r="W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41"/>
  <c r="S5" i="32" l="1"/>
  <c r="R2" i="57"/>
  <c r="S6" i="32"/>
  <c r="S95" i="77"/>
  <c r="S2" i="32"/>
  <c r="S94" i="77"/>
  <c r="Y68" i="22"/>
  <c r="T4" i="32"/>
  <c r="AK58" i="22"/>
  <c r="AM39" i="22"/>
  <c r="AJ96" i="22"/>
  <c r="AJ115" i="22"/>
  <c r="X30" i="22"/>
  <c r="T6" i="32"/>
  <c r="X106" i="22"/>
  <c r="O78" i="21"/>
  <c r="N88" i="21"/>
  <c r="O66" i="21"/>
  <c r="N75" i="21"/>
  <c r="Q51" i="21"/>
  <c r="P62" i="21"/>
  <c r="N47" i="21"/>
  <c r="O37" i="21"/>
  <c r="P28" i="21"/>
  <c r="O34" i="21"/>
  <c r="P20" i="21"/>
  <c r="O25" i="21"/>
  <c r="T5" i="32" l="1"/>
  <c r="S2" i="57"/>
  <c r="S9" i="57"/>
  <c r="S8" i="57"/>
  <c r="S7" i="57"/>
  <c r="S3" i="57"/>
  <c r="S4" i="57"/>
  <c r="S6" i="57"/>
  <c r="S5" i="57"/>
  <c r="T95" i="77"/>
  <c r="T2" i="32"/>
  <c r="T94" i="77"/>
  <c r="Z68" i="22"/>
  <c r="U4" i="32"/>
  <c r="Y30" i="22"/>
  <c r="AK53" i="78"/>
  <c r="U6" i="32"/>
  <c r="Y106" i="22"/>
  <c r="AM58" i="22"/>
  <c r="AK115" i="22"/>
  <c r="AK96" i="22"/>
  <c r="P78" i="21"/>
  <c r="O88" i="21"/>
  <c r="P66" i="21"/>
  <c r="O75" i="21"/>
  <c r="R51" i="21"/>
  <c r="Q62" i="21"/>
  <c r="O47" i="21"/>
  <c r="P37" i="21"/>
  <c r="Q28" i="21"/>
  <c r="P34" i="21"/>
  <c r="Q20" i="21"/>
  <c r="P25" i="21"/>
  <c r="B9" i="18"/>
  <c r="B9" i="52" s="1"/>
  <c r="U5" i="32" l="1"/>
  <c r="T2" i="57"/>
  <c r="T9" i="57"/>
  <c r="T8" i="57"/>
  <c r="T7" i="57"/>
  <c r="T3" i="57"/>
  <c r="T6" i="57"/>
  <c r="T4" i="57"/>
  <c r="T5" i="57"/>
  <c r="AK72" i="78"/>
  <c r="AA68" i="22"/>
  <c r="V6" i="32"/>
  <c r="Z106" i="22"/>
  <c r="Z30" i="22"/>
  <c r="AM96" i="22"/>
  <c r="U2" i="32"/>
  <c r="U94" i="77"/>
  <c r="AM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U9" i="57" l="1"/>
  <c r="U8" i="57"/>
  <c r="U7" i="57"/>
  <c r="U3" i="57"/>
  <c r="U6" i="57"/>
  <c r="U4" i="57"/>
  <c r="V9" i="57"/>
  <c r="V8" i="57"/>
  <c r="V7" i="57"/>
  <c r="V3" i="57"/>
  <c r="V5" i="32"/>
  <c r="V5" i="57" s="1"/>
  <c r="V4" i="57"/>
  <c r="U2" i="57"/>
  <c r="V6" i="57"/>
  <c r="U5" i="57"/>
  <c r="W4" i="32"/>
  <c r="AA30" i="22"/>
  <c r="AA106" i="22"/>
  <c r="AK110" i="78"/>
  <c r="V2" i="32"/>
  <c r="V94" i="77"/>
  <c r="AB68" i="22"/>
  <c r="R78" i="21"/>
  <c r="Q88" i="21"/>
  <c r="R66" i="21"/>
  <c r="Q75" i="21"/>
  <c r="T51" i="21"/>
  <c r="S62" i="21"/>
  <c r="Q47" i="21"/>
  <c r="R37" i="21"/>
  <c r="S28" i="21"/>
  <c r="R34" i="21"/>
  <c r="S20" i="21"/>
  <c r="R25" i="21"/>
  <c r="V2" i="57" l="1"/>
  <c r="W5" i="32"/>
  <c r="W6" i="32"/>
  <c r="W95" i="77"/>
  <c r="AC68" i="22"/>
  <c r="X4" i="32"/>
  <c r="AB106" i="22"/>
  <c r="AB30" i="22"/>
  <c r="W2" i="32"/>
  <c r="W94" i="77"/>
  <c r="S78" i="21"/>
  <c r="R88" i="21"/>
  <c r="S66" i="21"/>
  <c r="R75" i="21"/>
  <c r="U51" i="21"/>
  <c r="T62" i="21"/>
  <c r="R47" i="21"/>
  <c r="S37" i="21"/>
  <c r="T28" i="21"/>
  <c r="S34" i="21"/>
  <c r="T20" i="21"/>
  <c r="S25" i="21"/>
  <c r="W2" i="57" l="1"/>
  <c r="X5" i="32"/>
  <c r="W9" i="57"/>
  <c r="W8" i="57"/>
  <c r="W7" i="57"/>
  <c r="W3" i="57"/>
  <c r="W4" i="57"/>
  <c r="W6" i="57"/>
  <c r="W5" i="57"/>
  <c r="X6" i="32"/>
  <c r="X95" i="77"/>
  <c r="X2" i="32"/>
  <c r="X94" i="77"/>
  <c r="Y6" i="32"/>
  <c r="AC106" i="22"/>
  <c r="AD68" i="22"/>
  <c r="AC30" i="22"/>
  <c r="Y4" i="32"/>
  <c r="Y95" i="77"/>
  <c r="T78" i="21"/>
  <c r="S88" i="21"/>
  <c r="T66" i="21"/>
  <c r="S75" i="21"/>
  <c r="V51" i="21"/>
  <c r="U62" i="21"/>
  <c r="S47" i="21"/>
  <c r="T37" i="21"/>
  <c r="U28" i="21"/>
  <c r="T34" i="21"/>
  <c r="U20" i="21"/>
  <c r="T25" i="21"/>
  <c r="Y9" i="57" l="1"/>
  <c r="Y8" i="57"/>
  <c r="Y7" i="57"/>
  <c r="Y3" i="57"/>
  <c r="Y5" i="32"/>
  <c r="Y5" i="57" s="1"/>
  <c r="Y4" i="57"/>
  <c r="Y6" i="57"/>
  <c r="X2" i="57"/>
  <c r="X9" i="57"/>
  <c r="X8" i="57"/>
  <c r="X7" i="57"/>
  <c r="X3" i="57"/>
  <c r="X4" i="57"/>
  <c r="X6" i="57"/>
  <c r="X5" i="57"/>
  <c r="Y2" i="32"/>
  <c r="Y94" i="77"/>
  <c r="AE68" i="22"/>
  <c r="AD30" i="22"/>
  <c r="Z4" i="32"/>
  <c r="Z6" i="32"/>
  <c r="AD106" i="22"/>
  <c r="U78" i="21"/>
  <c r="T88" i="21"/>
  <c r="U66" i="21"/>
  <c r="T75" i="21"/>
  <c r="W51" i="21"/>
  <c r="V62" i="21"/>
  <c r="U37" i="21"/>
  <c r="T47" i="21"/>
  <c r="V28" i="21"/>
  <c r="U34" i="21"/>
  <c r="V20" i="21"/>
  <c r="U25" i="21"/>
  <c r="Z5" i="32" l="1"/>
  <c r="Y2" i="57"/>
  <c r="AA6" i="32"/>
  <c r="AE106" i="22"/>
  <c r="Z95" i="77"/>
  <c r="AE30" i="22"/>
  <c r="Z2" i="32"/>
  <c r="Z94" i="77"/>
  <c r="AF68" i="22"/>
  <c r="AA4" i="32"/>
  <c r="AA95" i="77"/>
  <c r="V78" i="21"/>
  <c r="U88" i="21"/>
  <c r="V66" i="21"/>
  <c r="U75" i="21"/>
  <c r="X51" i="21"/>
  <c r="W62" i="21"/>
  <c r="U47" i="21"/>
  <c r="V37" i="21"/>
  <c r="W28" i="21"/>
  <c r="V34" i="21"/>
  <c r="W20" i="21"/>
  <c r="V25" i="21"/>
  <c r="AA9" i="57" l="1"/>
  <c r="AA8" i="57"/>
  <c r="AA7" i="57"/>
  <c r="AA3" i="57"/>
  <c r="AA5" i="32"/>
  <c r="AA5" i="57" s="1"/>
  <c r="AA4" i="57"/>
  <c r="Z2" i="57"/>
  <c r="Z9" i="57"/>
  <c r="Z8" i="57"/>
  <c r="Z7" i="57"/>
  <c r="Z3" i="57"/>
  <c r="Z6" i="57"/>
  <c r="Z4" i="57"/>
  <c r="AA6" i="57"/>
  <c r="Z5" i="57"/>
  <c r="AF30" i="22"/>
  <c r="AB6" i="32"/>
  <c r="AF106" i="22"/>
  <c r="AA2" i="32"/>
  <c r="AA94" i="77"/>
  <c r="AG68" i="22"/>
  <c r="AB4" i="32"/>
  <c r="AB95" i="77"/>
  <c r="W78" i="21"/>
  <c r="V88" i="21"/>
  <c r="W66" i="21"/>
  <c r="V75" i="21"/>
  <c r="Y51" i="21"/>
  <c r="X62" i="21"/>
  <c r="V47" i="21"/>
  <c r="W37" i="21"/>
  <c r="X28" i="21"/>
  <c r="W34" i="21"/>
  <c r="X20" i="21"/>
  <c r="W25" i="21"/>
  <c r="AB9" i="57" l="1"/>
  <c r="AB8" i="57"/>
  <c r="AB7" i="57"/>
  <c r="AB3" i="57"/>
  <c r="AB5" i="32"/>
  <c r="AB5" i="57" s="1"/>
  <c r="AB4" i="57"/>
  <c r="AA2" i="57"/>
  <c r="AB6" i="57"/>
  <c r="AH68" i="22"/>
  <c r="AC4" i="32"/>
  <c r="AG30" i="22"/>
  <c r="AG106" i="22"/>
  <c r="AB2" i="32"/>
  <c r="AB94" i="77"/>
  <c r="X78" i="21"/>
  <c r="W88" i="21"/>
  <c r="X66" i="21"/>
  <c r="W75" i="21"/>
  <c r="Z51" i="21"/>
  <c r="Y62" i="21"/>
  <c r="X37" i="21"/>
  <c r="W47" i="21"/>
  <c r="Y28" i="21"/>
  <c r="X34" i="21"/>
  <c r="Y20" i="21"/>
  <c r="X25" i="21"/>
  <c r="AB2" i="57" l="1"/>
  <c r="AC5" i="32"/>
  <c r="AC6" i="32"/>
  <c r="AC95" i="77"/>
  <c r="AH30" i="22"/>
  <c r="AC2" i="32"/>
  <c r="AC94" i="77"/>
  <c r="AD6" i="32"/>
  <c r="AH106" i="22"/>
  <c r="AI68" i="22"/>
  <c r="AD4" i="32"/>
  <c r="Y78" i="21"/>
  <c r="X88" i="21"/>
  <c r="Y66" i="21"/>
  <c r="X75" i="21"/>
  <c r="AA51" i="21"/>
  <c r="Z62" i="21"/>
  <c r="Y37" i="21"/>
  <c r="X47" i="21"/>
  <c r="Z28" i="21"/>
  <c r="Y34" i="21"/>
  <c r="Z20" i="21"/>
  <c r="Y25" i="21"/>
  <c r="AD5" i="32" l="1"/>
  <c r="AC2" i="57"/>
  <c r="AC9" i="57"/>
  <c r="AC8" i="57"/>
  <c r="AC7" i="57"/>
  <c r="AC3" i="57"/>
  <c r="AC4" i="57"/>
  <c r="AC6" i="57"/>
  <c r="AC5" i="57"/>
  <c r="AD2" i="32"/>
  <c r="AD94" i="77"/>
  <c r="AE4" i="32"/>
  <c r="AJ68" i="22"/>
  <c r="AI106" i="22"/>
  <c r="AD95" i="77"/>
  <c r="AI30" i="22"/>
  <c r="Z78" i="21"/>
  <c r="Y88" i="21"/>
  <c r="Z66" i="21"/>
  <c r="Y75" i="21"/>
  <c r="AB51" i="21"/>
  <c r="AA62" i="21"/>
  <c r="Y47" i="21"/>
  <c r="Z37" i="21"/>
  <c r="AA28" i="21"/>
  <c r="Z34" i="21"/>
  <c r="AA20" i="21"/>
  <c r="Z25" i="21"/>
  <c r="AD9" i="57" l="1"/>
  <c r="AD8" i="57"/>
  <c r="AD7" i="57"/>
  <c r="AD3" i="57"/>
  <c r="AD4" i="57"/>
  <c r="AD6" i="57"/>
  <c r="AE5" i="32"/>
  <c r="AD2" i="57"/>
  <c r="AD5" i="57"/>
  <c r="AE6" i="32"/>
  <c r="AE95" i="77"/>
  <c r="AK68" i="22"/>
  <c r="AF4" i="32"/>
  <c r="AJ30" i="22"/>
  <c r="AE2" i="32"/>
  <c r="AE94" i="77"/>
  <c r="AF6" i="32"/>
  <c r="AJ106" i="22"/>
  <c r="AA78" i="21"/>
  <c r="Z88" i="21"/>
  <c r="AA66" i="21"/>
  <c r="Z75" i="21"/>
  <c r="AC51" i="21"/>
  <c r="AB62" i="21"/>
  <c r="Z47" i="21"/>
  <c r="AA37" i="21"/>
  <c r="AB28" i="21"/>
  <c r="AA34" i="21"/>
  <c r="AB20" i="21"/>
  <c r="AA25" i="21"/>
  <c r="AE2" i="57" l="1"/>
  <c r="AF5" i="32"/>
  <c r="AE9" i="57"/>
  <c r="AE8" i="57"/>
  <c r="AE7" i="57"/>
  <c r="AE3" i="57"/>
  <c r="AE4" i="57"/>
  <c r="AE6" i="57"/>
  <c r="AE5" i="57"/>
  <c r="AK30" i="22"/>
  <c r="AG6" i="32"/>
  <c r="AK106" i="22"/>
  <c r="AK120" i="78" s="1"/>
  <c r="AF2" i="32"/>
  <c r="AF94" i="77"/>
  <c r="AF95" i="77"/>
  <c r="AG4" i="32"/>
  <c r="AG95" i="77"/>
  <c r="AM68" i="22"/>
  <c r="AB78" i="21"/>
  <c r="AA88" i="21"/>
  <c r="AB66" i="21"/>
  <c r="AA75" i="21"/>
  <c r="AD51" i="21"/>
  <c r="AC62" i="21"/>
  <c r="AA47" i="21"/>
  <c r="AB37" i="21"/>
  <c r="AC28" i="21"/>
  <c r="AB34" i="21"/>
  <c r="AC20" i="21"/>
  <c r="AB25" i="21"/>
  <c r="AG9" i="57" l="1"/>
  <c r="AG8" i="57"/>
  <c r="AG7" i="57"/>
  <c r="AG3" i="57"/>
  <c r="AG5" i="32"/>
  <c r="AG5" i="57" s="1"/>
  <c r="AG4" i="57"/>
  <c r="AF9" i="57"/>
  <c r="AF8" i="57"/>
  <c r="AF7" i="57"/>
  <c r="AF3" i="57"/>
  <c r="AF6" i="57"/>
  <c r="AF4" i="57"/>
  <c r="AF2" i="57"/>
  <c r="AG6" i="57"/>
  <c r="AF5" i="57"/>
  <c r="AH4" i="32"/>
  <c r="AK82" i="78"/>
  <c r="AH95" i="77"/>
  <c r="AM106" i="22"/>
  <c r="AM30" i="22"/>
  <c r="AG2" i="32"/>
  <c r="AG94" i="77"/>
  <c r="AC78" i="21"/>
  <c r="AB88" i="21"/>
  <c r="AC66" i="21"/>
  <c r="AB75" i="21"/>
  <c r="AE51" i="21"/>
  <c r="AD62" i="21"/>
  <c r="AB47" i="21"/>
  <c r="AC37" i="21"/>
  <c r="AD28" i="21"/>
  <c r="AC34" i="21"/>
  <c r="AD20" i="21"/>
  <c r="AC25" i="21"/>
  <c r="AG2" i="57" l="1"/>
  <c r="AH9" i="57"/>
  <c r="AH8" i="57"/>
  <c r="AH7" i="57"/>
  <c r="AH3" i="57"/>
  <c r="AH5" i="32"/>
  <c r="AH5" i="57" s="1"/>
  <c r="AH4" i="57"/>
  <c r="AH6" i="32"/>
  <c r="AH6" i="57" s="1"/>
  <c r="AH2" i="32"/>
  <c r="AH94" i="7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F36" i="22" l="1" a="1"/>
  <c r="F36" i="22" s="1"/>
  <c r="C3" i="6" l="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Eyab Al-Aini</author>
    <author>Coleman Vollrath</author>
  </authors>
  <commentList>
    <comment ref="C3" authorId="0" shapeId="0" xr:uid="{81066881-59EB-473D-9A44-72D67F98B72F}">
      <text>
        <r>
          <rPr>
            <b/>
            <sz val="9"/>
            <color indexed="81"/>
            <rFont val="Tahoma"/>
            <family val="2"/>
          </rPr>
          <t>Eyab Al-Aini:</t>
        </r>
        <r>
          <rPr>
            <sz val="9"/>
            <color indexed="81"/>
            <rFont val="Tahoma"/>
            <family val="2"/>
          </rPr>
          <t xml:space="preserve">
check if we need to use row 3 plus cell C17 in further formuls. </t>
        </r>
      </text>
    </comment>
    <comment ref="D3" authorId="1" shapeId="0" xr:uid="{A32E512A-01B4-4DEB-BCBE-9F7D532CECA2}">
      <text>
        <t>Coleman Vollrath:
Can confirm we do not need cells B2:B5 which were previously on the left.
Many fuel prices were being converted to 2012 USD twice.
I corrected these errors in the Fuel Prices - Units Converted sheet.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Coleman Vollrath</author>
    <author>tc={C78A87D3-0098-4294-91BA-5DF9749CFD52}</author>
    <author>tc={66631CD5-E6E0-4128-AFAC-5A078628E5AE}</author>
    <author>tc={82E5C102-537C-4D3E-92FE-FC208ECF73F2}</author>
  </authors>
  <commentList>
    <comment ref="D44" authorId="0" shapeId="0" xr:uid="{22B4FB9D-12A3-458A-827E-0EADCB950253}">
      <text>
        <t>Coleman Vollrath:
Dividing by 100 to convert from cents (units for raw fuel prices) to $. It also appears that all units in this sheet are $/BTU so I did not covert this further to GJ.</t>
      </text>
    </comment>
    <comment ref="A50" authorId="1"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2"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3"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tc={D98811E0-3DD1-D846-9A09-287AB509E8E3}</author>
    <author>tc={AEE9BD3F-5B8A-4520-B1A5-B686366920E6}</author>
  </authors>
  <commentList>
    <comment ref="C30" authorId="0"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41" authorId="1"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<sst xmlns="http://schemas.openxmlformats.org/spreadsheetml/2006/main" count="3302" uniqueCount="685">
  <si>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</si>
  <si>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</si>
  <si>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</si>
  <si>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</si>
  <si>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</si>
  <si>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</si>
  <si>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</si>
  <si>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</si>
  <si>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</si>
  <si>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</si>
  <si>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</si>
  <si>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</si>
  <si>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</si>
  <si>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</si>
  <si>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</si>
  <si>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</si>
  <si>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</si>
  <si>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</si>
  <si>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</si>
  <si>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</si>
  <si>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</si>
  <si>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</si>
  <si>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</si>
  <si>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</si>
  <si>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</si>
  <si>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</si>
  <si>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</si>
  <si>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</si>
  <si>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</si>
  <si>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</si>
  <si>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</si>
  <si>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</si>
  <si>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</si>
  <si>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</si>
  <si>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</si>
  <si>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</si>
  <si>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</si>
  <si>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</si>
  <si>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</si>
  <si>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</si>
  <si>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</si>
  <si>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</si>
  <si>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</si>
  <si>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</si>
  <si>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</si>
  <si>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</si>
  <si>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</si>
  <si>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xml:space="preserve">Data source </t>
  </si>
  <si>
    <t>Canada Energy Future 2021</t>
  </si>
  <si>
    <t>https://open.canada.ca/data/en/dataset/5a6abd9d-d343-41ef-a525-7a1efb686300</t>
  </si>
  <si>
    <t>Scenario</t>
  </si>
  <si>
    <t>Current Policies</t>
  </si>
  <si>
    <t>Fuel</t>
  </si>
  <si>
    <t>Electricity</t>
  </si>
  <si>
    <t>Sector</t>
  </si>
  <si>
    <t>Industrial</t>
  </si>
  <si>
    <t>Price (C$2021/GJ)</t>
  </si>
  <si>
    <t>Alberta</t>
  </si>
  <si>
    <t>British Columbia</t>
  </si>
  <si>
    <t>Manitoba</t>
  </si>
  <si>
    <t>New Brunswick</t>
  </si>
  <si>
    <t>Newfoundland and Labrador</t>
  </si>
  <si>
    <t>Northwest Territories</t>
  </si>
  <si>
    <t>Nova Scotia</t>
  </si>
  <si>
    <t>Nunavut</t>
  </si>
  <si>
    <t>Ontario</t>
  </si>
  <si>
    <t>Prince Edward Island</t>
  </si>
  <si>
    <t>Quebec</t>
  </si>
  <si>
    <t>Saskatchewan</t>
  </si>
  <si>
    <t>Yukon</t>
  </si>
  <si>
    <t>Demand (PJ)</t>
  </si>
  <si>
    <t xml:space="preserve">Total </t>
  </si>
  <si>
    <t>Demand (%)</t>
  </si>
  <si>
    <t>Canada demand weighted Average</t>
  </si>
  <si>
    <t>Natural Gas</t>
  </si>
  <si>
    <t xml:space="preserve">Sector </t>
  </si>
  <si>
    <t xml:space="preserve">Region </t>
  </si>
  <si>
    <t>Commercial</t>
  </si>
  <si>
    <t xml:space="preserve">Canada WA </t>
  </si>
  <si>
    <t>Residential</t>
  </si>
  <si>
    <t xml:space="preserve">Same as commercial </t>
  </si>
  <si>
    <t>Transportation</t>
  </si>
  <si>
    <t>Price C$2021</t>
  </si>
  <si>
    <t>% of sector demand</t>
  </si>
  <si>
    <t>Region</t>
  </si>
  <si>
    <t>End use Demand (PJ)</t>
  </si>
  <si>
    <t>Commercial Total</t>
  </si>
  <si>
    <t xml:space="preserve"> </t>
  </si>
  <si>
    <t>Industrial Total</t>
  </si>
  <si>
    <t>Residential Total</t>
  </si>
  <si>
    <t>Transportation Total</t>
  </si>
  <si>
    <t> </t>
  </si>
  <si>
    <t>Retail Rates</t>
  </si>
  <si>
    <t>Project: Demand Side Resource Potential Model</t>
  </si>
  <si>
    <t>Developed for: Natural Resources Canada (NRCan)</t>
  </si>
  <si>
    <t>Version: V210414</t>
  </si>
  <si>
    <t>Province</t>
  </si>
  <si>
    <t>Rate Class</t>
  </si>
  <si>
    <t>unit.var.name</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</si>
  <si>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</si>
  <si>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</si>
  <si>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</si>
  <si>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</si>
  <si>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</si>
  <si>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</si>
  <si>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</si>
  <si>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</si>
  <si>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</si>
  <si>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</si>
  <si>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</si>
  <si>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</si>
  <si>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</si>
  <si>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</si>
  <si>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</si>
  <si>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</si>
  <si>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</si>
  <si>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</si>
  <si>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</si>
  <si>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</si>
  <si>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</si>
  <si>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</si>
  <si>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</si>
  <si>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</si>
  <si>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</si>
  <si>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</si>
  <si>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</si>
  <si>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</si>
  <si>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</si>
  <si>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</si>
  <si>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</si>
  <si>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ON</t>
  </si>
  <si>
    <t>Res - All</t>
  </si>
  <si>
    <t>kWh</t>
  </si>
  <si>
    <t>Average Commercial</t>
  </si>
  <si>
    <t>kW-Month</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</si>
  <si>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</si>
  <si>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</si>
  <si>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</si>
  <si>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</si>
  <si>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</si>
  <si>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</si>
  <si>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</si>
  <si>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</si>
  <si>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</si>
  <si>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</si>
  <si>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</si>
  <si>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</si>
  <si>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</si>
  <si>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</si>
  <si>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</si>
  <si>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</si>
  <si>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</si>
  <si>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</si>
  <si>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</si>
  <si>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</si>
  <si>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</si>
  <si>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</si>
  <si>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</si>
  <si>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</si>
  <si>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</si>
  <si>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All costs are in 2019CAD</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</si>
  <si>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</si>
  <si>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</si>
  <si>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</si>
  <si>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</si>
  <si>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</si>
  <si>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</si>
  <si>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</si>
  <si>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</si>
  <si>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</si>
  <si>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</si>
  <si>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</si>
  <si>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</si>
  <si>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</si>
  <si>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</si>
  <si>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</si>
  <si>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</si>
  <si>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</si>
  <si>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</si>
  <si>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</si>
  <si>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</si>
  <si>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</si>
  <si>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</si>
  <si>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</si>
  <si>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</si>
  <si>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</si>
  <si>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</si>
  <si>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</si>
  <si>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</si>
  <si>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</si>
  <si>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</si>
  <si>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</si>
  <si>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</si>
  <si>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</si>
  <si>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</si>
  <si>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</si>
  <si>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</si>
  <si>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</si>
  <si>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</si>
  <si>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</si>
  <si>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</si>
  <si>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</si>
  <si>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</si>
  <si>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</si>
  <si>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</si>
  <si>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</si>
  <si>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</si>
  <si>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</si>
  <si>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</si>
  <si>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</si>
  <si>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</si>
  <si>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</si>
  <si>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</si>
  <si>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</si>
  <si>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</si>
  <si>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</si>
  <si>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</si>
  <si>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</si>
  <si>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</si>
  <si>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</si>
  <si>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</si>
  <si>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</si>
  <si>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</si>
  <si>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</si>
  <si>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</si>
  <si>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</si>
  <si>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</si>
  <si>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</si>
  <si>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</si>
  <si>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</si>
  <si>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</si>
  <si>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</si>
  <si>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</si>
  <si>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</si>
  <si>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</si>
  <si>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</si>
  <si>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</si>
  <si>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</si>
  <si>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</si>
  <si>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</si>
  <si>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</si>
  <si>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</si>
  <si>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</si>
  <si>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</si>
  <si>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</si>
  <si>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</si>
  <si>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</si>
  <si>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</si>
  <si>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</si>
  <si>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</si>
  <si>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</si>
  <si>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</si>
  <si>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</si>
  <si>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</si>
  <si>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</si>
  <si>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</si>
  <si>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</si>
  <si>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</si>
  <si>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</si>
  <si>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</si>
  <si>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</si>
  <si>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</si>
  <si>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</si>
  <si>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</si>
  <si>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</si>
  <si>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</si>
  <si>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</si>
  <si>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</si>
  <si>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</si>
  <si>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</si>
  <si>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</si>
  <si>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</si>
  <si>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</si>
  <si>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</si>
  <si>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</si>
  <si>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</si>
  <si>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</si>
  <si>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</si>
  <si>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</si>
  <si>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</si>
  <si>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</si>
  <si>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</si>
  <si>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</si>
  <si>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</si>
  <si>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</si>
  <si>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</si>
  <si>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</si>
  <si>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</si>
  <si>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</si>
  <si>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</si>
  <si>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</si>
  <si>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</si>
  <si>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</si>
  <si>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</si>
  <si>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</si>
  <si>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</si>
  <si>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</si>
  <si>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</si>
  <si>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</si>
  <si>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</si>
  <si>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</si>
  <si>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</si>
  <si>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</si>
  <si>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</si>
  <si>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</si>
  <si>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</si>
  <si>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</si>
  <si>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</si>
  <si>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</si>
  <si>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</si>
  <si>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</si>
  <si>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</si>
  <si>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</si>
  <si>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</si>
  <si>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</si>
  <si>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</si>
  <si>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</si>
  <si>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</si>
  <si>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</si>
  <si>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PRC000:ba_LiquefiedPetr</t>
  </si>
  <si>
    <t>PRC000:ba_DistillateFue</t>
  </si>
  <si>
    <t>PRC000:ba_NaturalGas</t>
  </si>
  <si>
    <t xml:space="preserve">   Natural Gas</t>
  </si>
  <si>
    <t>PRC000:ba_Electricity</t>
  </si>
  <si>
    <t xml:space="preserve">   Electricity</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</si>
  <si>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</si>
  <si>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</si>
  <si>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</si>
  <si>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</si>
  <si>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</si>
  <si>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</si>
  <si>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</si>
  <si>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</si>
  <si>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</si>
  <si>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</si>
  <si>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</si>
  <si>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</si>
  <si>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</si>
  <si>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</si>
  <si>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</si>
  <si>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</si>
  <si>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</si>
  <si>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</si>
  <si>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</si>
  <si>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</si>
  <si>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</si>
  <si>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</si>
  <si>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</si>
  <si>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</si>
  <si>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</si>
  <si>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</si>
  <si>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</si>
  <si>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</si>
  <si>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</si>
  <si>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</si>
  <si>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</si>
  <si>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</si>
  <si>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</si>
  <si>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</si>
  <si>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</si>
  <si>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</si>
  <si>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</si>
  <si>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</si>
  <si>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</si>
  <si>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</si>
  <si>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</si>
  <si>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</si>
  <si>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</si>
  <si>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</si>
  <si>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</si>
  <si>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</si>
  <si>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</si>
  <si>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</si>
  <si>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</si>
  <si>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</si>
  <si>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</si>
  <si>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</si>
  <si>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</si>
  <si>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</si>
  <si>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</si>
  <si>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</si>
  <si>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</si>
  <si>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</si>
  <si>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</si>
  <si>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</si>
  <si>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</si>
  <si>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</si>
  <si>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</si>
  <si>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</si>
  <si>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</si>
  <si>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</si>
  <si>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</si>
  <si>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</si>
  <si>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</si>
  <si>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</si>
  <si>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</si>
  <si>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</si>
  <si>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</si>
  <si>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</si>
  <si>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</si>
  <si>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</si>
  <si>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</si>
  <si>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</si>
  <si>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</si>
  <si>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</si>
  <si>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</si>
  <si>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</si>
  <si>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</si>
  <si>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</si>
  <si>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</si>
  <si>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</si>
  <si>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</si>
  <si>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</si>
  <si>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</si>
  <si>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</si>
  <si>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</si>
  <si>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</si>
  <si>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</si>
  <si>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</si>
  <si>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</si>
  <si>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</si>
  <si>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</si>
  <si>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</si>
  <si>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</si>
  <si>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</si>
  <si>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</si>
  <si>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</si>
  <si>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</si>
  <si>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</si>
  <si>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</si>
  <si>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</si>
  <si>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</si>
  <si>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</si>
  <si>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</si>
  <si>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</si>
  <si>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</si>
  <si>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</si>
  <si>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</si>
  <si>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</si>
  <si>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</si>
  <si>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</si>
  <si>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</si>
  <si>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</si>
  <si>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</si>
  <si>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</si>
  <si>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</si>
  <si>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</si>
  <si>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</si>
  <si>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Cost</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</si>
  <si>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</si>
  <si>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</si>
  <si>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</si>
  <si>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</si>
  <si>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</si>
  <si>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</si>
  <si>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</si>
  <si>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</si>
  <si>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</si>
  <si>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</si>
  <si>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</si>
  <si>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</si>
  <si>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</si>
  <si>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</si>
  <si>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</si>
  <si>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</si>
  <si>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</si>
  <si>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</si>
  <si>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</si>
  <si>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</si>
  <si>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</si>
  <si>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</si>
  <si>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</si>
  <si>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</si>
  <si>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</si>
  <si>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</si>
  <si>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</si>
  <si>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</si>
  <si>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</si>
  <si>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</si>
  <si>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</si>
  <si>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</si>
  <si>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</si>
  <si>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</si>
  <si>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</si>
  <si>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</si>
  <si>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</si>
  <si>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</si>
  <si>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</si>
  <si>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</si>
  <si>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</si>
  <si>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</si>
  <si>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</si>
  <si>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</si>
  <si>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</si>
  <si>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</si>
  <si>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</si>
  <si>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</si>
  <si>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</si>
  <si>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</si>
  <si>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</si>
  <si>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</si>
  <si>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</si>
  <si>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</si>
  <si>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</si>
  <si>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</si>
  <si>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=('Fuel Prices - Raw'!E30/'Unit Conversions'!'Unit Conversions'!M8)*C17</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</si>
  <si>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</si>
  <si>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</si>
  <si>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</si>
  <si>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</si>
  <si>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</si>
  <si>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</si>
  <si>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</si>
  <si>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</si>
  <si>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</si>
  <si>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</si>
  <si>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</si>
  <si>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GST, PST</t>
  </si>
  <si>
    <t>Quebec (3)</t>
  </si>
  <si>
    <t>GST</t>
  </si>
  <si>
    <t>British Columbia – Vancouver Area (4)</t>
  </si>
  <si>
    <t>British Columbia – Victoria Area (4)</t>
  </si>
  <si>
    <t>British Columbia – Rest of province (4)</t>
  </si>
  <si>
    <t>Northwest Territories (5)</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</si>
  <si>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</si>
  <si>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</si>
  <si>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</si>
  <si>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</si>
  <si>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</si>
  <si>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</si>
  <si>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</si>
  <si>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</si>
  <si>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</si>
  <si>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</si>
  <si>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</si>
  <si>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</si>
  <si>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</si>
  <si>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</si>
  <si>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</si>
  <si>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</si>
  <si>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</si>
  <si>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</si>
  <si>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</si>
  <si>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</si>
  <si>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</si>
  <si>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</si>
  <si>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</si>
  <si>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</si>
  <si>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</si>
  <si>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</si>
  <si>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</si>
  <si>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</si>
  <si>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</si>
  <si>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</si>
  <si>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</si>
  <si>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</si>
  <si>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</si>
  <si>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</si>
  <si>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</si>
  <si>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</si>
  <si>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</si>
  <si>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</si>
  <si>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</si>
  <si>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</si>
  <si>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</si>
  <si>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GST + PST</t>
  </si>
  <si>
    <t>More info</t>
  </si>
  <si>
    <t>As of July 1, 2019 the PST rate was reduced from 8% to 7%.</t>
  </si>
  <si>
    <t>As of July 1, 2016 the HST rate increased from 13% to 15%.</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</si>
  <si>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</si>
  <si>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</si>
  <si>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</si>
  <si>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</si>
  <si>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</si>
  <si>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</si>
  <si>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</si>
  <si>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</si>
  <si>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</si>
  <si>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</si>
  <si>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</si>
  <si>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</si>
  <si>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</si>
  <si>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</si>
  <si>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</si>
  <si>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</si>
  <si>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</si>
  <si>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</si>
  <si>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</si>
  <si>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</si>
  <si>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</si>
  <si>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</si>
  <si>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</si>
  <si>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</si>
  <si>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</si>
  <si>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</si>
  <si>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</si>
  <si>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Fuel Price ($/BTU)</t>
  </si>
  <si>
    <t>Transportation Sector</t>
  </si>
  <si>
    <t>Electricity Sector</t>
  </si>
  <si>
    <t>Residential Buildings Sector</t>
  </si>
  <si>
    <t>Commercial Buildings Sector</t>
  </si>
  <si>
    <t>Industry Sector</t>
  </si>
  <si>
    <t>District Heating Sector</t>
  </si>
  <si>
    <t>LULUCF Sector</t>
  </si>
  <si>
    <t>Geoengineering Sector</t>
  </si>
  <si>
    <t>Source colour coding</t>
  </si>
  <si>
    <t>Electricity Prices - NRCAN (2020 CAD/GJ)</t>
  </si>
  <si>
    <t>EIA projections (2020 USD/million BTU)</t>
  </si>
  <si>
    <t>Hydrogen (2018 CAD/kwh)</t>
  </si>
  <si>
    <t>CER Canada's Energy Future End Use Prices (2018 CAD/GJ)</t>
  </si>
  <si>
    <t>Other Fuels (2019 USD/million BTU)</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</si>
  <si>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</si>
  <si>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</si>
  <si>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</si>
  <si>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</si>
  <si>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</si>
  <si>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</si>
  <si>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</si>
  <si>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</si>
  <si>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</si>
  <si>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</si>
  <si>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</si>
  <si>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</si>
  <si>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</si>
  <si>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</si>
  <si>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</si>
  <si>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</si>
  <si>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</si>
  <si>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</si>
  <si>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</si>
  <si>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</si>
  <si>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</si>
  <si>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</si>
  <si>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</si>
  <si>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</si>
  <si>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</si>
  <si>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</si>
  <si>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</si>
  <si>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</si>
  <si>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</si>
  <si>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</si>
  <si>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</si>
  <si>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</si>
  <si>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(not used in this variable)</t>
  </si>
  <si>
    <t>xcoal and coke</t>
  </si>
  <si>
    <t>Uses number from industrial</t>
  </si>
  <si>
    <t>Request from NRCAN</t>
  </si>
  <si>
    <t xml:space="preserve">Do we have national diesel prices for elecrcity? </t>
  </si>
  <si>
    <t xml:space="preserve">hard coal </t>
  </si>
  <si>
    <t>obtain from NRCan</t>
  </si>
  <si>
    <t>xwood</t>
  </si>
  <si>
    <t>Uses residential values for oil</t>
  </si>
  <si>
    <t>xheating oil</t>
  </si>
  <si>
    <t xml:space="preserve">petroleum diesel / includes heating oil </t>
  </si>
  <si>
    <t>use propane number for transportation (download AB data too)</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</si>
  <si>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</si>
  <si>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</si>
  <si>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</si>
  <si>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</si>
  <si>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</si>
  <si>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</si>
  <si>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</si>
  <si>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</si>
  <si>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</si>
  <si>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</si>
  <si>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</si>
  <si>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</si>
  <si>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</si>
  <si>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</si>
  <si>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 xml:space="preserve">need to establish which fuels are used or not (price = 0) </t>
  </si>
  <si>
    <t>Uses industrial values</t>
  </si>
  <si>
    <t>NOTES</t>
  </si>
  <si>
    <t>stopped biomass projection after 2035 (unreliable to project past this, and would go into negative prices by 2050)</t>
  </si>
  <si>
    <t>Electricity Prices - NRCAN (CAD/GJ)</t>
  </si>
  <si>
    <t>Hydrogen (CAD/kwh)</t>
  </si>
  <si>
    <t>CER Canada's Energy Future End Use Prices (2021CAD/GJ)</t>
  </si>
  <si>
    <t>Other Fuels (2019 USD/BTU)</t>
  </si>
  <si>
    <t>Propane Auto Prices (cents CAD/L)</t>
  </si>
  <si>
    <t>Biofuel prices (CAD/GJ)</t>
  </si>
  <si>
    <t>Units</t>
  </si>
  <si>
    <t xml:space="preserve">Units </t>
  </si>
  <si>
    <t xml:space="preserve">use commerial prices </t>
  </si>
  <si>
    <t>C$2021/GJ</t>
  </si>
  <si>
    <t>Candaian 2018 $ Cents per /L</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</si>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</sst>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8" formatCode="&quot;$&quot;#,##0.00_);[Red]\(&quot;$&quot;#,##0.00\)"/>
    <numFmt numFmtId="44" formatCode="_(&quot;$&quot;* #,##0.00_);_(&quot;$&quot;* \(#,##0.00\);_(&quot;$&quot;* &quot;-&quot;??_);_(@_)"/>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 numFmtId="170" formatCode="&quot;$&quot;#,##0.00"/>
    <numFmt numFmtId="171" formatCode="_(&quot;$&quot;* #,##0_);_(&quot;$&quot;* \(#,##0\);_(&quot;$&quot;* &quot;-&quot;??_);_(@_)"/>
    <numFmt numFmtId="172" formatCode="_(* #,##0_);_(* \(#,##0\);_(* &quot;-&quot;??_);_(@_)"/>
  </numFmts>
  <fonts count="84">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
      <u/>
      <sz val="11"/>
      <color theme="10"/>
      <name val="Calibri"/>
      <family val="2"/>
      <scheme val="minor"/>
    </font>
    <font>
      <sz val="9"/>
      <color indexed="8"/>
      <name val="Calibri"/>
    </font>
    <font>
      <b/>
      <sz val="9"/>
      <color indexed="81"/>
      <name val="Tahoma"/>
      <family val="2"/>
    </font>
    <font>
      <sz val="9"/>
      <color indexed="81"/>
      <name val="Tahoma"/>
      <family val="2"/>
    </font>
  </fonts>
  <fills count="5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s>
  <borders count="7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8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xf numFmtId="44" fontId="13" fillId="0" borderId="0" applyFont="0" applyFill="0" applyBorder="0" applyAlignment="0" applyProtection="0"/>
    <xf numFmtId="0" fontId="80" fillId="0" borderId="0" applyNumberFormat="0" applyFill="0" applyBorder="0" applyAlignment="0" applyProtection="0"/>
  </cellStyleXfs>
  <cellXfs count="340">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2" xfId="0" applyBorder="1"/>
    <xf numFmtId="0" fontId="0" fillId="0" borderId="33" xfId="0" applyBorder="1"/>
    <xf numFmtId="0" fontId="0" fillId="0" borderId="34" xfId="0" applyBorder="1"/>
    <xf numFmtId="0" fontId="0" fillId="0" borderId="35" xfId="0" applyBorder="1"/>
    <xf numFmtId="0" fontId="15" fillId="0" borderId="35" xfId="0" applyFont="1" applyBorder="1"/>
    <xf numFmtId="0" fontId="0" fillId="0" borderId="35" xfId="0" applyBorder="1" applyAlignment="1">
      <alignment horizontal="left"/>
    </xf>
    <xf numFmtId="0" fontId="0" fillId="0" borderId="36" xfId="0" applyBorder="1"/>
    <xf numFmtId="0" fontId="0" fillId="0" borderId="37"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38" xfId="0" applyFont="1" applyBorder="1" applyAlignment="1">
      <alignment readingOrder="1"/>
    </xf>
    <xf numFmtId="0" fontId="66" fillId="0" borderId="39" xfId="0" applyFont="1" applyBorder="1" applyAlignment="1">
      <alignment readingOrder="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 fillId="0" borderId="47" xfId="0" applyFont="1" applyBorder="1"/>
    <xf numFmtId="0" fontId="6" fillId="0" borderId="48"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49" xfId="0" applyFont="1" applyBorder="1" applyAlignment="1">
      <alignment readingOrder="1"/>
    </xf>
    <xf numFmtId="0" fontId="66" fillId="0" borderId="50" xfId="0" applyFont="1" applyBorder="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0" fillId="0" borderId="52" xfId="0" applyBorder="1"/>
    <xf numFmtId="0" fontId="66" fillId="0" borderId="53" xfId="0" applyFont="1" applyBorder="1" applyAlignment="1">
      <alignment readingOrder="1"/>
    </xf>
    <xf numFmtId="0" fontId="66" fillId="0" borderId="54" xfId="0" applyFont="1" applyBorder="1" applyAlignment="1">
      <alignment readingOrder="1"/>
    </xf>
    <xf numFmtId="0" fontId="66" fillId="0" borderId="55"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6" xfId="0" applyFont="1" applyFill="1" applyBorder="1" applyAlignment="1">
      <alignment wrapText="1"/>
    </xf>
    <xf numFmtId="0" fontId="68" fillId="0" borderId="0" xfId="0" applyFont="1"/>
    <xf numFmtId="0" fontId="69" fillId="0" borderId="0" xfId="0" applyFont="1" applyAlignment="1">
      <alignment wrapText="1"/>
    </xf>
    <xf numFmtId="0" fontId="0" fillId="0" borderId="57" xfId="0" applyBorder="1"/>
    <xf numFmtId="0" fontId="6" fillId="0" borderId="57" xfId="0" applyFont="1" applyBorder="1"/>
    <xf numFmtId="0" fontId="67" fillId="48" borderId="58" xfId="0" applyFont="1" applyFill="1" applyBorder="1" applyAlignment="1">
      <alignment wrapText="1"/>
    </xf>
    <xf numFmtId="0" fontId="70" fillId="48" borderId="60"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2" xfId="0" applyFont="1" applyFill="1" applyBorder="1" applyAlignment="1">
      <alignment wrapText="1"/>
    </xf>
    <xf numFmtId="0" fontId="67" fillId="48" borderId="63" xfId="0" applyFont="1" applyFill="1" applyBorder="1" applyAlignment="1">
      <alignment wrapText="1"/>
    </xf>
    <xf numFmtId="0" fontId="67" fillId="0" borderId="0" xfId="0" applyFont="1" applyAlignment="1">
      <alignment wrapText="1"/>
    </xf>
    <xf numFmtId="0" fontId="67" fillId="48" borderId="64" xfId="0" applyFont="1" applyFill="1" applyBorder="1" applyAlignment="1">
      <alignment wrapText="1"/>
    </xf>
    <xf numFmtId="0" fontId="67" fillId="48" borderId="65"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58"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58" xfId="0" applyFont="1" applyFill="1" applyBorder="1" applyAlignment="1">
      <alignment wrapText="1"/>
    </xf>
    <xf numFmtId="0" fontId="2" fillId="0" borderId="0" xfId="0" applyFont="1"/>
    <xf numFmtId="0" fontId="75" fillId="48" borderId="56" xfId="0" applyFont="1" applyFill="1" applyBorder="1" applyAlignment="1">
      <alignment wrapText="1"/>
    </xf>
    <xf numFmtId="0" fontId="76" fillId="0" borderId="0" xfId="0" applyFont="1"/>
    <xf numFmtId="0" fontId="2" fillId="0" borderId="59" xfId="0" applyFont="1" applyBorder="1"/>
    <xf numFmtId="0" fontId="1" fillId="0" borderId="57" xfId="0" applyFont="1" applyBorder="1"/>
    <xf numFmtId="0" fontId="2" fillId="0" borderId="57" xfId="0" applyFont="1" applyBorder="1"/>
    <xf numFmtId="0" fontId="47" fillId="0" borderId="28" xfId="0" applyFont="1" applyBorder="1"/>
    <xf numFmtId="0" fontId="51" fillId="0" borderId="66" xfId="0" applyFont="1" applyBorder="1"/>
    <xf numFmtId="0" fontId="47" fillId="0" borderId="67" xfId="0" applyFont="1" applyBorder="1"/>
    <xf numFmtId="0" fontId="47" fillId="0" borderId="66"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1" xfId="9" applyFont="1" applyFill="1" applyBorder="1" applyAlignment="1" applyProtection="1">
      <alignment wrapText="1"/>
    </xf>
    <xf numFmtId="0" fontId="78" fillId="48" borderId="61" xfId="0" applyFont="1" applyFill="1" applyBorder="1" applyAlignment="1">
      <alignment wrapText="1"/>
    </xf>
    <xf numFmtId="9" fontId="78" fillId="48" borderId="61" xfId="0" applyNumberFormat="1" applyFont="1" applyFill="1" applyBorder="1" applyAlignment="1">
      <alignment wrapText="1"/>
    </xf>
    <xf numFmtId="10" fontId="78" fillId="48" borderId="61" xfId="0" applyNumberFormat="1" applyFont="1" applyFill="1" applyBorder="1" applyAlignment="1">
      <alignment wrapText="1"/>
    </xf>
    <xf numFmtId="11" fontId="79" fillId="0" borderId="0" xfId="0" applyNumberFormat="1" applyFont="1"/>
    <xf numFmtId="0" fontId="56" fillId="38" borderId="68" xfId="0" applyFont="1" applyFill="1" applyBorder="1" applyAlignment="1">
      <alignment wrapText="1"/>
    </xf>
    <xf numFmtId="0" fontId="56" fillId="38" borderId="25" xfId="0" applyFont="1" applyFill="1" applyBorder="1" applyAlignment="1">
      <alignment wrapText="1"/>
    </xf>
    <xf numFmtId="0" fontId="80" fillId="0" borderId="0" xfId="83"/>
    <xf numFmtId="0" fontId="6" fillId="0" borderId="0" xfId="0" applyFont="1" applyAlignment="1">
      <alignment horizontal="center"/>
    </xf>
    <xf numFmtId="170" fontId="0" fillId="0" borderId="0" xfId="0" applyNumberFormat="1"/>
    <xf numFmtId="2" fontId="6" fillId="0" borderId="0" xfId="0" applyNumberFormat="1" applyFont="1"/>
    <xf numFmtId="9" fontId="0" fillId="0" borderId="0" xfId="81" applyFont="1"/>
    <xf numFmtId="0" fontId="0" fillId="0" borderId="0" xfId="0" applyAlignment="1">
      <alignment horizontal="left" vertical="center"/>
    </xf>
    <xf numFmtId="0" fontId="0" fillId="0" borderId="0" xfId="0" applyAlignment="1">
      <alignment horizontal="center" vertical="center"/>
    </xf>
    <xf numFmtId="0" fontId="6" fillId="0" borderId="0" xfId="0" applyFont="1" applyAlignment="1">
      <alignment horizontal="left" vertical="center" wrapText="1"/>
    </xf>
    <xf numFmtId="171" fontId="24" fillId="8" borderId="14" xfId="82" applyNumberFormat="1" applyFont="1" applyFill="1" applyBorder="1" applyAlignment="1">
      <alignment horizontal="center" vertical="center"/>
    </xf>
    <xf numFmtId="172" fontId="6" fillId="0" borderId="0" xfId="20" applyNumberFormat="1" applyFont="1"/>
    <xf numFmtId="172" fontId="0" fillId="0" borderId="0" xfId="20" applyNumberFormat="1" applyFont="1"/>
    <xf numFmtId="9" fontId="6" fillId="0" borderId="0" xfId="81" applyFont="1"/>
    <xf numFmtId="44" fontId="0" fillId="0" borderId="0" xfId="82" applyFont="1"/>
    <xf numFmtId="0" fontId="6" fillId="50" borderId="69" xfId="0" applyFont="1" applyFill="1" applyBorder="1" applyAlignment="1">
      <alignment horizontal="center" vertical="center"/>
    </xf>
    <xf numFmtId="0" fontId="0" fillId="0" borderId="70" xfId="0" applyBorder="1" applyAlignment="1">
      <alignment vertical="center" wrapText="1"/>
    </xf>
    <xf numFmtId="0" fontId="6" fillId="0" borderId="70" xfId="0" applyFont="1" applyBorder="1" applyAlignment="1">
      <alignment vertical="center" wrapText="1"/>
    </xf>
    <xf numFmtId="0" fontId="6" fillId="50" borderId="0" xfId="0" applyFont="1" applyFill="1" applyAlignment="1">
      <alignment horizontal="center" vertical="center"/>
    </xf>
    <xf numFmtId="2" fontId="31" fillId="35" borderId="0" xfId="13" applyNumberFormat="1" applyFont="1" applyFill="1"/>
    <xf numFmtId="44" fontId="0" fillId="35" borderId="0" xfId="0" applyNumberFormat="1" applyFill="1"/>
    <xf numFmtId="44" fontId="0" fillId="35" borderId="10" xfId="77" applyNumberFormat="1" applyFont="1" applyFill="1">
      <alignment wrapText="1"/>
    </xf>
    <xf numFmtId="1" fontId="0" fillId="0" borderId="0" xfId="0" applyNumberFormat="1"/>
    <xf numFmtId="0" fontId="81" fillId="0" borderId="0" xfId="13" applyFont="1"/>
    <xf numFmtId="2" fontId="71" fillId="51" borderId="0" xfId="0" applyNumberFormat="1" applyFont="1" applyFill="1"/>
    <xf numFmtId="2" fontId="71" fillId="52" borderId="0" xfId="0" applyNumberFormat="1" applyFont="1" applyFill="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37" fillId="36" borderId="10" xfId="77" applyNumberFormat="1" applyFont="1" applyFill="1">
      <alignment wrapText="1"/>
    </xf>
    <xf numFmtId="0" fontId="0" fillId="0" borderId="0" xfId="0" applyFill="1" applyBorder="1"/>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4">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Currency" xfId="82" builtinId="4"/>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Hyperlink 2" xfId="83" xr:uid="{DD91F486-EDF4-4A32-81D4-B3FA6502B4DB}"/>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39">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border outline="0">
        <top style="medium">
          <color indexed="64"/>
        </top>
      </border>
    </dxf>
    <dxf>
      <font>
        <b val="0"/>
        <i val="0"/>
        <strike val="0"/>
        <condense val="0"/>
        <extend val="0"/>
        <outline val="0"/>
        <shadow val="0"/>
        <u val="none"/>
        <vertAlign val="baseline"/>
        <sz val="11"/>
        <color rgb="FF000000"/>
        <name val="Arial Narrow"/>
        <family val="2"/>
        <scheme val="none"/>
      </font>
    </dxf>
    <dxf>
      <font>
        <b/>
        <i val="0"/>
        <strike val="0"/>
        <condense val="0"/>
        <extend val="0"/>
        <outline val="0"/>
        <shadow val="0"/>
        <u val="none"/>
        <vertAlign val="baseline"/>
        <sz val="10"/>
        <color auto="1"/>
        <name val="Arial"/>
        <family val="2"/>
        <scheme val="none"/>
      </font>
      <fill>
        <patternFill patternType="solid">
          <fgColor rgb="FF000000"/>
          <bgColor rgb="FF30F298"/>
        </patternFill>
      </fill>
      <alignment horizontal="general" vertical="bottom" textRotation="0" wrapText="1" indent="0" justifyLastLine="0" shrinkToFit="0" readingOrder="0"/>
    </dxf>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38"/>
      <tableStyleElement type="headerRow" dxfId="37"/>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67"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'BFPaT-pretax-natgas'!$A$2</c:f>
              <c:strCache>
                <c:ptCount val="1"/>
                <c:pt idx="0">
                  <c:v>Transportation Sector</c:v>
                </c:pt>
              </c:strCache>
            </c:strRef>
          </c:tx>
          <c:spPr>
            <a:ln w="28575" cap="rnd">
              <a:solidFill>
                <a:schemeClr val="accent1"/>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'BFPaT-pretax-natgas'!$B$2:$N$2</c:f>
              <c:numCache>
                <c:formatCode>0.000E+00</c:formatCode>
                <c:ptCount val="13"/>
                <c:pt idx="0">
                  <c:v>7.3476174080315573E-6</c:v>
                </c:pt>
                <c:pt idx="1">
                  <c:v>6.9258912966619755E-6</c:v>
                </c:pt>
                <c:pt idx="2">
                  <c:v>8.1714112863866027E-6</c:v>
                </c:pt>
                <c:pt idx="3">
                  <c:v>8.0801594967371886E-6</c:v>
                </c:pt>
                <c:pt idx="4">
                  <c:v>7.911190839616441E-6</c:v>
                </c:pt>
                <c:pt idx="5">
                  <c:v>8.4247517605459014E-6</c:v>
                </c:pt>
                <c:pt idx="6">
                  <c:v>8.875516111015386E-6</c:v>
                </c:pt>
                <c:pt idx="7">
                  <c:v>9.3771037724861691E-6</c:v>
                </c:pt>
                <c:pt idx="8">
                  <c:v>9.8685556805776604E-6</c:v>
                </c:pt>
                <c:pt idx="9">
                  <c:v>1.0357269053748628E-5</c:v>
                </c:pt>
                <c:pt idx="10">
                  <c:v>1.0794490254617444E-5</c:v>
                </c:pt>
                <c:pt idx="11">
                  <c:v>1.1234447846511907E-5</c:v>
                </c:pt>
                <c:pt idx="12">
                  <c:v>1.1667240433577138E-5</c:v>
                </c:pt>
              </c:numCache>
            </c:numRef>
          </c:val>
          <c:smooth val="0"/>
          <c:extLst>
            <c:ext xmlns:c16="http://schemas.microsoft.com/office/drawing/2014/chart" uri="{C3380CC4-5D6E-409C-BE32-E72D297353CC}">
              <c16:uniqueId val="{00000000-97B4-4DC8-85DE-2773F0E5FF3E}"/>
            </c:ext>
          </c:extLst>
        </c:ser>
        <c:ser>
          <c:idx val="1"/>
          <c:order val="1"/>
          <c:tx>
            <c:strRef>
              <c:f>'BFPaT-pretax-natgas'!$A$3</c:f>
              <c:strCache>
                <c:ptCount val="1"/>
                <c:pt idx="0">
                  <c:v>Electricity Sector</c:v>
                </c:pt>
              </c:strCache>
            </c:strRef>
          </c:tx>
          <c:spPr>
            <a:ln w="28575" cap="rnd">
              <a:solidFill>
                <a:schemeClr val="accent2"/>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'BFPaT-pretax-natgas'!$B$3:$N$3</c:f>
              <c:numCache>
                <c:formatCode>0.000E+00</c:formatCode>
                <c:ptCount val="13"/>
                <c:pt idx="0">
                  <c:v>2.7253918574820759E-6</c:v>
                </c:pt>
                <c:pt idx="1">
                  <c:v>1.9358829338434231E-6</c:v>
                </c:pt>
                <c:pt idx="2">
                  <c:v>2.4761799451273663E-6</c:v>
                </c:pt>
                <c:pt idx="3">
                  <c:v>2.7471730720713908E-6</c:v>
                </c:pt>
                <c:pt idx="4">
                  <c:v>3.0653464406140337E-6</c:v>
                </c:pt>
                <c:pt idx="5">
                  <c:v>3.5578502185082912E-6</c:v>
                </c:pt>
                <c:pt idx="6">
                  <c:v>3.9878998359766797E-6</c:v>
                </c:pt>
                <c:pt idx="7">
                  <c:v>4.4059340195486473E-6</c:v>
                </c:pt>
                <c:pt idx="8">
                  <c:v>4.8133801073159055E-6</c:v>
                </c:pt>
                <c:pt idx="9">
                  <c:v>5.1998981224926773E-6</c:v>
                </c:pt>
                <c:pt idx="10">
                  <c:v>5.5658251324521371E-6</c:v>
                </c:pt>
                <c:pt idx="11">
                  <c:v>5.9133884864168376E-6</c:v>
                </c:pt>
                <c:pt idx="12">
                  <c:v>6.2545416270310881E-6</c:v>
                </c:pt>
              </c:numCache>
            </c:numRef>
          </c:val>
          <c:smooth val="0"/>
          <c:extLst>
            <c:ext xmlns:c16="http://schemas.microsoft.com/office/drawing/2014/chart" uri="{C3380CC4-5D6E-409C-BE32-E72D297353CC}">
              <c16:uniqueId val="{00000001-97B4-4DC8-85DE-2773F0E5FF3E}"/>
            </c:ext>
          </c:extLst>
        </c:ser>
        <c:ser>
          <c:idx val="2"/>
          <c:order val="2"/>
          <c:tx>
            <c:strRef>
              <c:f>'BFPaT-pretax-natgas'!$A$4</c:f>
              <c:strCache>
                <c:ptCount val="1"/>
                <c:pt idx="0">
                  <c:v>Residential Buildings Sector</c:v>
                </c:pt>
              </c:strCache>
            </c:strRef>
          </c:tx>
          <c:spPr>
            <a:ln w="28575" cap="rnd">
              <a:solidFill>
                <a:schemeClr val="accent3"/>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'BFPaT-pretax-natgas'!$B$4:$N$4</c:f>
              <c:numCache>
                <c:formatCode>0.000E+00</c:formatCode>
                <c:ptCount val="13"/>
                <c:pt idx="0">
                  <c:v>7.1297069807554679E-6</c:v>
                </c:pt>
                <c:pt idx="1">
                  <c:v>6.4978324755133596E-6</c:v>
                </c:pt>
                <c:pt idx="2">
                  <c:v>7.2899946460351823E-6</c:v>
                </c:pt>
                <c:pt idx="3">
                  <c:v>7.588657411501344E-6</c:v>
                </c:pt>
                <c:pt idx="4">
                  <c:v>7.8342358797704295E-6</c:v>
                </c:pt>
                <c:pt idx="5">
                  <c:v>8.334468849406937E-6</c:v>
                </c:pt>
                <c:pt idx="6">
                  <c:v>8.7643200885240636E-6</c:v>
                </c:pt>
                <c:pt idx="7">
                  <c:v>9.1804127055109794E-6</c:v>
                </c:pt>
                <c:pt idx="8">
                  <c:v>9.5872097680559069E-6</c:v>
                </c:pt>
                <c:pt idx="9">
                  <c:v>9.9927634875615994E-6</c:v>
                </c:pt>
                <c:pt idx="10">
                  <c:v>1.0376554153202626E-5</c:v>
                </c:pt>
                <c:pt idx="11">
                  <c:v>1.0740810754457562E-5</c:v>
                </c:pt>
                <c:pt idx="12">
                  <c:v>1.1092728024740595E-5</c:v>
                </c:pt>
              </c:numCache>
            </c:numRef>
          </c:val>
          <c:smooth val="0"/>
          <c:extLst>
            <c:ext xmlns:c16="http://schemas.microsoft.com/office/drawing/2014/chart" uri="{C3380CC4-5D6E-409C-BE32-E72D297353CC}">
              <c16:uniqueId val="{00000002-97B4-4DC8-85DE-2773F0E5FF3E}"/>
            </c:ext>
          </c:extLst>
        </c:ser>
        <c:ser>
          <c:idx val="3"/>
          <c:order val="3"/>
          <c:tx>
            <c:strRef>
              <c:f>'BFPaT-pretax-natgas'!$A$5</c:f>
              <c:strCache>
                <c:ptCount val="1"/>
                <c:pt idx="0">
                  <c:v>Commercial Buildings Sector</c:v>
                </c:pt>
              </c:strCache>
            </c:strRef>
          </c:tx>
          <c:spPr>
            <a:ln w="28575" cap="rnd">
              <a:solidFill>
                <a:schemeClr val="accent4"/>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'BFPaT-pretax-natgas'!$B$5:$N$5</c:f>
              <c:numCache>
                <c:formatCode>0.000E+00</c:formatCode>
                <c:ptCount val="13"/>
                <c:pt idx="0">
                  <c:v>5.4121660639963274E-6</c:v>
                </c:pt>
                <c:pt idx="1">
                  <c:v>4.518438372136521E-6</c:v>
                </c:pt>
                <c:pt idx="2">
                  <c:v>5.1121843012785388E-6</c:v>
                </c:pt>
                <c:pt idx="3">
                  <c:v>5.4351996645866073E-6</c:v>
                </c:pt>
                <c:pt idx="4">
                  <c:v>5.7161451049459379E-6</c:v>
                </c:pt>
                <c:pt idx="5">
                  <c:v>6.2360831395482491E-6</c:v>
                </c:pt>
                <c:pt idx="6">
                  <c:v>6.6801885849067379E-6</c:v>
                </c:pt>
                <c:pt idx="7">
                  <c:v>7.1026099082840096E-6</c:v>
                </c:pt>
                <c:pt idx="8">
                  <c:v>7.5157222788310143E-6</c:v>
                </c:pt>
                <c:pt idx="9">
                  <c:v>7.9262610706928046E-6</c:v>
                </c:pt>
                <c:pt idx="10">
                  <c:v>8.3215886241316995E-6</c:v>
                </c:pt>
                <c:pt idx="11">
                  <c:v>8.6970429999869075E-6</c:v>
                </c:pt>
                <c:pt idx="12">
                  <c:v>9.0587431425537641E-6</c:v>
                </c:pt>
              </c:numCache>
            </c:numRef>
          </c:val>
          <c:smooth val="0"/>
          <c:extLst>
            <c:ext xmlns:c16="http://schemas.microsoft.com/office/drawing/2014/chart" uri="{C3380CC4-5D6E-409C-BE32-E72D297353CC}">
              <c16:uniqueId val="{00000003-97B4-4DC8-85DE-2773F0E5FF3E}"/>
            </c:ext>
          </c:extLst>
        </c:ser>
        <c:ser>
          <c:idx val="4"/>
          <c:order val="4"/>
          <c:tx>
            <c:strRef>
              <c:f>'BFPaT-pretax-natgas'!$A$6</c:f>
              <c:strCache>
                <c:ptCount val="1"/>
                <c:pt idx="0">
                  <c:v>Industry Sector</c:v>
                </c:pt>
              </c:strCache>
            </c:strRef>
          </c:tx>
          <c:spPr>
            <a:ln w="28575" cap="rnd">
              <a:solidFill>
                <a:schemeClr val="accent5"/>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'BFPaT-pretax-natgas'!$B$6:$N$6</c:f>
              <c:numCache>
                <c:formatCode>0.000E+00</c:formatCode>
                <c:ptCount val="13"/>
                <c:pt idx="0">
                  <c:v>2.9047778586645851E-6</c:v>
                </c:pt>
                <c:pt idx="1">
                  <c:v>2.0633032522487441E-6</c:v>
                </c:pt>
                <c:pt idx="2">
                  <c:v>2.6391627533959362E-6</c:v>
                </c:pt>
                <c:pt idx="3">
                  <c:v>2.9279927184654491E-6</c:v>
                </c:pt>
                <c:pt idx="4">
                  <c:v>3.2671083409114869E-6</c:v>
                </c:pt>
                <c:pt idx="5">
                  <c:v>3.792028845611904E-6</c:v>
                </c:pt>
                <c:pt idx="6">
                  <c:v>4.2503844407971981E-6</c:v>
                </c:pt>
                <c:pt idx="7">
                  <c:v>4.6959337431006973E-6</c:v>
                </c:pt>
                <c:pt idx="8">
                  <c:v>5.1301980383786918E-6</c:v>
                </c:pt>
                <c:pt idx="9">
                  <c:v>5.5421567698829931E-6</c:v>
                </c:pt>
                <c:pt idx="10">
                  <c:v>5.9321691908489819E-6</c:v>
                </c:pt>
                <c:pt idx="11">
                  <c:v>6.3026092552045718E-6</c:v>
                </c:pt>
                <c:pt idx="12">
                  <c:v>6.6662171842991046E-6</c:v>
                </c:pt>
              </c:numCache>
            </c:numRef>
          </c:val>
          <c:smooth val="0"/>
          <c:extLst>
            <c:ext xmlns:c16="http://schemas.microsoft.com/office/drawing/2014/chart" uri="{C3380CC4-5D6E-409C-BE32-E72D297353CC}">
              <c16:uniqueId val="{00000004-97B4-4DC8-85DE-2773F0E5FF3E}"/>
            </c:ext>
          </c:extLst>
        </c:ser>
        <c:ser>
          <c:idx val="5"/>
          <c:order val="5"/>
          <c:tx>
            <c:strRef>
              <c:f>'BFPaT-pretax-natgas'!$A$7</c:f>
              <c:strCache>
                <c:ptCount val="1"/>
                <c:pt idx="0">
                  <c:v>District Heating Sector</c:v>
                </c:pt>
              </c:strCache>
            </c:strRef>
          </c:tx>
          <c:spPr>
            <a:ln w="28575" cap="rnd">
              <a:solidFill>
                <a:schemeClr val="accent6"/>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'BFPaT-pretax-natgas'!$B$7:$N$7</c:f>
              <c:numCache>
                <c:formatCode>0.000E+00</c:formatCode>
                <c:ptCount val="13"/>
                <c:pt idx="0">
                  <c:v>2.7253918574820759E-6</c:v>
                </c:pt>
                <c:pt idx="1">
                  <c:v>1.9358829338434231E-6</c:v>
                </c:pt>
                <c:pt idx="2">
                  <c:v>2.4761799451273663E-6</c:v>
                </c:pt>
                <c:pt idx="3">
                  <c:v>2.7471730720713908E-6</c:v>
                </c:pt>
                <c:pt idx="4">
                  <c:v>3.0653464406140337E-6</c:v>
                </c:pt>
                <c:pt idx="5">
                  <c:v>3.5578502185082912E-6</c:v>
                </c:pt>
                <c:pt idx="6">
                  <c:v>3.9878998359766797E-6</c:v>
                </c:pt>
                <c:pt idx="7">
                  <c:v>4.4059340195486473E-6</c:v>
                </c:pt>
                <c:pt idx="8">
                  <c:v>4.8133801073159055E-6</c:v>
                </c:pt>
                <c:pt idx="9">
                  <c:v>5.1998981224926773E-6</c:v>
                </c:pt>
                <c:pt idx="10">
                  <c:v>5.5658251324521371E-6</c:v>
                </c:pt>
                <c:pt idx="11">
                  <c:v>5.9133884864168376E-6</c:v>
                </c:pt>
                <c:pt idx="12">
                  <c:v>6.2545416270310881E-6</c:v>
                </c:pt>
              </c:numCache>
            </c:numRef>
          </c:val>
          <c:smooth val="0"/>
          <c:extLst>
            <c:ext xmlns:c16="http://schemas.microsoft.com/office/drawing/2014/chart" uri="{C3380CC4-5D6E-409C-BE32-E72D297353CC}">
              <c16:uniqueId val="{00000005-97B4-4DC8-85DE-2773F0E5FF3E}"/>
            </c:ext>
          </c:extLst>
        </c:ser>
        <c:ser>
          <c:idx val="7"/>
          <c:order val="6"/>
          <c:tx>
            <c:strRef>
              <c:f>'BFPaT-pretax-natgas'!$A$9</c:f>
              <c:strCache>
                <c:ptCount val="1"/>
                <c:pt idx="0">
                  <c:v>Geoengineering Sector</c:v>
                </c:pt>
              </c:strCache>
            </c:strRef>
          </c:tx>
          <c:spPr>
            <a:ln w="28575" cap="rnd">
              <a:solidFill>
                <a:schemeClr val="accent2">
                  <a:lumMod val="60000"/>
                </a:schemeClr>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'BFPaT-pretax-natgas'!$B$9:$N$9</c:f>
              <c:numCache>
                <c:formatCode>0.000E+00</c:formatCode>
                <c:ptCount val="13"/>
                <c:pt idx="0">
                  <c:v>2.9047778586645851E-6</c:v>
                </c:pt>
                <c:pt idx="1">
                  <c:v>2.0633032522487441E-6</c:v>
                </c:pt>
                <c:pt idx="2">
                  <c:v>2.6391627533959362E-6</c:v>
                </c:pt>
                <c:pt idx="3">
                  <c:v>2.9279927184654491E-6</c:v>
                </c:pt>
                <c:pt idx="4">
                  <c:v>3.2671083409114869E-6</c:v>
                </c:pt>
                <c:pt idx="5">
                  <c:v>3.792028845611904E-6</c:v>
                </c:pt>
                <c:pt idx="6">
                  <c:v>4.2503844407971981E-6</c:v>
                </c:pt>
                <c:pt idx="7">
                  <c:v>4.6959337431006973E-6</c:v>
                </c:pt>
                <c:pt idx="8">
                  <c:v>5.1301980383786918E-6</c:v>
                </c:pt>
                <c:pt idx="9">
                  <c:v>5.5421567698829931E-6</c:v>
                </c:pt>
                <c:pt idx="10">
                  <c:v>5.9321691908489819E-6</c:v>
                </c:pt>
                <c:pt idx="11">
                  <c:v>6.3026092552045718E-6</c:v>
                </c:pt>
                <c:pt idx="12">
                  <c:v>6.6662171842991046E-6</c:v>
                </c:pt>
              </c:numCache>
            </c:numRef>
          </c:val>
          <c:smooth val="0"/>
          <c:extLst>
            <c:ext xmlns:c16="http://schemas.microsoft.com/office/drawing/2014/chart" uri="{C3380CC4-5D6E-409C-BE32-E72D297353CC}">
              <c16:uniqueId val="{00000007-97B4-4DC8-85DE-2773F0E5FF3E}"/>
            </c:ext>
          </c:extLst>
        </c:ser>
        <c:dLbls>
          <c:showLegendKey val="0"/>
          <c:showVal val="0"/>
          <c:showCatName val="0"/>
          <c:showSerName val="0"/>
          <c:showPercent val="0"/>
          <c:showBubbleSize val="0"/>
        </c:dLbls>
        <c:smooth val="0"/>
        <c:axId val="1140655775"/>
        <c:axId val="1140638303"/>
      </c:lineChart>
      <c:catAx>
        <c:axId val="114065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38303"/>
        <c:crosses val="autoZero"/>
        <c:auto val="1"/>
        <c:lblAlgn val="ctr"/>
        <c:lblOffset val="100"/>
        <c:noMultiLvlLbl val="0"/>
      </c:catAx>
      <c:valAx>
        <c:axId val="1140638303"/>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5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533400</xdr:colOff>
      <xdr:row>11</xdr:row>
      <xdr:rowOff>71437</xdr:rowOff>
    </xdr:from>
    <xdr:to>
      <xdr:col>13</xdr:col>
      <xdr:colOff>438150</xdr:colOff>
      <xdr:row>25</xdr:row>
      <xdr:rowOff>147637</xdr:rowOff>
    </xdr:to>
    <xdr:graphicFrame macro="">
      <xdr:nvGraphicFramePr>
        <xdr:cNvPr id="4" name="Chart 3">
          <a:extLst>
            <a:ext uri="{FF2B5EF4-FFF2-40B4-BE49-F238E27FC236}">
              <a16:creationId xmlns:a16="http://schemas.microsoft.com/office/drawing/2014/main" id="{3FEC0BAE-8271-09B2-2F69-375C2BE8A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DAF38B-B499-4E5F-B526-A411336442CB}" name="Table1" displayName="Table1" ref="A4:AH298" totalsRowShown="0" headerRowDxfId="36" dataDxfId="35" tableBorderDxfId="34">
  <autoFilter ref="A4:AH298" xr:uid="{9EDAF38B-B499-4E5F-B526-A411336442CB}">
    <filterColumn colId="1">
      <filters>
        <filter val="Industrial"/>
      </filters>
    </filterColumn>
    <filterColumn colId="2">
      <filters>
        <filter val="Natural Gas"/>
      </filters>
    </filterColumn>
  </autoFilter>
  <tableColumns count="34">
    <tableColumn id="1" xr3:uid="{A1EFB456-A189-472F-848E-3AE0E1254015}" name="Province" dataDxfId="33"/>
    <tableColumn id="2" xr3:uid="{67964756-3242-4C5B-900C-E1676F4DE273}" name="Rate Class" dataDxfId="32"/>
    <tableColumn id="3" xr3:uid="{E57023BD-75B8-47EE-83C0-AEAF7D444A17}" name="unit.var.name" dataDxfId="31"/>
    <tableColumn id="4" xr3:uid="{20440B16-A9C1-46A2-92DF-D29C63C3F2C1}" name="2020" dataDxfId="30"/>
    <tableColumn id="5" xr3:uid="{16899E48-BE00-4626-808E-15EA011BA776}" name="2021" dataDxfId="29"/>
    <tableColumn id="6" xr3:uid="{E7B70005-AFEB-4263-82AE-5578554762A6}" name="2022" dataDxfId="28"/>
    <tableColumn id="7" xr3:uid="{F7C323E3-2A35-41DD-A989-D1F826E557DD}" name="2023" dataDxfId="27"/>
    <tableColumn id="8" xr3:uid="{587CF573-E9FF-46F0-9AC9-823153F16370}" name="2024" dataDxfId="26"/>
    <tableColumn id="9" xr3:uid="{4E5EE309-4F1E-4092-8076-159BE83DAE87}" name="2025" dataDxfId="25"/>
    <tableColumn id="10" xr3:uid="{3A85A277-858F-4D74-9004-767F073A9FA5}" name="2026" dataDxfId="24"/>
    <tableColumn id="11" xr3:uid="{F22365D1-19FE-40F1-9887-36B980CB6581}" name="2027" dataDxfId="23"/>
    <tableColumn id="12" xr3:uid="{1D0EA044-BD0B-4F75-8891-C1BD8D3202F0}" name="2028" dataDxfId="22"/>
    <tableColumn id="13" xr3:uid="{1E52567B-9661-40F7-A763-1D6ABCAA7105}" name="2029" dataDxfId="21"/>
    <tableColumn id="14" xr3:uid="{A95B18A0-1A5E-4E3C-863C-7FAED57C67E9}" name="2030" dataDxfId="20"/>
    <tableColumn id="15" xr3:uid="{E0754516-2701-4A1B-AD80-BA822BA64A5F}" name="2031" dataDxfId="19"/>
    <tableColumn id="16" xr3:uid="{67C6EFFA-F3EC-4A1B-8F83-9ADFB7312996}" name="2032" dataDxfId="18"/>
    <tableColumn id="17" xr3:uid="{A27CA734-2F89-461F-B74C-82854CD90AEC}" name="2033" dataDxfId="17"/>
    <tableColumn id="18" xr3:uid="{C023394A-B527-4F77-868A-EAB6589398FC}" name="2034" dataDxfId="16"/>
    <tableColumn id="19" xr3:uid="{EFC95584-87A3-4992-8403-DB38047FD2E0}" name="2035" dataDxfId="15"/>
    <tableColumn id="20" xr3:uid="{08CDD41B-1DF4-4180-B6D1-D03D0651D681}" name="2036" dataDxfId="14"/>
    <tableColumn id="21" xr3:uid="{A28C6525-3554-4A1B-BE2B-EE852F375836}" name="2037" dataDxfId="13"/>
    <tableColumn id="22" xr3:uid="{AA62C7B9-A5EB-44DA-8046-2D06F1E8A53D}" name="2038" dataDxfId="12"/>
    <tableColumn id="23" xr3:uid="{4F6252A7-DC8D-410B-BA72-E19B5D6A20A1}" name="2039" dataDxfId="11"/>
    <tableColumn id="24" xr3:uid="{F64B8140-DF17-49BA-947A-5300D880CE02}" name="2040" dataDxfId="10"/>
    <tableColumn id="25" xr3:uid="{66A78788-671D-4126-8E90-4E5DABC019BD}" name="2041" dataDxfId="9"/>
    <tableColumn id="26" xr3:uid="{5C46FF02-2076-4412-98A6-A0B4C945FE79}" name="2042" dataDxfId="8"/>
    <tableColumn id="27" xr3:uid="{4B656071-C42F-4315-B75A-89C3AF8C748C}" name="2043" dataDxfId="7"/>
    <tableColumn id="28" xr3:uid="{E4D9E5F8-37A5-4BDD-8987-95A7459AEAAA}" name="2044" dataDxfId="6"/>
    <tableColumn id="29" xr3:uid="{D3F19C15-FF0A-4967-8EB8-F0356DF6E30F}" name="2045" dataDxfId="5"/>
    <tableColumn id="30" xr3:uid="{221D7A46-055E-43AE-A301-DB3750E625FF}" name="2046" dataDxfId="4"/>
    <tableColumn id="31" xr3:uid="{A161E6AC-B26D-46DA-90E8-44EE8C09A7D6}" name="2047" dataDxfId="3"/>
    <tableColumn id="32" xr3:uid="{9C2CC5F5-0DD1-4355-B9E7-CB5FCDC21A48}" name="2048" dataDxfId="2"/>
    <tableColumn id="33" xr3:uid="{BDACAF34-21D0-439A-943C-4B1E6EDD5B6A}" name="2049" dataDxfId="1"/>
    <tableColumn id="34" xr3:uid="{E7118985-052C-46C1-8594-4BDE0B8C3F15}" name="2050" dataDxfId="0"/>
  </tableColumns>
  <tableStyleInfo name="TableStyleMedium9" showFirstColumn="0" showLastColumn="0" showRowStripes="1" showColumnStripes="0"/>
</table>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1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 Id="rId9"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85" zoomScaleNormal="85" workbookViewId="0">
      <selection activeCell="D40" sqref="D40"/>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6" t="s">
        <v>8</v>
      </c>
    </row>
    <row r="7" spans="1:8">
      <c r="B7" t="s">
        <v>9</v>
      </c>
      <c r="D7" s="2">
        <v>2019</v>
      </c>
      <c r="E7" s="276"/>
    </row>
    <row r="8" spans="1:8">
      <c r="B8" s="8"/>
      <c r="D8" t="s">
        <v>10</v>
      </c>
      <c r="E8" s="276"/>
    </row>
    <row r="9" spans="1:8">
      <c r="D9" t="s">
        <v>11</v>
      </c>
    </row>
    <row r="10" spans="1:8">
      <c r="E10" s="2"/>
    </row>
    <row r="11" spans="1:8">
      <c r="B11" s="7" t="s">
        <v>12</v>
      </c>
      <c r="D11" s="7" t="s">
        <v>13</v>
      </c>
    </row>
    <row r="12" spans="1:8">
      <c r="B12" t="s">
        <v>14</v>
      </c>
      <c r="D12" s="129" t="s">
        <v>15</v>
      </c>
      <c r="E12" s="129"/>
      <c r="F12" s="130"/>
      <c r="G12" s="130"/>
      <c r="H12" s="130"/>
    </row>
    <row r="13" spans="1:8">
      <c r="B13" s="2">
        <v>2018</v>
      </c>
      <c r="D13" s="129" t="s">
        <v>16</v>
      </c>
      <c r="E13" s="129"/>
      <c r="F13" s="130"/>
      <c r="G13" s="130"/>
      <c r="H13" s="129"/>
    </row>
    <row r="14" spans="1:8">
      <c r="B14" s="4" t="s">
        <v>17</v>
      </c>
      <c r="D14" s="129" t="s">
        <v>18</v>
      </c>
      <c r="E14" s="129"/>
      <c r="F14" s="130"/>
      <c r="G14" s="130"/>
      <c r="H14" s="130"/>
    </row>
    <row r="15" spans="1:8">
      <c r="B15" s="4"/>
      <c r="D15" s="280">
        <v>2021</v>
      </c>
      <c r="E15" s="130"/>
      <c r="F15" s="131"/>
      <c r="G15" s="130"/>
      <c r="H15" s="130"/>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1">
        <v>2021</v>
      </c>
    </row>
    <row r="30" spans="2:4">
      <c r="D30" t="s">
        <v>31</v>
      </c>
    </row>
    <row r="32" spans="2:4">
      <c r="B32" s="7" t="s">
        <v>32</v>
      </c>
      <c r="D32" s="7" t="s">
        <v>33</v>
      </c>
    </row>
    <row r="33" spans="1:4">
      <c r="B33" s="10" t="s">
        <v>34</v>
      </c>
      <c r="D33" s="296" t="s">
        <v>35</v>
      </c>
    </row>
    <row r="34" spans="1:4">
      <c r="B34" s="10" t="s">
        <v>36</v>
      </c>
      <c r="D34" s="297">
        <v>2020</v>
      </c>
    </row>
    <row r="35" spans="1:4">
      <c r="B35" s="282">
        <v>2021</v>
      </c>
      <c r="D35" s="296" t="s">
        <v>37</v>
      </c>
    </row>
    <row r="36" spans="1:4">
      <c r="B36" s="283" t="s">
        <v>38</v>
      </c>
      <c r="D36" s="4" t="s">
        <v>39</v>
      </c>
    </row>
    <row r="37" spans="1:4">
      <c r="D37" s="296"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77"/>
    </row>
    <row r="104" spans="1:1">
      <c r="A104" s="278"/>
    </row>
    <row r="105" spans="1:1">
      <c r="A105" s="279"/>
    </row>
    <row r="106" spans="1:1">
      <c r="A106" s="279"/>
    </row>
    <row r="114" spans="1:1">
      <c r="A114" s="276"/>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5C7B-B23C-4420-83AD-BB9670FF43E8}">
  <dimension ref="A1:AW50"/>
  <sheetViews>
    <sheetView topLeftCell="A40" zoomScale="115" zoomScaleNormal="115" workbookViewId="0">
      <selection activeCell="D24" sqref="D24"/>
    </sheetView>
  </sheetViews>
  <sheetFormatPr defaultRowHeight="15"/>
  <cols>
    <col min="1" max="1" width="20" bestFit="1" customWidth="1"/>
    <col min="2" max="2" width="15" customWidth="1"/>
    <col min="3" max="3" width="26.7109375" bestFit="1" customWidth="1"/>
    <col min="4" max="49" width="10.7109375" bestFit="1" customWidth="1"/>
  </cols>
  <sheetData>
    <row r="1" spans="1:49" ht="30">
      <c r="A1" s="1" t="s">
        <v>47</v>
      </c>
      <c r="B1" s="57" t="s">
        <v>48</v>
      </c>
      <c r="C1" s="305" t="s">
        <v>49</v>
      </c>
    </row>
    <row r="2" spans="1:49">
      <c r="A2" s="1" t="s">
        <v>50</v>
      </c>
      <c r="B2" t="s">
        <v>51</v>
      </c>
    </row>
    <row r="3" spans="1:49">
      <c r="A3" s="1" t="s">
        <v>52</v>
      </c>
      <c r="B3" t="s">
        <v>53</v>
      </c>
    </row>
    <row r="4" spans="1:49">
      <c r="A4" s="1" t="s">
        <v>54</v>
      </c>
      <c r="B4" t="s">
        <v>55</v>
      </c>
    </row>
    <row r="5" spans="1:49">
      <c r="D5" s="306">
        <v>2005</v>
      </c>
      <c r="E5" s="306">
        <v>2006</v>
      </c>
      <c r="F5" s="306">
        <v>2007</v>
      </c>
      <c r="G5" s="306">
        <v>2008</v>
      </c>
      <c r="H5" s="306">
        <v>2009</v>
      </c>
      <c r="I5" s="306">
        <v>2010</v>
      </c>
      <c r="J5" s="306">
        <v>2011</v>
      </c>
      <c r="K5" s="306">
        <v>2012</v>
      </c>
      <c r="L5" s="306">
        <v>2013</v>
      </c>
      <c r="M5" s="306">
        <v>2014</v>
      </c>
      <c r="N5" s="306">
        <v>2015</v>
      </c>
      <c r="O5" s="306">
        <v>2016</v>
      </c>
      <c r="P5" s="306">
        <v>2017</v>
      </c>
      <c r="Q5" s="306">
        <v>2018</v>
      </c>
      <c r="R5" s="306">
        <v>2019</v>
      </c>
      <c r="S5" s="306">
        <v>2020</v>
      </c>
      <c r="T5" s="306">
        <v>2021</v>
      </c>
      <c r="U5" s="306">
        <v>2022</v>
      </c>
      <c r="V5" s="306">
        <v>2023</v>
      </c>
      <c r="W5" s="306">
        <v>2024</v>
      </c>
      <c r="X5" s="306">
        <v>2025</v>
      </c>
      <c r="Y5" s="306">
        <v>2026</v>
      </c>
      <c r="Z5" s="306">
        <v>2027</v>
      </c>
      <c r="AA5" s="306">
        <v>2028</v>
      </c>
      <c r="AB5" s="306">
        <v>2029</v>
      </c>
      <c r="AC5" s="306">
        <v>2030</v>
      </c>
      <c r="AD5" s="306">
        <v>2031</v>
      </c>
      <c r="AE5" s="306">
        <v>2032</v>
      </c>
      <c r="AF5" s="306">
        <v>2033</v>
      </c>
      <c r="AG5" s="306">
        <v>2034</v>
      </c>
      <c r="AH5" s="306">
        <v>2035</v>
      </c>
      <c r="AI5" s="306">
        <v>2036</v>
      </c>
      <c r="AJ5" s="306">
        <v>2037</v>
      </c>
      <c r="AK5" s="306">
        <v>2038</v>
      </c>
      <c r="AL5" s="306">
        <v>2039</v>
      </c>
      <c r="AM5" s="306">
        <v>2040</v>
      </c>
      <c r="AN5" s="306">
        <v>2041</v>
      </c>
      <c r="AO5" s="306">
        <v>2042</v>
      </c>
      <c r="AP5" s="306">
        <v>2043</v>
      </c>
      <c r="AQ5" s="306">
        <v>2044</v>
      </c>
      <c r="AR5" s="306">
        <v>2045</v>
      </c>
      <c r="AS5" s="306">
        <v>2046</v>
      </c>
      <c r="AT5" s="306">
        <v>2047</v>
      </c>
      <c r="AU5" s="306">
        <v>2048</v>
      </c>
      <c r="AV5" s="306">
        <v>2049</v>
      </c>
      <c r="AW5" s="306">
        <v>2050</v>
      </c>
    </row>
    <row r="6" spans="1:49">
      <c r="A6" t="s">
        <v>56</v>
      </c>
      <c r="C6" t="s">
        <v>57</v>
      </c>
      <c r="D6" s="307">
        <v>21.064528209999999</v>
      </c>
      <c r="E6" s="307">
        <v>22.436134599999999</v>
      </c>
      <c r="F6" s="307">
        <v>24.97309078</v>
      </c>
      <c r="G6" s="307">
        <v>32.915115749999998</v>
      </c>
      <c r="H6" s="307">
        <v>25.411958989999999</v>
      </c>
      <c r="I6" s="307">
        <v>19.388120399999998</v>
      </c>
      <c r="J6" s="307">
        <v>23.8799308</v>
      </c>
      <c r="K6" s="307">
        <v>27.31181145</v>
      </c>
      <c r="L6" s="307">
        <v>40.438898170000002</v>
      </c>
      <c r="M6" s="307">
        <v>23.721800739999999</v>
      </c>
      <c r="N6" s="307">
        <v>17.1651326</v>
      </c>
      <c r="O6" s="307">
        <v>16.853455960000002</v>
      </c>
      <c r="P6" s="307">
        <v>16.90387424</v>
      </c>
      <c r="Q6" s="307">
        <v>16.954292519999999</v>
      </c>
      <c r="R6" s="307">
        <v>17.00356493</v>
      </c>
      <c r="S6" s="307">
        <v>17.901927010000001</v>
      </c>
      <c r="T6" s="307">
        <v>18.464320010000002</v>
      </c>
      <c r="U6" s="307">
        <v>19.026713000000001</v>
      </c>
      <c r="V6" s="307">
        <v>19.589106000000001</v>
      </c>
      <c r="W6" s="307">
        <v>20.12337934</v>
      </c>
      <c r="X6" s="307">
        <v>20.657652689999999</v>
      </c>
      <c r="Y6" s="307">
        <v>21.163806390000001</v>
      </c>
      <c r="Z6" s="307">
        <v>21.641840429999998</v>
      </c>
      <c r="AA6" s="307">
        <v>22.091754829999999</v>
      </c>
      <c r="AB6" s="307">
        <v>22.513549579999999</v>
      </c>
      <c r="AC6" s="307">
        <v>22.907224670000002</v>
      </c>
      <c r="AD6" s="307">
        <v>23.231987530000001</v>
      </c>
      <c r="AE6" s="307">
        <v>23.55675038</v>
      </c>
      <c r="AF6" s="307">
        <v>23.881513229999999</v>
      </c>
      <c r="AG6" s="307">
        <v>24.206276079999999</v>
      </c>
      <c r="AH6" s="307">
        <v>24.531038939999998</v>
      </c>
      <c r="AI6" s="307">
        <v>24.855801790000001</v>
      </c>
      <c r="AJ6" s="307">
        <v>25.18056464</v>
      </c>
      <c r="AK6" s="307">
        <v>25.505327489999999</v>
      </c>
      <c r="AL6" s="307">
        <v>25.830090349999999</v>
      </c>
      <c r="AM6" s="307">
        <v>26.154853200000002</v>
      </c>
      <c r="AN6" s="307">
        <v>26.479616050000001</v>
      </c>
      <c r="AO6" s="307">
        <v>26.8043789</v>
      </c>
      <c r="AP6" s="307">
        <v>27.12914176</v>
      </c>
      <c r="AQ6" s="307">
        <v>27.453904609999999</v>
      </c>
      <c r="AR6" s="307">
        <v>27.778667460000001</v>
      </c>
      <c r="AS6" s="307">
        <v>28.10343031</v>
      </c>
      <c r="AT6" s="307">
        <v>28.42819317</v>
      </c>
      <c r="AU6" s="307">
        <v>28.752956019999999</v>
      </c>
      <c r="AV6" s="307">
        <v>29.077718870000002</v>
      </c>
      <c r="AW6" s="307">
        <v>29.402481720000001</v>
      </c>
    </row>
    <row r="7" spans="1:49">
      <c r="A7" t="s">
        <v>56</v>
      </c>
      <c r="C7" t="s">
        <v>58</v>
      </c>
      <c r="D7" s="307">
        <v>16.19458071</v>
      </c>
      <c r="E7" s="307">
        <v>16.898144890000001</v>
      </c>
      <c r="F7" s="307">
        <v>16.801891810000001</v>
      </c>
      <c r="G7" s="307">
        <v>16.863768790000002</v>
      </c>
      <c r="H7" s="307">
        <v>18.15860189</v>
      </c>
      <c r="I7" s="307">
        <v>18.67997274</v>
      </c>
      <c r="J7" s="307">
        <v>17.190341740000001</v>
      </c>
      <c r="K7" s="307">
        <v>19.87167754</v>
      </c>
      <c r="L7" s="307">
        <v>21.01410993</v>
      </c>
      <c r="M7" s="307">
        <v>22.233315609999998</v>
      </c>
      <c r="N7" s="307">
        <v>23.720654870000001</v>
      </c>
      <c r="O7" s="307">
        <v>24.551410619999999</v>
      </c>
      <c r="P7" s="307">
        <v>24.919234889999998</v>
      </c>
      <c r="Q7" s="307">
        <v>25.178201510000001</v>
      </c>
      <c r="R7" s="307">
        <v>25.287059159999998</v>
      </c>
      <c r="S7" s="307">
        <v>25.33996089</v>
      </c>
      <c r="T7" s="307">
        <v>25.392943750000001</v>
      </c>
      <c r="U7" s="307">
        <v>25.446007869999999</v>
      </c>
      <c r="V7" s="307">
        <v>25.499153369999998</v>
      </c>
      <c r="W7" s="307">
        <v>25.549719029999999</v>
      </c>
      <c r="X7" s="307">
        <v>25.60036225</v>
      </c>
      <c r="Y7" s="307">
        <v>25.648413609999999</v>
      </c>
      <c r="Z7" s="307">
        <v>25.69386506</v>
      </c>
      <c r="AA7" s="307">
        <v>25.736708499999999</v>
      </c>
      <c r="AB7" s="307">
        <v>25.776935829999999</v>
      </c>
      <c r="AC7" s="307">
        <v>25.81453892</v>
      </c>
      <c r="AD7" s="307">
        <v>25.83836913</v>
      </c>
      <c r="AE7" s="307">
        <v>25.862199329999999</v>
      </c>
      <c r="AF7" s="307">
        <v>25.886029539999999</v>
      </c>
      <c r="AG7" s="307">
        <v>25.909859749999999</v>
      </c>
      <c r="AH7" s="307">
        <v>25.933689959999999</v>
      </c>
      <c r="AI7" s="307">
        <v>25.957520160000001</v>
      </c>
      <c r="AJ7" s="307">
        <v>25.981350370000001</v>
      </c>
      <c r="AK7" s="307">
        <v>26.005180580000001</v>
      </c>
      <c r="AL7" s="307">
        <v>26.029010790000001</v>
      </c>
      <c r="AM7" s="307">
        <v>26.05284099</v>
      </c>
      <c r="AN7" s="307">
        <v>26.0766712</v>
      </c>
      <c r="AO7" s="307">
        <v>26.10050141</v>
      </c>
      <c r="AP7" s="307">
        <v>26.124331609999999</v>
      </c>
      <c r="AQ7" s="307">
        <v>26.148161819999999</v>
      </c>
      <c r="AR7" s="307">
        <v>26.171992029999998</v>
      </c>
      <c r="AS7" s="307">
        <v>26.195822239999998</v>
      </c>
      <c r="AT7" s="307">
        <v>26.219652440000001</v>
      </c>
      <c r="AU7" s="307">
        <v>26.243482650000001</v>
      </c>
      <c r="AV7" s="307">
        <v>26.267312860000001</v>
      </c>
      <c r="AW7" s="307">
        <v>26.29114307</v>
      </c>
    </row>
    <row r="8" spans="1:49">
      <c r="A8" t="s">
        <v>56</v>
      </c>
      <c r="C8" t="s">
        <v>59</v>
      </c>
      <c r="D8" s="307">
        <v>13.013645589999999</v>
      </c>
      <c r="E8" s="307">
        <v>13.578559500000001</v>
      </c>
      <c r="F8" s="307">
        <v>13.400949649999999</v>
      </c>
      <c r="G8" s="307">
        <v>12.75926245</v>
      </c>
      <c r="H8" s="307">
        <v>14.333687830000001</v>
      </c>
      <c r="I8" s="307">
        <v>13.76304457</v>
      </c>
      <c r="J8" s="307">
        <v>13.65189518</v>
      </c>
      <c r="K8" s="307">
        <v>13.806587629999999</v>
      </c>
      <c r="L8" s="307">
        <v>13.8879444</v>
      </c>
      <c r="M8" s="307">
        <v>14.12170188</v>
      </c>
      <c r="N8" s="307">
        <v>14.667135999999999</v>
      </c>
      <c r="O8" s="307">
        <v>15.139234439999999</v>
      </c>
      <c r="P8" s="307">
        <v>15.2973645</v>
      </c>
      <c r="Q8" s="307">
        <v>15.442889989999999</v>
      </c>
      <c r="R8" s="307">
        <v>15.601020050000001</v>
      </c>
      <c r="S8" s="307">
        <v>16.3515649</v>
      </c>
      <c r="T8" s="307">
        <v>16.40312905</v>
      </c>
      <c r="U8" s="307">
        <v>16.178538530000001</v>
      </c>
      <c r="V8" s="307">
        <v>16.178538530000001</v>
      </c>
      <c r="W8" s="307">
        <v>16.287396179999998</v>
      </c>
      <c r="X8" s="307">
        <v>16.287396179999998</v>
      </c>
      <c r="Y8" s="307">
        <v>16.36886754</v>
      </c>
      <c r="Z8" s="307">
        <v>16.40587914</v>
      </c>
      <c r="AA8" s="307">
        <v>16.410462620000001</v>
      </c>
      <c r="AB8" s="307">
        <v>16.410462620000001</v>
      </c>
      <c r="AC8" s="307">
        <v>16.410462620000001</v>
      </c>
      <c r="AD8" s="307">
        <v>16.45468039</v>
      </c>
      <c r="AE8" s="307">
        <v>16.501165740000001</v>
      </c>
      <c r="AF8" s="307">
        <v>16.540848359999998</v>
      </c>
      <c r="AG8" s="307">
        <v>16.590281560000001</v>
      </c>
      <c r="AH8" s="307">
        <v>16.64402316</v>
      </c>
      <c r="AI8" s="307">
        <v>16.71590539</v>
      </c>
      <c r="AJ8" s="307">
        <v>16.784839760000001</v>
      </c>
      <c r="AK8" s="307">
        <v>16.847198160000001</v>
      </c>
      <c r="AL8" s="307">
        <v>16.91227765</v>
      </c>
      <c r="AM8" s="307">
        <v>16.962391119999999</v>
      </c>
      <c r="AN8" s="307">
        <v>17.031325500000001</v>
      </c>
      <c r="AO8" s="307">
        <v>17.0866544</v>
      </c>
      <c r="AP8" s="307">
        <v>17.143117100000001</v>
      </c>
      <c r="AQ8" s="307">
        <v>17.195724909999999</v>
      </c>
      <c r="AR8" s="307">
        <v>17.257403029999999</v>
      </c>
      <c r="AS8" s="307">
        <v>17.30774327</v>
      </c>
      <c r="AT8" s="307">
        <v>17.378038190000002</v>
      </c>
      <c r="AU8" s="307">
        <v>17.432006550000001</v>
      </c>
      <c r="AV8" s="307">
        <v>17.494138190000001</v>
      </c>
      <c r="AW8" s="307">
        <v>17.549693850000001</v>
      </c>
    </row>
    <row r="9" spans="1:49">
      <c r="A9" t="s">
        <v>56</v>
      </c>
      <c r="C9" t="s">
        <v>60</v>
      </c>
      <c r="D9" s="307">
        <v>18.525280290000001</v>
      </c>
      <c r="E9" s="307">
        <v>21.39453877</v>
      </c>
      <c r="F9" s="307">
        <v>22.16685515</v>
      </c>
      <c r="G9" s="307">
        <v>23.24626469</v>
      </c>
      <c r="H9" s="307">
        <v>24.478074939999999</v>
      </c>
      <c r="I9" s="307">
        <v>23.813470339999999</v>
      </c>
      <c r="J9" s="307">
        <v>23.767635540000001</v>
      </c>
      <c r="K9" s="307">
        <v>23.482313909999998</v>
      </c>
      <c r="L9" s="307">
        <v>23.089280500000001</v>
      </c>
      <c r="M9" s="307">
        <v>23.090426369999999</v>
      </c>
      <c r="N9" s="307">
        <v>23.741280530000001</v>
      </c>
      <c r="O9" s="307">
        <v>23.948682999999999</v>
      </c>
      <c r="P9" s="307">
        <v>23.972746269999998</v>
      </c>
      <c r="Q9" s="307">
        <v>23.996809540000001</v>
      </c>
      <c r="R9" s="307">
        <v>24.02087281</v>
      </c>
      <c r="S9" s="307">
        <v>24.87610205</v>
      </c>
      <c r="T9" s="307">
        <v>27.46879564</v>
      </c>
      <c r="U9" s="307">
        <v>28.0697847</v>
      </c>
      <c r="V9" s="307">
        <v>28.670773759999999</v>
      </c>
      <c r="W9" s="307">
        <v>29.241713359999999</v>
      </c>
      <c r="X9" s="307">
        <v>29.812652969999998</v>
      </c>
      <c r="Y9" s="307">
        <v>30.353543120000001</v>
      </c>
      <c r="Z9" s="307">
        <v>30.86438382</v>
      </c>
      <c r="AA9" s="307">
        <v>31.34517507</v>
      </c>
      <c r="AB9" s="307">
        <v>31.795916859999998</v>
      </c>
      <c r="AC9" s="307">
        <v>32.216609200000001</v>
      </c>
      <c r="AD9" s="307">
        <v>32.525501159999997</v>
      </c>
      <c r="AE9" s="307">
        <v>32.834393110000001</v>
      </c>
      <c r="AF9" s="307">
        <v>33.143285069999997</v>
      </c>
      <c r="AG9" s="307">
        <v>33.452177030000001</v>
      </c>
      <c r="AH9" s="307">
        <v>33.761068979999997</v>
      </c>
      <c r="AI9" s="307">
        <v>34.069960940000001</v>
      </c>
      <c r="AJ9" s="307">
        <v>34.378852889999997</v>
      </c>
      <c r="AK9" s="307">
        <v>34.687744850000001</v>
      </c>
      <c r="AL9" s="307">
        <v>34.996636799999997</v>
      </c>
      <c r="AM9" s="307">
        <v>35.305528760000001</v>
      </c>
      <c r="AN9" s="307">
        <v>35.614420719999998</v>
      </c>
      <c r="AO9" s="307">
        <v>35.923312670000001</v>
      </c>
      <c r="AP9" s="307">
        <v>36.232204629999998</v>
      </c>
      <c r="AQ9" s="307">
        <v>36.541096580000001</v>
      </c>
      <c r="AR9" s="307">
        <v>36.849988539999998</v>
      </c>
      <c r="AS9" s="307">
        <v>37.158880490000001</v>
      </c>
      <c r="AT9" s="307">
        <v>37.467772449999998</v>
      </c>
      <c r="AU9" s="307">
        <v>37.776664410000002</v>
      </c>
      <c r="AV9" s="307">
        <v>38.085556359999998</v>
      </c>
      <c r="AW9" s="307">
        <v>38.394448320000002</v>
      </c>
    </row>
    <row r="10" spans="1:49">
      <c r="A10" t="s">
        <v>56</v>
      </c>
      <c r="C10" t="s">
        <v>61</v>
      </c>
      <c r="D10" s="307">
        <v>20.441174929999999</v>
      </c>
      <c r="E10" s="307">
        <v>24.68318567</v>
      </c>
      <c r="F10" s="307">
        <v>25.036113629999999</v>
      </c>
      <c r="G10" s="307">
        <v>23.882222540000001</v>
      </c>
      <c r="H10" s="307">
        <v>26.587621609999999</v>
      </c>
      <c r="I10" s="307">
        <v>24.26608899</v>
      </c>
      <c r="J10" s="307">
        <v>24.264943120000002</v>
      </c>
      <c r="K10" s="307">
        <v>26.65981142</v>
      </c>
      <c r="L10" s="307">
        <v>28.684563709999999</v>
      </c>
      <c r="M10" s="307">
        <v>26.51657767</v>
      </c>
      <c r="N10" s="307">
        <v>27.47910847</v>
      </c>
      <c r="O10" s="307">
        <v>24.841315730000002</v>
      </c>
      <c r="P10" s="307">
        <v>25.337477440000001</v>
      </c>
      <c r="Q10" s="307">
        <v>25.337477440000001</v>
      </c>
      <c r="R10" s="307">
        <v>25.337477440000001</v>
      </c>
      <c r="S10" s="307">
        <v>25.907261299999998</v>
      </c>
      <c r="T10" s="307">
        <v>25.928517190000001</v>
      </c>
      <c r="U10" s="307">
        <v>25.949773069999999</v>
      </c>
      <c r="V10" s="307">
        <v>25.971028960000002</v>
      </c>
      <c r="W10" s="307">
        <v>25.991222059999998</v>
      </c>
      <c r="X10" s="307">
        <v>26.011415150000001</v>
      </c>
      <c r="Y10" s="307">
        <v>26.291267860000001</v>
      </c>
      <c r="Z10" s="307">
        <v>26.55557319</v>
      </c>
      <c r="AA10" s="307">
        <v>26.804331149999999</v>
      </c>
      <c r="AB10" s="307">
        <v>27.037541740000002</v>
      </c>
      <c r="AC10" s="307">
        <v>27.25520495</v>
      </c>
      <c r="AD10" s="307">
        <v>27.507054669999999</v>
      </c>
      <c r="AE10" s="307">
        <v>27.758904390000001</v>
      </c>
      <c r="AF10" s="307">
        <v>28.010754110000001</v>
      </c>
      <c r="AG10" s="307">
        <v>28.26260383</v>
      </c>
      <c r="AH10" s="307">
        <v>28.514453549999999</v>
      </c>
      <c r="AI10" s="307">
        <v>28.766303270000002</v>
      </c>
      <c r="AJ10" s="307">
        <v>29.018152990000001</v>
      </c>
      <c r="AK10" s="307">
        <v>29.27000271</v>
      </c>
      <c r="AL10" s="307">
        <v>29.521852429999999</v>
      </c>
      <c r="AM10" s="307">
        <v>29.773702149999998</v>
      </c>
      <c r="AN10" s="307">
        <v>30.025551870000001</v>
      </c>
      <c r="AO10" s="307">
        <v>30.27740159</v>
      </c>
      <c r="AP10" s="307">
        <v>30.529251309999999</v>
      </c>
      <c r="AQ10" s="307">
        <v>30.781101029999999</v>
      </c>
      <c r="AR10" s="307">
        <v>31.032950750000001</v>
      </c>
      <c r="AS10" s="307">
        <v>31.28480047</v>
      </c>
      <c r="AT10" s="307">
        <v>31.53665019</v>
      </c>
      <c r="AU10" s="307">
        <v>31.788499900000001</v>
      </c>
      <c r="AV10" s="307">
        <v>32.040349620000001</v>
      </c>
      <c r="AW10" s="307">
        <v>32.292199340000003</v>
      </c>
    </row>
    <row r="11" spans="1:49">
      <c r="A11" t="s">
        <v>56</v>
      </c>
      <c r="C11" t="s">
        <v>62</v>
      </c>
      <c r="D11" s="307">
        <v>24.21681658</v>
      </c>
      <c r="E11" s="307">
        <v>25.268725239999998</v>
      </c>
      <c r="F11" s="307">
        <v>25.125491490000002</v>
      </c>
      <c r="G11" s="307">
        <v>25.216015219999999</v>
      </c>
      <c r="H11" s="307">
        <v>27.152535520000001</v>
      </c>
      <c r="I11" s="307">
        <v>28.87706987</v>
      </c>
      <c r="J11" s="307">
        <v>27.503171739999999</v>
      </c>
      <c r="K11" s="307">
        <v>31.795600759999999</v>
      </c>
      <c r="L11" s="307">
        <v>31.945709730000001</v>
      </c>
      <c r="M11" s="307">
        <v>33.245126310000003</v>
      </c>
      <c r="N11" s="307">
        <v>35.469259979999997</v>
      </c>
      <c r="O11" s="307">
        <v>36.712528929999998</v>
      </c>
      <c r="P11" s="307">
        <v>36.821386580000002</v>
      </c>
      <c r="Q11" s="307">
        <v>36.93024423</v>
      </c>
      <c r="R11" s="307">
        <v>37.040247749999999</v>
      </c>
      <c r="S11" s="307">
        <v>38.121467760000002</v>
      </c>
      <c r="T11" s="307">
        <v>38.489613640000002</v>
      </c>
      <c r="U11" s="307">
        <v>38.857759520000002</v>
      </c>
      <c r="V11" s="307">
        <v>39.225905400000002</v>
      </c>
      <c r="W11" s="307">
        <v>39.575643980000002</v>
      </c>
      <c r="X11" s="307">
        <v>39.925382560000003</v>
      </c>
      <c r="Y11" s="307">
        <v>40.256713849999997</v>
      </c>
      <c r="Z11" s="307">
        <v>40.569637849999999</v>
      </c>
      <c r="AA11" s="307">
        <v>40.864154550000002</v>
      </c>
      <c r="AB11" s="307">
        <v>41.140263959999999</v>
      </c>
      <c r="AC11" s="307">
        <v>41.397966070000003</v>
      </c>
      <c r="AD11" s="307">
        <v>41.709825780000003</v>
      </c>
      <c r="AE11" s="307">
        <v>42.021685480000002</v>
      </c>
      <c r="AF11" s="307">
        <v>42.333545180000002</v>
      </c>
      <c r="AG11" s="307">
        <v>42.645404880000001</v>
      </c>
      <c r="AH11" s="307">
        <v>42.95726458</v>
      </c>
      <c r="AI11" s="307">
        <v>43.26912428</v>
      </c>
      <c r="AJ11" s="307">
        <v>43.580983979999999</v>
      </c>
      <c r="AK11" s="307">
        <v>43.892843689999999</v>
      </c>
      <c r="AL11" s="307">
        <v>44.204703389999999</v>
      </c>
      <c r="AM11" s="307">
        <v>44.516563089999998</v>
      </c>
      <c r="AN11" s="307">
        <v>44.828422789999998</v>
      </c>
      <c r="AO11" s="307">
        <v>45.140282489999997</v>
      </c>
      <c r="AP11" s="307">
        <v>45.452142190000004</v>
      </c>
      <c r="AQ11" s="307">
        <v>45.764001890000003</v>
      </c>
      <c r="AR11" s="307">
        <v>46.075861590000002</v>
      </c>
      <c r="AS11" s="307">
        <v>46.387721300000003</v>
      </c>
      <c r="AT11" s="307">
        <v>46.699581000000002</v>
      </c>
      <c r="AU11" s="307">
        <v>47.011440700000001</v>
      </c>
      <c r="AV11" s="307">
        <v>47.323300400000001</v>
      </c>
      <c r="AW11" s="307">
        <v>47.6351601</v>
      </c>
    </row>
    <row r="12" spans="1:49">
      <c r="A12" t="s">
        <v>56</v>
      </c>
      <c r="C12" t="s">
        <v>63</v>
      </c>
      <c r="D12" s="307">
        <v>20.35408881</v>
      </c>
      <c r="E12" s="307">
        <v>25.301955469999999</v>
      </c>
      <c r="F12" s="307">
        <v>25.289350899999999</v>
      </c>
      <c r="G12" s="307">
        <v>24.095354360000002</v>
      </c>
      <c r="H12" s="307">
        <v>26.990967850000001</v>
      </c>
      <c r="I12" s="307">
        <v>25.925308749999999</v>
      </c>
      <c r="J12" s="307">
        <v>27.15826487</v>
      </c>
      <c r="K12" s="307">
        <v>29.894602429999999</v>
      </c>
      <c r="L12" s="307">
        <v>30.474412650000001</v>
      </c>
      <c r="M12" s="307">
        <v>31.584760679999999</v>
      </c>
      <c r="N12" s="307">
        <v>32.367389889999998</v>
      </c>
      <c r="O12" s="307">
        <v>32.117590229999998</v>
      </c>
      <c r="P12" s="307">
        <v>32.149674589999996</v>
      </c>
      <c r="Q12" s="307">
        <v>32.182904819999997</v>
      </c>
      <c r="R12" s="307">
        <v>32.214989180000003</v>
      </c>
      <c r="S12" s="307">
        <v>32.802710490000003</v>
      </c>
      <c r="T12" s="307">
        <v>33.298355450000003</v>
      </c>
      <c r="U12" s="307">
        <v>33.798956869999998</v>
      </c>
      <c r="V12" s="307">
        <v>34.403958330000002</v>
      </c>
      <c r="W12" s="307">
        <v>34.978709719999998</v>
      </c>
      <c r="X12" s="307">
        <v>35.5534611</v>
      </c>
      <c r="Y12" s="307">
        <v>36.097962420000002</v>
      </c>
      <c r="Z12" s="307">
        <v>36.612213660000002</v>
      </c>
      <c r="AA12" s="307">
        <v>37.096214830000001</v>
      </c>
      <c r="AB12" s="307">
        <v>37.549965919999998</v>
      </c>
      <c r="AC12" s="307">
        <v>37.973466940000002</v>
      </c>
      <c r="AD12" s="307">
        <v>38.208999849999998</v>
      </c>
      <c r="AE12" s="307">
        <v>38.444532760000001</v>
      </c>
      <c r="AF12" s="307">
        <v>38.680065669999998</v>
      </c>
      <c r="AG12" s="307">
        <v>38.915598580000001</v>
      </c>
      <c r="AH12" s="307">
        <v>39.151131489999997</v>
      </c>
      <c r="AI12" s="307">
        <v>39.386664400000001</v>
      </c>
      <c r="AJ12" s="307">
        <v>39.622197309999997</v>
      </c>
      <c r="AK12" s="307">
        <v>39.857730220000001</v>
      </c>
      <c r="AL12" s="307">
        <v>40.093263139999998</v>
      </c>
      <c r="AM12" s="307">
        <v>40.328796050000001</v>
      </c>
      <c r="AN12" s="307">
        <v>40.564328959999997</v>
      </c>
      <c r="AO12" s="307">
        <v>40.799861870000001</v>
      </c>
      <c r="AP12" s="307">
        <v>41.035394779999997</v>
      </c>
      <c r="AQ12" s="307">
        <v>41.270927690000001</v>
      </c>
      <c r="AR12" s="307">
        <v>41.506460599999997</v>
      </c>
      <c r="AS12" s="307">
        <v>41.74199351</v>
      </c>
      <c r="AT12" s="307">
        <v>41.977526419999997</v>
      </c>
      <c r="AU12" s="307">
        <v>42.21305933</v>
      </c>
      <c r="AV12" s="307">
        <v>42.448592240000004</v>
      </c>
      <c r="AW12" s="307">
        <v>42.68412515</v>
      </c>
    </row>
    <row r="13" spans="1:49">
      <c r="A13" t="s">
        <v>56</v>
      </c>
      <c r="C13" t="s">
        <v>64</v>
      </c>
      <c r="D13" s="307">
        <v>24.21681658</v>
      </c>
      <c r="E13" s="307">
        <v>25.268725239999998</v>
      </c>
      <c r="F13" s="307">
        <v>25.125491490000002</v>
      </c>
      <c r="G13" s="307">
        <v>25.216015219999999</v>
      </c>
      <c r="H13" s="307">
        <v>27.152535520000001</v>
      </c>
      <c r="I13" s="307">
        <v>28.87706987</v>
      </c>
      <c r="J13" s="307">
        <v>27.503171739999999</v>
      </c>
      <c r="K13" s="307">
        <v>31.795600759999999</v>
      </c>
      <c r="L13" s="307">
        <v>31.945709730000001</v>
      </c>
      <c r="M13" s="307">
        <v>33.245126310000003</v>
      </c>
      <c r="N13" s="307">
        <v>35.469259979999997</v>
      </c>
      <c r="O13" s="307">
        <v>36.712528929999998</v>
      </c>
      <c r="P13" s="307">
        <v>36.821386580000002</v>
      </c>
      <c r="Q13" s="307">
        <v>36.93024423</v>
      </c>
      <c r="R13" s="307">
        <v>37.040247749999999</v>
      </c>
      <c r="S13" s="307">
        <v>38.121467760000002</v>
      </c>
      <c r="T13" s="307">
        <v>38.489613640000002</v>
      </c>
      <c r="U13" s="307">
        <v>38.857759520000002</v>
      </c>
      <c r="V13" s="307">
        <v>39.225905400000002</v>
      </c>
      <c r="W13" s="307">
        <v>39.575643980000002</v>
      </c>
      <c r="X13" s="307">
        <v>39.925382560000003</v>
      </c>
      <c r="Y13" s="307">
        <v>40.256713849999997</v>
      </c>
      <c r="Z13" s="307">
        <v>40.569637849999999</v>
      </c>
      <c r="AA13" s="307">
        <v>40.864154550000002</v>
      </c>
      <c r="AB13" s="307">
        <v>41.140263959999999</v>
      </c>
      <c r="AC13" s="307">
        <v>41.397966070000003</v>
      </c>
      <c r="AD13" s="307">
        <v>41.709825780000003</v>
      </c>
      <c r="AE13" s="307">
        <v>42.021685480000002</v>
      </c>
      <c r="AF13" s="307">
        <v>42.333545180000002</v>
      </c>
      <c r="AG13" s="307">
        <v>42.645404880000001</v>
      </c>
      <c r="AH13" s="307">
        <v>42.95726458</v>
      </c>
      <c r="AI13" s="307">
        <v>43.26912428</v>
      </c>
      <c r="AJ13" s="307">
        <v>43.580983979999999</v>
      </c>
      <c r="AK13" s="307">
        <v>43.892843689999999</v>
      </c>
      <c r="AL13" s="307">
        <v>44.204703389999999</v>
      </c>
      <c r="AM13" s="307">
        <v>44.516563089999998</v>
      </c>
      <c r="AN13" s="307">
        <v>44.828422789999998</v>
      </c>
      <c r="AO13" s="307">
        <v>45.140282489999997</v>
      </c>
      <c r="AP13" s="307">
        <v>45.452142190000004</v>
      </c>
      <c r="AQ13" s="307">
        <v>45.764001890000003</v>
      </c>
      <c r="AR13" s="307">
        <v>46.075861590000002</v>
      </c>
      <c r="AS13" s="307">
        <v>46.387721300000003</v>
      </c>
      <c r="AT13" s="307">
        <v>46.699581000000002</v>
      </c>
      <c r="AU13" s="307">
        <v>47.011440700000001</v>
      </c>
      <c r="AV13" s="307">
        <v>47.323300400000001</v>
      </c>
      <c r="AW13" s="307">
        <v>47.6351601</v>
      </c>
    </row>
    <row r="14" spans="1:49">
      <c r="A14" t="s">
        <v>56</v>
      </c>
      <c r="C14" t="s">
        <v>65</v>
      </c>
      <c r="D14" s="307">
        <v>28.600915199999999</v>
      </c>
      <c r="E14" s="307">
        <v>28.364865980000001</v>
      </c>
      <c r="F14" s="307">
        <v>27.03794852</v>
      </c>
      <c r="G14" s="307">
        <v>28.040584769999999</v>
      </c>
      <c r="H14" s="307">
        <v>27.921414290000001</v>
      </c>
      <c r="I14" s="307">
        <v>30.135235130000002</v>
      </c>
      <c r="J14" s="307">
        <v>32.365098150000001</v>
      </c>
      <c r="K14" s="307">
        <v>34.902054329999999</v>
      </c>
      <c r="L14" s="307">
        <v>34.370370649999998</v>
      </c>
      <c r="M14" s="307">
        <v>36.675861089999998</v>
      </c>
      <c r="N14" s="307">
        <v>29.337709610000001</v>
      </c>
      <c r="O14" s="307">
        <v>40.993499249999999</v>
      </c>
      <c r="P14" s="307">
        <v>41.795608250000001</v>
      </c>
      <c r="Q14" s="307">
        <v>42.635530959999997</v>
      </c>
      <c r="R14" s="307">
        <v>43.474307799999998</v>
      </c>
      <c r="S14" s="307">
        <v>46.304606700000001</v>
      </c>
      <c r="T14" s="307">
        <v>47.061110069999998</v>
      </c>
      <c r="U14" s="307">
        <v>47.817613450000003</v>
      </c>
      <c r="V14" s="307">
        <v>48.57411682</v>
      </c>
      <c r="W14" s="307">
        <v>49.292795030000001</v>
      </c>
      <c r="X14" s="307">
        <v>50.01147323</v>
      </c>
      <c r="Y14" s="307">
        <v>50.692326270000002</v>
      </c>
      <c r="Z14" s="307">
        <v>51.33535414</v>
      </c>
      <c r="AA14" s="307">
        <v>51.940556839999999</v>
      </c>
      <c r="AB14" s="307">
        <v>52.507934370000001</v>
      </c>
      <c r="AC14" s="307">
        <v>53.037486729999998</v>
      </c>
      <c r="AD14" s="307">
        <v>53.48986094</v>
      </c>
      <c r="AE14" s="307">
        <v>53.942235150000002</v>
      </c>
      <c r="AF14" s="307">
        <v>54.394609369999998</v>
      </c>
      <c r="AG14" s="307">
        <v>54.84698358</v>
      </c>
      <c r="AH14" s="307">
        <v>55.299357790000002</v>
      </c>
      <c r="AI14" s="307">
        <v>55.751732009999998</v>
      </c>
      <c r="AJ14" s="307">
        <v>56.20410622</v>
      </c>
      <c r="AK14" s="307">
        <v>56.656480430000002</v>
      </c>
      <c r="AL14" s="307">
        <v>57.108854639999997</v>
      </c>
      <c r="AM14" s="307">
        <v>57.56122886</v>
      </c>
      <c r="AN14" s="307">
        <v>58.013603070000002</v>
      </c>
      <c r="AO14" s="307">
        <v>58.465977279999997</v>
      </c>
      <c r="AP14" s="307">
        <v>58.9183515</v>
      </c>
      <c r="AQ14" s="307">
        <v>59.370725710000002</v>
      </c>
      <c r="AR14" s="307">
        <v>59.823099919999997</v>
      </c>
      <c r="AS14" s="307">
        <v>60.275474129999999</v>
      </c>
      <c r="AT14" s="307">
        <v>60.727848350000002</v>
      </c>
      <c r="AU14" s="307">
        <v>61.180222559999997</v>
      </c>
      <c r="AV14" s="307">
        <v>61.632596769999999</v>
      </c>
      <c r="AW14" s="307">
        <v>62.084970990000002</v>
      </c>
    </row>
    <row r="15" spans="1:49">
      <c r="A15" t="s">
        <v>56</v>
      </c>
      <c r="C15" t="s">
        <v>66</v>
      </c>
      <c r="D15" s="307">
        <v>22.28144215</v>
      </c>
      <c r="E15" s="307">
        <v>22.208106470000001</v>
      </c>
      <c r="F15" s="307">
        <v>24.784022230000001</v>
      </c>
      <c r="G15" s="307">
        <v>27.822869470000001</v>
      </c>
      <c r="H15" s="307">
        <v>35.11976963</v>
      </c>
      <c r="I15" s="307">
        <v>30.362117390000002</v>
      </c>
      <c r="J15" s="307">
        <v>25.667487999999999</v>
      </c>
      <c r="K15" s="307">
        <v>25.359248969999999</v>
      </c>
      <c r="L15" s="307">
        <v>27.605154169999999</v>
      </c>
      <c r="M15" s="307">
        <v>27.657864190000002</v>
      </c>
      <c r="N15" s="307">
        <v>28.518412560000002</v>
      </c>
      <c r="O15" s="307">
        <v>28.995094479999999</v>
      </c>
      <c r="P15" s="307">
        <v>29.02259536</v>
      </c>
      <c r="Q15" s="307">
        <v>29.078742989999999</v>
      </c>
      <c r="R15" s="307">
        <v>29.10624387</v>
      </c>
      <c r="S15" s="307">
        <v>27.277435350000001</v>
      </c>
      <c r="T15" s="307">
        <v>27.346836880000001</v>
      </c>
      <c r="U15" s="307">
        <v>27.416238400000001</v>
      </c>
      <c r="V15" s="307">
        <v>27.485639930000001</v>
      </c>
      <c r="W15" s="307">
        <v>27.551571379999999</v>
      </c>
      <c r="X15" s="307">
        <v>27.617502829999999</v>
      </c>
      <c r="Y15" s="307">
        <v>27.679964200000001</v>
      </c>
      <c r="Z15" s="307">
        <v>27.738955499999999</v>
      </c>
      <c r="AA15" s="307">
        <v>27.794476719999999</v>
      </c>
      <c r="AB15" s="307">
        <v>27.846527869999999</v>
      </c>
      <c r="AC15" s="307">
        <v>27.895108929999999</v>
      </c>
      <c r="AD15" s="307">
        <v>28.023033600000002</v>
      </c>
      <c r="AE15" s="307">
        <v>28.15095827</v>
      </c>
      <c r="AF15" s="307">
        <v>28.278882930000002</v>
      </c>
      <c r="AG15" s="307">
        <v>28.4068076</v>
      </c>
      <c r="AH15" s="307">
        <v>28.534732269999999</v>
      </c>
      <c r="AI15" s="307">
        <v>28.662656940000002</v>
      </c>
      <c r="AJ15" s="307">
        <v>28.790581599999999</v>
      </c>
      <c r="AK15" s="307">
        <v>28.918506270000002</v>
      </c>
      <c r="AL15" s="307">
        <v>29.04643094</v>
      </c>
      <c r="AM15" s="307">
        <v>29.174355599999998</v>
      </c>
      <c r="AN15" s="307">
        <v>29.302280270000001</v>
      </c>
      <c r="AO15" s="307">
        <v>29.430204939999999</v>
      </c>
      <c r="AP15" s="307">
        <v>29.558129600000001</v>
      </c>
      <c r="AQ15" s="307">
        <v>29.68605427</v>
      </c>
      <c r="AR15" s="307">
        <v>29.813978939999998</v>
      </c>
      <c r="AS15" s="307">
        <v>29.9419036</v>
      </c>
      <c r="AT15" s="307">
        <v>30.069828269999999</v>
      </c>
      <c r="AU15" s="307">
        <v>30.197752940000001</v>
      </c>
      <c r="AV15" s="307">
        <v>30.325677599999999</v>
      </c>
      <c r="AW15" s="307">
        <v>30.453602270000001</v>
      </c>
    </row>
    <row r="16" spans="1:49">
      <c r="A16" t="s">
        <v>56</v>
      </c>
      <c r="C16" t="s">
        <v>67</v>
      </c>
      <c r="D16" s="307">
        <v>14.3119163</v>
      </c>
      <c r="E16" s="307">
        <v>16.900436630000002</v>
      </c>
      <c r="F16" s="307">
        <v>16.5234454</v>
      </c>
      <c r="G16" s="307">
        <v>16.18426788</v>
      </c>
      <c r="H16" s="307">
        <v>16.7526194</v>
      </c>
      <c r="I16" s="307">
        <v>16.358440120000001</v>
      </c>
      <c r="J16" s="307">
        <v>15.932176480000001</v>
      </c>
      <c r="K16" s="307">
        <v>15.827902310000001</v>
      </c>
      <c r="L16" s="307">
        <v>15.933322349999999</v>
      </c>
      <c r="M16" s="307">
        <v>16.154475260000002</v>
      </c>
      <c r="N16" s="307">
        <v>16.717097429999999</v>
      </c>
      <c r="O16" s="307">
        <v>16.58875999</v>
      </c>
      <c r="P16" s="307">
        <v>16.603656300000001</v>
      </c>
      <c r="Q16" s="307">
        <v>16.61969848</v>
      </c>
      <c r="R16" s="307">
        <v>16.63574066</v>
      </c>
      <c r="S16" s="307">
        <v>17.15711151</v>
      </c>
      <c r="T16" s="307">
        <v>18.308710860000001</v>
      </c>
      <c r="U16" s="307">
        <v>18.418411089999999</v>
      </c>
      <c r="V16" s="307">
        <v>18.52853528</v>
      </c>
      <c r="W16" s="307">
        <v>18.633557580000002</v>
      </c>
      <c r="X16" s="307">
        <v>18.73898574</v>
      </c>
      <c r="Y16" s="307">
        <v>18.839251059999999</v>
      </c>
      <c r="Z16" s="307">
        <v>18.934312039999998</v>
      </c>
      <c r="AA16" s="307">
        <v>19.024126970000001</v>
      </c>
      <c r="AB16" s="307">
        <v>19.108653879999999</v>
      </c>
      <c r="AC16" s="307">
        <v>19.18785055</v>
      </c>
      <c r="AD16" s="307">
        <v>19.378315870000002</v>
      </c>
      <c r="AE16" s="307">
        <v>19.568781179999998</v>
      </c>
      <c r="AF16" s="307">
        <v>19.7592465</v>
      </c>
      <c r="AG16" s="307">
        <v>19.949711820000001</v>
      </c>
      <c r="AH16" s="307">
        <v>20.140177139999999</v>
      </c>
      <c r="AI16" s="307">
        <v>20.33064246</v>
      </c>
      <c r="AJ16" s="307">
        <v>20.521107780000001</v>
      </c>
      <c r="AK16" s="307">
        <v>20.711573099999999</v>
      </c>
      <c r="AL16" s="307">
        <v>20.902038409999999</v>
      </c>
      <c r="AM16" s="307">
        <v>21.092503730000001</v>
      </c>
      <c r="AN16" s="307">
        <v>21.282969049999998</v>
      </c>
      <c r="AO16" s="307">
        <v>21.47343437</v>
      </c>
      <c r="AP16" s="307">
        <v>21.663899690000001</v>
      </c>
      <c r="AQ16" s="307">
        <v>21.854365009999999</v>
      </c>
      <c r="AR16" s="307">
        <v>22.04483033</v>
      </c>
      <c r="AS16" s="307">
        <v>22.235295650000001</v>
      </c>
      <c r="AT16" s="307">
        <v>22.425760960000002</v>
      </c>
      <c r="AU16" s="307">
        <v>22.616226279999999</v>
      </c>
      <c r="AV16" s="307">
        <v>22.806691600000001</v>
      </c>
      <c r="AW16" s="307">
        <v>22.806691600000001</v>
      </c>
    </row>
    <row r="17" spans="1:49">
      <c r="A17" t="s">
        <v>56</v>
      </c>
      <c r="C17" t="s">
        <v>68</v>
      </c>
      <c r="D17" s="307">
        <v>19.829280350000001</v>
      </c>
      <c r="E17" s="307">
        <v>23.608359610000001</v>
      </c>
      <c r="F17" s="307">
        <v>23.144282260000001</v>
      </c>
      <c r="G17" s="307">
        <v>22.063726849999998</v>
      </c>
      <c r="H17" s="307">
        <v>22.585097699999999</v>
      </c>
      <c r="I17" s="307">
        <v>23.3299132</v>
      </c>
      <c r="J17" s="307">
        <v>23.533878059999999</v>
      </c>
      <c r="K17" s="307">
        <v>23.250848170000001</v>
      </c>
      <c r="L17" s="307">
        <v>23.970454530000001</v>
      </c>
      <c r="M17" s="307">
        <v>25.37414528</v>
      </c>
      <c r="N17" s="307">
        <v>26.43865851</v>
      </c>
      <c r="O17" s="307">
        <v>26.765231459999999</v>
      </c>
      <c r="P17" s="307">
        <v>27.03336504</v>
      </c>
      <c r="Q17" s="307">
        <v>27.30149862</v>
      </c>
      <c r="R17" s="307">
        <v>27.569632200000001</v>
      </c>
      <c r="S17" s="307">
        <v>28.055102009999999</v>
      </c>
      <c r="T17" s="307">
        <v>28.544942580000001</v>
      </c>
      <c r="U17" s="307">
        <v>29.039193239999999</v>
      </c>
      <c r="V17" s="307">
        <v>29.537893700000001</v>
      </c>
      <c r="W17" s="307">
        <v>30.015924500000001</v>
      </c>
      <c r="X17" s="307">
        <v>30.498259090000001</v>
      </c>
      <c r="Y17" s="307">
        <v>30.959321599999999</v>
      </c>
      <c r="Z17" s="307">
        <v>31.39868993</v>
      </c>
      <c r="AA17" s="307">
        <v>31.815936059999999</v>
      </c>
      <c r="AB17" s="307">
        <v>32.210626050000002</v>
      </c>
      <c r="AC17" s="307">
        <v>32.582319910000002</v>
      </c>
      <c r="AD17" s="307">
        <v>32.951750730000001</v>
      </c>
      <c r="AE17" s="307">
        <v>33.321181539999998</v>
      </c>
      <c r="AF17" s="307">
        <v>33.690612350000002</v>
      </c>
      <c r="AG17" s="307">
        <v>34.060043159999999</v>
      </c>
      <c r="AH17" s="307">
        <v>34.429473969999997</v>
      </c>
      <c r="AI17" s="307">
        <v>34.798904790000002</v>
      </c>
      <c r="AJ17" s="307">
        <v>35.168335599999999</v>
      </c>
      <c r="AK17" s="307">
        <v>35.537766410000003</v>
      </c>
      <c r="AL17" s="307">
        <v>35.90719722</v>
      </c>
      <c r="AM17" s="307">
        <v>36.276628039999999</v>
      </c>
      <c r="AN17" s="307">
        <v>36.646058850000003</v>
      </c>
      <c r="AO17" s="307">
        <v>37.01548966</v>
      </c>
      <c r="AP17" s="307">
        <v>37.384920469999997</v>
      </c>
      <c r="AQ17" s="307">
        <v>37.754351280000002</v>
      </c>
      <c r="AR17" s="307">
        <v>38.1237821</v>
      </c>
      <c r="AS17" s="307">
        <v>38.493212909999997</v>
      </c>
      <c r="AT17" s="307">
        <v>38.862643720000001</v>
      </c>
      <c r="AU17" s="307">
        <v>39.232074529999998</v>
      </c>
      <c r="AV17" s="307">
        <v>39.601505349999996</v>
      </c>
      <c r="AW17" s="307">
        <v>39.970936160000001</v>
      </c>
    </row>
    <row r="18" spans="1:49">
      <c r="A18" t="s">
        <v>56</v>
      </c>
      <c r="C18" t="s">
        <v>69</v>
      </c>
      <c r="D18" s="307">
        <v>20.433153839999999</v>
      </c>
      <c r="E18" s="307">
        <v>21.321203090000001</v>
      </c>
      <c r="F18" s="307">
        <v>21.198595000000001</v>
      </c>
      <c r="G18" s="307">
        <v>21.276514160000001</v>
      </c>
      <c r="H18" s="307">
        <v>22.909378910000001</v>
      </c>
      <c r="I18" s="307">
        <v>24.365779679999999</v>
      </c>
      <c r="J18" s="307">
        <v>23.206159240000002</v>
      </c>
      <c r="K18" s="307">
        <v>26.82710844</v>
      </c>
      <c r="L18" s="307">
        <v>26.954300010000001</v>
      </c>
      <c r="M18" s="307">
        <v>28.050897599999999</v>
      </c>
      <c r="N18" s="307">
        <v>29.92783266</v>
      </c>
      <c r="O18" s="307">
        <v>30.97630371</v>
      </c>
      <c r="P18" s="307">
        <v>31.067973309999999</v>
      </c>
      <c r="Q18" s="307">
        <v>31.159642909999999</v>
      </c>
      <c r="R18" s="307">
        <v>31.25245838</v>
      </c>
      <c r="S18" s="307">
        <v>32.017899540000002</v>
      </c>
      <c r="T18" s="307">
        <v>32.31857583</v>
      </c>
      <c r="U18" s="307">
        <v>32.619252119999999</v>
      </c>
      <c r="V18" s="307">
        <v>32.919928400000003</v>
      </c>
      <c r="W18" s="307">
        <v>33.205570880000003</v>
      </c>
      <c r="X18" s="307">
        <v>33.491213350000002</v>
      </c>
      <c r="Y18" s="307">
        <v>33.761822010000003</v>
      </c>
      <c r="Z18" s="307">
        <v>34.017396859999998</v>
      </c>
      <c r="AA18" s="307">
        <v>34.257937890000001</v>
      </c>
      <c r="AB18" s="307">
        <v>34.483445099999997</v>
      </c>
      <c r="AC18" s="307">
        <v>34.693918500000002</v>
      </c>
      <c r="AD18" s="307">
        <v>34.8186046</v>
      </c>
      <c r="AE18" s="307">
        <v>34.943290689999998</v>
      </c>
      <c r="AF18" s="307">
        <v>35.067976790000003</v>
      </c>
      <c r="AG18" s="307">
        <v>35.192662890000001</v>
      </c>
      <c r="AH18" s="307">
        <v>35.317348979999998</v>
      </c>
      <c r="AI18" s="307">
        <v>35.442035079999997</v>
      </c>
      <c r="AJ18" s="307">
        <v>35.566721170000001</v>
      </c>
      <c r="AK18" s="307">
        <v>35.691407269999999</v>
      </c>
      <c r="AL18" s="307">
        <v>35.816093369999997</v>
      </c>
      <c r="AM18" s="307">
        <v>35.940779460000002</v>
      </c>
      <c r="AN18" s="307">
        <v>36.06546556</v>
      </c>
      <c r="AO18" s="307">
        <v>36.190151649999997</v>
      </c>
      <c r="AP18" s="307">
        <v>36.314837750000002</v>
      </c>
      <c r="AQ18" s="307">
        <v>36.43952384</v>
      </c>
      <c r="AR18" s="307">
        <v>36.564209939999998</v>
      </c>
      <c r="AS18" s="307">
        <v>36.688896040000003</v>
      </c>
      <c r="AT18" s="307">
        <v>36.81358213</v>
      </c>
      <c r="AU18" s="307">
        <v>36.938268229999998</v>
      </c>
      <c r="AV18" s="307">
        <v>37.062954320000003</v>
      </c>
      <c r="AW18" s="307">
        <v>37.187640420000001</v>
      </c>
    </row>
    <row r="19" spans="1:49">
      <c r="D19" s="259"/>
      <c r="E19" s="259"/>
      <c r="F19" s="259"/>
      <c r="G19" s="259"/>
      <c r="H19" s="259"/>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row>
    <row r="20" spans="1:49">
      <c r="A20" t="s">
        <v>70</v>
      </c>
      <c r="C20" t="s">
        <v>57</v>
      </c>
      <c r="D20" s="259">
        <v>137.696</v>
      </c>
      <c r="E20" s="259">
        <v>144.27619999999999</v>
      </c>
      <c r="F20" s="259">
        <v>142.33430000000001</v>
      </c>
      <c r="G20" s="259">
        <v>142.78550000000001</v>
      </c>
      <c r="H20" s="259">
        <v>142.22319999999999</v>
      </c>
      <c r="I20" s="259">
        <v>142.5925</v>
      </c>
      <c r="J20" s="259">
        <v>149.38900000000001</v>
      </c>
      <c r="K20" s="259">
        <v>155.3742</v>
      </c>
      <c r="L20" s="259">
        <v>152.6216</v>
      </c>
      <c r="M20" s="259">
        <v>162.87819999999999</v>
      </c>
      <c r="N20" s="259">
        <v>171.2662</v>
      </c>
      <c r="O20" s="259">
        <v>168.2988</v>
      </c>
      <c r="P20" s="259">
        <v>171.63300000000001</v>
      </c>
      <c r="Q20" s="259">
        <v>172.1225</v>
      </c>
      <c r="R20" s="259">
        <v>173.63929999999999</v>
      </c>
      <c r="S20" s="259">
        <v>169.16800000000001</v>
      </c>
      <c r="T20" s="259">
        <v>183.26750000000001</v>
      </c>
      <c r="U20" s="259">
        <v>188.71680000000001</v>
      </c>
      <c r="V20" s="259">
        <v>194.46600000000001</v>
      </c>
      <c r="W20" s="259">
        <v>197.41499999999999</v>
      </c>
      <c r="X20" s="259">
        <v>198.2689</v>
      </c>
      <c r="Y20" s="259">
        <v>199.477</v>
      </c>
      <c r="Z20" s="259">
        <v>201.0282</v>
      </c>
      <c r="AA20" s="259">
        <v>202.3503</v>
      </c>
      <c r="AB20" s="259">
        <v>204.6035</v>
      </c>
      <c r="AC20" s="259">
        <v>205.97890000000001</v>
      </c>
      <c r="AD20" s="259">
        <v>207.9879</v>
      </c>
      <c r="AE20" s="259">
        <v>210.3922</v>
      </c>
      <c r="AF20" s="259">
        <v>211.5188</v>
      </c>
      <c r="AG20" s="259">
        <v>212.9443</v>
      </c>
      <c r="AH20" s="259">
        <v>213.89259999999999</v>
      </c>
      <c r="AI20" s="259">
        <v>214.74940000000001</v>
      </c>
      <c r="AJ20" s="259">
        <v>215.0128</v>
      </c>
      <c r="AK20" s="259">
        <v>215.35210000000001</v>
      </c>
      <c r="AL20" s="259">
        <v>215.57239999999999</v>
      </c>
      <c r="AM20" s="259">
        <v>215.6763</v>
      </c>
      <c r="AN20" s="259">
        <v>216.20150000000001</v>
      </c>
      <c r="AO20" s="259">
        <v>216.81129999999999</v>
      </c>
      <c r="AP20" s="259">
        <v>217.57910000000001</v>
      </c>
      <c r="AQ20" s="259">
        <v>218.51329999999999</v>
      </c>
      <c r="AR20" s="259">
        <v>219.47239999999999</v>
      </c>
      <c r="AS20" s="259">
        <v>220.4486</v>
      </c>
      <c r="AT20" s="259">
        <v>221.51499999999999</v>
      </c>
      <c r="AU20" s="259">
        <v>222.78800000000001</v>
      </c>
      <c r="AV20" s="259">
        <v>224.27449999999999</v>
      </c>
      <c r="AW20" s="259">
        <v>225.94829999999999</v>
      </c>
    </row>
    <row r="21" spans="1:49">
      <c r="A21" t="s">
        <v>70</v>
      </c>
      <c r="C21" t="s">
        <v>58</v>
      </c>
      <c r="D21" s="259">
        <v>111.2</v>
      </c>
      <c r="E21" s="259">
        <v>100.69</v>
      </c>
      <c r="F21" s="259">
        <v>98.225999999999999</v>
      </c>
      <c r="G21" s="259">
        <v>90.92</v>
      </c>
      <c r="H21" s="259">
        <v>90.560599999999994</v>
      </c>
      <c r="I21" s="259">
        <v>86.545199999999994</v>
      </c>
      <c r="J21" s="259">
        <v>83.093199999999996</v>
      </c>
      <c r="K21" s="259">
        <v>83.9191</v>
      </c>
      <c r="L21" s="259">
        <v>84.639600000000002</v>
      </c>
      <c r="M21" s="259">
        <v>79.718900000000005</v>
      </c>
      <c r="N21" s="259">
        <v>77.386600000000001</v>
      </c>
      <c r="O21" s="259">
        <v>92.091999999999999</v>
      </c>
      <c r="P21" s="259">
        <v>90.815899999999999</v>
      </c>
      <c r="Q21" s="259">
        <v>91.802300000000002</v>
      </c>
      <c r="R21" s="259">
        <v>92.494399999999999</v>
      </c>
      <c r="S21" s="259">
        <v>87.503799999999998</v>
      </c>
      <c r="T21" s="259">
        <v>93.397099999999995</v>
      </c>
      <c r="U21" s="259">
        <v>97.205699999999993</v>
      </c>
      <c r="V21" s="259">
        <v>98.218800000000002</v>
      </c>
      <c r="W21" s="259">
        <v>100.6687</v>
      </c>
      <c r="X21" s="259">
        <v>103.768</v>
      </c>
      <c r="Y21" s="259">
        <v>108.3802</v>
      </c>
      <c r="Z21" s="259">
        <v>109.06180000000001</v>
      </c>
      <c r="AA21" s="259">
        <v>109.32689999999999</v>
      </c>
      <c r="AB21" s="259">
        <v>109.56780000000001</v>
      </c>
      <c r="AC21" s="259">
        <v>111.90600000000001</v>
      </c>
      <c r="AD21" s="259">
        <v>115.5291</v>
      </c>
      <c r="AE21" s="259">
        <v>118.5742</v>
      </c>
      <c r="AF21" s="259">
        <v>117.82559999999999</v>
      </c>
      <c r="AG21" s="259">
        <v>116.87560000000001</v>
      </c>
      <c r="AH21" s="259">
        <v>115.83540000000001</v>
      </c>
      <c r="AI21" s="259">
        <v>114.7921</v>
      </c>
      <c r="AJ21" s="259">
        <v>113.6889</v>
      </c>
      <c r="AK21" s="259">
        <v>115.3734</v>
      </c>
      <c r="AL21" s="259">
        <v>118.1058</v>
      </c>
      <c r="AM21" s="259">
        <v>117.0975</v>
      </c>
      <c r="AN21" s="259">
        <v>116.1118</v>
      </c>
      <c r="AO21" s="259">
        <v>115.1292</v>
      </c>
      <c r="AP21" s="259">
        <v>116.9327</v>
      </c>
      <c r="AQ21" s="259">
        <v>119.8184</v>
      </c>
      <c r="AR21" s="259">
        <v>119.3477</v>
      </c>
      <c r="AS21" s="259">
        <v>118.98269999999999</v>
      </c>
      <c r="AT21" s="259">
        <v>118.7627</v>
      </c>
      <c r="AU21" s="259">
        <v>118.8676</v>
      </c>
      <c r="AV21" s="259">
        <v>118.9444</v>
      </c>
      <c r="AW21" s="259">
        <v>119.37949999999999</v>
      </c>
    </row>
    <row r="22" spans="1:49">
      <c r="A22" t="s">
        <v>70</v>
      </c>
      <c r="C22" t="s">
        <v>59</v>
      </c>
      <c r="D22" s="259">
        <v>30.157</v>
      </c>
      <c r="E22" s="259">
        <v>27.41</v>
      </c>
      <c r="F22" s="259">
        <v>25.553000000000001</v>
      </c>
      <c r="G22" s="259">
        <v>26.434000000000001</v>
      </c>
      <c r="H22" s="259">
        <v>24.273</v>
      </c>
      <c r="I22" s="259">
        <v>24.408000000000001</v>
      </c>
      <c r="J22" s="259">
        <v>24.353999999999999</v>
      </c>
      <c r="K22" s="259">
        <v>29.312999999999999</v>
      </c>
      <c r="L22" s="259">
        <v>27.472000000000001</v>
      </c>
      <c r="M22" s="259">
        <v>24.18</v>
      </c>
      <c r="N22" s="259">
        <v>23.786999999999999</v>
      </c>
      <c r="O22" s="259">
        <v>26.145</v>
      </c>
      <c r="P22" s="259">
        <v>23.768000000000001</v>
      </c>
      <c r="Q22" s="259">
        <v>24.202000000000002</v>
      </c>
      <c r="R22" s="259">
        <v>23.16</v>
      </c>
      <c r="S22" s="259">
        <v>20.444900000000001</v>
      </c>
      <c r="T22" s="259">
        <v>22.252199999999998</v>
      </c>
      <c r="U22" s="259">
        <v>23.146899999999999</v>
      </c>
      <c r="V22" s="259">
        <v>23.645499999999998</v>
      </c>
      <c r="W22" s="259">
        <v>24.053799999999999</v>
      </c>
      <c r="X22" s="259">
        <v>24.456199999999999</v>
      </c>
      <c r="Y22" s="259">
        <v>24.7485</v>
      </c>
      <c r="Z22" s="259">
        <v>24.816400000000002</v>
      </c>
      <c r="AA22" s="259">
        <v>24.839500000000001</v>
      </c>
      <c r="AB22" s="259">
        <v>24.870899999999999</v>
      </c>
      <c r="AC22" s="259">
        <v>24.830300000000001</v>
      </c>
      <c r="AD22" s="259">
        <v>24.798999999999999</v>
      </c>
      <c r="AE22" s="259">
        <v>24.781600000000001</v>
      </c>
      <c r="AF22" s="259">
        <v>24.7224</v>
      </c>
      <c r="AG22" s="259">
        <v>24.648700000000002</v>
      </c>
      <c r="AH22" s="259">
        <v>24.5502</v>
      </c>
      <c r="AI22" s="259">
        <v>24.420200000000001</v>
      </c>
      <c r="AJ22" s="259">
        <v>24.281099999999999</v>
      </c>
      <c r="AK22" s="259">
        <v>24.150500000000001</v>
      </c>
      <c r="AL22" s="259">
        <v>24.032599999999999</v>
      </c>
      <c r="AM22" s="259">
        <v>23.930299999999999</v>
      </c>
      <c r="AN22" s="259">
        <v>23.838000000000001</v>
      </c>
      <c r="AO22" s="259">
        <v>23.757000000000001</v>
      </c>
      <c r="AP22" s="259">
        <v>23.716200000000001</v>
      </c>
      <c r="AQ22" s="259">
        <v>23.724399999999999</v>
      </c>
      <c r="AR22" s="259">
        <v>23.7437</v>
      </c>
      <c r="AS22" s="259">
        <v>23.771999999999998</v>
      </c>
      <c r="AT22" s="259">
        <v>23.803899999999999</v>
      </c>
      <c r="AU22" s="259">
        <v>23.908300000000001</v>
      </c>
      <c r="AV22" s="259">
        <v>24.038399999999999</v>
      </c>
      <c r="AW22" s="259">
        <v>24.182099999999998</v>
      </c>
    </row>
    <row r="23" spans="1:49">
      <c r="A23" t="s">
        <v>70</v>
      </c>
      <c r="C23" t="s">
        <v>60</v>
      </c>
      <c r="D23" s="259">
        <v>23.001999999999999</v>
      </c>
      <c r="E23" s="259">
        <v>22.731999999999999</v>
      </c>
      <c r="F23" s="259">
        <v>22.54</v>
      </c>
      <c r="G23" s="259">
        <v>17.651</v>
      </c>
      <c r="H23" s="259">
        <v>16.399999999999999</v>
      </c>
      <c r="I23" s="259">
        <v>18.395</v>
      </c>
      <c r="J23" s="259">
        <v>14.959</v>
      </c>
      <c r="K23" s="259">
        <v>15.42</v>
      </c>
      <c r="L23" s="259">
        <v>14.058999999999999</v>
      </c>
      <c r="M23" s="259">
        <v>13.276</v>
      </c>
      <c r="N23" s="259">
        <v>16.462</v>
      </c>
      <c r="O23" s="259">
        <v>16.806999999999999</v>
      </c>
      <c r="P23" s="259">
        <v>18.114999999999998</v>
      </c>
      <c r="Q23" s="259">
        <v>17.010000000000002</v>
      </c>
      <c r="R23" s="259">
        <v>17.489000000000001</v>
      </c>
      <c r="S23" s="259">
        <v>16.399799999999999</v>
      </c>
      <c r="T23" s="259">
        <v>17.468</v>
      </c>
      <c r="U23" s="259">
        <v>18.194400000000002</v>
      </c>
      <c r="V23" s="259">
        <v>18.561599999999999</v>
      </c>
      <c r="W23" s="259">
        <v>18.807600000000001</v>
      </c>
      <c r="X23" s="259">
        <v>18.6904</v>
      </c>
      <c r="Y23" s="259">
        <v>18.531700000000001</v>
      </c>
      <c r="Z23" s="259">
        <v>18.391300000000001</v>
      </c>
      <c r="AA23" s="259">
        <v>18.309000000000001</v>
      </c>
      <c r="AB23" s="259">
        <v>18.224</v>
      </c>
      <c r="AC23" s="259">
        <v>18.145299999999999</v>
      </c>
      <c r="AD23" s="259">
        <v>18.05</v>
      </c>
      <c r="AE23" s="259">
        <v>17.931899999999999</v>
      </c>
      <c r="AF23" s="259">
        <v>17.838899999999999</v>
      </c>
      <c r="AG23" s="259">
        <v>17.7211</v>
      </c>
      <c r="AH23" s="259">
        <v>17.610399999999998</v>
      </c>
      <c r="AI23" s="259">
        <v>17.470700000000001</v>
      </c>
      <c r="AJ23" s="259">
        <v>17.386399999999998</v>
      </c>
      <c r="AK23" s="259">
        <v>17.267700000000001</v>
      </c>
      <c r="AL23" s="259">
        <v>17.161100000000001</v>
      </c>
      <c r="AM23" s="259">
        <v>17.0504</v>
      </c>
      <c r="AN23" s="259">
        <v>16.944800000000001</v>
      </c>
      <c r="AO23" s="259">
        <v>16.621500000000001</v>
      </c>
      <c r="AP23" s="259">
        <v>16.368300000000001</v>
      </c>
      <c r="AQ23" s="259">
        <v>16.148900000000001</v>
      </c>
      <c r="AR23" s="259">
        <v>15.977</v>
      </c>
      <c r="AS23" s="259">
        <v>15.823700000000001</v>
      </c>
      <c r="AT23" s="259">
        <v>15.6965</v>
      </c>
      <c r="AU23" s="259">
        <v>15.5783</v>
      </c>
      <c r="AV23" s="259">
        <v>15.4985</v>
      </c>
      <c r="AW23" s="259">
        <v>15.417400000000001</v>
      </c>
    </row>
    <row r="24" spans="1:49">
      <c r="A24" t="s">
        <v>70</v>
      </c>
      <c r="C24" t="s">
        <v>61</v>
      </c>
      <c r="D24" s="259">
        <v>15.677</v>
      </c>
      <c r="E24" s="259">
        <v>14.891999999999999</v>
      </c>
      <c r="F24" s="259">
        <v>14.637</v>
      </c>
      <c r="G24" s="259">
        <v>15.683</v>
      </c>
      <c r="H24" s="259">
        <v>13.03</v>
      </c>
      <c r="I24" s="259">
        <v>15.002000000000001</v>
      </c>
      <c r="J24" s="259">
        <v>13.981</v>
      </c>
      <c r="K24" s="259">
        <v>14.113</v>
      </c>
      <c r="L24" s="259">
        <v>14.750999999999999</v>
      </c>
      <c r="M24" s="259">
        <v>13.476000000000001</v>
      </c>
      <c r="N24" s="259">
        <v>11.913</v>
      </c>
      <c r="O24" s="259">
        <v>11.879</v>
      </c>
      <c r="P24" s="259">
        <v>13.000999999999999</v>
      </c>
      <c r="Q24" s="259">
        <v>13.18</v>
      </c>
      <c r="R24" s="259">
        <v>13.262</v>
      </c>
      <c r="S24" s="259">
        <v>11.9648</v>
      </c>
      <c r="T24" s="259">
        <v>13.4176</v>
      </c>
      <c r="U24" s="259">
        <v>13.8925</v>
      </c>
      <c r="V24" s="259">
        <v>14.0138</v>
      </c>
      <c r="W24" s="259">
        <v>14.3065</v>
      </c>
      <c r="X24" s="259">
        <v>14.305899999999999</v>
      </c>
      <c r="Y24" s="259">
        <v>14.348000000000001</v>
      </c>
      <c r="Z24" s="259">
        <v>14.4274</v>
      </c>
      <c r="AA24" s="259">
        <v>14.479900000000001</v>
      </c>
      <c r="AB24" s="259">
        <v>14.5092</v>
      </c>
      <c r="AC24" s="259">
        <v>14.5448</v>
      </c>
      <c r="AD24" s="259">
        <v>14.579800000000001</v>
      </c>
      <c r="AE24" s="259">
        <v>14.5793</v>
      </c>
      <c r="AF24" s="259">
        <v>14.579000000000001</v>
      </c>
      <c r="AG24" s="259">
        <v>14.5548</v>
      </c>
      <c r="AH24" s="259">
        <v>14.5311</v>
      </c>
      <c r="AI24" s="259">
        <v>14.5131</v>
      </c>
      <c r="AJ24" s="259">
        <v>14.5463</v>
      </c>
      <c r="AK24" s="259">
        <v>14.542</v>
      </c>
      <c r="AL24" s="259">
        <v>14.5525</v>
      </c>
      <c r="AM24" s="259">
        <v>14.5619</v>
      </c>
      <c r="AN24" s="259">
        <v>14.578799999999999</v>
      </c>
      <c r="AO24" s="259">
        <v>14.5916</v>
      </c>
      <c r="AP24" s="259">
        <v>14.659700000000001</v>
      </c>
      <c r="AQ24" s="259">
        <v>14.737</v>
      </c>
      <c r="AR24" s="259">
        <v>14.8147</v>
      </c>
      <c r="AS24" s="259">
        <v>14.910600000000001</v>
      </c>
      <c r="AT24" s="259">
        <v>15.0158</v>
      </c>
      <c r="AU24" s="259">
        <v>15.13</v>
      </c>
      <c r="AV24" s="259">
        <v>15.257999999999999</v>
      </c>
      <c r="AW24" s="259">
        <v>15.3857</v>
      </c>
    </row>
    <row r="25" spans="1:49">
      <c r="A25" t="s">
        <v>70</v>
      </c>
      <c r="C25" t="s">
        <v>62</v>
      </c>
      <c r="D25" s="259">
        <v>7.7700000000000005E-2</v>
      </c>
      <c r="E25" s="259">
        <v>7.0800000000000002E-2</v>
      </c>
      <c r="F25" s="259">
        <v>2.5000000000000001E-2</v>
      </c>
      <c r="G25" s="259">
        <v>2.3900000000000001E-2</v>
      </c>
      <c r="H25" s="259">
        <v>2.3800000000000002E-2</v>
      </c>
      <c r="I25" s="259">
        <v>2.4199999999999999E-2</v>
      </c>
      <c r="J25" s="259">
        <v>2.47E-2</v>
      </c>
      <c r="K25" s="259">
        <v>3.7100000000000001E-2</v>
      </c>
      <c r="L25" s="259">
        <v>3.2500000000000001E-2</v>
      </c>
      <c r="M25" s="259">
        <v>3.4599999999999999E-2</v>
      </c>
      <c r="N25" s="259">
        <v>2.9899999999999999E-2</v>
      </c>
      <c r="O25" s="259">
        <v>2.6200000000000001E-2</v>
      </c>
      <c r="P25" s="259">
        <v>2.2200000000000001E-2</v>
      </c>
      <c r="Q25" s="259">
        <v>2.6200000000000001E-2</v>
      </c>
      <c r="R25" s="259">
        <v>2.7199999999999998E-2</v>
      </c>
      <c r="S25" s="259">
        <v>2.0899999999999998E-2</v>
      </c>
      <c r="T25" s="259">
        <v>2.23E-2</v>
      </c>
      <c r="U25" s="259">
        <v>2.29E-2</v>
      </c>
      <c r="V25" s="259">
        <v>2.46E-2</v>
      </c>
      <c r="W25" s="259">
        <v>2.63E-2</v>
      </c>
      <c r="X25" s="259">
        <v>2.7300000000000001E-2</v>
      </c>
      <c r="Y25" s="259">
        <v>2.7699999999999999E-2</v>
      </c>
      <c r="Z25" s="259">
        <v>2.7699999999999999E-2</v>
      </c>
      <c r="AA25" s="259">
        <v>2.76E-2</v>
      </c>
      <c r="AB25" s="259">
        <v>2.7699999999999999E-2</v>
      </c>
      <c r="AC25" s="259">
        <v>2.8000000000000001E-2</v>
      </c>
      <c r="AD25" s="259">
        <v>2.8400000000000002E-2</v>
      </c>
      <c r="AE25" s="259">
        <v>2.8799999999999999E-2</v>
      </c>
      <c r="AF25" s="259">
        <v>2.92E-2</v>
      </c>
      <c r="AG25" s="259">
        <v>2.9600000000000001E-2</v>
      </c>
      <c r="AH25" s="259">
        <v>2.98E-2</v>
      </c>
      <c r="AI25" s="259">
        <v>3.0099999999999998E-2</v>
      </c>
      <c r="AJ25" s="259">
        <v>3.0300000000000001E-2</v>
      </c>
      <c r="AK25" s="259">
        <v>3.0499999999999999E-2</v>
      </c>
      <c r="AL25" s="259">
        <v>3.0800000000000001E-2</v>
      </c>
      <c r="AM25" s="259">
        <v>3.1099999999999999E-2</v>
      </c>
      <c r="AN25" s="259">
        <v>3.1399999999999997E-2</v>
      </c>
      <c r="AO25" s="259">
        <v>3.1800000000000002E-2</v>
      </c>
      <c r="AP25" s="259">
        <v>3.2199999999999999E-2</v>
      </c>
      <c r="AQ25" s="259">
        <v>3.2500000000000001E-2</v>
      </c>
      <c r="AR25" s="259">
        <v>3.2899999999999999E-2</v>
      </c>
      <c r="AS25" s="259">
        <v>3.3300000000000003E-2</v>
      </c>
      <c r="AT25" s="259">
        <v>3.3700000000000001E-2</v>
      </c>
      <c r="AU25" s="259">
        <v>3.4099999999999998E-2</v>
      </c>
      <c r="AV25" s="259">
        <v>3.4500000000000003E-2</v>
      </c>
      <c r="AW25" s="259">
        <v>3.5000000000000003E-2</v>
      </c>
    </row>
    <row r="26" spans="1:49">
      <c r="A26" t="s">
        <v>70</v>
      </c>
      <c r="C26" t="s">
        <v>63</v>
      </c>
      <c r="D26" s="259">
        <v>16.151</v>
      </c>
      <c r="E26" s="259">
        <v>10.89</v>
      </c>
      <c r="F26" s="259">
        <v>15.413399999999999</v>
      </c>
      <c r="G26" s="259">
        <v>15.016999999999999</v>
      </c>
      <c r="H26" s="259">
        <v>14.0832</v>
      </c>
      <c r="I26" s="259">
        <v>15.5449</v>
      </c>
      <c r="J26" s="259">
        <v>13.568</v>
      </c>
      <c r="K26" s="259">
        <v>10.723800000000001</v>
      </c>
      <c r="L26" s="259">
        <v>11.845000000000001</v>
      </c>
      <c r="M26" s="259">
        <v>10.158300000000001</v>
      </c>
      <c r="N26" s="259">
        <v>9.7799999999999994</v>
      </c>
      <c r="O26" s="259">
        <v>9.6983999999999995</v>
      </c>
      <c r="P26" s="259">
        <v>9.2070000000000007</v>
      </c>
      <c r="Q26" s="259">
        <v>9.2390000000000008</v>
      </c>
      <c r="R26" s="259">
        <v>8.1590000000000007</v>
      </c>
      <c r="S26" s="259">
        <v>7.0872999999999999</v>
      </c>
      <c r="T26" s="259">
        <v>7.3705999999999996</v>
      </c>
      <c r="U26" s="259">
        <v>7.5195999999999996</v>
      </c>
      <c r="V26" s="259">
        <v>7.7386999999999997</v>
      </c>
      <c r="W26" s="259">
        <v>7.8815999999999997</v>
      </c>
      <c r="X26" s="259">
        <v>8.0337999999999994</v>
      </c>
      <c r="Y26" s="259">
        <v>8.1050000000000004</v>
      </c>
      <c r="Z26" s="259">
        <v>8.1183999999999994</v>
      </c>
      <c r="AA26" s="259">
        <v>8.1143000000000001</v>
      </c>
      <c r="AB26" s="259">
        <v>8.1201000000000008</v>
      </c>
      <c r="AC26" s="259">
        <v>8.1554000000000002</v>
      </c>
      <c r="AD26" s="259">
        <v>8.1595999999999993</v>
      </c>
      <c r="AE26" s="259">
        <v>8.1384000000000007</v>
      </c>
      <c r="AF26" s="259">
        <v>8.1475000000000009</v>
      </c>
      <c r="AG26" s="259">
        <v>8.1278000000000006</v>
      </c>
      <c r="AH26" s="259">
        <v>8.1410999999999998</v>
      </c>
      <c r="AI26" s="259">
        <v>8.1349999999999998</v>
      </c>
      <c r="AJ26" s="259">
        <v>8.1516999999999999</v>
      </c>
      <c r="AK26" s="259">
        <v>8.1465999999999994</v>
      </c>
      <c r="AL26" s="259">
        <v>8.1487999999999996</v>
      </c>
      <c r="AM26" s="259">
        <v>8.1377000000000006</v>
      </c>
      <c r="AN26" s="259">
        <v>8.1332000000000004</v>
      </c>
      <c r="AO26" s="259">
        <v>8.1013999999999999</v>
      </c>
      <c r="AP26" s="259">
        <v>8.0875000000000004</v>
      </c>
      <c r="AQ26" s="259">
        <v>8.0925999999999991</v>
      </c>
      <c r="AR26" s="259">
        <v>7.9177</v>
      </c>
      <c r="AS26" s="259">
        <v>7.6959999999999997</v>
      </c>
      <c r="AT26" s="259">
        <v>7.7244999999999999</v>
      </c>
      <c r="AU26" s="259">
        <v>7.7546999999999997</v>
      </c>
      <c r="AV26" s="259">
        <v>7.8076999999999996</v>
      </c>
      <c r="AW26" s="259">
        <v>7.8587999999999996</v>
      </c>
    </row>
    <row r="27" spans="1:49">
      <c r="A27" t="s">
        <v>70</v>
      </c>
      <c r="C27" t="s">
        <v>64</v>
      </c>
      <c r="D27" s="259">
        <v>0.20399999999999999</v>
      </c>
      <c r="E27" s="259">
        <v>0.20399999999999999</v>
      </c>
      <c r="F27" s="259">
        <v>0.20399999999999999</v>
      </c>
      <c r="G27" s="259">
        <v>0.20399999999999999</v>
      </c>
      <c r="H27" s="259">
        <v>0.20399999999999999</v>
      </c>
      <c r="I27" s="259">
        <v>0.20399999999999999</v>
      </c>
      <c r="J27" s="259">
        <v>0.20399999999999999</v>
      </c>
      <c r="K27" s="259">
        <v>0.20399999999999999</v>
      </c>
      <c r="L27" s="259">
        <v>0.20399999999999999</v>
      </c>
      <c r="M27" s="259">
        <v>0.20399999999999999</v>
      </c>
      <c r="N27" s="259">
        <v>0.20399999999999999</v>
      </c>
      <c r="O27" s="259">
        <v>0.20399999999999999</v>
      </c>
      <c r="P27" s="259">
        <v>0.20399999999999999</v>
      </c>
      <c r="Q27" s="259">
        <v>0.20399999999999999</v>
      </c>
      <c r="R27" s="259">
        <v>0.20399999999999999</v>
      </c>
      <c r="S27" s="259">
        <v>0.255</v>
      </c>
      <c r="T27" s="259">
        <v>0.27110000000000001</v>
      </c>
      <c r="U27" s="259">
        <v>0.27689999999999998</v>
      </c>
      <c r="V27" s="259">
        <v>0.26340000000000002</v>
      </c>
      <c r="W27" s="259">
        <v>0.25169999999999998</v>
      </c>
      <c r="X27" s="259">
        <v>0.25169999999999998</v>
      </c>
      <c r="Y27" s="259">
        <v>0.25269999999999998</v>
      </c>
      <c r="Z27" s="259">
        <v>0.25430000000000003</v>
      </c>
      <c r="AA27" s="259">
        <v>0.25580000000000003</v>
      </c>
      <c r="AB27" s="259">
        <v>0.25719999999999998</v>
      </c>
      <c r="AC27" s="259">
        <v>0.2591</v>
      </c>
      <c r="AD27" s="259">
        <v>0.2611</v>
      </c>
      <c r="AE27" s="259">
        <v>0.26329999999999998</v>
      </c>
      <c r="AF27" s="259">
        <v>0.26550000000000001</v>
      </c>
      <c r="AG27" s="259">
        <v>0.25580000000000003</v>
      </c>
      <c r="AH27" s="259">
        <v>0.25919999999999999</v>
      </c>
      <c r="AI27" s="259">
        <v>0.2626</v>
      </c>
      <c r="AJ27" s="259">
        <v>0.26590000000000003</v>
      </c>
      <c r="AK27" s="259">
        <v>0.26950000000000002</v>
      </c>
      <c r="AL27" s="259">
        <v>0.27350000000000002</v>
      </c>
      <c r="AM27" s="259">
        <v>0.27760000000000001</v>
      </c>
      <c r="AN27" s="259">
        <v>0.28220000000000001</v>
      </c>
      <c r="AO27" s="259">
        <v>0.28720000000000001</v>
      </c>
      <c r="AP27" s="259">
        <v>0.29270000000000002</v>
      </c>
      <c r="AQ27" s="259">
        <v>0.29870000000000002</v>
      </c>
      <c r="AR27" s="259">
        <v>0.3049</v>
      </c>
      <c r="AS27" s="259">
        <v>0.31130000000000002</v>
      </c>
      <c r="AT27" s="259">
        <v>0.31790000000000002</v>
      </c>
      <c r="AU27" s="259">
        <v>0.3251</v>
      </c>
      <c r="AV27" s="259">
        <v>0.3327</v>
      </c>
      <c r="AW27" s="259">
        <v>0.34050000000000002</v>
      </c>
    </row>
    <row r="28" spans="1:49">
      <c r="A28" t="s">
        <v>70</v>
      </c>
      <c r="C28" t="s">
        <v>65</v>
      </c>
      <c r="D28" s="259">
        <v>161.82400000000001</v>
      </c>
      <c r="E28" s="259">
        <v>183.00200000000001</v>
      </c>
      <c r="F28" s="259">
        <v>188.893</v>
      </c>
      <c r="G28" s="259">
        <v>187.535</v>
      </c>
      <c r="H28" s="259">
        <v>159.66999999999999</v>
      </c>
      <c r="I28" s="259">
        <v>164.06399999999999</v>
      </c>
      <c r="J28" s="259">
        <v>168.09700000000001</v>
      </c>
      <c r="K28" s="259">
        <v>168.04499999999999</v>
      </c>
      <c r="L28" s="259">
        <v>164.16900000000001</v>
      </c>
      <c r="M28" s="259">
        <v>155.09100000000001</v>
      </c>
      <c r="N28" s="259">
        <v>153.88300000000001</v>
      </c>
      <c r="O28" s="259">
        <v>156.95599999999999</v>
      </c>
      <c r="P28" s="259">
        <v>150.262</v>
      </c>
      <c r="Q28" s="259">
        <v>156.255</v>
      </c>
      <c r="R28" s="259">
        <v>149.61099999999999</v>
      </c>
      <c r="S28" s="259">
        <v>135.90039999999999</v>
      </c>
      <c r="T28" s="259">
        <v>144.55609999999999</v>
      </c>
      <c r="U28" s="259">
        <v>152.548</v>
      </c>
      <c r="V28" s="259">
        <v>156.38290000000001</v>
      </c>
      <c r="W28" s="259">
        <v>158.75579999999999</v>
      </c>
      <c r="X28" s="259">
        <v>161.21969999999999</v>
      </c>
      <c r="Y28" s="259">
        <v>162.85319999999999</v>
      </c>
      <c r="Z28" s="259">
        <v>163.19990000000001</v>
      </c>
      <c r="AA28" s="259">
        <v>164.1533</v>
      </c>
      <c r="AB28" s="259">
        <v>165.67089999999999</v>
      </c>
      <c r="AC28" s="259">
        <v>166.45230000000001</v>
      </c>
      <c r="AD28" s="259">
        <v>167.0609</v>
      </c>
      <c r="AE28" s="259">
        <v>166.66149999999999</v>
      </c>
      <c r="AF28" s="259">
        <v>166.9228</v>
      </c>
      <c r="AG28" s="259">
        <v>166.95650000000001</v>
      </c>
      <c r="AH28" s="259">
        <v>167.21520000000001</v>
      </c>
      <c r="AI28" s="259">
        <v>167.28149999999999</v>
      </c>
      <c r="AJ28" s="259">
        <v>167.45910000000001</v>
      </c>
      <c r="AK28" s="259">
        <v>167.33430000000001</v>
      </c>
      <c r="AL28" s="259">
        <v>167.3467</v>
      </c>
      <c r="AM28" s="259">
        <v>167.41659999999999</v>
      </c>
      <c r="AN28" s="259">
        <v>167.67400000000001</v>
      </c>
      <c r="AO28" s="259">
        <v>167.9564</v>
      </c>
      <c r="AP28" s="259">
        <v>168.4478</v>
      </c>
      <c r="AQ28" s="259">
        <v>169.2012</v>
      </c>
      <c r="AR28" s="259">
        <v>170.1344</v>
      </c>
      <c r="AS28" s="259">
        <v>170.84690000000001</v>
      </c>
      <c r="AT28" s="259">
        <v>171.89920000000001</v>
      </c>
      <c r="AU28" s="259">
        <v>172.916</v>
      </c>
      <c r="AV28" s="259">
        <v>174.22550000000001</v>
      </c>
      <c r="AW28" s="259">
        <v>175.3717</v>
      </c>
    </row>
    <row r="29" spans="1:49">
      <c r="A29" t="s">
        <v>70</v>
      </c>
      <c r="C29" t="s">
        <v>66</v>
      </c>
      <c r="D29" s="259">
        <v>1.633</v>
      </c>
      <c r="E29" s="259">
        <v>1.774</v>
      </c>
      <c r="F29" s="259">
        <v>1.9179999999999999</v>
      </c>
      <c r="G29" s="259">
        <v>1.861</v>
      </c>
      <c r="H29" s="259">
        <v>1.754</v>
      </c>
      <c r="I29" s="259">
        <v>1.835</v>
      </c>
      <c r="J29" s="259">
        <v>1.9650000000000001</v>
      </c>
      <c r="K29" s="259">
        <v>2.117</v>
      </c>
      <c r="L29" s="259">
        <v>2.4041999999999999</v>
      </c>
      <c r="M29" s="259">
        <v>2.0099999999999998</v>
      </c>
      <c r="N29" s="259">
        <v>2.3290000000000002</v>
      </c>
      <c r="O29" s="259">
        <v>2.1680000000000001</v>
      </c>
      <c r="P29" s="259">
        <v>2.1760000000000002</v>
      </c>
      <c r="Q29" s="259">
        <v>2.2029999999999998</v>
      </c>
      <c r="R29" s="259">
        <v>2.4340000000000002</v>
      </c>
      <c r="S29" s="259">
        <v>2.2532000000000001</v>
      </c>
      <c r="T29" s="259">
        <v>2.5101</v>
      </c>
      <c r="U29" s="259">
        <v>2.6110000000000002</v>
      </c>
      <c r="V29" s="259">
        <v>2.6549999999999998</v>
      </c>
      <c r="W29" s="259">
        <v>2.6802999999999999</v>
      </c>
      <c r="X29" s="259">
        <v>2.7040000000000002</v>
      </c>
      <c r="Y29" s="259">
        <v>2.7197</v>
      </c>
      <c r="Z29" s="259">
        <v>2.7402000000000002</v>
      </c>
      <c r="AA29" s="259">
        <v>2.7717999999999998</v>
      </c>
      <c r="AB29" s="259">
        <v>2.8014000000000001</v>
      </c>
      <c r="AC29" s="259">
        <v>2.8410000000000002</v>
      </c>
      <c r="AD29" s="259">
        <v>2.8961999999999999</v>
      </c>
      <c r="AE29" s="259">
        <v>2.9390000000000001</v>
      </c>
      <c r="AF29" s="259">
        <v>2.9931999999999999</v>
      </c>
      <c r="AG29" s="259">
        <v>3.0455999999999999</v>
      </c>
      <c r="AH29" s="259">
        <v>3.0981999999999998</v>
      </c>
      <c r="AI29" s="259">
        <v>3.1381999999999999</v>
      </c>
      <c r="AJ29" s="259">
        <v>3.1958000000000002</v>
      </c>
      <c r="AK29" s="259">
        <v>3.2429999999999999</v>
      </c>
      <c r="AL29" s="259">
        <v>3.2921</v>
      </c>
      <c r="AM29" s="259">
        <v>3.3403999999999998</v>
      </c>
      <c r="AN29" s="259">
        <v>3.3896000000000002</v>
      </c>
      <c r="AO29" s="259">
        <v>3.4140999999999999</v>
      </c>
      <c r="AP29" s="259">
        <v>3.4409000000000001</v>
      </c>
      <c r="AQ29" s="259">
        <v>3.4782999999999999</v>
      </c>
      <c r="AR29" s="259">
        <v>3.5068000000000001</v>
      </c>
      <c r="AS29" s="259">
        <v>3.5428999999999999</v>
      </c>
      <c r="AT29" s="259">
        <v>3.5895000000000001</v>
      </c>
      <c r="AU29" s="259">
        <v>3.6349</v>
      </c>
      <c r="AV29" s="259">
        <v>3.6953</v>
      </c>
      <c r="AW29" s="259">
        <v>3.7507000000000001</v>
      </c>
    </row>
    <row r="30" spans="1:49">
      <c r="A30" t="s">
        <v>70</v>
      </c>
      <c r="C30" t="s">
        <v>67</v>
      </c>
      <c r="D30" s="259">
        <v>358.97800000000001</v>
      </c>
      <c r="E30" s="259">
        <v>353.76400000000001</v>
      </c>
      <c r="F30" s="259">
        <v>333.79700000000003</v>
      </c>
      <c r="G30" s="259">
        <v>328.9</v>
      </c>
      <c r="H30" s="259">
        <v>302.00400000000002</v>
      </c>
      <c r="I30" s="259">
        <v>300.47899999999998</v>
      </c>
      <c r="J30" s="259">
        <v>305.733</v>
      </c>
      <c r="K30" s="259">
        <v>286.41199999999998</v>
      </c>
      <c r="L30" s="259">
        <v>290.428</v>
      </c>
      <c r="M30" s="259">
        <v>300.44499999999999</v>
      </c>
      <c r="N30" s="259">
        <v>301.08</v>
      </c>
      <c r="O30" s="259">
        <v>306.06799999999998</v>
      </c>
      <c r="P30" s="259">
        <v>301.05799999999999</v>
      </c>
      <c r="Q30" s="259">
        <v>314.28399999999999</v>
      </c>
      <c r="R30" s="259">
        <v>334.15100000000001</v>
      </c>
      <c r="S30" s="259">
        <v>321.86660000000001</v>
      </c>
      <c r="T30" s="259">
        <v>334.108</v>
      </c>
      <c r="U30" s="259">
        <v>335.7867</v>
      </c>
      <c r="V30" s="259">
        <v>340.4042</v>
      </c>
      <c r="W30" s="259">
        <v>342.79169999999999</v>
      </c>
      <c r="X30" s="259">
        <v>346.32299999999998</v>
      </c>
      <c r="Y30" s="259">
        <v>351.98329999999999</v>
      </c>
      <c r="Z30" s="259">
        <v>357.66590000000002</v>
      </c>
      <c r="AA30" s="259">
        <v>367.33080000000001</v>
      </c>
      <c r="AB30" s="259">
        <v>373.46269999999998</v>
      </c>
      <c r="AC30" s="259">
        <v>377.3793</v>
      </c>
      <c r="AD30" s="259">
        <v>381.36169999999998</v>
      </c>
      <c r="AE30" s="259">
        <v>375.767</v>
      </c>
      <c r="AF30" s="259">
        <v>375.029</v>
      </c>
      <c r="AG30" s="259">
        <v>370.55579999999998</v>
      </c>
      <c r="AH30" s="259">
        <v>367.35680000000002</v>
      </c>
      <c r="AI30" s="259">
        <v>364.63600000000002</v>
      </c>
      <c r="AJ30" s="259">
        <v>378.74799999999999</v>
      </c>
      <c r="AK30" s="259">
        <v>379.7878</v>
      </c>
      <c r="AL30" s="259">
        <v>381.34739999999999</v>
      </c>
      <c r="AM30" s="259">
        <v>382.98759999999999</v>
      </c>
      <c r="AN30" s="259">
        <v>380.36939999999998</v>
      </c>
      <c r="AO30" s="259">
        <v>371.7244</v>
      </c>
      <c r="AP30" s="259">
        <v>378.1046</v>
      </c>
      <c r="AQ30" s="259">
        <v>383.46699999999998</v>
      </c>
      <c r="AR30" s="259">
        <v>382.89</v>
      </c>
      <c r="AS30" s="259">
        <v>382.50459999999998</v>
      </c>
      <c r="AT30" s="259">
        <v>383.86849999999998</v>
      </c>
      <c r="AU30" s="259">
        <v>383.44690000000003</v>
      </c>
      <c r="AV30" s="259">
        <v>385.25150000000002</v>
      </c>
      <c r="AW30" s="259">
        <v>385.04239999999999</v>
      </c>
    </row>
    <row r="31" spans="1:49">
      <c r="A31" t="s">
        <v>70</v>
      </c>
      <c r="C31" t="s">
        <v>68</v>
      </c>
      <c r="D31" s="259">
        <v>30.318200000000001</v>
      </c>
      <c r="E31" s="259">
        <v>28.835000000000001</v>
      </c>
      <c r="F31" s="259">
        <v>32.759</v>
      </c>
      <c r="G31" s="259">
        <v>32.247999999999998</v>
      </c>
      <c r="H31" s="259">
        <v>31.49</v>
      </c>
      <c r="I31" s="259">
        <v>36.621000000000002</v>
      </c>
      <c r="J31" s="259">
        <v>37.56</v>
      </c>
      <c r="K31" s="259">
        <v>37.406999999999996</v>
      </c>
      <c r="L31" s="259">
        <v>41.076000000000001</v>
      </c>
      <c r="M31" s="259">
        <v>41.527000000000001</v>
      </c>
      <c r="N31" s="259">
        <v>41.656999999999996</v>
      </c>
      <c r="O31" s="259">
        <v>42.308999999999997</v>
      </c>
      <c r="P31" s="259">
        <v>44.414000000000001</v>
      </c>
      <c r="Q31" s="259">
        <v>47.611400000000003</v>
      </c>
      <c r="R31" s="259">
        <v>46.972900000000003</v>
      </c>
      <c r="S31" s="259">
        <v>42.677100000000003</v>
      </c>
      <c r="T31" s="259">
        <v>44.125700000000002</v>
      </c>
      <c r="U31" s="259">
        <v>46.779899999999998</v>
      </c>
      <c r="V31" s="259">
        <v>48.508899999999997</v>
      </c>
      <c r="W31" s="259">
        <v>50.0214</v>
      </c>
      <c r="X31" s="259">
        <v>50.295900000000003</v>
      </c>
      <c r="Y31" s="259">
        <v>50.7286</v>
      </c>
      <c r="Z31" s="259">
        <v>51.111199999999997</v>
      </c>
      <c r="AA31" s="259">
        <v>51.634300000000003</v>
      </c>
      <c r="AB31" s="259">
        <v>52.092300000000002</v>
      </c>
      <c r="AC31" s="259">
        <v>52.538800000000002</v>
      </c>
      <c r="AD31" s="259">
        <v>52.966099999999997</v>
      </c>
      <c r="AE31" s="259">
        <v>53.302199999999999</v>
      </c>
      <c r="AF31" s="259">
        <v>53.622599999999998</v>
      </c>
      <c r="AG31" s="259">
        <v>53.913800000000002</v>
      </c>
      <c r="AH31" s="259">
        <v>54.205100000000002</v>
      </c>
      <c r="AI31" s="259">
        <v>54.488500000000002</v>
      </c>
      <c r="AJ31" s="259">
        <v>54.814</v>
      </c>
      <c r="AK31" s="259">
        <v>55.129399999999997</v>
      </c>
      <c r="AL31" s="259">
        <v>55.539200000000001</v>
      </c>
      <c r="AM31" s="259">
        <v>55.9482</v>
      </c>
      <c r="AN31" s="259">
        <v>56.389499999999998</v>
      </c>
      <c r="AO31" s="259">
        <v>56.847999999999999</v>
      </c>
      <c r="AP31" s="259">
        <v>57.295200000000001</v>
      </c>
      <c r="AQ31" s="259">
        <v>57.769199999999998</v>
      </c>
      <c r="AR31" s="259">
        <v>58.250300000000003</v>
      </c>
      <c r="AS31" s="259">
        <v>58.738199999999999</v>
      </c>
      <c r="AT31" s="259">
        <v>59.254199999999997</v>
      </c>
      <c r="AU31" s="259">
        <v>59.835299999999997</v>
      </c>
      <c r="AV31" s="259">
        <v>60.4696</v>
      </c>
      <c r="AW31" s="259">
        <v>61.128300000000003</v>
      </c>
    </row>
    <row r="32" spans="1:49">
      <c r="A32" t="s">
        <v>70</v>
      </c>
      <c r="C32" t="s">
        <v>69</v>
      </c>
      <c r="D32" s="259">
        <v>5.8000000000000003E-2</v>
      </c>
      <c r="E32" s="259">
        <v>9.5000000000000001E-2</v>
      </c>
      <c r="F32" s="259">
        <v>5.8099999999999999E-2</v>
      </c>
      <c r="G32" s="259">
        <v>4.0099999999999997E-2</v>
      </c>
      <c r="H32" s="259">
        <v>0.1351</v>
      </c>
      <c r="I32" s="259">
        <v>0.1391</v>
      </c>
      <c r="J32" s="259">
        <v>0.18509999999999999</v>
      </c>
      <c r="K32" s="259">
        <v>0.19409999999999999</v>
      </c>
      <c r="L32" s="259">
        <v>0.18809999999999999</v>
      </c>
      <c r="M32" s="259">
        <v>0.1341</v>
      </c>
      <c r="N32" s="259">
        <v>0.1371</v>
      </c>
      <c r="O32" s="259">
        <v>0.15210000000000001</v>
      </c>
      <c r="P32" s="259">
        <v>0.16009999999999999</v>
      </c>
      <c r="Q32" s="259">
        <v>0.1361</v>
      </c>
      <c r="R32" s="259">
        <v>0.1411</v>
      </c>
      <c r="S32" s="259">
        <v>0.32369999999999999</v>
      </c>
      <c r="T32" s="259">
        <v>0.56930000000000003</v>
      </c>
      <c r="U32" s="259">
        <v>0.57489999999999997</v>
      </c>
      <c r="V32" s="259">
        <v>0.78069999999999995</v>
      </c>
      <c r="W32" s="259">
        <v>1.1878</v>
      </c>
      <c r="X32" s="259">
        <v>1.0333000000000001</v>
      </c>
      <c r="Y32" s="259">
        <v>0.96</v>
      </c>
      <c r="Z32" s="259">
        <v>1.0052000000000001</v>
      </c>
      <c r="AA32" s="259">
        <v>1.0458000000000001</v>
      </c>
      <c r="AB32" s="259">
        <v>0.93640000000000001</v>
      </c>
      <c r="AC32" s="259">
        <v>0.90669999999999995</v>
      </c>
      <c r="AD32" s="259">
        <v>0.59540000000000004</v>
      </c>
      <c r="AE32" s="259">
        <v>0.22639999999999999</v>
      </c>
      <c r="AF32" s="259">
        <v>0.221</v>
      </c>
      <c r="AG32" s="259">
        <v>0.22470000000000001</v>
      </c>
      <c r="AH32" s="259">
        <v>6.1600000000000002E-2</v>
      </c>
      <c r="AI32" s="259">
        <v>6.13E-2</v>
      </c>
      <c r="AJ32" s="259">
        <v>6.0900000000000003E-2</v>
      </c>
      <c r="AK32" s="259">
        <v>6.0499999999999998E-2</v>
      </c>
      <c r="AL32" s="259">
        <v>0.06</v>
      </c>
      <c r="AM32" s="259">
        <v>5.96E-2</v>
      </c>
      <c r="AN32" s="259">
        <v>5.9200000000000003E-2</v>
      </c>
      <c r="AO32" s="259">
        <v>5.8799999999999998E-2</v>
      </c>
      <c r="AP32" s="259">
        <v>5.8400000000000001E-2</v>
      </c>
      <c r="AQ32" s="259">
        <v>5.8000000000000003E-2</v>
      </c>
      <c r="AR32" s="259">
        <v>5.7599999999999998E-2</v>
      </c>
      <c r="AS32" s="259">
        <v>5.7200000000000001E-2</v>
      </c>
      <c r="AT32" s="259">
        <v>5.6899999999999999E-2</v>
      </c>
      <c r="AU32" s="259">
        <v>5.6599999999999998E-2</v>
      </c>
      <c r="AV32" s="259">
        <v>5.6300000000000003E-2</v>
      </c>
      <c r="AW32" s="259">
        <v>5.6099999999999997E-2</v>
      </c>
    </row>
    <row r="33" spans="1:49">
      <c r="A33" t="s">
        <v>70</v>
      </c>
      <c r="C33" s="1" t="s">
        <v>71</v>
      </c>
      <c r="D33" s="308">
        <f>SUM(D20:D32)</f>
        <v>886.97590000000002</v>
      </c>
      <c r="E33" s="308">
        <f t="shared" ref="E33:AW33" si="0">SUM(E20:E32)</f>
        <v>888.6350000000001</v>
      </c>
      <c r="F33" s="308">
        <f t="shared" si="0"/>
        <v>876.35780000000011</v>
      </c>
      <c r="G33" s="308">
        <f t="shared" si="0"/>
        <v>859.30250000000012</v>
      </c>
      <c r="H33" s="308">
        <f t="shared" si="0"/>
        <v>795.85089999999991</v>
      </c>
      <c r="I33" s="308">
        <f t="shared" si="0"/>
        <v>805.85389999999995</v>
      </c>
      <c r="J33" s="308">
        <f t="shared" si="0"/>
        <v>813.11299999999994</v>
      </c>
      <c r="K33" s="308">
        <f t="shared" si="0"/>
        <v>803.27930000000003</v>
      </c>
      <c r="L33" s="308">
        <f t="shared" si="0"/>
        <v>803.89</v>
      </c>
      <c r="M33" s="308">
        <f t="shared" si="0"/>
        <v>803.13310000000001</v>
      </c>
      <c r="N33" s="308">
        <f t="shared" si="0"/>
        <v>809.91480000000001</v>
      </c>
      <c r="O33" s="308">
        <f t="shared" si="0"/>
        <v>832.80349999999999</v>
      </c>
      <c r="P33" s="308">
        <f t="shared" si="0"/>
        <v>824.83619999999996</v>
      </c>
      <c r="Q33" s="308">
        <f t="shared" si="0"/>
        <v>848.27550000000008</v>
      </c>
      <c r="R33" s="308">
        <f t="shared" si="0"/>
        <v>861.74490000000003</v>
      </c>
      <c r="S33" s="308">
        <f t="shared" si="0"/>
        <v>815.86550000000011</v>
      </c>
      <c r="T33" s="308">
        <f t="shared" si="0"/>
        <v>863.33560000000011</v>
      </c>
      <c r="U33" s="308">
        <f t="shared" si="0"/>
        <v>887.27620000000002</v>
      </c>
      <c r="V33" s="308">
        <f t="shared" si="0"/>
        <v>905.66409999999996</v>
      </c>
      <c r="W33" s="308">
        <f t="shared" si="0"/>
        <v>918.84820000000002</v>
      </c>
      <c r="X33" s="308">
        <f t="shared" si="0"/>
        <v>929.37810000000002</v>
      </c>
      <c r="Y33" s="308">
        <f t="shared" si="0"/>
        <v>943.11560000000009</v>
      </c>
      <c r="Z33" s="308">
        <f t="shared" si="0"/>
        <v>951.84789999999987</v>
      </c>
      <c r="AA33" s="308">
        <f t="shared" si="0"/>
        <v>964.63930000000005</v>
      </c>
      <c r="AB33" s="308">
        <f t="shared" si="0"/>
        <v>975.14409999999998</v>
      </c>
      <c r="AC33" s="308">
        <f t="shared" si="0"/>
        <v>983.96590000000015</v>
      </c>
      <c r="AD33" s="308">
        <f t="shared" si="0"/>
        <v>994.27520000000004</v>
      </c>
      <c r="AE33" s="308">
        <f t="shared" si="0"/>
        <v>993.58579999999995</v>
      </c>
      <c r="AF33" s="308">
        <f t="shared" si="0"/>
        <v>993.71550000000002</v>
      </c>
      <c r="AG33" s="308">
        <f t="shared" si="0"/>
        <v>989.85410000000002</v>
      </c>
      <c r="AH33" s="308">
        <f t="shared" si="0"/>
        <v>986.78670000000011</v>
      </c>
      <c r="AI33" s="308">
        <f t="shared" si="0"/>
        <v>983.97870000000012</v>
      </c>
      <c r="AJ33" s="308">
        <f t="shared" si="0"/>
        <v>997.64119999999991</v>
      </c>
      <c r="AK33" s="308">
        <f t="shared" si="0"/>
        <v>1000.6873000000001</v>
      </c>
      <c r="AL33" s="308">
        <f t="shared" si="0"/>
        <v>1005.4629</v>
      </c>
      <c r="AM33" s="308">
        <f t="shared" si="0"/>
        <v>1006.5152</v>
      </c>
      <c r="AN33" s="308">
        <f t="shared" si="0"/>
        <v>1004.0033999999999</v>
      </c>
      <c r="AO33" s="308">
        <f t="shared" si="0"/>
        <v>995.33269999999993</v>
      </c>
      <c r="AP33" s="308">
        <f t="shared" si="0"/>
        <v>1005.0153</v>
      </c>
      <c r="AQ33" s="308">
        <f t="shared" si="0"/>
        <v>1015.3394999999999</v>
      </c>
      <c r="AR33" s="308">
        <f t="shared" si="0"/>
        <v>1016.4501</v>
      </c>
      <c r="AS33" s="308">
        <f t="shared" si="0"/>
        <v>1017.668</v>
      </c>
      <c r="AT33" s="308">
        <f t="shared" si="0"/>
        <v>1021.5383</v>
      </c>
      <c r="AU33" s="308">
        <f t="shared" si="0"/>
        <v>1024.2758000000001</v>
      </c>
      <c r="AV33" s="308">
        <f t="shared" si="0"/>
        <v>1029.8868999999997</v>
      </c>
      <c r="AW33" s="308">
        <f t="shared" si="0"/>
        <v>1033.8965000000001</v>
      </c>
    </row>
    <row r="34" spans="1:49">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c r="A35" t="s">
        <v>72</v>
      </c>
      <c r="C35" t="str" cm="1">
        <f t="array" ref="C35:C47">C20:C32</f>
        <v>Alberta</v>
      </c>
      <c r="D35" s="309">
        <f>D20/D$33</f>
        <v>0.15524209846062334</v>
      </c>
      <c r="E35" s="309">
        <f t="shared" ref="E35:AW40" si="1">E20/E$33</f>
        <v>0.16235709824618655</v>
      </c>
      <c r="F35" s="309">
        <f t="shared" si="1"/>
        <v>0.16241573932473699</v>
      </c>
      <c r="G35" s="309">
        <f t="shared" si="1"/>
        <v>0.16616441823455649</v>
      </c>
      <c r="H35" s="309">
        <f t="shared" si="1"/>
        <v>0.17870583547747448</v>
      </c>
      <c r="I35" s="309">
        <f t="shared" si="1"/>
        <v>0.17694584589092391</v>
      </c>
      <c r="J35" s="309">
        <f t="shared" si="1"/>
        <v>0.18372477134174464</v>
      </c>
      <c r="K35" s="309">
        <f t="shared" si="1"/>
        <v>0.19342487725004243</v>
      </c>
      <c r="L35" s="309">
        <f t="shared" si="1"/>
        <v>0.18985383572379305</v>
      </c>
      <c r="M35" s="309">
        <f t="shared" si="1"/>
        <v>0.202803495460466</v>
      </c>
      <c r="N35" s="309">
        <f t="shared" si="1"/>
        <v>0.21146199575560293</v>
      </c>
      <c r="O35" s="309">
        <f t="shared" si="1"/>
        <v>0.20208704694444729</v>
      </c>
      <c r="P35" s="309">
        <f t="shared" si="1"/>
        <v>0.20808131359899096</v>
      </c>
      <c r="Q35" s="309">
        <f t="shared" si="1"/>
        <v>0.20290872481876465</v>
      </c>
      <c r="R35" s="309">
        <f t="shared" si="1"/>
        <v>0.20149733407183493</v>
      </c>
      <c r="S35" s="309">
        <f t="shared" si="1"/>
        <v>0.20734790231968381</v>
      </c>
      <c r="T35" s="309">
        <f t="shared" si="1"/>
        <v>0.21227840019570604</v>
      </c>
      <c r="U35" s="309">
        <f t="shared" si="1"/>
        <v>0.21269228229045251</v>
      </c>
      <c r="V35" s="309">
        <f t="shared" si="1"/>
        <v>0.21472199240314374</v>
      </c>
      <c r="W35" s="309">
        <f t="shared" si="1"/>
        <v>0.21485050523035251</v>
      </c>
      <c r="X35" s="309">
        <f t="shared" si="1"/>
        <v>0.21333502478700542</v>
      </c>
      <c r="Y35" s="309">
        <f t="shared" si="1"/>
        <v>0.21150853617520479</v>
      </c>
      <c r="Z35" s="309">
        <f t="shared" si="1"/>
        <v>0.21119781847498958</v>
      </c>
      <c r="AA35" s="309">
        <f t="shared" si="1"/>
        <v>0.20976783757410672</v>
      </c>
      <c r="AB35" s="309">
        <f t="shared" si="1"/>
        <v>0.20981873345693217</v>
      </c>
      <c r="AC35" s="309">
        <f t="shared" si="1"/>
        <v>0.20933540481433349</v>
      </c>
      <c r="AD35" s="309">
        <f t="shared" si="1"/>
        <v>0.20918544483458903</v>
      </c>
      <c r="AE35" s="309">
        <f t="shared" si="1"/>
        <v>0.21175040947646395</v>
      </c>
      <c r="AF35" s="309">
        <f t="shared" si="1"/>
        <v>0.21285649665321713</v>
      </c>
      <c r="AG35" s="309">
        <f t="shared" si="1"/>
        <v>0.21512695658885486</v>
      </c>
      <c r="AH35" s="309">
        <f t="shared" si="1"/>
        <v>0.21675667091986542</v>
      </c>
      <c r="AI35" s="309">
        <f t="shared" si="1"/>
        <v>0.21824598438970272</v>
      </c>
      <c r="AJ35" s="309">
        <f t="shared" si="1"/>
        <v>0.21552117133895435</v>
      </c>
      <c r="AK35" s="309">
        <f t="shared" si="1"/>
        <v>0.21520419016010295</v>
      </c>
      <c r="AL35" s="309">
        <f t="shared" si="1"/>
        <v>0.21440114796876145</v>
      </c>
      <c r="AM35" s="309">
        <f t="shared" si="1"/>
        <v>0.21428022150087747</v>
      </c>
      <c r="AN35" s="309">
        <f t="shared" si="1"/>
        <v>0.21533941020518457</v>
      </c>
      <c r="AO35" s="309">
        <f t="shared" si="1"/>
        <v>0.21782796847727398</v>
      </c>
      <c r="AP35" s="309">
        <f t="shared" si="1"/>
        <v>0.21649332104695321</v>
      </c>
      <c r="AQ35" s="309">
        <f t="shared" si="1"/>
        <v>0.21521205468712681</v>
      </c>
      <c r="AR35" s="309">
        <f t="shared" si="1"/>
        <v>0.21592048640656339</v>
      </c>
      <c r="AS35" s="309">
        <f t="shared" si="1"/>
        <v>0.21662133426618504</v>
      </c>
      <c r="AT35" s="309">
        <f t="shared" si="1"/>
        <v>0.2168445373022235</v>
      </c>
      <c r="AU35" s="309">
        <f t="shared" si="1"/>
        <v>0.21750782357642345</v>
      </c>
      <c r="AV35" s="309">
        <f t="shared" si="1"/>
        <v>0.21776614500097055</v>
      </c>
      <c r="AW35" s="309">
        <f t="shared" si="1"/>
        <v>0.21854054056668146</v>
      </c>
    </row>
    <row r="36" spans="1:49">
      <c r="A36" t="s">
        <v>72</v>
      </c>
      <c r="C36" t="str">
        <v>British Columbia</v>
      </c>
      <c r="D36" s="309">
        <f t="shared" ref="D36:S47" si="2">D21/D$33</f>
        <v>0.12536980993508393</v>
      </c>
      <c r="E36" s="309">
        <f t="shared" si="2"/>
        <v>0.11330861377280885</v>
      </c>
      <c r="F36" s="309">
        <f t="shared" si="2"/>
        <v>0.1120843564124151</v>
      </c>
      <c r="G36" s="309">
        <f t="shared" si="2"/>
        <v>0.10580674442352954</v>
      </c>
      <c r="H36" s="309">
        <f t="shared" si="2"/>
        <v>0.11379091234300295</v>
      </c>
      <c r="I36" s="309">
        <f t="shared" si="2"/>
        <v>0.10739564578641364</v>
      </c>
      <c r="J36" s="309">
        <f t="shared" si="2"/>
        <v>0.10219145432430671</v>
      </c>
      <c r="K36" s="309">
        <f t="shared" si="2"/>
        <v>0.10447063680092342</v>
      </c>
      <c r="L36" s="309">
        <f t="shared" si="2"/>
        <v>0.10528753933995945</v>
      </c>
      <c r="M36" s="309">
        <f t="shared" si="2"/>
        <v>9.9259886063717218E-2</v>
      </c>
      <c r="N36" s="309">
        <f t="shared" si="2"/>
        <v>9.5549062691532488E-2</v>
      </c>
      <c r="O36" s="309">
        <f t="shared" si="2"/>
        <v>0.11058070721364643</v>
      </c>
      <c r="P36" s="309">
        <f t="shared" si="2"/>
        <v>0.11010173898769235</v>
      </c>
      <c r="Q36" s="309">
        <f t="shared" si="2"/>
        <v>0.10822226976966798</v>
      </c>
      <c r="R36" s="309">
        <f t="shared" si="2"/>
        <v>0.10733385251250109</v>
      </c>
      <c r="S36" s="309">
        <f t="shared" si="2"/>
        <v>0.10725272731841215</v>
      </c>
      <c r="T36" s="309">
        <f t="shared" si="1"/>
        <v>0.10818168508283452</v>
      </c>
      <c r="U36" s="309">
        <f t="shared" si="1"/>
        <v>0.1095551757164229</v>
      </c>
      <c r="V36" s="309">
        <f t="shared" si="1"/>
        <v>0.1084494792274531</v>
      </c>
      <c r="W36" s="309">
        <f t="shared" si="1"/>
        <v>0.10955966393578395</v>
      </c>
      <c r="X36" s="309">
        <f t="shared" si="1"/>
        <v>0.11165315817103932</v>
      </c>
      <c r="Y36" s="309">
        <f t="shared" si="1"/>
        <v>0.11491719572871023</v>
      </c>
      <c r="Z36" s="309">
        <f t="shared" si="1"/>
        <v>0.11457902045064135</v>
      </c>
      <c r="AA36" s="309">
        <f t="shared" si="1"/>
        <v>0.11333448678692647</v>
      </c>
      <c r="AB36" s="309">
        <f t="shared" si="1"/>
        <v>0.11236062444514612</v>
      </c>
      <c r="AC36" s="309">
        <f t="shared" si="1"/>
        <v>0.11372955099358625</v>
      </c>
      <c r="AD36" s="309">
        <f t="shared" si="1"/>
        <v>0.11619428906604529</v>
      </c>
      <c r="AE36" s="309">
        <f t="shared" si="1"/>
        <v>0.11933966850170363</v>
      </c>
      <c r="AF36" s="309">
        <f t="shared" si="1"/>
        <v>0.11857075792819977</v>
      </c>
      <c r="AG36" s="309">
        <f t="shared" si="1"/>
        <v>0.11807356255836088</v>
      </c>
      <c r="AH36" s="309">
        <f t="shared" si="1"/>
        <v>0.11738646254555316</v>
      </c>
      <c r="AI36" s="309">
        <f t="shared" si="1"/>
        <v>0.11666116349876272</v>
      </c>
      <c r="AJ36" s="309">
        <f t="shared" si="1"/>
        <v>0.11395770343085271</v>
      </c>
      <c r="AK36" s="309">
        <f t="shared" si="1"/>
        <v>0.11529415832498324</v>
      </c>
      <c r="AL36" s="309">
        <f t="shared" si="1"/>
        <v>0.11746410533894389</v>
      </c>
      <c r="AM36" s="309">
        <f t="shared" si="1"/>
        <v>0.11633952472848894</v>
      </c>
      <c r="AN36" s="309">
        <f t="shared" si="1"/>
        <v>0.11564881154784935</v>
      </c>
      <c r="AO36" s="309">
        <f t="shared" si="1"/>
        <v>0.11566906221407174</v>
      </c>
      <c r="AP36" s="309">
        <f t="shared" si="1"/>
        <v>0.11634917398769948</v>
      </c>
      <c r="AQ36" s="309">
        <f t="shared" si="1"/>
        <v>0.11800821301643441</v>
      </c>
      <c r="AR36" s="309">
        <f t="shared" si="1"/>
        <v>0.11741619190159949</v>
      </c>
      <c r="AS36" s="309">
        <f t="shared" si="1"/>
        <v>0.11691701026267898</v>
      </c>
      <c r="AT36" s="309">
        <f t="shared" si="1"/>
        <v>0.11625868555295478</v>
      </c>
      <c r="AU36" s="309">
        <f t="shared" si="1"/>
        <v>0.11605038408600495</v>
      </c>
      <c r="AV36" s="309">
        <f t="shared" si="1"/>
        <v>0.11549268176923119</v>
      </c>
      <c r="AW36" s="309">
        <f t="shared" si="1"/>
        <v>0.11546561962440147</v>
      </c>
    </row>
    <row r="37" spans="1:49">
      <c r="A37" t="s">
        <v>72</v>
      </c>
      <c r="C37" t="str">
        <v>Manitoba</v>
      </c>
      <c r="D37" s="309">
        <f t="shared" si="2"/>
        <v>3.3999796386801492E-2</v>
      </c>
      <c r="E37" s="309">
        <f t="shared" si="1"/>
        <v>3.0845060120296856E-2</v>
      </c>
      <c r="F37" s="309">
        <f t="shared" si="1"/>
        <v>2.9158181738098296E-2</v>
      </c>
      <c r="G37" s="309">
        <f t="shared" si="1"/>
        <v>3.0762158843946105E-2</v>
      </c>
      <c r="H37" s="309">
        <f t="shared" si="1"/>
        <v>3.0499431488988708E-2</v>
      </c>
      <c r="I37" s="309">
        <f t="shared" si="1"/>
        <v>3.0288368648460972E-2</v>
      </c>
      <c r="J37" s="309">
        <f t="shared" si="1"/>
        <v>2.9951556548720781E-2</v>
      </c>
      <c r="K37" s="309">
        <f t="shared" si="1"/>
        <v>3.6491666099201112E-2</v>
      </c>
      <c r="L37" s="309">
        <f t="shared" si="1"/>
        <v>3.417382975282688E-2</v>
      </c>
      <c r="M37" s="309">
        <f t="shared" si="1"/>
        <v>3.0107089347954901E-2</v>
      </c>
      <c r="N37" s="309">
        <f t="shared" si="1"/>
        <v>2.9369755929882994E-2</v>
      </c>
      <c r="O37" s="309">
        <f t="shared" si="1"/>
        <v>3.1393960279945989E-2</v>
      </c>
      <c r="P37" s="309">
        <f t="shared" si="1"/>
        <v>2.8815418139989495E-2</v>
      </c>
      <c r="Q37" s="309">
        <f t="shared" si="1"/>
        <v>2.8530825185921319E-2</v>
      </c>
      <c r="R37" s="309">
        <f t="shared" si="1"/>
        <v>2.6875703006771494E-2</v>
      </c>
      <c r="S37" s="309">
        <f t="shared" si="1"/>
        <v>2.5059154971009311E-2</v>
      </c>
      <c r="T37" s="309">
        <f t="shared" si="1"/>
        <v>2.5774681363770931E-2</v>
      </c>
      <c r="U37" s="309">
        <f t="shared" si="1"/>
        <v>2.6087592567004499E-2</v>
      </c>
      <c r="V37" s="309">
        <f t="shared" si="1"/>
        <v>2.6108465599994524E-2</v>
      </c>
      <c r="W37" s="309">
        <f t="shared" si="1"/>
        <v>2.6178208761795472E-2</v>
      </c>
      <c r="X37" s="309">
        <f t="shared" si="1"/>
        <v>2.6314586065671226E-2</v>
      </c>
      <c r="Y37" s="309">
        <f t="shared" si="1"/>
        <v>2.6241215817021792E-2</v>
      </c>
      <c r="Z37" s="309">
        <f t="shared" si="1"/>
        <v>2.6071812523828654E-2</v>
      </c>
      <c r="AA37" s="309">
        <f t="shared" si="1"/>
        <v>2.5750039418879159E-2</v>
      </c>
      <c r="AB37" s="309">
        <f t="shared" si="1"/>
        <v>2.5504845899185564E-2</v>
      </c>
      <c r="AC37" s="309">
        <f t="shared" si="1"/>
        <v>2.5234919218237135E-2</v>
      </c>
      <c r="AD37" s="309">
        <f t="shared" si="1"/>
        <v>2.494178674073335E-2</v>
      </c>
      <c r="AE37" s="309">
        <f t="shared" si="1"/>
        <v>2.4941580284259298E-2</v>
      </c>
      <c r="AF37" s="309">
        <f t="shared" si="1"/>
        <v>2.487875050756479E-2</v>
      </c>
      <c r="AG37" s="309">
        <f t="shared" si="1"/>
        <v>2.4901346572186751E-2</v>
      </c>
      <c r="AH37" s="309">
        <f t="shared" si="1"/>
        <v>2.4878932802803278E-2</v>
      </c>
      <c r="AI37" s="309">
        <f t="shared" si="1"/>
        <v>2.4817813637632601E-2</v>
      </c>
      <c r="AJ37" s="309">
        <f t="shared" si="1"/>
        <v>2.4338509676625226E-2</v>
      </c>
      <c r="AK37" s="309">
        <f t="shared" si="1"/>
        <v>2.4133912761758844E-2</v>
      </c>
      <c r="AL37" s="309">
        <f t="shared" si="1"/>
        <v>2.3902025624217463E-2</v>
      </c>
      <c r="AM37" s="309">
        <f t="shared" si="1"/>
        <v>2.3775398523539434E-2</v>
      </c>
      <c r="AN37" s="309">
        <f t="shared" si="1"/>
        <v>2.3742947484042386E-2</v>
      </c>
      <c r="AO37" s="309">
        <f t="shared" si="1"/>
        <v>2.3868400987930975E-2</v>
      </c>
      <c r="AP37" s="309">
        <f t="shared" si="1"/>
        <v>2.3597849704377633E-2</v>
      </c>
      <c r="AQ37" s="309">
        <f t="shared" si="1"/>
        <v>2.3365977586807172E-2</v>
      </c>
      <c r="AR37" s="309">
        <f t="shared" si="1"/>
        <v>2.3359434958981261E-2</v>
      </c>
      <c r="AS37" s="309">
        <f t="shared" si="1"/>
        <v>2.3359288097886538E-2</v>
      </c>
      <c r="AT37" s="309">
        <f t="shared" si="1"/>
        <v>2.3302014226975139E-2</v>
      </c>
      <c r="AU37" s="309">
        <f t="shared" si="1"/>
        <v>2.3341662470205776E-2</v>
      </c>
      <c r="AV37" s="309">
        <f t="shared" si="1"/>
        <v>2.3340815384679622E-2</v>
      </c>
      <c r="AW37" s="309">
        <f t="shared" si="1"/>
        <v>2.3389285097686275E-2</v>
      </c>
    </row>
    <row r="38" spans="1:49">
      <c r="A38" t="s">
        <v>72</v>
      </c>
      <c r="C38" t="str">
        <v>New Brunswick</v>
      </c>
      <c r="D38" s="309">
        <f t="shared" si="2"/>
        <v>2.5933060864449641E-2</v>
      </c>
      <c r="E38" s="309">
        <f t="shared" si="1"/>
        <v>2.5580806517861661E-2</v>
      </c>
      <c r="F38" s="309">
        <f t="shared" si="1"/>
        <v>2.5720088301832877E-2</v>
      </c>
      <c r="G38" s="309">
        <f t="shared" si="1"/>
        <v>2.0541078374611964E-2</v>
      </c>
      <c r="H38" s="309">
        <f t="shared" si="1"/>
        <v>2.0606874981230781E-2</v>
      </c>
      <c r="I38" s="309">
        <f t="shared" si="1"/>
        <v>2.2826718341873137E-2</v>
      </c>
      <c r="J38" s="309">
        <f t="shared" si="1"/>
        <v>1.8397196945565991E-2</v>
      </c>
      <c r="K38" s="309">
        <f t="shared" si="1"/>
        <v>1.9196311917909499E-2</v>
      </c>
      <c r="L38" s="309">
        <f t="shared" si="1"/>
        <v>1.7488711142071674E-2</v>
      </c>
      <c r="M38" s="309">
        <f t="shared" si="1"/>
        <v>1.6530261297909399E-2</v>
      </c>
      <c r="N38" s="309">
        <f t="shared" si="1"/>
        <v>2.0325594741570346E-2</v>
      </c>
      <c r="O38" s="309">
        <f t="shared" si="1"/>
        <v>2.0181231226814006E-2</v>
      </c>
      <c r="P38" s="309">
        <f t="shared" si="1"/>
        <v>2.1961936200181321E-2</v>
      </c>
      <c r="Q38" s="309">
        <f t="shared" si="1"/>
        <v>2.0052447583361773E-2</v>
      </c>
      <c r="R38" s="309">
        <f t="shared" si="1"/>
        <v>2.029486916603742E-2</v>
      </c>
      <c r="S38" s="309">
        <f t="shared" si="1"/>
        <v>2.0101107351640678E-2</v>
      </c>
      <c r="T38" s="309">
        <f t="shared" si="1"/>
        <v>2.0233151511416879E-2</v>
      </c>
      <c r="U38" s="309">
        <f t="shared" si="1"/>
        <v>2.0505903347796325E-2</v>
      </c>
      <c r="V38" s="309">
        <f t="shared" si="1"/>
        <v>2.0495015756945647E-2</v>
      </c>
      <c r="W38" s="309">
        <f t="shared" si="1"/>
        <v>2.04686693623604E-2</v>
      </c>
      <c r="X38" s="309">
        <f t="shared" si="1"/>
        <v>2.0110652489013892E-2</v>
      </c>
      <c r="Y38" s="309">
        <f t="shared" si="1"/>
        <v>1.9649447003103331E-2</v>
      </c>
      <c r="Z38" s="309">
        <f t="shared" si="1"/>
        <v>1.9321679440591301E-2</v>
      </c>
      <c r="AA38" s="309">
        <f t="shared" si="1"/>
        <v>1.8980151441061958E-2</v>
      </c>
      <c r="AB38" s="309">
        <f t="shared" si="1"/>
        <v>1.8688519983866999E-2</v>
      </c>
      <c r="AC38" s="309">
        <f t="shared" si="1"/>
        <v>1.8440984591031048E-2</v>
      </c>
      <c r="AD38" s="309">
        <f t="shared" si="1"/>
        <v>1.8153927604751683E-2</v>
      </c>
      <c r="AE38" s="309">
        <f t="shared" si="1"/>
        <v>1.8047661309169273E-2</v>
      </c>
      <c r="AF38" s="309">
        <f t="shared" si="1"/>
        <v>1.7951717569062775E-2</v>
      </c>
      <c r="AG38" s="309">
        <f t="shared" si="1"/>
        <v>1.7902739403716162E-2</v>
      </c>
      <c r="AH38" s="309">
        <f t="shared" si="1"/>
        <v>1.7846207290795463E-2</v>
      </c>
      <c r="AI38" s="309">
        <f t="shared" si="1"/>
        <v>1.775516075703671E-2</v>
      </c>
      <c r="AJ38" s="309">
        <f t="shared" si="1"/>
        <v>1.742750800588428E-2</v>
      </c>
      <c r="AK38" s="309">
        <f t="shared" si="1"/>
        <v>1.7255840061125988E-2</v>
      </c>
      <c r="AL38" s="309">
        <f t="shared" si="1"/>
        <v>1.706785998767334E-2</v>
      </c>
      <c r="AM38" s="309">
        <f t="shared" si="1"/>
        <v>1.6940032301548946E-2</v>
      </c>
      <c r="AN38" s="309">
        <f t="shared" si="1"/>
        <v>1.6877233682674783E-2</v>
      </c>
      <c r="AO38" s="309">
        <f t="shared" si="1"/>
        <v>1.669944130239065E-2</v>
      </c>
      <c r="AP38" s="309">
        <f t="shared" si="1"/>
        <v>1.62866177261182E-2</v>
      </c>
      <c r="AQ38" s="309">
        <f t="shared" si="1"/>
        <v>1.5904926381766889E-2</v>
      </c>
      <c r="AR38" s="309">
        <f t="shared" si="1"/>
        <v>1.5718430250535664E-2</v>
      </c>
      <c r="AS38" s="309">
        <f t="shared" si="1"/>
        <v>1.5548980610572407E-2</v>
      </c>
      <c r="AT38" s="309">
        <f t="shared" si="1"/>
        <v>1.5365552128588814E-2</v>
      </c>
      <c r="AU38" s="309">
        <f t="shared" si="1"/>
        <v>1.5209087239979699E-2</v>
      </c>
      <c r="AV38" s="309">
        <f t="shared" si="1"/>
        <v>1.5048739817935352E-2</v>
      </c>
      <c r="AW38" s="309">
        <f t="shared" si="1"/>
        <v>1.491193751018598E-2</v>
      </c>
    </row>
    <row r="39" spans="1:49">
      <c r="A39" t="s">
        <v>72</v>
      </c>
      <c r="C39" t="str">
        <v>Newfoundland and Labrador</v>
      </c>
      <c r="D39" s="309">
        <f t="shared" si="2"/>
        <v>1.767466286288049E-2</v>
      </c>
      <c r="E39" s="309">
        <f t="shared" si="1"/>
        <v>1.6758286585606012E-2</v>
      </c>
      <c r="F39" s="309">
        <f t="shared" si="1"/>
        <v>1.670208218606601E-2</v>
      </c>
      <c r="G39" s="309">
        <f t="shared" si="1"/>
        <v>1.8250848798880486E-2</v>
      </c>
      <c r="H39" s="309">
        <f t="shared" si="1"/>
        <v>1.6372413475941285E-2</v>
      </c>
      <c r="I39" s="309">
        <f t="shared" si="1"/>
        <v>1.8616277714856255E-2</v>
      </c>
      <c r="J39" s="309">
        <f t="shared" si="1"/>
        <v>1.7194412092784155E-2</v>
      </c>
      <c r="K39" s="309">
        <f t="shared" si="1"/>
        <v>1.756923152382988E-2</v>
      </c>
      <c r="L39" s="309">
        <f t="shared" si="1"/>
        <v>1.8349525432584061E-2</v>
      </c>
      <c r="M39" s="309">
        <f t="shared" si="1"/>
        <v>1.6779286023698936E-2</v>
      </c>
      <c r="N39" s="309">
        <f t="shared" si="1"/>
        <v>1.4708954571517894E-2</v>
      </c>
      <c r="O39" s="309">
        <f t="shared" si="1"/>
        <v>1.4263868967889785E-2</v>
      </c>
      <c r="P39" s="309">
        <f t="shared" si="1"/>
        <v>1.576191733582983E-2</v>
      </c>
      <c r="Q39" s="309">
        <f t="shared" si="1"/>
        <v>1.5537405005802947E-2</v>
      </c>
      <c r="R39" s="309">
        <f t="shared" si="1"/>
        <v>1.5389705236433659E-2</v>
      </c>
      <c r="S39" s="309">
        <f t="shared" si="1"/>
        <v>1.4665162333742508E-2</v>
      </c>
      <c r="T39" s="309">
        <f t="shared" si="1"/>
        <v>1.5541580817471212E-2</v>
      </c>
      <c r="U39" s="309">
        <f t="shared" si="1"/>
        <v>1.565746945539619E-2</v>
      </c>
      <c r="V39" s="309">
        <f t="shared" si="1"/>
        <v>1.5473507230771321E-2</v>
      </c>
      <c r="W39" s="309">
        <f t="shared" si="1"/>
        <v>1.5570036486984466E-2</v>
      </c>
      <c r="X39" s="309">
        <f t="shared" si="1"/>
        <v>1.5392981607808489E-2</v>
      </c>
      <c r="Y39" s="309">
        <f t="shared" si="1"/>
        <v>1.5213405440435934E-2</v>
      </c>
      <c r="Z39" s="309">
        <f t="shared" si="1"/>
        <v>1.5157253590620942E-2</v>
      </c>
      <c r="AA39" s="309">
        <f t="shared" si="1"/>
        <v>1.5010688451113282E-2</v>
      </c>
      <c r="AB39" s="309">
        <f t="shared" si="1"/>
        <v>1.4879031724644593E-2</v>
      </c>
      <c r="AC39" s="309">
        <f t="shared" si="1"/>
        <v>1.4781813068928505E-2</v>
      </c>
      <c r="AD39" s="309">
        <f t="shared" si="1"/>
        <v>1.4663747018933993E-2</v>
      </c>
      <c r="AE39" s="309">
        <f t="shared" si="1"/>
        <v>1.4673418239270328E-2</v>
      </c>
      <c r="AF39" s="309">
        <f t="shared" si="1"/>
        <v>1.4671201163713357E-2</v>
      </c>
      <c r="AG39" s="309">
        <f t="shared" si="1"/>
        <v>1.4703985163065951E-2</v>
      </c>
      <c r="AH39" s="309">
        <f t="shared" si="1"/>
        <v>1.4725674758283628E-2</v>
      </c>
      <c r="AI39" s="309">
        <f t="shared" si="1"/>
        <v>1.4749404636502801E-2</v>
      </c>
      <c r="AJ39" s="309">
        <f t="shared" si="1"/>
        <v>1.4580692938503344E-2</v>
      </c>
      <c r="AK39" s="309">
        <f t="shared" si="1"/>
        <v>1.4532012148050643E-2</v>
      </c>
      <c r="AL39" s="309">
        <f t="shared" si="1"/>
        <v>1.447343308241408E-2</v>
      </c>
      <c r="AM39" s="309">
        <f t="shared" si="1"/>
        <v>1.446764042907648E-2</v>
      </c>
      <c r="AN39" s="309">
        <f t="shared" si="1"/>
        <v>1.4520667957897354E-2</v>
      </c>
      <c r="AO39" s="309">
        <f t="shared" si="1"/>
        <v>1.4660022724060006E-2</v>
      </c>
      <c r="AP39" s="309">
        <f t="shared" si="1"/>
        <v>1.4586544105348447E-2</v>
      </c>
      <c r="AQ39" s="309">
        <f t="shared" si="1"/>
        <v>1.4514357020484283E-2</v>
      </c>
      <c r="AR39" s="309">
        <f t="shared" si="1"/>
        <v>1.4574940766890573E-2</v>
      </c>
      <c r="AS39" s="309">
        <f t="shared" si="1"/>
        <v>1.4651733178207432E-2</v>
      </c>
      <c r="AT39" s="309">
        <f t="shared" si="1"/>
        <v>1.4699204131651256E-2</v>
      </c>
      <c r="AU39" s="309">
        <f t="shared" si="1"/>
        <v>1.477141215285961E-2</v>
      </c>
      <c r="AV39" s="309">
        <f t="shared" si="1"/>
        <v>1.4815219030361492E-2</v>
      </c>
      <c r="AW39" s="309">
        <f t="shared" si="1"/>
        <v>1.4881276800917692E-2</v>
      </c>
    </row>
    <row r="40" spans="1:49">
      <c r="A40" t="s">
        <v>72</v>
      </c>
      <c r="C40" t="str">
        <v>Northwest Territories</v>
      </c>
      <c r="D40" s="309">
        <f t="shared" si="2"/>
        <v>8.7601027265791557E-5</v>
      </c>
      <c r="E40" s="309">
        <f t="shared" si="1"/>
        <v>7.967275653108419E-5</v>
      </c>
      <c r="F40" s="309">
        <f t="shared" si="1"/>
        <v>2.8527160938146493E-5</v>
      </c>
      <c r="G40" s="309">
        <f t="shared" si="1"/>
        <v>2.7813255518283723E-5</v>
      </c>
      <c r="H40" s="309">
        <f t="shared" si="1"/>
        <v>2.9905099058127602E-5</v>
      </c>
      <c r="I40" s="309">
        <f t="shared" si="1"/>
        <v>3.0030257345655337E-5</v>
      </c>
      <c r="J40" s="309">
        <f t="shared" si="1"/>
        <v>3.0377081660236648E-5</v>
      </c>
      <c r="K40" s="309">
        <f t="shared" si="1"/>
        <v>4.6185679128044253E-5</v>
      </c>
      <c r="L40" s="309">
        <f t="shared" si="1"/>
        <v>4.0428416823197208E-5</v>
      </c>
      <c r="M40" s="309">
        <f t="shared" si="1"/>
        <v>4.3081277561589729E-5</v>
      </c>
      <c r="N40" s="309">
        <f t="shared" si="1"/>
        <v>3.6917463417139677E-5</v>
      </c>
      <c r="O40" s="309">
        <f t="shared" si="1"/>
        <v>3.1460002269442914E-5</v>
      </c>
      <c r="P40" s="309">
        <f t="shared" si="1"/>
        <v>2.6914434647751883E-5</v>
      </c>
      <c r="Q40" s="309">
        <f t="shared" si="1"/>
        <v>3.0886192044919364E-5</v>
      </c>
      <c r="R40" s="309">
        <f t="shared" si="1"/>
        <v>3.1563865362011421E-5</v>
      </c>
      <c r="S40" s="309">
        <f t="shared" si="1"/>
        <v>2.5616967502609187E-5</v>
      </c>
      <c r="T40" s="309">
        <f t="shared" si="1"/>
        <v>2.5830048013773552E-5</v>
      </c>
      <c r="U40" s="309">
        <f t="shared" si="1"/>
        <v>2.5809325213501724E-5</v>
      </c>
      <c r="V40" s="309">
        <f t="shared" si="1"/>
        <v>2.7162388351266216E-5</v>
      </c>
      <c r="W40" s="309">
        <f t="shared" si="1"/>
        <v>2.86227910116165E-5</v>
      </c>
      <c r="X40" s="309">
        <f t="shared" si="1"/>
        <v>2.9374481709865986E-5</v>
      </c>
      <c r="Y40" s="309">
        <f t="shared" si="1"/>
        <v>2.9370736736832682E-5</v>
      </c>
      <c r="Z40" s="309">
        <f t="shared" si="1"/>
        <v>2.9101288136476428E-5</v>
      </c>
      <c r="AA40" s="309">
        <f t="shared" si="1"/>
        <v>2.8611730830373589E-5</v>
      </c>
      <c r="AB40" s="309">
        <f t="shared" si="1"/>
        <v>2.8406058140535333E-5</v>
      </c>
      <c r="AC40" s="309">
        <f t="shared" si="1"/>
        <v>2.8456270689868415E-5</v>
      </c>
      <c r="AD40" s="309">
        <f t="shared" si="1"/>
        <v>2.8563520441825362E-5</v>
      </c>
      <c r="AE40" s="309">
        <f t="shared" si="1"/>
        <v>2.8985921497670356E-5</v>
      </c>
      <c r="AF40" s="309">
        <f t="shared" si="1"/>
        <v>2.9384667945704781E-5</v>
      </c>
      <c r="AG40" s="309">
        <f t="shared" si="1"/>
        <v>2.9903396874347444E-5</v>
      </c>
      <c r="AH40" s="309">
        <f t="shared" si="1"/>
        <v>3.0199028827607829E-5</v>
      </c>
      <c r="AI40" s="309">
        <f t="shared" si="1"/>
        <v>3.0590093057908666E-5</v>
      </c>
      <c r="AJ40" s="309">
        <f t="shared" si="1"/>
        <v>3.0371640625908395E-5</v>
      </c>
      <c r="AK40" s="309">
        <f t="shared" si="1"/>
        <v>3.0479051747733781E-5</v>
      </c>
      <c r="AL40" s="309">
        <f t="shared" si="1"/>
        <v>3.0632656858845813E-5</v>
      </c>
      <c r="AM40" s="309">
        <f t="shared" si="1"/>
        <v>3.0898688862324186E-5</v>
      </c>
      <c r="AN40" s="309">
        <f t="shared" si="1"/>
        <v>3.1274794487747752E-5</v>
      </c>
      <c r="AO40" s="309">
        <f t="shared" si="1"/>
        <v>3.1949116109618429E-5</v>
      </c>
      <c r="AP40" s="309">
        <f t="shared" si="1"/>
        <v>3.2039313232345812E-5</v>
      </c>
      <c r="AQ40" s="309">
        <f t="shared" si="1"/>
        <v>3.2008997975553991E-5</v>
      </c>
      <c r="AR40" s="309">
        <f t="shared" si="1"/>
        <v>3.2367550556589051E-5</v>
      </c>
      <c r="AS40" s="309">
        <f t="shared" si="1"/>
        <v>3.2721870000825417E-5</v>
      </c>
      <c r="AT40" s="309">
        <f t="shared" si="1"/>
        <v>3.298946304803256E-5</v>
      </c>
      <c r="AU40" s="309">
        <f t="shared" si="1"/>
        <v>3.3291814567912271E-5</v>
      </c>
      <c r="AV40" s="309">
        <f t="shared" si="1"/>
        <v>3.349882399708163E-5</v>
      </c>
      <c r="AW40" s="309">
        <f t="shared" si="1"/>
        <v>3.3852518119560324E-5</v>
      </c>
    </row>
    <row r="41" spans="1:49">
      <c r="A41" t="s">
        <v>72</v>
      </c>
      <c r="C41" t="str">
        <v>Nova Scotia</v>
      </c>
      <c r="D41" s="309">
        <f t="shared" si="2"/>
        <v>1.8209062951992268E-2</v>
      </c>
      <c r="E41" s="309">
        <f t="shared" si="2"/>
        <v>1.2254750263043882E-2</v>
      </c>
      <c r="F41" s="309">
        <f t="shared" si="2"/>
        <v>1.7588021696161086E-2</v>
      </c>
      <c r="G41" s="309">
        <f t="shared" si="2"/>
        <v>1.7475801594898185E-2</v>
      </c>
      <c r="H41" s="309">
        <f t="shared" si="2"/>
        <v>1.7695776935101791E-2</v>
      </c>
      <c r="I41" s="309">
        <f t="shared" si="2"/>
        <v>1.9289973033573458E-2</v>
      </c>
      <c r="J41" s="309">
        <f t="shared" si="2"/>
        <v>1.6686487609963191E-2</v>
      </c>
      <c r="K41" s="309">
        <f t="shared" si="2"/>
        <v>1.3350026572326711E-2</v>
      </c>
      <c r="L41" s="309">
        <f t="shared" si="2"/>
        <v>1.4734602992946797E-2</v>
      </c>
      <c r="M41" s="309">
        <f t="shared" si="2"/>
        <v>1.2648339359939219E-2</v>
      </c>
      <c r="N41" s="309">
        <f t="shared" si="2"/>
        <v>1.2075344221392175E-2</v>
      </c>
      <c r="O41" s="309">
        <f t="shared" si="2"/>
        <v>1.1645484198853631E-2</v>
      </c>
      <c r="P41" s="309">
        <f t="shared" si="2"/>
        <v>1.1162216207290613E-2</v>
      </c>
      <c r="Q41" s="309">
        <f t="shared" si="2"/>
        <v>1.0891508713855346E-2</v>
      </c>
      <c r="R41" s="309">
        <f t="shared" si="2"/>
        <v>9.4679991723768831E-3</v>
      </c>
      <c r="S41" s="309">
        <f t="shared" si="2"/>
        <v>8.6868485062795257E-3</v>
      </c>
      <c r="T41" s="309">
        <f t="shared" ref="E41:AW46" si="3">T26/T$33</f>
        <v>8.5373521027049017E-3</v>
      </c>
      <c r="U41" s="309">
        <f t="shared" si="3"/>
        <v>8.4749258460894133E-3</v>
      </c>
      <c r="V41" s="309">
        <f t="shared" si="3"/>
        <v>8.5447794607294257E-3</v>
      </c>
      <c r="W41" s="309">
        <f t="shared" si="3"/>
        <v>8.5776954234660294E-3</v>
      </c>
      <c r="X41" s="309">
        <f t="shared" si="3"/>
        <v>8.6442751340923569E-3</v>
      </c>
      <c r="Y41" s="309">
        <f t="shared" si="3"/>
        <v>8.5938563628891306E-3</v>
      </c>
      <c r="Z41" s="309">
        <f t="shared" si="3"/>
        <v>8.5290937764321388E-3</v>
      </c>
      <c r="AA41" s="309">
        <f t="shared" si="3"/>
        <v>8.4117451984384219E-3</v>
      </c>
      <c r="AB41" s="309">
        <f t="shared" si="3"/>
        <v>8.3270769930310819E-3</v>
      </c>
      <c r="AC41" s="309">
        <f t="shared" si="3"/>
        <v>8.2882953565768889E-3</v>
      </c>
      <c r="AD41" s="309">
        <f t="shared" si="3"/>
        <v>8.2065810351097963E-3</v>
      </c>
      <c r="AE41" s="309">
        <f t="shared" si="3"/>
        <v>8.1909383165500171E-3</v>
      </c>
      <c r="AF41" s="309">
        <f t="shared" si="3"/>
        <v>8.1990267838229353E-3</v>
      </c>
      <c r="AG41" s="309">
        <f t="shared" si="3"/>
        <v>8.2111090917338231E-3</v>
      </c>
      <c r="AH41" s="309">
        <f t="shared" si="3"/>
        <v>8.2501111942428883E-3</v>
      </c>
      <c r="AI41" s="309">
        <f t="shared" si="3"/>
        <v>8.2674553829264787E-3</v>
      </c>
      <c r="AJ41" s="309">
        <f t="shared" si="3"/>
        <v>8.1709736927464503E-3</v>
      </c>
      <c r="AK41" s="309">
        <f t="shared" si="3"/>
        <v>8.1410046874782951E-3</v>
      </c>
      <c r="AL41" s="309">
        <f t="shared" si="3"/>
        <v>8.104525786083205E-3</v>
      </c>
      <c r="AM41" s="309">
        <f t="shared" si="3"/>
        <v>8.0850244487117532E-3</v>
      </c>
      <c r="AN41" s="309">
        <f t="shared" si="3"/>
        <v>8.1007693798646509E-3</v>
      </c>
      <c r="AO41" s="309">
        <f t="shared" si="3"/>
        <v>8.139388970140337E-3</v>
      </c>
      <c r="AP41" s="309">
        <f t="shared" si="3"/>
        <v>8.0471411728756763E-3</v>
      </c>
      <c r="AQ41" s="309">
        <f t="shared" si="3"/>
        <v>7.9703389851374824E-3</v>
      </c>
      <c r="AR41" s="309">
        <f t="shared" si="3"/>
        <v>7.7895609435229525E-3</v>
      </c>
      <c r="AS41" s="309">
        <f t="shared" si="3"/>
        <v>7.5623877335240959E-3</v>
      </c>
      <c r="AT41" s="309">
        <f t="shared" si="3"/>
        <v>7.561635231885089E-3</v>
      </c>
      <c r="AU41" s="309">
        <f t="shared" si="3"/>
        <v>7.5709101005803307E-3</v>
      </c>
      <c r="AV41" s="309">
        <f t="shared" si="3"/>
        <v>7.5811237136815717E-3</v>
      </c>
      <c r="AW41" s="309">
        <f t="shared" si="3"/>
        <v>7.6011476970857328E-3</v>
      </c>
    </row>
    <row r="42" spans="1:49">
      <c r="A42" t="s">
        <v>72</v>
      </c>
      <c r="C42" t="str">
        <v>Nunavut</v>
      </c>
      <c r="D42" s="309">
        <f t="shared" si="2"/>
        <v>2.2999497506076544E-4</v>
      </c>
      <c r="E42" s="309">
        <f t="shared" si="3"/>
        <v>2.2956556966583576E-4</v>
      </c>
      <c r="F42" s="309">
        <f t="shared" si="3"/>
        <v>2.3278163325527536E-4</v>
      </c>
      <c r="G42" s="309">
        <f t="shared" si="3"/>
        <v>2.3740184626484847E-4</v>
      </c>
      <c r="H42" s="309">
        <f t="shared" si="3"/>
        <v>2.5632942049823656E-4</v>
      </c>
      <c r="I42" s="309">
        <f t="shared" si="3"/>
        <v>2.5314762390552431E-4</v>
      </c>
      <c r="J42" s="309">
        <f t="shared" si="3"/>
        <v>2.5088763800357395E-4</v>
      </c>
      <c r="K42" s="309">
        <f t="shared" si="3"/>
        <v>2.5395899035366652E-4</v>
      </c>
      <c r="L42" s="309">
        <f t="shared" si="3"/>
        <v>2.5376606252099169E-4</v>
      </c>
      <c r="M42" s="309">
        <f t="shared" si="3"/>
        <v>2.5400522030532668E-4</v>
      </c>
      <c r="N42" s="309">
        <f t="shared" si="3"/>
        <v>2.5187834572229078E-4</v>
      </c>
      <c r="O42" s="309">
        <f t="shared" si="3"/>
        <v>2.4495574286131119E-4</v>
      </c>
      <c r="P42" s="309">
        <f t="shared" si="3"/>
        <v>2.4732183189826051E-4</v>
      </c>
      <c r="Q42" s="309">
        <f t="shared" si="3"/>
        <v>2.4048790752532635E-4</v>
      </c>
      <c r="R42" s="309">
        <f t="shared" si="3"/>
        <v>2.3672899021508567E-4</v>
      </c>
      <c r="S42" s="309">
        <f t="shared" si="3"/>
        <v>3.125515173763322E-4</v>
      </c>
      <c r="T42" s="309">
        <f t="shared" si="3"/>
        <v>3.1401461957551616E-4</v>
      </c>
      <c r="U42" s="309">
        <f t="shared" si="3"/>
        <v>3.1207869657723261E-4</v>
      </c>
      <c r="V42" s="309">
        <f t="shared" si="3"/>
        <v>2.9083630454160655E-4</v>
      </c>
      <c r="W42" s="309">
        <f t="shared" si="3"/>
        <v>2.7392990485261874E-4</v>
      </c>
      <c r="X42" s="309">
        <f t="shared" si="3"/>
        <v>2.7082626543491824E-4</v>
      </c>
      <c r="Y42" s="309">
        <f t="shared" si="3"/>
        <v>2.6794170301074435E-4</v>
      </c>
      <c r="Z42" s="309">
        <f t="shared" si="3"/>
        <v>2.671645333251248E-4</v>
      </c>
      <c r="AA42" s="309">
        <f t="shared" si="3"/>
        <v>2.6517683863802773E-4</v>
      </c>
      <c r="AB42" s="309">
        <f t="shared" si="3"/>
        <v>2.6375589002692012E-4</v>
      </c>
      <c r="AC42" s="309">
        <f t="shared" si="3"/>
        <v>2.6332213341946094E-4</v>
      </c>
      <c r="AD42" s="309">
        <f t="shared" si="3"/>
        <v>2.626033516676268E-4</v>
      </c>
      <c r="AE42" s="309">
        <f t="shared" si="3"/>
        <v>2.6499976147002102E-4</v>
      </c>
      <c r="AF42" s="309">
        <f t="shared" si="3"/>
        <v>2.6717908697207601E-4</v>
      </c>
      <c r="AG42" s="309">
        <f t="shared" si="3"/>
        <v>2.5842192298844853E-4</v>
      </c>
      <c r="AH42" s="309">
        <f t="shared" si="3"/>
        <v>2.6267074738644121E-4</v>
      </c>
      <c r="AI42" s="309">
        <f t="shared" si="3"/>
        <v>2.6687569558162178E-4</v>
      </c>
      <c r="AJ42" s="309">
        <f t="shared" si="3"/>
        <v>2.6652868786894532E-4</v>
      </c>
      <c r="AK42" s="309">
        <f t="shared" si="3"/>
        <v>2.6931489986931984E-4</v>
      </c>
      <c r="AL42" s="309">
        <f t="shared" si="3"/>
        <v>2.7201401463942628E-4</v>
      </c>
      <c r="AM42" s="309">
        <f t="shared" si="3"/>
        <v>2.7580308772286795E-4</v>
      </c>
      <c r="AN42" s="309">
        <f t="shared" si="3"/>
        <v>2.8107474536440813E-4</v>
      </c>
      <c r="AO42" s="309">
        <f t="shared" si="3"/>
        <v>2.8854673417240287E-4</v>
      </c>
      <c r="AP42" s="309">
        <f t="shared" si="3"/>
        <v>2.9123934730147891E-4</v>
      </c>
      <c r="AQ42" s="309">
        <f t="shared" si="3"/>
        <v>2.9418731370147626E-4</v>
      </c>
      <c r="AR42" s="309">
        <f t="shared" si="3"/>
        <v>2.999655369210943E-4</v>
      </c>
      <c r="AS42" s="309">
        <f t="shared" si="3"/>
        <v>3.0589543937708564E-4</v>
      </c>
      <c r="AT42" s="309">
        <f t="shared" si="3"/>
        <v>3.1119733836704899E-4</v>
      </c>
      <c r="AU42" s="309">
        <f t="shared" si="3"/>
        <v>3.1739498287472961E-4</v>
      </c>
      <c r="AV42" s="309">
        <f t="shared" si="3"/>
        <v>3.2304518098055242E-4</v>
      </c>
      <c r="AW42" s="309">
        <f t="shared" si="3"/>
        <v>3.2933664056315114E-4</v>
      </c>
    </row>
    <row r="43" spans="1:49">
      <c r="A43" t="s">
        <v>72</v>
      </c>
      <c r="C43" t="str">
        <v>Ontario</v>
      </c>
      <c r="D43" s="309">
        <f t="shared" si="2"/>
        <v>0.18244464139330055</v>
      </c>
      <c r="E43" s="309">
        <f t="shared" si="3"/>
        <v>0.20593607049013374</v>
      </c>
      <c r="F43" s="309">
        <f t="shared" si="3"/>
        <v>0.21554324044357223</v>
      </c>
      <c r="G43" s="309">
        <f t="shared" si="3"/>
        <v>0.21824095705528609</v>
      </c>
      <c r="H43" s="309">
        <f t="shared" si="3"/>
        <v>0.20062803221055603</v>
      </c>
      <c r="I43" s="309">
        <f t="shared" si="3"/>
        <v>0.20359025376684284</v>
      </c>
      <c r="J43" s="309">
        <f t="shared" si="3"/>
        <v>0.20673264355630769</v>
      </c>
      <c r="K43" s="309">
        <f t="shared" si="3"/>
        <v>0.20919871830383277</v>
      </c>
      <c r="L43" s="309">
        <f t="shared" si="3"/>
        <v>0.20421823881376808</v>
      </c>
      <c r="M43" s="309">
        <f t="shared" si="3"/>
        <v>0.19310746873712464</v>
      </c>
      <c r="N43" s="309">
        <f t="shared" si="3"/>
        <v>0.18999899742540821</v>
      </c>
      <c r="O43" s="309">
        <f t="shared" si="3"/>
        <v>0.1884670273359802</v>
      </c>
      <c r="P43" s="309">
        <f t="shared" si="3"/>
        <v>0.18217192698380599</v>
      </c>
      <c r="Q43" s="309">
        <f t="shared" si="3"/>
        <v>0.18420312740377387</v>
      </c>
      <c r="R43" s="309">
        <f t="shared" si="3"/>
        <v>0.1736140242895548</v>
      </c>
      <c r="S43" s="309">
        <f t="shared" si="3"/>
        <v>0.16657206365509997</v>
      </c>
      <c r="T43" s="309">
        <f t="shared" si="3"/>
        <v>0.16743905846115922</v>
      </c>
      <c r="U43" s="309">
        <f t="shared" si="3"/>
        <v>0.17192842544407255</v>
      </c>
      <c r="V43" s="309">
        <f t="shared" si="3"/>
        <v>0.17267207566248902</v>
      </c>
      <c r="W43" s="309">
        <f t="shared" si="3"/>
        <v>0.17277696141756602</v>
      </c>
      <c r="X43" s="309">
        <f t="shared" si="3"/>
        <v>0.17347051754286011</v>
      </c>
      <c r="Y43" s="309">
        <f t="shared" si="3"/>
        <v>0.17267575682132708</v>
      </c>
      <c r="Z43" s="309">
        <f t="shared" si="3"/>
        <v>0.17145585970195451</v>
      </c>
      <c r="AA43" s="309">
        <f t="shared" si="3"/>
        <v>0.17017065342454946</v>
      </c>
      <c r="AB43" s="309">
        <f t="shared" si="3"/>
        <v>0.16989376236804385</v>
      </c>
      <c r="AC43" s="309">
        <f t="shared" si="3"/>
        <v>0.16916470377682802</v>
      </c>
      <c r="AD43" s="309">
        <f t="shared" si="3"/>
        <v>0.16802279690773742</v>
      </c>
      <c r="AE43" s="309">
        <f t="shared" si="3"/>
        <v>0.16773740123902736</v>
      </c>
      <c r="AF43" s="309">
        <f t="shared" si="3"/>
        <v>0.16797846063586611</v>
      </c>
      <c r="AG43" s="309">
        <f t="shared" si="3"/>
        <v>0.16866778649499961</v>
      </c>
      <c r="AH43" s="309">
        <f t="shared" si="3"/>
        <v>0.16945424983940297</v>
      </c>
      <c r="AI43" s="309">
        <f t="shared" si="3"/>
        <v>0.17000520438094846</v>
      </c>
      <c r="AJ43" s="309">
        <f t="shared" si="3"/>
        <v>0.16785503646000188</v>
      </c>
      <c r="AK43" s="309">
        <f t="shared" si="3"/>
        <v>0.16721937012691176</v>
      </c>
      <c r="AL43" s="309">
        <f t="shared" si="3"/>
        <v>0.16643746875195495</v>
      </c>
      <c r="AM43" s="309">
        <f t="shared" si="3"/>
        <v>0.16633290783884833</v>
      </c>
      <c r="AN43" s="309">
        <f t="shared" si="3"/>
        <v>0.1670054105394464</v>
      </c>
      <c r="AO43" s="309">
        <f t="shared" si="3"/>
        <v>0.16874397877212313</v>
      </c>
      <c r="AP43" s="309">
        <f t="shared" si="3"/>
        <v>0.16760719961178699</v>
      </c>
      <c r="AQ43" s="309">
        <f t="shared" si="3"/>
        <v>0.16664494979265557</v>
      </c>
      <c r="AR43" s="309">
        <f t="shared" si="3"/>
        <v>0.16738096636519589</v>
      </c>
      <c r="AS43" s="309">
        <f t="shared" si="3"/>
        <v>0.16788078233765827</v>
      </c>
      <c r="AT43" s="309">
        <f t="shared" si="3"/>
        <v>0.16827484588683556</v>
      </c>
      <c r="AU43" s="309">
        <f t="shared" si="3"/>
        <v>0.16881781254619116</v>
      </c>
      <c r="AV43" s="309">
        <f t="shared" si="3"/>
        <v>0.1691695466754651</v>
      </c>
      <c r="AW43" s="309">
        <f t="shared" si="3"/>
        <v>0.16962210434023134</v>
      </c>
    </row>
    <row r="44" spans="1:49">
      <c r="A44" t="s">
        <v>72</v>
      </c>
      <c r="C44" t="str">
        <v>Prince Edward Island</v>
      </c>
      <c r="D44" s="309">
        <f t="shared" si="2"/>
        <v>1.8410872268344607E-3</v>
      </c>
      <c r="E44" s="309">
        <f t="shared" si="3"/>
        <v>1.9963201989568269E-3</v>
      </c>
      <c r="F44" s="309">
        <f t="shared" si="3"/>
        <v>2.1886037871745988E-3</v>
      </c>
      <c r="G44" s="309">
        <f t="shared" si="3"/>
        <v>2.1657099798964856E-3</v>
      </c>
      <c r="H44" s="309">
        <f t="shared" si="3"/>
        <v>2.203930409577975E-3</v>
      </c>
      <c r="I44" s="309">
        <f t="shared" si="3"/>
        <v>2.2770876954246919E-3</v>
      </c>
      <c r="J44" s="309">
        <f t="shared" si="3"/>
        <v>2.4166382778285432E-3</v>
      </c>
      <c r="K44" s="309">
        <f t="shared" si="3"/>
        <v>2.6354469734250589E-3</v>
      </c>
      <c r="L44" s="309">
        <f t="shared" si="3"/>
        <v>2.9907076838870989E-3</v>
      </c>
      <c r="M44" s="309">
        <f t="shared" si="3"/>
        <v>2.5026984941848365E-3</v>
      </c>
      <c r="N44" s="309">
        <f t="shared" si="3"/>
        <v>2.8756111136628202E-3</v>
      </c>
      <c r="O44" s="309">
        <f t="shared" si="3"/>
        <v>2.6032551496241313E-3</v>
      </c>
      <c r="P44" s="309">
        <f t="shared" si="3"/>
        <v>2.6380995402481124E-3</v>
      </c>
      <c r="Q44" s="309">
        <f t="shared" si="3"/>
        <v>2.5970336288151665E-3</v>
      </c>
      <c r="R44" s="309">
        <f t="shared" si="3"/>
        <v>2.8245017754094047E-3</v>
      </c>
      <c r="S44" s="309">
        <f t="shared" si="3"/>
        <v>2.7617297213817717E-3</v>
      </c>
      <c r="T44" s="309">
        <f t="shared" si="3"/>
        <v>2.9074441040077576E-3</v>
      </c>
      <c r="U44" s="309">
        <f t="shared" si="3"/>
        <v>2.9427138922468563E-3</v>
      </c>
      <c r="V44" s="309">
        <f t="shared" si="3"/>
        <v>2.9315504501061704E-3</v>
      </c>
      <c r="W44" s="309">
        <f t="shared" si="3"/>
        <v>2.9170215493701788E-3</v>
      </c>
      <c r="X44" s="309">
        <f t="shared" si="3"/>
        <v>2.9094724741200594E-3</v>
      </c>
      <c r="Y44" s="309">
        <f t="shared" si="3"/>
        <v>2.8837398087784784E-3</v>
      </c>
      <c r="Z44" s="309">
        <f t="shared" si="3"/>
        <v>2.8788212906704952E-3</v>
      </c>
      <c r="AA44" s="309">
        <f t="shared" si="3"/>
        <v>2.8734056346242575E-3</v>
      </c>
      <c r="AB44" s="309">
        <f t="shared" si="3"/>
        <v>2.8728061832092307E-3</v>
      </c>
      <c r="AC44" s="309">
        <f t="shared" si="3"/>
        <v>2.8872951796398631E-3</v>
      </c>
      <c r="AD44" s="309">
        <f t="shared" si="3"/>
        <v>2.9128756304089651E-3</v>
      </c>
      <c r="AE44" s="309">
        <f t="shared" si="3"/>
        <v>2.9579730306129579E-3</v>
      </c>
      <c r="AF44" s="309">
        <f t="shared" si="3"/>
        <v>3.012129729283683E-3</v>
      </c>
      <c r="AG44" s="309">
        <f t="shared" si="3"/>
        <v>3.0768170783956948E-3</v>
      </c>
      <c r="AH44" s="309">
        <f t="shared" si="3"/>
        <v>3.1396856078420997E-3</v>
      </c>
      <c r="AI44" s="309">
        <f t="shared" si="3"/>
        <v>3.1892966788813616E-3</v>
      </c>
      <c r="AJ44" s="309">
        <f t="shared" si="3"/>
        <v>3.2033560763128073E-3</v>
      </c>
      <c r="AK44" s="309">
        <f t="shared" si="3"/>
        <v>3.240772616980349E-3</v>
      </c>
      <c r="AL44" s="309">
        <f t="shared" si="3"/>
        <v>3.2742133001625422E-3</v>
      </c>
      <c r="AM44" s="309">
        <f t="shared" si="3"/>
        <v>3.3187775008266143E-3</v>
      </c>
      <c r="AN44" s="309">
        <f t="shared" si="3"/>
        <v>3.3760841845754709E-3</v>
      </c>
      <c r="AO44" s="309">
        <f t="shared" si="3"/>
        <v>3.4301093493662974E-3</v>
      </c>
      <c r="AP44" s="309">
        <f t="shared" si="3"/>
        <v>3.4237289720862956E-3</v>
      </c>
      <c r="AQ44" s="309">
        <f t="shared" si="3"/>
        <v>3.4257506971805984E-3</v>
      </c>
      <c r="AR44" s="309">
        <f t="shared" si="3"/>
        <v>3.4500463918494375E-3</v>
      </c>
      <c r="AS44" s="309">
        <f t="shared" si="3"/>
        <v>3.4813907875652964E-3</v>
      </c>
      <c r="AT44" s="309">
        <f t="shared" si="3"/>
        <v>3.5138183267333198E-3</v>
      </c>
      <c r="AU44" s="309">
        <f t="shared" si="3"/>
        <v>3.548751225011857E-3</v>
      </c>
      <c r="AV44" s="309">
        <f t="shared" si="3"/>
        <v>3.5880638932294421E-3</v>
      </c>
      <c r="AW44" s="309">
        <f t="shared" si="3"/>
        <v>3.6277325631724256E-3</v>
      </c>
    </row>
    <row r="45" spans="1:49">
      <c r="A45" t="s">
        <v>72</v>
      </c>
      <c r="C45" t="str">
        <v>Quebec</v>
      </c>
      <c r="D45" s="309">
        <f t="shared" si="2"/>
        <v>0.40472125567335032</v>
      </c>
      <c r="E45" s="309">
        <f t="shared" si="3"/>
        <v>0.39809820680031732</v>
      </c>
      <c r="F45" s="309">
        <f t="shared" si="3"/>
        <v>0.38089122958681942</v>
      </c>
      <c r="G45" s="309">
        <f t="shared" si="3"/>
        <v>0.38275229037504249</v>
      </c>
      <c r="H45" s="309">
        <f t="shared" si="3"/>
        <v>0.37947308974583061</v>
      </c>
      <c r="I45" s="309">
        <f t="shared" si="3"/>
        <v>0.37287031805641196</v>
      </c>
      <c r="J45" s="309">
        <f t="shared" si="3"/>
        <v>0.37600308936150328</v>
      </c>
      <c r="K45" s="309">
        <f t="shared" si="3"/>
        <v>0.3565534428685016</v>
      </c>
      <c r="L45" s="309">
        <f t="shared" si="3"/>
        <v>0.36127828434238518</v>
      </c>
      <c r="M45" s="309">
        <f t="shared" si="3"/>
        <v>0.37409116869918574</v>
      </c>
      <c r="N45" s="309">
        <f t="shared" si="3"/>
        <v>0.37174280553954564</v>
      </c>
      <c r="O45" s="309">
        <f t="shared" si="3"/>
        <v>0.36751526620625391</v>
      </c>
      <c r="P45" s="309">
        <f t="shared" si="3"/>
        <v>0.36499125523346332</v>
      </c>
      <c r="Q45" s="309">
        <f t="shared" si="3"/>
        <v>0.37049755651318467</v>
      </c>
      <c r="R45" s="309">
        <f t="shared" si="3"/>
        <v>0.38776092553608382</v>
      </c>
      <c r="S45" s="309">
        <f t="shared" si="3"/>
        <v>0.39450938910886657</v>
      </c>
      <c r="T45" s="309">
        <f t="shared" si="3"/>
        <v>0.3869966673446571</v>
      </c>
      <c r="U45" s="309">
        <f t="shared" si="3"/>
        <v>0.37844664378465237</v>
      </c>
      <c r="V45" s="309">
        <f t="shared" si="3"/>
        <v>0.37586142588626403</v>
      </c>
      <c r="W45" s="309">
        <f t="shared" si="3"/>
        <v>0.37306673724778477</v>
      </c>
      <c r="X45" s="309">
        <f t="shared" si="3"/>
        <v>0.37263951022732295</v>
      </c>
      <c r="Y45" s="309">
        <f t="shared" si="3"/>
        <v>0.37321331552568948</v>
      </c>
      <c r="Z45" s="309">
        <f t="shared" si="3"/>
        <v>0.37575950947625147</v>
      </c>
      <c r="AA45" s="309">
        <f t="shared" si="3"/>
        <v>0.38079601359803605</v>
      </c>
      <c r="AB45" s="309">
        <f t="shared" si="3"/>
        <v>0.38298206388163553</v>
      </c>
      <c r="AC45" s="309">
        <f t="shared" si="3"/>
        <v>0.38352883976975211</v>
      </c>
      <c r="AD45" s="309">
        <f t="shared" si="3"/>
        <v>0.38355748991828414</v>
      </c>
      <c r="AE45" s="309">
        <f t="shared" si="3"/>
        <v>0.37819280428524643</v>
      </c>
      <c r="AF45" s="309">
        <f t="shared" si="3"/>
        <v>0.37740077517156567</v>
      </c>
      <c r="AG45" s="309">
        <f t="shared" si="3"/>
        <v>0.37435395782065251</v>
      </c>
      <c r="AH45" s="309">
        <f t="shared" si="3"/>
        <v>0.37227579171871689</v>
      </c>
      <c r="AI45" s="309">
        <f t="shared" si="3"/>
        <v>0.37057306220144803</v>
      </c>
      <c r="AJ45" s="309">
        <f t="shared" si="3"/>
        <v>0.37964350309510075</v>
      </c>
      <c r="AK45" s="309">
        <f t="shared" si="3"/>
        <v>0.37952695112649076</v>
      </c>
      <c r="AL45" s="309">
        <f t="shared" si="3"/>
        <v>0.37927545611081226</v>
      </c>
      <c r="AM45" s="309">
        <f t="shared" si="3"/>
        <v>0.38050851094946203</v>
      </c>
      <c r="AN45" s="309">
        <f t="shared" si="3"/>
        <v>0.37885270109643054</v>
      </c>
      <c r="AO45" s="309">
        <f t="shared" si="3"/>
        <v>0.37346748479176867</v>
      </c>
      <c r="AP45" s="309">
        <f t="shared" si="3"/>
        <v>0.37621775509288269</v>
      </c>
      <c r="AQ45" s="309">
        <f t="shared" si="3"/>
        <v>0.37767367466743884</v>
      </c>
      <c r="AR45" s="309">
        <f t="shared" si="3"/>
        <v>0.3766933566143581</v>
      </c>
      <c r="AS45" s="309">
        <f t="shared" si="3"/>
        <v>0.37586383771524701</v>
      </c>
      <c r="AT45" s="309">
        <f t="shared" si="3"/>
        <v>0.3757749464704358</v>
      </c>
      <c r="AU45" s="309">
        <f t="shared" si="3"/>
        <v>0.37435903493961292</v>
      </c>
      <c r="AV45" s="309">
        <f t="shared" si="3"/>
        <v>0.37407165777135343</v>
      </c>
      <c r="AW45" s="309">
        <f t="shared" si="3"/>
        <v>0.37241870922282838</v>
      </c>
    </row>
    <row r="46" spans="1:49">
      <c r="A46" t="s">
        <v>72</v>
      </c>
      <c r="C46" t="str">
        <v>Saskatchewan</v>
      </c>
      <c r="D46" s="309">
        <f t="shared" si="2"/>
        <v>3.4181537514153426E-2</v>
      </c>
      <c r="E46" s="309">
        <f t="shared" si="3"/>
        <v>3.2448643143697914E-2</v>
      </c>
      <c r="F46" s="309">
        <f t="shared" si="3"/>
        <v>3.7380850606909641E-2</v>
      </c>
      <c r="G46" s="309">
        <f t="shared" si="3"/>
        <v>3.7528111462494282E-2</v>
      </c>
      <c r="H46" s="309">
        <f t="shared" si="3"/>
        <v>3.9567712997497395E-2</v>
      </c>
      <c r="I46" s="309">
        <f t="shared" si="3"/>
        <v>4.5443721250216701E-2</v>
      </c>
      <c r="J46" s="309">
        <f t="shared" si="3"/>
        <v>4.6192841585363908E-2</v>
      </c>
      <c r="K46" s="309">
        <f t="shared" si="3"/>
        <v>4.6567862510586283E-2</v>
      </c>
      <c r="L46" s="309">
        <f t="shared" si="3"/>
        <v>5.1096543059373799E-2</v>
      </c>
      <c r="M46" s="309">
        <f t="shared" si="3"/>
        <v>5.1706248939310306E-2</v>
      </c>
      <c r="N46" s="309">
        <f t="shared" si="3"/>
        <v>5.1433805136046402E-2</v>
      </c>
      <c r="O46" s="309">
        <f t="shared" si="3"/>
        <v>5.0803100611368709E-2</v>
      </c>
      <c r="P46" s="309">
        <f t="shared" si="3"/>
        <v>5.3845842362398748E-2</v>
      </c>
      <c r="Q46" s="309">
        <f t="shared" si="3"/>
        <v>5.6127284119369236E-2</v>
      </c>
      <c r="R46" s="309">
        <f t="shared" si="3"/>
        <v>5.4509054825853914E-2</v>
      </c>
      <c r="S46" s="309">
        <f t="shared" si="3"/>
        <v>5.2308989655770466E-2</v>
      </c>
      <c r="T46" s="309">
        <f t="shared" si="3"/>
        <v>5.1110715230554604E-2</v>
      </c>
      <c r="U46" s="309">
        <f t="shared" si="3"/>
        <v>5.2723041596292111E-2</v>
      </c>
      <c r="V46" s="309">
        <f t="shared" si="3"/>
        <v>5.3561690255802347E-2</v>
      </c>
      <c r="W46" s="309">
        <f t="shared" si="3"/>
        <v>5.4439242521234735E-2</v>
      </c>
      <c r="X46" s="309">
        <f t="shared" si="3"/>
        <v>5.411780200114464E-2</v>
      </c>
      <c r="Y46" s="309">
        <f t="shared" si="3"/>
        <v>5.3788316087656697E-2</v>
      </c>
      <c r="Z46" s="309">
        <f t="shared" si="3"/>
        <v>5.3696814375490037E-2</v>
      </c>
      <c r="AA46" s="309">
        <f t="shared" si="3"/>
        <v>5.352705410198403E-2</v>
      </c>
      <c r="AB46" s="309">
        <f t="shared" si="3"/>
        <v>5.342010478246241E-2</v>
      </c>
      <c r="AC46" s="309">
        <f t="shared" si="3"/>
        <v>5.3394939804316387E-2</v>
      </c>
      <c r="AD46" s="309">
        <f t="shared" si="3"/>
        <v>5.3271066199780497E-2</v>
      </c>
      <c r="AE46" s="309">
        <f t="shared" si="3"/>
        <v>5.364629808517795E-2</v>
      </c>
      <c r="AF46" s="309">
        <f t="shared" si="3"/>
        <v>5.3961722444703736E-2</v>
      </c>
      <c r="AG46" s="309">
        <f t="shared" si="3"/>
        <v>5.4466410756898419E-2</v>
      </c>
      <c r="AH46" s="309">
        <f t="shared" si="3"/>
        <v>5.4930918708166611E-2</v>
      </c>
      <c r="AI46" s="309">
        <f t="shared" si="3"/>
        <v>5.5375690551025133E-2</v>
      </c>
      <c r="AJ46" s="309">
        <f t="shared" si="3"/>
        <v>5.494360096595851E-2</v>
      </c>
      <c r="AK46" s="309">
        <f t="shared" si="3"/>
        <v>5.509153558759064E-2</v>
      </c>
      <c r="AL46" s="309">
        <f t="shared" si="3"/>
        <v>5.5237443370610692E-2</v>
      </c>
      <c r="AM46" s="309">
        <f t="shared" si="3"/>
        <v>5.5586045794440063E-2</v>
      </c>
      <c r="AN46" s="309">
        <f t="shared" si="3"/>
        <v>5.6164650438434771E-2</v>
      </c>
      <c r="AO46" s="309">
        <f t="shared" si="3"/>
        <v>5.711457083646504E-2</v>
      </c>
      <c r="AP46" s="309">
        <f t="shared" si="3"/>
        <v>5.700928135123913E-2</v>
      </c>
      <c r="AQ46" s="309">
        <f t="shared" si="3"/>
        <v>5.6896437103057647E-2</v>
      </c>
      <c r="AR46" s="309">
        <f t="shared" si="3"/>
        <v>5.7307584504148308E-2</v>
      </c>
      <c r="AS46" s="309">
        <f t="shared" si="3"/>
        <v>5.7718430765239741E-2</v>
      </c>
      <c r="AT46" s="309">
        <f t="shared" si="3"/>
        <v>5.8004873630288743E-2</v>
      </c>
      <c r="AU46" s="309">
        <f t="shared" si="3"/>
        <v>5.8417176311302083E-2</v>
      </c>
      <c r="AV46" s="309">
        <f t="shared" si="3"/>
        <v>5.8714796741273258E-2</v>
      </c>
      <c r="AW46" s="309">
        <f t="shared" si="3"/>
        <v>5.9124196667654838E-2</v>
      </c>
    </row>
    <row r="47" spans="1:49">
      <c r="A47" t="s">
        <v>72</v>
      </c>
      <c r="C47" t="str">
        <v>Yukon</v>
      </c>
      <c r="D47" s="309">
        <f t="shared" si="2"/>
        <v>6.5390728203550962E-5</v>
      </c>
      <c r="E47" s="309">
        <f t="shared" si="2"/>
        <v>1.0690553489340392E-4</v>
      </c>
      <c r="F47" s="309">
        <f t="shared" si="2"/>
        <v>6.6297122020252456E-5</v>
      </c>
      <c r="G47" s="309">
        <f t="shared" si="2"/>
        <v>4.6665755074609921E-5</v>
      </c>
      <c r="H47" s="309">
        <f t="shared" si="2"/>
        <v>1.6975541524172431E-4</v>
      </c>
      <c r="I47" s="309">
        <f t="shared" si="2"/>
        <v>1.7261193375126682E-4</v>
      </c>
      <c r="J47" s="309">
        <f t="shared" si="2"/>
        <v>2.2764363624736046E-4</v>
      </c>
      <c r="K47" s="309">
        <f t="shared" si="2"/>
        <v>2.4163450993944447E-4</v>
      </c>
      <c r="L47" s="309">
        <f t="shared" si="2"/>
        <v>2.3398723705979674E-4</v>
      </c>
      <c r="M47" s="309">
        <f t="shared" si="2"/>
        <v>1.6697107864188388E-4</v>
      </c>
      <c r="N47" s="309">
        <f t="shared" si="2"/>
        <v>1.692770646986572E-4</v>
      </c>
      <c r="O47" s="309">
        <f t="shared" si="2"/>
        <v>1.8263612004512471E-4</v>
      </c>
      <c r="P47" s="309">
        <f t="shared" si="2"/>
        <v>1.9409914356329172E-4</v>
      </c>
      <c r="Q47" s="309">
        <f t="shared" si="2"/>
        <v>1.6044315791272998E-4</v>
      </c>
      <c r="R47" s="309">
        <f t="shared" si="2"/>
        <v>1.6373755156543426E-4</v>
      </c>
      <c r="S47" s="309">
        <f t="shared" si="2"/>
        <v>3.9675657323419108E-4</v>
      </c>
      <c r="T47" s="309">
        <f t="shared" ref="T47:AW47" si="4">T32/T$33</f>
        <v>6.5941911812741178E-4</v>
      </c>
      <c r="U47" s="309">
        <f t="shared" si="4"/>
        <v>6.4793803778349956E-4</v>
      </c>
      <c r="V47" s="309">
        <f t="shared" si="4"/>
        <v>8.6201937340786724E-4</v>
      </c>
      <c r="W47" s="309">
        <f t="shared" si="4"/>
        <v>1.2927053674371893E-3</v>
      </c>
      <c r="X47" s="309">
        <f t="shared" si="4"/>
        <v>1.1118187527767226E-3</v>
      </c>
      <c r="Y47" s="309">
        <f t="shared" si="4"/>
        <v>1.0179027894353565E-3</v>
      </c>
      <c r="Z47" s="309">
        <f t="shared" si="4"/>
        <v>1.0560510770680905E-3</v>
      </c>
      <c r="AA47" s="309">
        <f t="shared" si="4"/>
        <v>1.0841358008117645E-3</v>
      </c>
      <c r="AB47" s="309">
        <f t="shared" si="4"/>
        <v>9.6026833367499227E-4</v>
      </c>
      <c r="AC47" s="309">
        <f t="shared" si="4"/>
        <v>9.2147502266084612E-4</v>
      </c>
      <c r="AD47" s="309">
        <f t="shared" si="4"/>
        <v>5.9882817151629653E-4</v>
      </c>
      <c r="AE47" s="309">
        <f t="shared" si="4"/>
        <v>2.2786154955113086E-4</v>
      </c>
      <c r="AF47" s="309">
        <f t="shared" si="4"/>
        <v>2.223976580822177E-4</v>
      </c>
      <c r="AG47" s="309">
        <f t="shared" si="4"/>
        <v>2.2700315127249562E-4</v>
      </c>
      <c r="AH47" s="309">
        <f t="shared" si="4"/>
        <v>6.2424838113444366E-5</v>
      </c>
      <c r="AI47" s="309">
        <f t="shared" si="4"/>
        <v>6.229809649334888E-5</v>
      </c>
      <c r="AJ47" s="309">
        <f t="shared" si="4"/>
        <v>6.1043990564944595E-5</v>
      </c>
      <c r="AK47" s="309">
        <f t="shared" si="4"/>
        <v>6.0458446909439139E-5</v>
      </c>
      <c r="AL47" s="309">
        <f t="shared" si="4"/>
        <v>5.9674006867881452E-5</v>
      </c>
      <c r="AM47" s="309">
        <f t="shared" si="4"/>
        <v>5.9214207594679144E-5</v>
      </c>
      <c r="AN47" s="309">
        <f t="shared" si="4"/>
        <v>5.8963943747600858E-5</v>
      </c>
      <c r="AO47" s="309">
        <f t="shared" si="4"/>
        <v>5.9075724127218968E-5</v>
      </c>
      <c r="AP47" s="309">
        <f t="shared" si="4"/>
        <v>5.8108568098416013E-5</v>
      </c>
      <c r="AQ47" s="309">
        <f t="shared" si="4"/>
        <v>5.712375023329636E-5</v>
      </c>
      <c r="AR47" s="309">
        <f t="shared" si="4"/>
        <v>5.6667808877189348E-5</v>
      </c>
      <c r="AS47" s="309">
        <f t="shared" si="4"/>
        <v>5.6206935857273692E-5</v>
      </c>
      <c r="AT47" s="309">
        <f t="shared" si="4"/>
        <v>5.5700310012850222E-5</v>
      </c>
      <c r="AU47" s="309">
        <f t="shared" si="4"/>
        <v>5.5258554385449689E-5</v>
      </c>
      <c r="AV47" s="309">
        <f t="shared" si="4"/>
        <v>5.4666196841614373E-5</v>
      </c>
      <c r="AW47" s="309">
        <f t="shared" si="4"/>
        <v>5.4260750471638113E-5</v>
      </c>
    </row>
    <row r="50" spans="1:49" s="311" customFormat="1" ht="30">
      <c r="A50" s="310" t="s">
        <v>56</v>
      </c>
      <c r="C50" s="312" t="s">
        <v>73</v>
      </c>
      <c r="D50" s="313">
        <f t="shared" ref="D50:AW50" si="5">SUMPRODUCT(D6:D18,D35:D47)</f>
        <v>18.693476474332751</v>
      </c>
      <c r="E50" s="313">
        <f t="shared" si="5"/>
        <v>20.63707886511347</v>
      </c>
      <c r="F50" s="313">
        <f t="shared" si="5"/>
        <v>20.811926663828384</v>
      </c>
      <c r="G50" s="313">
        <f t="shared" si="5"/>
        <v>22.19070027688355</v>
      </c>
      <c r="H50" s="313">
        <f t="shared" si="5"/>
        <v>21.403754705826472</v>
      </c>
      <c r="I50" s="313">
        <f t="shared" si="5"/>
        <v>20.725616792189047</v>
      </c>
      <c r="J50" s="313">
        <f t="shared" si="5"/>
        <v>21.70420573045946</v>
      </c>
      <c r="K50" s="313">
        <f t="shared" si="5"/>
        <v>23.291434914349185</v>
      </c>
      <c r="L50" s="313">
        <f t="shared" si="5"/>
        <v>25.842277810177922</v>
      </c>
      <c r="M50" s="313">
        <f t="shared" si="5"/>
        <v>23.190429380242275</v>
      </c>
      <c r="N50" s="313">
        <f t="shared" si="5"/>
        <v>20.850375975121555</v>
      </c>
      <c r="O50" s="313">
        <f t="shared" si="5"/>
        <v>23.081319267421506</v>
      </c>
      <c r="P50" s="313">
        <f t="shared" si="5"/>
        <v>23.209050858016944</v>
      </c>
      <c r="Q50" s="313">
        <f t="shared" si="5"/>
        <v>23.465062713620618</v>
      </c>
      <c r="R50" s="313">
        <f t="shared" si="5"/>
        <v>23.340566925117955</v>
      </c>
      <c r="S50" s="313">
        <f t="shared" si="5"/>
        <v>24.054544105750999</v>
      </c>
      <c r="T50" s="313">
        <f t="shared" si="5"/>
        <v>24.870575269778794</v>
      </c>
      <c r="U50" s="313">
        <f t="shared" si="5"/>
        <v>25.362554136097515</v>
      </c>
      <c r="V50" s="313">
        <f t="shared" si="5"/>
        <v>25.732505411666228</v>
      </c>
      <c r="W50" s="313">
        <f t="shared" si="5"/>
        <v>26.089902995584691</v>
      </c>
      <c r="X50" s="313">
        <f t="shared" si="5"/>
        <v>26.439712783561617</v>
      </c>
      <c r="Y50" s="313">
        <f t="shared" si="5"/>
        <v>26.735741039803631</v>
      </c>
      <c r="Z50" s="313">
        <f t="shared" si="5"/>
        <v>26.983852380802603</v>
      </c>
      <c r="AA50" s="313">
        <f t="shared" si="5"/>
        <v>27.197991912771027</v>
      </c>
      <c r="AB50" s="313">
        <f t="shared" si="5"/>
        <v>27.432683812578663</v>
      </c>
      <c r="AC50" s="313">
        <f t="shared" si="5"/>
        <v>27.652494243268226</v>
      </c>
      <c r="AD50" s="313">
        <f t="shared" si="5"/>
        <v>27.870072666860292</v>
      </c>
      <c r="AE50" s="313">
        <f t="shared" si="5"/>
        <v>28.140948191376783</v>
      </c>
      <c r="AF50" s="313">
        <f t="shared" si="5"/>
        <v>28.405060680772223</v>
      </c>
      <c r="AG50" s="313">
        <f t="shared" si="5"/>
        <v>28.695799381778873</v>
      </c>
      <c r="AH50" s="313">
        <f t="shared" si="5"/>
        <v>28.98504865555342</v>
      </c>
      <c r="AI50" s="313">
        <f t="shared" si="5"/>
        <v>29.268175811654142</v>
      </c>
      <c r="AJ50" s="313">
        <f t="shared" si="5"/>
        <v>29.406691604692881</v>
      </c>
      <c r="AK50" s="313">
        <f t="shared" si="5"/>
        <v>29.643613990730294</v>
      </c>
      <c r="AL50" s="313">
        <f t="shared" si="5"/>
        <v>29.875975360652586</v>
      </c>
      <c r="AM50" s="313">
        <f t="shared" si="5"/>
        <v>30.122904578818666</v>
      </c>
      <c r="AN50" s="313">
        <f t="shared" si="5"/>
        <v>30.412845705959697</v>
      </c>
      <c r="AO50" s="313">
        <f t="shared" si="5"/>
        <v>30.758536647615507</v>
      </c>
      <c r="AP50" s="313">
        <f t="shared" si="5"/>
        <v>30.95777104666502</v>
      </c>
      <c r="AQ50" s="313">
        <f t="shared" si="5"/>
        <v>31.167243268859036</v>
      </c>
      <c r="AR50" s="313">
        <f t="shared" si="5"/>
        <v>31.451382140323059</v>
      </c>
      <c r="AS50" s="313">
        <f t="shared" si="5"/>
        <v>31.72697922710655</v>
      </c>
      <c r="AT50" s="313">
        <f t="shared" si="5"/>
        <v>31.99841443333731</v>
      </c>
      <c r="AU50" s="313">
        <f t="shared" si="5"/>
        <v>32.282570797630072</v>
      </c>
      <c r="AV50" s="313">
        <f t="shared" si="5"/>
        <v>32.554384180799602</v>
      </c>
      <c r="AW50" s="313">
        <f t="shared" si="5"/>
        <v>32.767032770371699</v>
      </c>
    </row>
  </sheetData>
  <hyperlinks>
    <hyperlink ref="C1" r:id="rId1" xr:uid="{3EECD7AD-569B-4C2D-A75D-50808BE313A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04AC-DD01-4013-B653-FAAB5717AFE7}">
  <dimension ref="A1:AL173"/>
  <sheetViews>
    <sheetView showGridLines="0" topLeftCell="A31" zoomScale="70" zoomScaleNormal="70" workbookViewId="0">
      <selection activeCell="D20" sqref="D20"/>
    </sheetView>
  </sheetViews>
  <sheetFormatPr defaultRowHeight="15"/>
  <cols>
    <col min="1" max="1" width="21.5703125" bestFit="1" customWidth="1"/>
    <col min="2" max="2" width="21.7109375" bestFit="1" customWidth="1"/>
    <col min="3" max="3" width="25" bestFit="1" customWidth="1"/>
    <col min="4" max="4" width="26.7109375" bestFit="1" customWidth="1"/>
    <col min="5" max="9" width="11.140625" bestFit="1" customWidth="1"/>
    <col min="10" max="10" width="10.7109375" bestFit="1" customWidth="1"/>
    <col min="11" max="12" width="11.140625" bestFit="1" customWidth="1"/>
    <col min="13" max="13" width="10.7109375" bestFit="1" customWidth="1"/>
    <col min="14" max="14" width="11.140625" bestFit="1" customWidth="1"/>
    <col min="15" max="16" width="10.7109375" bestFit="1" customWidth="1"/>
    <col min="17" max="17" width="11.140625" bestFit="1" customWidth="1"/>
    <col min="18" max="18" width="10.7109375" bestFit="1" customWidth="1"/>
    <col min="19" max="19" width="11.140625" bestFit="1" customWidth="1"/>
    <col min="20" max="20" width="10.7109375" bestFit="1" customWidth="1"/>
    <col min="21" max="24" width="11.140625" bestFit="1" customWidth="1"/>
    <col min="25" max="25" width="10.7109375" bestFit="1" customWidth="1"/>
    <col min="26" max="28" width="11.140625" bestFit="1" customWidth="1"/>
    <col min="29" max="29" width="10.7109375" bestFit="1" customWidth="1"/>
    <col min="30" max="36" width="11.140625" bestFit="1" customWidth="1"/>
    <col min="37" max="37" width="10.28515625" bestFit="1" customWidth="1"/>
  </cols>
  <sheetData>
    <row r="1" spans="1:38" ht="30">
      <c r="A1" s="320" t="s">
        <v>47</v>
      </c>
      <c r="B1" s="319" t="s">
        <v>48</v>
      </c>
      <c r="C1" s="305" t="s">
        <v>49</v>
      </c>
    </row>
    <row r="2" spans="1:38">
      <c r="A2" s="320" t="s">
        <v>50</v>
      </c>
      <c r="B2" s="319" t="s">
        <v>51</v>
      </c>
      <c r="AL2" s="321"/>
    </row>
    <row r="3" spans="1:38">
      <c r="A3" s="320" t="s">
        <v>52</v>
      </c>
      <c r="B3" s="319" t="s">
        <v>74</v>
      </c>
    </row>
    <row r="8" spans="1:38">
      <c r="C8" s="318" t="s">
        <v>75</v>
      </c>
      <c r="D8" s="318" t="s">
        <v>76</v>
      </c>
      <c r="E8" s="318">
        <v>2018</v>
      </c>
      <c r="F8" s="318">
        <v>2019</v>
      </c>
      <c r="G8" s="318">
        <v>2020</v>
      </c>
      <c r="H8" s="318">
        <v>2021</v>
      </c>
      <c r="I8" s="318">
        <v>2022</v>
      </c>
      <c r="J8" s="318">
        <v>2023</v>
      </c>
      <c r="K8" s="318">
        <v>2024</v>
      </c>
      <c r="L8" s="318">
        <v>2025</v>
      </c>
      <c r="M8" s="318">
        <v>2026</v>
      </c>
      <c r="N8" s="318">
        <v>2027</v>
      </c>
      <c r="O8" s="318">
        <v>2028</v>
      </c>
      <c r="P8" s="318">
        <v>2029</v>
      </c>
      <c r="Q8" s="318">
        <v>2030</v>
      </c>
      <c r="R8" s="318">
        <v>2031</v>
      </c>
      <c r="S8" s="318">
        <v>2032</v>
      </c>
      <c r="T8" s="318">
        <v>2033</v>
      </c>
      <c r="U8" s="318">
        <v>2034</v>
      </c>
      <c r="V8" s="318">
        <v>2035</v>
      </c>
      <c r="W8" s="318">
        <v>2036</v>
      </c>
      <c r="X8" s="318">
        <v>2037</v>
      </c>
      <c r="Y8" s="318">
        <v>2038</v>
      </c>
      <c r="Z8" s="318">
        <v>2039</v>
      </c>
      <c r="AA8" s="318">
        <v>2040</v>
      </c>
      <c r="AB8" s="318">
        <v>2041</v>
      </c>
      <c r="AC8" s="318">
        <v>2042</v>
      </c>
      <c r="AD8" s="318">
        <v>2043</v>
      </c>
      <c r="AE8" s="318">
        <v>2044</v>
      </c>
      <c r="AF8" s="318">
        <v>2045</v>
      </c>
      <c r="AG8" s="318">
        <v>2046</v>
      </c>
      <c r="AH8" s="318">
        <v>2047</v>
      </c>
      <c r="AI8" s="318">
        <v>2048</v>
      </c>
      <c r="AJ8" s="318">
        <v>2049</v>
      </c>
      <c r="AK8" s="318">
        <v>2050</v>
      </c>
    </row>
    <row r="9" spans="1:38">
      <c r="C9" t="s">
        <v>77</v>
      </c>
      <c r="D9" t="s">
        <v>78</v>
      </c>
      <c r="E9" s="317">
        <f t="shared" ref="E9:AK9" si="0">SUMPRODUCT(E17:E29,E59:E71)</f>
        <v>7.2697678961647876</v>
      </c>
      <c r="F9" s="317">
        <f t="shared" si="0"/>
        <v>6.0692886785336926</v>
      </c>
      <c r="G9" s="317">
        <f t="shared" si="0"/>
        <v>6.8668242757633084</v>
      </c>
      <c r="H9" s="317">
        <f t="shared" si="0"/>
        <v>7.3007072517064122</v>
      </c>
      <c r="I9" s="317">
        <f t="shared" si="0"/>
        <v>7.6780807688431052</v>
      </c>
      <c r="J9" s="317">
        <f t="shared" si="0"/>
        <v>8.3764756050791327</v>
      </c>
      <c r="K9" s="317">
        <f t="shared" si="0"/>
        <v>8.9730100556120789</v>
      </c>
      <c r="L9" s="317">
        <f t="shared" si="0"/>
        <v>9.5404178067844416</v>
      </c>
      <c r="M9" s="317">
        <f t="shared" si="0"/>
        <v>10.095321520639365</v>
      </c>
      <c r="N9" s="317">
        <f t="shared" si="0"/>
        <v>10.646768333970027</v>
      </c>
      <c r="O9" s="317">
        <f t="shared" si="0"/>
        <v>11.177783000274877</v>
      </c>
      <c r="P9" s="317">
        <f t="shared" si="0"/>
        <v>11.682103476733309</v>
      </c>
      <c r="Q9" s="317">
        <f t="shared" si="0"/>
        <v>12.167948894885381</v>
      </c>
      <c r="R9" s="317">
        <f t="shared" si="0"/>
        <v>12.059125417476858</v>
      </c>
      <c r="S9" s="317">
        <f t="shared" si="0"/>
        <v>11.973326162008808</v>
      </c>
      <c r="T9" s="317">
        <f t="shared" si="0"/>
        <v>11.88796091430212</v>
      </c>
      <c r="U9" s="317">
        <f t="shared" si="0"/>
        <v>11.828344191544399</v>
      </c>
      <c r="V9" s="317">
        <f t="shared" si="0"/>
        <v>11.774236385138044</v>
      </c>
      <c r="W9" s="317">
        <f t="shared" si="0"/>
        <v>11.732035294932711</v>
      </c>
      <c r="X9" s="317">
        <f t="shared" si="0"/>
        <v>11.67790432239395</v>
      </c>
      <c r="Y9" s="317">
        <f t="shared" si="0"/>
        <v>11.626624513196786</v>
      </c>
      <c r="Z9" s="317">
        <f t="shared" si="0"/>
        <v>11.58379526271643</v>
      </c>
      <c r="AA9" s="317">
        <f t="shared" si="0"/>
        <v>11.551120625772262</v>
      </c>
      <c r="AB9" s="317">
        <f t="shared" si="0"/>
        <v>11.522181332258567</v>
      </c>
      <c r="AC9" s="317">
        <f t="shared" si="0"/>
        <v>11.505267254589361</v>
      </c>
      <c r="AD9" s="317">
        <f t="shared" si="0"/>
        <v>11.474318329554468</v>
      </c>
      <c r="AE9" s="317">
        <f t="shared" si="0"/>
        <v>11.44423496721188</v>
      </c>
      <c r="AF9" s="317">
        <f t="shared" si="0"/>
        <v>11.422544791199524</v>
      </c>
      <c r="AG9" s="317">
        <f t="shared" si="0"/>
        <v>11.399435044584479</v>
      </c>
      <c r="AH9" s="317">
        <f t="shared" si="0"/>
        <v>11.374617193471797</v>
      </c>
      <c r="AI9" s="317">
        <f t="shared" si="0"/>
        <v>11.342857624217121</v>
      </c>
      <c r="AJ9" s="317">
        <f t="shared" si="0"/>
        <v>11.3079423697165</v>
      </c>
      <c r="AK9" s="317">
        <f t="shared" si="0"/>
        <v>11.267352296346271</v>
      </c>
    </row>
    <row r="10" spans="1:38">
      <c r="C10" t="s">
        <v>55</v>
      </c>
      <c r="D10" t="s">
        <v>78</v>
      </c>
      <c r="E10" s="317">
        <f t="shared" ref="E10:AK10" si="1">SUMPRODUCT(E30:E42,E73:E85)</f>
        <v>3.9017762154210991</v>
      </c>
      <c r="F10" s="317">
        <f t="shared" si="1"/>
        <v>2.7714847559896483</v>
      </c>
      <c r="G10" s="317">
        <f t="shared" si="1"/>
        <v>3.5449948191768312</v>
      </c>
      <c r="H10" s="317">
        <f t="shared" si="1"/>
        <v>3.93295904323878</v>
      </c>
      <c r="I10" s="317">
        <f t="shared" si="1"/>
        <v>4.3884683228867472</v>
      </c>
      <c r="J10" s="317">
        <f t="shared" si="1"/>
        <v>5.0935557477711102</v>
      </c>
      <c r="K10" s="317">
        <f t="shared" si="1"/>
        <v>5.7092313851230641</v>
      </c>
      <c r="L10" s="317">
        <f t="shared" si="1"/>
        <v>6.3077052633715267</v>
      </c>
      <c r="M10" s="317">
        <f t="shared" si="1"/>
        <v>6.8910208148406689</v>
      </c>
      <c r="N10" s="317">
        <f t="shared" si="1"/>
        <v>7.4443749295189896</v>
      </c>
      <c r="O10" s="317">
        <f t="shared" si="1"/>
        <v>7.9682501660727016</v>
      </c>
      <c r="P10" s="317">
        <f t="shared" si="1"/>
        <v>8.4658352836507405</v>
      </c>
      <c r="Q10" s="317">
        <f t="shared" si="1"/>
        <v>8.9542432922864847</v>
      </c>
      <c r="R10" s="317">
        <f t="shared" si="1"/>
        <v>8.847693365272848</v>
      </c>
      <c r="S10" s="317">
        <f t="shared" si="1"/>
        <v>8.7513838257344254</v>
      </c>
      <c r="T10" s="317">
        <f t="shared" si="1"/>
        <v>8.658677337566882</v>
      </c>
      <c r="U10" s="317">
        <f t="shared" si="1"/>
        <v>8.5787205317724613</v>
      </c>
      <c r="V10" s="317">
        <f t="shared" si="1"/>
        <v>8.5090709124911292</v>
      </c>
      <c r="W10" s="317">
        <f t="shared" si="1"/>
        <v>8.4532237259958372</v>
      </c>
      <c r="X10" s="317">
        <f t="shared" si="1"/>
        <v>8.4061763544736721</v>
      </c>
      <c r="Y10" s="317">
        <f t="shared" si="1"/>
        <v>8.3617328467662162</v>
      </c>
      <c r="Z10" s="317">
        <f t="shared" si="1"/>
        <v>8.3349988720869135</v>
      </c>
      <c r="AA10" s="317">
        <f t="shared" si="1"/>
        <v>8.3043500463529885</v>
      </c>
      <c r="AB10" s="317">
        <f t="shared" si="1"/>
        <v>8.2794406753988881</v>
      </c>
      <c r="AC10" s="317">
        <f t="shared" si="1"/>
        <v>8.2585615345733157</v>
      </c>
      <c r="AD10" s="317">
        <f t="shared" si="1"/>
        <v>8.2430859748897607</v>
      </c>
      <c r="AE10" s="317">
        <f t="shared" si="1"/>
        <v>8.2299179770329918</v>
      </c>
      <c r="AF10" s="317">
        <f t="shared" si="1"/>
        <v>8.2167141311174579</v>
      </c>
      <c r="AG10" s="317">
        <f t="shared" si="1"/>
        <v>8.2020894383639771</v>
      </c>
      <c r="AH10" s="317">
        <f t="shared" si="1"/>
        <v>8.1882321317611311</v>
      </c>
      <c r="AI10" s="317">
        <f t="shared" si="1"/>
        <v>8.1667591978568712</v>
      </c>
      <c r="AJ10" s="317">
        <f t="shared" si="1"/>
        <v>8.1445234790101306</v>
      </c>
      <c r="AK10" s="317">
        <f t="shared" si="1"/>
        <v>8.115539415711277</v>
      </c>
    </row>
    <row r="11" spans="1:38">
      <c r="C11" t="s">
        <v>79</v>
      </c>
      <c r="D11" t="s">
        <v>78</v>
      </c>
      <c r="E11" s="317">
        <f t="shared" ref="E11:AK11" si="2">SUMPRODUCT(E43:E55,E87:E99)</f>
        <v>9.5768153277037467</v>
      </c>
      <c r="F11" s="317">
        <f t="shared" si="2"/>
        <v>8.7280643953973183</v>
      </c>
      <c r="G11" s="317">
        <f t="shared" si="2"/>
        <v>9.792118056670871</v>
      </c>
      <c r="H11" s="317">
        <f t="shared" si="2"/>
        <v>10.193289964275362</v>
      </c>
      <c r="I11" s="317">
        <f t="shared" si="2"/>
        <v>10.523157607563022</v>
      </c>
      <c r="J11" s="317">
        <f t="shared" si="2"/>
        <v>11.195084067369656</v>
      </c>
      <c r="K11" s="317">
        <f t="shared" si="2"/>
        <v>11.772471882397806</v>
      </c>
      <c r="L11" s="317">
        <f t="shared" si="2"/>
        <v>12.331378743908463</v>
      </c>
      <c r="M11" s="317">
        <f t="shared" si="2"/>
        <v>12.877799565179343</v>
      </c>
      <c r="N11" s="317">
        <f t="shared" si="2"/>
        <v>13.422550294438322</v>
      </c>
      <c r="O11" s="317">
        <f t="shared" si="2"/>
        <v>13.938068300895182</v>
      </c>
      <c r="P11" s="317">
        <f t="shared" si="2"/>
        <v>14.427347623528142</v>
      </c>
      <c r="Q11" s="317">
        <f t="shared" si="2"/>
        <v>14.900052422929745</v>
      </c>
      <c r="R11" s="317">
        <f t="shared" si="2"/>
        <v>14.778167624095014</v>
      </c>
      <c r="S11" s="317">
        <f t="shared" si="2"/>
        <v>14.689391162177291</v>
      </c>
      <c r="T11" s="317">
        <f t="shared" si="2"/>
        <v>14.596647342705166</v>
      </c>
      <c r="U11" s="317">
        <f t="shared" si="2"/>
        <v>14.530675736201795</v>
      </c>
      <c r="V11" s="317">
        <f t="shared" si="2"/>
        <v>14.470483647314612</v>
      </c>
      <c r="W11" s="317">
        <f t="shared" si="2"/>
        <v>14.42464565524091</v>
      </c>
      <c r="X11" s="317">
        <f t="shared" si="2"/>
        <v>14.363032523160255</v>
      </c>
      <c r="Y11" s="317">
        <f t="shared" si="2"/>
        <v>14.310622436112832</v>
      </c>
      <c r="Z11" s="317">
        <f t="shared" si="2"/>
        <v>14.271650245192786</v>
      </c>
      <c r="AA11" s="317">
        <f t="shared" si="2"/>
        <v>14.237511949745032</v>
      </c>
      <c r="AB11" s="317">
        <f t="shared" si="2"/>
        <v>14.209322565006303</v>
      </c>
      <c r="AC11" s="317">
        <f t="shared" si="2"/>
        <v>14.198115507254379</v>
      </c>
      <c r="AD11" s="317">
        <f t="shared" si="2"/>
        <v>14.166111699527923</v>
      </c>
      <c r="AE11" s="317">
        <f t="shared" si="2"/>
        <v>14.138993527266926</v>
      </c>
      <c r="AF11" s="317">
        <f t="shared" si="2"/>
        <v>14.122221177252202</v>
      </c>
      <c r="AG11" s="317">
        <f t="shared" si="2"/>
        <v>14.104935323512265</v>
      </c>
      <c r="AH11" s="317">
        <f t="shared" si="2"/>
        <v>14.085768695239315</v>
      </c>
      <c r="AI11" s="317">
        <f t="shared" si="2"/>
        <v>14.060600482660675</v>
      </c>
      <c r="AJ11" s="317">
        <f t="shared" si="2"/>
        <v>14.032854426825986</v>
      </c>
      <c r="AK11" s="317">
        <f t="shared" si="2"/>
        <v>14.000346766435031</v>
      </c>
    </row>
    <row r="12" spans="1:38">
      <c r="B12" t="s">
        <v>80</v>
      </c>
      <c r="C12" t="s">
        <v>81</v>
      </c>
      <c r="D12" t="s">
        <v>78</v>
      </c>
      <c r="E12" s="317">
        <f t="shared" ref="E12:AK12" si="3">SUMPRODUCT(E17:E29,E101:E113)</f>
        <v>8.282638962902924</v>
      </c>
      <c r="F12" s="317">
        <f t="shared" si="3"/>
        <v>7.8072460664403112</v>
      </c>
      <c r="G12" s="317">
        <f t="shared" si="3"/>
        <v>9.2112647874873801</v>
      </c>
      <c r="H12" s="317">
        <f t="shared" si="3"/>
        <v>9.108400745116489</v>
      </c>
      <c r="I12" s="317">
        <f t="shared" si="3"/>
        <v>8.9179299699985712</v>
      </c>
      <c r="J12" s="317">
        <f t="shared" si="3"/>
        <v>9.4968441209810468</v>
      </c>
      <c r="K12" s="317">
        <f t="shared" si="3"/>
        <v>10.004970519642624</v>
      </c>
      <c r="L12" s="317">
        <f t="shared" si="3"/>
        <v>10.570387753216611</v>
      </c>
      <c r="M12" s="317">
        <f t="shared" si="3"/>
        <v>11.124379407423069</v>
      </c>
      <c r="N12" s="317">
        <f t="shared" si="3"/>
        <v>11.675284034260736</v>
      </c>
      <c r="O12" s="317">
        <f t="shared" si="3"/>
        <v>12.168143848894639</v>
      </c>
      <c r="P12" s="317">
        <f t="shared" si="3"/>
        <v>12.664088274180965</v>
      </c>
      <c r="Q12" s="317">
        <f t="shared" si="3"/>
        <v>13.151955911459369</v>
      </c>
      <c r="R12" s="317">
        <f t="shared" si="3"/>
        <v>13.052965855402803</v>
      </c>
      <c r="S12" s="317">
        <f t="shared" si="3"/>
        <v>12.928697561683311</v>
      </c>
      <c r="T12" s="317">
        <f t="shared" si="3"/>
        <v>12.846273069835272</v>
      </c>
      <c r="U12" s="317">
        <f t="shared" si="3"/>
        <v>12.775418058319554</v>
      </c>
      <c r="V12" s="317">
        <f t="shared" si="3"/>
        <v>12.717878390170981</v>
      </c>
      <c r="W12" s="317">
        <f t="shared" si="3"/>
        <v>12.648533588129776</v>
      </c>
      <c r="X12" s="317">
        <f t="shared" si="3"/>
        <v>12.608972885037275</v>
      </c>
      <c r="Y12" s="317">
        <f t="shared" si="3"/>
        <v>12.571327579398901</v>
      </c>
      <c r="Z12" s="317">
        <f t="shared" si="3"/>
        <v>12.548534510620009</v>
      </c>
      <c r="AA12" s="317">
        <f t="shared" si="3"/>
        <v>12.524127290112224</v>
      </c>
      <c r="AB12" s="317">
        <f t="shared" si="3"/>
        <v>12.502485234852266</v>
      </c>
      <c r="AC12" s="317">
        <f t="shared" si="3"/>
        <v>12.480174177697972</v>
      </c>
      <c r="AD12" s="317">
        <f t="shared" si="3"/>
        <v>12.465504477579074</v>
      </c>
      <c r="AE12" s="317">
        <f t="shared" si="3"/>
        <v>12.455390933124235</v>
      </c>
      <c r="AF12" s="317">
        <f t="shared" si="3"/>
        <v>12.444556499171755</v>
      </c>
      <c r="AG12" s="317">
        <f t="shared" si="3"/>
        <v>12.430791591204681</v>
      </c>
      <c r="AH12" s="317">
        <f t="shared" si="3"/>
        <v>12.415974696314255</v>
      </c>
      <c r="AI12" s="317">
        <f t="shared" si="3"/>
        <v>12.391332015958215</v>
      </c>
      <c r="AJ12" s="317">
        <f t="shared" si="3"/>
        <v>12.36542375598385</v>
      </c>
      <c r="AK12" s="317">
        <f t="shared" si="3"/>
        <v>12.333009047365488</v>
      </c>
    </row>
    <row r="17" spans="2:37">
      <c r="B17" t="s">
        <v>82</v>
      </c>
      <c r="C17" t="s">
        <v>77</v>
      </c>
      <c r="D17" t="s">
        <v>57</v>
      </c>
      <c r="E17">
        <v>3.237871261</v>
      </c>
      <c r="F17">
        <v>2.4246753559999998</v>
      </c>
      <c r="G17">
        <v>3.3007982180000002</v>
      </c>
      <c r="H17">
        <v>3.6856619460000002</v>
      </c>
      <c r="I17">
        <v>4.1039968959999999</v>
      </c>
      <c r="J17">
        <v>4.7888874159999997</v>
      </c>
      <c r="K17">
        <v>5.3873258179999999</v>
      </c>
      <c r="L17">
        <v>5.9743757100000003</v>
      </c>
      <c r="M17">
        <v>6.5425203349999999</v>
      </c>
      <c r="N17">
        <v>7.1081968440000001</v>
      </c>
      <c r="O17">
        <v>7.6500137610000003</v>
      </c>
      <c r="P17">
        <v>8.1655415060000003</v>
      </c>
      <c r="Q17">
        <v>8.6600269609999998</v>
      </c>
      <c r="R17">
        <v>8.5538676549999995</v>
      </c>
      <c r="S17">
        <v>8.4582738899999992</v>
      </c>
      <c r="T17">
        <v>8.3681245569999998</v>
      </c>
      <c r="U17">
        <v>8.2950053750000006</v>
      </c>
      <c r="V17">
        <v>8.2302206519999999</v>
      </c>
      <c r="W17">
        <v>8.1786543470000002</v>
      </c>
      <c r="X17">
        <v>8.1319677269999993</v>
      </c>
      <c r="Y17">
        <v>8.0825654730000007</v>
      </c>
      <c r="Z17">
        <v>8.0448238550000006</v>
      </c>
      <c r="AA17">
        <v>8.0112845230000005</v>
      </c>
      <c r="AB17">
        <v>7.9841705049999998</v>
      </c>
      <c r="AC17">
        <v>7.9605238370000002</v>
      </c>
      <c r="AD17">
        <v>7.9401683429999999</v>
      </c>
      <c r="AE17">
        <v>7.9205343250000002</v>
      </c>
      <c r="AF17">
        <v>7.9038060559999996</v>
      </c>
      <c r="AG17">
        <v>7.8854813190000002</v>
      </c>
      <c r="AH17">
        <v>7.868273275</v>
      </c>
      <c r="AI17">
        <v>7.8429856930000001</v>
      </c>
      <c r="AJ17">
        <v>7.8168688790000003</v>
      </c>
      <c r="AK17">
        <v>7.7836123209999997</v>
      </c>
    </row>
    <row r="18" spans="2:37">
      <c r="B18" t="s">
        <v>82</v>
      </c>
      <c r="C18" t="s">
        <v>77</v>
      </c>
      <c r="D18" t="s">
        <v>58</v>
      </c>
      <c r="E18">
        <v>10.829902860000001</v>
      </c>
      <c r="F18">
        <v>11.33318032</v>
      </c>
      <c r="G18">
        <v>10.909375020000001</v>
      </c>
      <c r="H18">
        <v>11.29423875</v>
      </c>
      <c r="I18">
        <v>11.7125737</v>
      </c>
      <c r="J18">
        <v>12.366640309999999</v>
      </c>
      <c r="K18">
        <v>12.9343694</v>
      </c>
      <c r="L18">
        <v>13.488418230000001</v>
      </c>
      <c r="M18">
        <v>14.02424933</v>
      </c>
      <c r="N18">
        <v>14.559560279999999</v>
      </c>
      <c r="O18">
        <v>15.072272099999999</v>
      </c>
      <c r="P18">
        <v>15.560184380000001</v>
      </c>
      <c r="Q18">
        <v>16.027741890000001</v>
      </c>
      <c r="R18">
        <v>15.89568592</v>
      </c>
      <c r="S18">
        <v>15.77625806</v>
      </c>
      <c r="T18">
        <v>15.663076739999999</v>
      </c>
      <c r="U18">
        <v>15.56875896</v>
      </c>
      <c r="V18">
        <v>15.4831194</v>
      </c>
      <c r="W18">
        <v>15.411500370000001</v>
      </c>
      <c r="X18">
        <v>15.345563139999999</v>
      </c>
      <c r="Y18">
        <v>15.277139439999999</v>
      </c>
      <c r="Z18">
        <v>15.221751429999999</v>
      </c>
      <c r="AA18">
        <v>15.17113863</v>
      </c>
      <c r="AB18">
        <v>15.12809702</v>
      </c>
      <c r="AC18">
        <v>15.08921028</v>
      </c>
      <c r="AD18">
        <v>15.05407306</v>
      </c>
      <c r="AE18">
        <v>15.019771909999999</v>
      </c>
      <c r="AF18">
        <v>14.98883485</v>
      </c>
      <c r="AG18">
        <v>14.956072150000001</v>
      </c>
      <c r="AH18">
        <v>14.924540739999999</v>
      </c>
      <c r="AI18">
        <v>14.884356840000001</v>
      </c>
      <c r="AJ18">
        <v>14.84311454</v>
      </c>
      <c r="AK18">
        <v>14.79438874</v>
      </c>
    </row>
    <row r="19" spans="2:37">
      <c r="B19" t="s">
        <v>82</v>
      </c>
      <c r="C19" t="s">
        <v>77</v>
      </c>
      <c r="D19" t="s">
        <v>59</v>
      </c>
      <c r="E19">
        <v>6.2093549430000001</v>
      </c>
      <c r="F19">
        <v>5.598262472</v>
      </c>
      <c r="G19">
        <v>7.0933987439999999</v>
      </c>
      <c r="H19">
        <v>7.4782624719999999</v>
      </c>
      <c r="I19">
        <v>7.8965974220000001</v>
      </c>
      <c r="J19">
        <v>8.5814879420000008</v>
      </c>
      <c r="K19">
        <v>9.1799263440000001</v>
      </c>
      <c r="L19">
        <v>9.7669762359999996</v>
      </c>
      <c r="M19">
        <v>10.33512086</v>
      </c>
      <c r="N19">
        <v>10.900797369999999</v>
      </c>
      <c r="O19">
        <v>11.442499700000001</v>
      </c>
      <c r="P19">
        <v>11.958142029999999</v>
      </c>
      <c r="Q19">
        <v>12.452627489999999</v>
      </c>
      <c r="R19">
        <v>12.34635359</v>
      </c>
      <c r="S19">
        <v>12.250874420000001</v>
      </c>
      <c r="T19">
        <v>12.160610500000001</v>
      </c>
      <c r="U19">
        <v>12.087491310000001</v>
      </c>
      <c r="V19">
        <v>12.022821179999999</v>
      </c>
      <c r="W19">
        <v>11.971254869999999</v>
      </c>
      <c r="X19">
        <v>11.92456825</v>
      </c>
      <c r="Y19">
        <v>11.875166</v>
      </c>
      <c r="Z19">
        <v>11.83742438</v>
      </c>
      <c r="AA19">
        <v>11.803770460000001</v>
      </c>
      <c r="AB19">
        <v>11.776771030000001</v>
      </c>
      <c r="AC19">
        <v>11.753124359999999</v>
      </c>
      <c r="AD19">
        <v>11.732768869999999</v>
      </c>
      <c r="AE19">
        <v>11.713134849999999</v>
      </c>
      <c r="AF19">
        <v>11.696292</v>
      </c>
      <c r="AG19">
        <v>11.67808185</v>
      </c>
      <c r="AH19">
        <v>11.660873799999999</v>
      </c>
      <c r="AI19">
        <v>11.63558622</v>
      </c>
      <c r="AJ19">
        <v>11.6094694</v>
      </c>
      <c r="AK19">
        <v>11.576212849999999</v>
      </c>
    </row>
    <row r="20" spans="2:37">
      <c r="B20" t="s">
        <v>82</v>
      </c>
      <c r="C20" t="s">
        <v>77</v>
      </c>
      <c r="D20" t="s">
        <v>60</v>
      </c>
      <c r="E20">
        <v>10.82744022</v>
      </c>
      <c r="F20">
        <v>10.504992400000001</v>
      </c>
      <c r="G20">
        <v>10.748036519999999</v>
      </c>
      <c r="H20">
        <v>10.28507104</v>
      </c>
      <c r="I20">
        <v>10.235432680000001</v>
      </c>
      <c r="J20">
        <v>10.966272590000001</v>
      </c>
      <c r="K20">
        <v>11.623608709999999</v>
      </c>
      <c r="L20">
        <v>12.27448356</v>
      </c>
      <c r="M20">
        <v>12.90496351</v>
      </c>
      <c r="N20">
        <v>13.5298815</v>
      </c>
      <c r="O20">
        <v>14.12784604</v>
      </c>
      <c r="P20">
        <v>14.697000510000001</v>
      </c>
      <c r="Q20">
        <v>15.24408139</v>
      </c>
      <c r="R20">
        <v>15.18788202</v>
      </c>
      <c r="S20">
        <v>15.13869599</v>
      </c>
      <c r="T20">
        <v>15.09277724</v>
      </c>
      <c r="U20">
        <v>15.06090938</v>
      </c>
      <c r="V20">
        <v>15.03691763</v>
      </c>
      <c r="W20">
        <v>15.02442549</v>
      </c>
      <c r="X20">
        <v>15.015094230000001</v>
      </c>
      <c r="Y20">
        <v>15.00270358</v>
      </c>
      <c r="Z20">
        <v>14.99956723</v>
      </c>
      <c r="AA20">
        <v>14.99914354</v>
      </c>
      <c r="AB20">
        <v>15.003082600000001</v>
      </c>
      <c r="AC20">
        <v>15.00934314</v>
      </c>
      <c r="AD20">
        <v>15.017863569999999</v>
      </c>
      <c r="AE20">
        <v>15.02699089</v>
      </c>
      <c r="AF20">
        <v>15.03799268</v>
      </c>
      <c r="AG20">
        <v>15.048085520000001</v>
      </c>
      <c r="AH20">
        <v>15.058836700000001</v>
      </c>
      <c r="AI20">
        <v>15.062768800000001</v>
      </c>
      <c r="AJ20">
        <v>15.06621543</v>
      </c>
      <c r="AK20">
        <v>15.063209840000001</v>
      </c>
    </row>
    <row r="21" spans="2:37">
      <c r="B21" t="s">
        <v>82</v>
      </c>
      <c r="C21" t="s">
        <v>77</v>
      </c>
      <c r="D21" t="s">
        <v>61</v>
      </c>
      <c r="E21">
        <v>10.82744022</v>
      </c>
      <c r="F21">
        <v>10.504992400000001</v>
      </c>
      <c r="G21">
        <v>12.00012867</v>
      </c>
      <c r="H21">
        <v>12.3849924</v>
      </c>
      <c r="I21">
        <v>12.80332735</v>
      </c>
      <c r="J21">
        <v>13.48821787</v>
      </c>
      <c r="K21">
        <v>14.08654168</v>
      </c>
      <c r="L21">
        <v>14.67370616</v>
      </c>
      <c r="M21">
        <v>15.2417362</v>
      </c>
      <c r="N21">
        <v>15.8075273</v>
      </c>
      <c r="O21">
        <v>16.34922963</v>
      </c>
      <c r="P21">
        <v>16.86475737</v>
      </c>
      <c r="Q21">
        <v>17.359357410000001</v>
      </c>
      <c r="R21">
        <v>17.253083520000001</v>
      </c>
      <c r="S21">
        <v>17.157604339999999</v>
      </c>
      <c r="T21">
        <v>17.067340420000001</v>
      </c>
      <c r="U21">
        <v>16.994221240000002</v>
      </c>
      <c r="V21">
        <v>16.929551109999998</v>
      </c>
      <c r="W21">
        <v>16.8779848</v>
      </c>
      <c r="X21">
        <v>16.831298180000001</v>
      </c>
      <c r="Y21">
        <v>16.781895930000001</v>
      </c>
      <c r="Z21">
        <v>16.744154309999999</v>
      </c>
      <c r="AA21">
        <v>16.71050039</v>
      </c>
      <c r="AB21">
        <v>16.683386370000001</v>
      </c>
      <c r="AC21">
        <v>16.659739699999999</v>
      </c>
      <c r="AD21">
        <v>16.639384209999999</v>
      </c>
      <c r="AE21">
        <v>16.619750190000001</v>
      </c>
      <c r="AF21">
        <v>16.60302192</v>
      </c>
      <c r="AG21">
        <v>16.584811770000002</v>
      </c>
      <c r="AH21">
        <v>16.567603729999998</v>
      </c>
      <c r="AI21">
        <v>16.542316150000001</v>
      </c>
      <c r="AJ21">
        <v>16.516199329999999</v>
      </c>
      <c r="AK21">
        <v>16.482942770000001</v>
      </c>
    </row>
    <row r="22" spans="2:37">
      <c r="B22" t="s">
        <v>82</v>
      </c>
      <c r="C22" t="s">
        <v>77</v>
      </c>
      <c r="D22" t="s">
        <v>62</v>
      </c>
      <c r="E22">
        <v>7.6290878729999996</v>
      </c>
      <c r="F22">
        <v>7.9353789240000001</v>
      </c>
      <c r="G22">
        <v>9.430515196</v>
      </c>
      <c r="H22">
        <v>9.8153789239999991</v>
      </c>
      <c r="I22">
        <v>10.233713870000001</v>
      </c>
      <c r="J22">
        <v>10.91860439</v>
      </c>
      <c r="K22">
        <v>11.5170428</v>
      </c>
      <c r="L22">
        <v>12.10409269</v>
      </c>
      <c r="M22">
        <v>12.67223731</v>
      </c>
      <c r="N22">
        <v>13.237913819999999</v>
      </c>
      <c r="O22">
        <v>13.779616150000001</v>
      </c>
      <c r="P22">
        <v>14.295258479999999</v>
      </c>
      <c r="Q22">
        <v>14.789743939999999</v>
      </c>
      <c r="R22">
        <v>14.68347005</v>
      </c>
      <c r="S22">
        <v>14.58799087</v>
      </c>
      <c r="T22">
        <v>14.497726950000001</v>
      </c>
      <c r="U22">
        <v>14.42460777</v>
      </c>
      <c r="V22">
        <v>14.359937629999999</v>
      </c>
      <c r="W22">
        <v>14.30837133</v>
      </c>
      <c r="X22">
        <v>14.2616847</v>
      </c>
      <c r="Y22">
        <v>14.21228245</v>
      </c>
      <c r="Z22">
        <v>14.17454083</v>
      </c>
      <c r="AA22">
        <v>14.140886910000001</v>
      </c>
      <c r="AB22">
        <v>14.113887480000001</v>
      </c>
      <c r="AC22">
        <v>14.09024082</v>
      </c>
      <c r="AD22">
        <v>14.069885319999999</v>
      </c>
      <c r="AE22">
        <v>14.050251299999999</v>
      </c>
      <c r="AF22">
        <v>14.03340845</v>
      </c>
      <c r="AG22">
        <v>14.0151983</v>
      </c>
      <c r="AH22">
        <v>13.997990250000001</v>
      </c>
      <c r="AI22">
        <v>13.97270267</v>
      </c>
      <c r="AJ22">
        <v>13.946585860000001</v>
      </c>
      <c r="AK22">
        <v>13.913329299999999</v>
      </c>
    </row>
    <row r="23" spans="2:37">
      <c r="B23" t="s">
        <v>82</v>
      </c>
      <c r="C23" t="s">
        <v>77</v>
      </c>
      <c r="D23" t="s">
        <v>63</v>
      </c>
      <c r="E23">
        <v>15.42363937</v>
      </c>
      <c r="F23">
        <v>15.338042890000001</v>
      </c>
      <c r="G23">
        <v>16.83317916</v>
      </c>
      <c r="H23">
        <v>17.21804289</v>
      </c>
      <c r="I23">
        <v>17.636377830000001</v>
      </c>
      <c r="J23">
        <v>18.32126835</v>
      </c>
      <c r="K23">
        <v>18.919592170000001</v>
      </c>
      <c r="L23">
        <v>19.50675665</v>
      </c>
      <c r="M23">
        <v>20.07478669</v>
      </c>
      <c r="N23">
        <v>20.640577780000001</v>
      </c>
      <c r="O23">
        <v>21.182280110000001</v>
      </c>
      <c r="P23">
        <v>21.697807860000001</v>
      </c>
      <c r="Q23">
        <v>22.192407899999999</v>
      </c>
      <c r="R23">
        <v>22.086134009999999</v>
      </c>
      <c r="S23">
        <v>21.99065483</v>
      </c>
      <c r="T23">
        <v>21.900390909999999</v>
      </c>
      <c r="U23">
        <v>21.82727173</v>
      </c>
      <c r="V23">
        <v>21.762601589999999</v>
      </c>
      <c r="W23">
        <v>21.711035290000002</v>
      </c>
      <c r="X23">
        <v>21.664348669999999</v>
      </c>
      <c r="Y23">
        <v>21.614946410000002</v>
      </c>
      <c r="Z23">
        <v>21.57720479</v>
      </c>
      <c r="AA23">
        <v>21.543550870000001</v>
      </c>
      <c r="AB23">
        <v>21.516436859999999</v>
      </c>
      <c r="AC23">
        <v>21.492790190000001</v>
      </c>
      <c r="AD23">
        <v>21.472434700000001</v>
      </c>
      <c r="AE23">
        <v>21.452800679999999</v>
      </c>
      <c r="AF23">
        <v>21.436072410000001</v>
      </c>
      <c r="AG23">
        <v>21.41786226</v>
      </c>
      <c r="AH23">
        <v>21.400654209999999</v>
      </c>
      <c r="AI23">
        <v>21.375366629999998</v>
      </c>
      <c r="AJ23">
        <v>21.349249820000001</v>
      </c>
      <c r="AK23">
        <v>21.315993259999999</v>
      </c>
    </row>
    <row r="24" spans="2:37">
      <c r="B24" t="s">
        <v>82</v>
      </c>
      <c r="C24" t="s">
        <v>77</v>
      </c>
      <c r="D24" t="s">
        <v>64</v>
      </c>
      <c r="E24">
        <v>7.6290878729999996</v>
      </c>
      <c r="F24">
        <v>7.9353789240000001</v>
      </c>
      <c r="G24">
        <v>9.430515196</v>
      </c>
      <c r="H24">
        <v>9.8153789239999991</v>
      </c>
      <c r="I24">
        <v>10.233713870000001</v>
      </c>
      <c r="J24">
        <v>10.91860439</v>
      </c>
      <c r="K24">
        <v>11.5170428</v>
      </c>
      <c r="L24">
        <v>12.10409269</v>
      </c>
      <c r="M24">
        <v>12.67223731</v>
      </c>
      <c r="N24">
        <v>13.237913819999999</v>
      </c>
      <c r="O24">
        <v>13.779616150000001</v>
      </c>
      <c r="P24">
        <v>14.295258479999999</v>
      </c>
      <c r="Q24">
        <v>14.789743939999999</v>
      </c>
      <c r="R24">
        <v>14.68347005</v>
      </c>
      <c r="S24">
        <v>14.58799087</v>
      </c>
      <c r="T24">
        <v>14.497726950000001</v>
      </c>
      <c r="U24">
        <v>14.42460777</v>
      </c>
      <c r="V24">
        <v>14.359937629999999</v>
      </c>
      <c r="W24">
        <v>14.30837133</v>
      </c>
      <c r="X24">
        <v>14.2616847</v>
      </c>
      <c r="Y24">
        <v>14.21228245</v>
      </c>
      <c r="Z24">
        <v>14.17454083</v>
      </c>
      <c r="AA24">
        <v>14.140886910000001</v>
      </c>
      <c r="AB24">
        <v>14.113887480000001</v>
      </c>
      <c r="AC24">
        <v>14.09024082</v>
      </c>
      <c r="AD24">
        <v>14.069885319999999</v>
      </c>
      <c r="AE24">
        <v>14.050251299999999</v>
      </c>
      <c r="AF24">
        <v>14.03340845</v>
      </c>
      <c r="AG24">
        <v>14.0151983</v>
      </c>
      <c r="AH24">
        <v>13.997990250000001</v>
      </c>
      <c r="AI24">
        <v>13.97270267</v>
      </c>
      <c r="AJ24">
        <v>13.946585860000001</v>
      </c>
      <c r="AK24">
        <v>13.913329299999999</v>
      </c>
    </row>
    <row r="25" spans="2:37">
      <c r="B25" t="s">
        <v>82</v>
      </c>
      <c r="C25" t="s">
        <v>77</v>
      </c>
      <c r="D25" t="s">
        <v>65</v>
      </c>
      <c r="E25">
        <v>7.6031050950000001</v>
      </c>
      <c r="F25">
        <v>5.5537684299999999</v>
      </c>
      <c r="G25">
        <v>6.5536939739999998</v>
      </c>
      <c r="H25">
        <v>6.9385577019999998</v>
      </c>
      <c r="I25">
        <v>7.356892652</v>
      </c>
      <c r="J25">
        <v>8.0417831720000006</v>
      </c>
      <c r="K25">
        <v>8.6402215739999999</v>
      </c>
      <c r="L25">
        <v>9.2272714659999995</v>
      </c>
      <c r="M25">
        <v>9.7954160909999999</v>
      </c>
      <c r="N25">
        <v>10.361092599999999</v>
      </c>
      <c r="O25">
        <v>10.902794930000001</v>
      </c>
      <c r="P25">
        <v>11.418437259999999</v>
      </c>
      <c r="Q25">
        <v>11.912922719999999</v>
      </c>
      <c r="R25">
        <v>11.806648819999999</v>
      </c>
      <c r="S25">
        <v>11.71116965</v>
      </c>
      <c r="T25">
        <v>11.62090573</v>
      </c>
      <c r="U25">
        <v>11.547786540000001</v>
      </c>
      <c r="V25">
        <v>11.483116409999999</v>
      </c>
      <c r="W25">
        <v>11.431550100000001</v>
      </c>
      <c r="X25">
        <v>11.38486348</v>
      </c>
      <c r="Y25">
        <v>11.33546123</v>
      </c>
      <c r="Z25">
        <v>11.29771961</v>
      </c>
      <c r="AA25">
        <v>11.264065690000001</v>
      </c>
      <c r="AB25">
        <v>11.237066260000001</v>
      </c>
      <c r="AC25">
        <v>11.213419590000001</v>
      </c>
      <c r="AD25">
        <v>11.193064100000001</v>
      </c>
      <c r="AE25">
        <v>11.173430079999999</v>
      </c>
      <c r="AF25">
        <v>11.15658723</v>
      </c>
      <c r="AG25">
        <v>11.13837708</v>
      </c>
      <c r="AH25">
        <v>11.121169030000001</v>
      </c>
      <c r="AI25">
        <v>11.09588145</v>
      </c>
      <c r="AJ25">
        <v>11.06976463</v>
      </c>
      <c r="AK25">
        <v>11.036508080000001</v>
      </c>
    </row>
    <row r="26" spans="2:37">
      <c r="B26" t="s">
        <v>82</v>
      </c>
      <c r="C26" t="s">
        <v>77</v>
      </c>
      <c r="D26" t="s">
        <v>66</v>
      </c>
      <c r="E26">
        <v>10.82744022</v>
      </c>
      <c r="F26">
        <v>10.504992400000001</v>
      </c>
      <c r="G26">
        <v>12.00012867</v>
      </c>
      <c r="H26">
        <v>12.3849924</v>
      </c>
      <c r="I26">
        <v>12.80332735</v>
      </c>
      <c r="J26">
        <v>13.48821787</v>
      </c>
      <c r="K26">
        <v>14.08654168</v>
      </c>
      <c r="L26">
        <v>14.67370616</v>
      </c>
      <c r="M26">
        <v>15.2417362</v>
      </c>
      <c r="N26">
        <v>15.8075273</v>
      </c>
      <c r="O26">
        <v>16.34922963</v>
      </c>
      <c r="P26">
        <v>16.86475737</v>
      </c>
      <c r="Q26">
        <v>17.359357410000001</v>
      </c>
      <c r="R26">
        <v>17.253083520000001</v>
      </c>
      <c r="S26">
        <v>17.157604339999999</v>
      </c>
      <c r="T26">
        <v>17.067340420000001</v>
      </c>
      <c r="U26">
        <v>16.994221240000002</v>
      </c>
      <c r="V26">
        <v>16.929551109999998</v>
      </c>
      <c r="W26">
        <v>16.8779848</v>
      </c>
      <c r="X26">
        <v>16.831298180000001</v>
      </c>
      <c r="Y26">
        <v>16.781895930000001</v>
      </c>
      <c r="Z26">
        <v>16.744154309999999</v>
      </c>
      <c r="AA26">
        <v>16.71050039</v>
      </c>
      <c r="AB26">
        <v>16.683386370000001</v>
      </c>
      <c r="AC26">
        <v>16.659739699999999</v>
      </c>
      <c r="AD26">
        <v>16.639384209999999</v>
      </c>
      <c r="AE26">
        <v>16.619750190000001</v>
      </c>
      <c r="AF26">
        <v>16.60302192</v>
      </c>
      <c r="AG26">
        <v>16.584811770000002</v>
      </c>
      <c r="AH26">
        <v>16.567603729999998</v>
      </c>
      <c r="AI26">
        <v>16.542316150000001</v>
      </c>
      <c r="AJ26">
        <v>16.516199329999999</v>
      </c>
      <c r="AK26">
        <v>16.482942770000001</v>
      </c>
    </row>
    <row r="27" spans="2:37">
      <c r="B27" t="s">
        <v>82</v>
      </c>
      <c r="C27" t="s">
        <v>77</v>
      </c>
      <c r="D27" t="s">
        <v>67</v>
      </c>
      <c r="E27">
        <v>12.721528989999999</v>
      </c>
      <c r="F27">
        <v>12.41442545</v>
      </c>
      <c r="G27">
        <v>12.80028969</v>
      </c>
      <c r="H27">
        <v>13.185153420000001</v>
      </c>
      <c r="I27">
        <v>13.603488370000001</v>
      </c>
      <c r="J27">
        <v>14.27142001</v>
      </c>
      <c r="K27">
        <v>14.852899539999999</v>
      </c>
      <c r="L27">
        <v>15.42184469</v>
      </c>
      <c r="M27">
        <v>15.972113739999999</v>
      </c>
      <c r="N27">
        <v>16.520945959999999</v>
      </c>
      <c r="O27">
        <v>17.046606109999999</v>
      </c>
      <c r="P27">
        <v>17.546893780000001</v>
      </c>
      <c r="Q27">
        <v>18.026368340000001</v>
      </c>
      <c r="R27">
        <v>17.905885659999999</v>
      </c>
      <c r="S27">
        <v>17.797114390000001</v>
      </c>
      <c r="T27">
        <v>17.694245899999999</v>
      </c>
      <c r="U27">
        <v>17.609324260000001</v>
      </c>
      <c r="V27">
        <v>17.533080829999999</v>
      </c>
      <c r="W27">
        <v>17.470285000000001</v>
      </c>
      <c r="X27">
        <v>17.412941790000001</v>
      </c>
      <c r="Y27">
        <v>17.35299753</v>
      </c>
      <c r="Z27">
        <v>17.30540143</v>
      </c>
      <c r="AA27">
        <v>17.262236789999999</v>
      </c>
      <c r="AB27">
        <v>17.226299579999999</v>
      </c>
      <c r="AC27">
        <v>17.194173469999999</v>
      </c>
      <c r="AD27">
        <v>17.165567710000001</v>
      </c>
      <c r="AE27">
        <v>17.137683429999999</v>
      </c>
      <c r="AF27">
        <v>17.11304866</v>
      </c>
      <c r="AG27">
        <v>17.08670283</v>
      </c>
      <c r="AH27">
        <v>17.061473700000001</v>
      </c>
      <c r="AI27">
        <v>17.02782126</v>
      </c>
      <c r="AJ27">
        <v>16.993339599999999</v>
      </c>
      <c r="AK27">
        <v>16.951374430000001</v>
      </c>
    </row>
    <row r="28" spans="2:37">
      <c r="B28" t="s">
        <v>82</v>
      </c>
      <c r="C28" t="s">
        <v>77</v>
      </c>
      <c r="D28" t="s">
        <v>68</v>
      </c>
      <c r="E28">
        <v>6.8408439000000003</v>
      </c>
      <c r="F28">
        <v>5.5182807460000003</v>
      </c>
      <c r="G28">
        <v>7.0134170180000002</v>
      </c>
      <c r="H28">
        <v>7.3982807460000002</v>
      </c>
      <c r="I28">
        <v>7.8166156960000004</v>
      </c>
      <c r="J28">
        <v>8.5013916290000004</v>
      </c>
      <c r="K28">
        <v>9.0998300309999998</v>
      </c>
      <c r="L28">
        <v>9.6869945099999999</v>
      </c>
      <c r="M28">
        <v>10.25502455</v>
      </c>
      <c r="N28">
        <v>10.820701059999999</v>
      </c>
      <c r="O28">
        <v>11.362517970000001</v>
      </c>
      <c r="P28">
        <v>11.878045719999999</v>
      </c>
      <c r="Q28">
        <v>12.37253117</v>
      </c>
      <c r="R28">
        <v>12.26637187</v>
      </c>
      <c r="S28">
        <v>12.170892690000001</v>
      </c>
      <c r="T28">
        <v>12.080628770000001</v>
      </c>
      <c r="U28">
        <v>12.00750959</v>
      </c>
      <c r="V28">
        <v>11.942724869999999</v>
      </c>
      <c r="W28">
        <v>11.891158559999999</v>
      </c>
      <c r="X28">
        <v>11.84447194</v>
      </c>
      <c r="Y28">
        <v>11.79506969</v>
      </c>
      <c r="Z28">
        <v>11.75732807</v>
      </c>
      <c r="AA28">
        <v>11.72378874</v>
      </c>
      <c r="AB28">
        <v>11.696674720000001</v>
      </c>
      <c r="AC28">
        <v>11.673028049999999</v>
      </c>
      <c r="AD28">
        <v>11.652672559999999</v>
      </c>
      <c r="AE28">
        <v>11.633038539999999</v>
      </c>
      <c r="AF28">
        <v>11.61631027</v>
      </c>
      <c r="AG28">
        <v>11.59810012</v>
      </c>
      <c r="AH28">
        <v>11.580777489999999</v>
      </c>
      <c r="AI28">
        <v>11.55548991</v>
      </c>
      <c r="AJ28">
        <v>11.52937309</v>
      </c>
      <c r="AK28">
        <v>11.496231119999999</v>
      </c>
    </row>
    <row r="29" spans="2:37">
      <c r="B29" t="s">
        <v>82</v>
      </c>
      <c r="C29" t="s">
        <v>77</v>
      </c>
      <c r="D29" t="s">
        <v>69</v>
      </c>
      <c r="E29">
        <v>7.6290878729999996</v>
      </c>
      <c r="F29">
        <v>7.9353789240000001</v>
      </c>
      <c r="G29">
        <v>9.430515196</v>
      </c>
      <c r="H29">
        <v>9.8153789239999991</v>
      </c>
      <c r="I29">
        <v>10.233713870000001</v>
      </c>
      <c r="J29">
        <v>10.91860439</v>
      </c>
      <c r="K29">
        <v>11.5170428</v>
      </c>
      <c r="L29">
        <v>12.10409269</v>
      </c>
      <c r="M29">
        <v>12.67223731</v>
      </c>
      <c r="N29">
        <v>13.237913819999999</v>
      </c>
      <c r="O29">
        <v>13.779616150000001</v>
      </c>
      <c r="P29">
        <v>14.295258479999999</v>
      </c>
      <c r="Q29">
        <v>14.789743939999999</v>
      </c>
      <c r="R29">
        <v>14.68347005</v>
      </c>
      <c r="S29">
        <v>14.58799087</v>
      </c>
      <c r="T29">
        <v>14.497726950000001</v>
      </c>
      <c r="U29">
        <v>14.42460777</v>
      </c>
      <c r="V29">
        <v>14.359937629999999</v>
      </c>
      <c r="W29">
        <v>14.30837133</v>
      </c>
      <c r="X29">
        <v>14.2616847</v>
      </c>
      <c r="Y29">
        <v>14.21228245</v>
      </c>
      <c r="Z29">
        <v>14.17454083</v>
      </c>
      <c r="AA29">
        <v>14.140886910000001</v>
      </c>
      <c r="AB29">
        <v>14.113887480000001</v>
      </c>
      <c r="AC29">
        <v>14.09024082</v>
      </c>
      <c r="AD29">
        <v>14.069885319999999</v>
      </c>
      <c r="AE29">
        <v>14.050251299999999</v>
      </c>
      <c r="AF29">
        <v>14.03340845</v>
      </c>
      <c r="AG29">
        <v>14.0151983</v>
      </c>
      <c r="AH29">
        <v>13.997990250000001</v>
      </c>
      <c r="AI29">
        <v>13.97270267</v>
      </c>
      <c r="AJ29">
        <v>13.946585860000001</v>
      </c>
      <c r="AK29">
        <v>13.913329299999999</v>
      </c>
    </row>
    <row r="30" spans="2:37">
      <c r="B30" t="s">
        <v>82</v>
      </c>
      <c r="C30" t="s">
        <v>77</v>
      </c>
      <c r="D30" t="s">
        <v>57</v>
      </c>
      <c r="E30">
        <v>2.420293016</v>
      </c>
      <c r="F30">
        <v>1.6651927200000001</v>
      </c>
      <c r="G30">
        <v>2.5413155820000002</v>
      </c>
      <c r="H30">
        <v>2.9261793100000002</v>
      </c>
      <c r="I30">
        <v>3.34451426</v>
      </c>
      <c r="J30">
        <v>4.0294047800000001</v>
      </c>
      <c r="K30">
        <v>4.6277285949999998</v>
      </c>
      <c r="L30">
        <v>5.2148930739999999</v>
      </c>
      <c r="M30">
        <v>5.7829231119999998</v>
      </c>
      <c r="N30">
        <v>6.3487142079999996</v>
      </c>
      <c r="O30">
        <v>6.8904165380000002</v>
      </c>
      <c r="P30">
        <v>7.4059442830000002</v>
      </c>
      <c r="Q30">
        <v>7.9004297379999997</v>
      </c>
      <c r="R30">
        <v>7.7942704320000002</v>
      </c>
      <c r="S30">
        <v>7.6987912539999996</v>
      </c>
      <c r="T30">
        <v>7.6085273339999997</v>
      </c>
      <c r="U30">
        <v>7.5354081519999996</v>
      </c>
      <c r="V30">
        <v>7.4707380160000003</v>
      </c>
      <c r="W30">
        <v>7.4191717109999997</v>
      </c>
      <c r="X30">
        <v>7.3724850909999997</v>
      </c>
      <c r="Y30">
        <v>7.3229682499999997</v>
      </c>
      <c r="Z30">
        <v>7.2853412190000002</v>
      </c>
      <c r="AA30">
        <v>7.2516873000000004</v>
      </c>
      <c r="AB30">
        <v>7.2245732819999997</v>
      </c>
      <c r="AC30">
        <v>7.2009266140000001</v>
      </c>
      <c r="AD30">
        <v>7.1805711199999998</v>
      </c>
      <c r="AE30">
        <v>7.1609371020000001</v>
      </c>
      <c r="AF30">
        <v>7.1442088330000004</v>
      </c>
      <c r="AG30">
        <v>7.1259986829999997</v>
      </c>
      <c r="AH30">
        <v>7.1086760519999999</v>
      </c>
      <c r="AI30">
        <v>7.08338847</v>
      </c>
      <c r="AJ30">
        <v>7.0572716560000002</v>
      </c>
      <c r="AK30">
        <v>7.0241296850000001</v>
      </c>
    </row>
    <row r="31" spans="2:37">
      <c r="B31" t="s">
        <v>82</v>
      </c>
      <c r="C31" t="s">
        <v>77</v>
      </c>
      <c r="D31" t="s">
        <v>58</v>
      </c>
      <c r="E31">
        <v>9.5944258290000004</v>
      </c>
      <c r="F31">
        <v>5.4398563199999996</v>
      </c>
      <c r="G31">
        <v>5.016051021</v>
      </c>
      <c r="H31">
        <v>5.400914749</v>
      </c>
      <c r="I31">
        <v>5.8192496990000002</v>
      </c>
      <c r="J31">
        <v>6.4734309029999997</v>
      </c>
      <c r="K31">
        <v>7.0411599889999996</v>
      </c>
      <c r="L31">
        <v>7.5952088250000003</v>
      </c>
      <c r="M31">
        <v>8.1310399160000006</v>
      </c>
      <c r="N31">
        <v>8.6662362829999999</v>
      </c>
      <c r="O31">
        <v>9.1789481019999997</v>
      </c>
      <c r="P31">
        <v>9.6669749669999998</v>
      </c>
      <c r="Q31">
        <v>10.13441789</v>
      </c>
      <c r="R31">
        <v>10.00236192</v>
      </c>
      <c r="S31">
        <v>9.8829340610000003</v>
      </c>
      <c r="T31">
        <v>9.7698673280000001</v>
      </c>
      <c r="U31">
        <v>9.6754349640000008</v>
      </c>
      <c r="V31">
        <v>9.5897954070000004</v>
      </c>
      <c r="W31">
        <v>9.5181763769999996</v>
      </c>
      <c r="X31">
        <v>9.4523537280000003</v>
      </c>
      <c r="Y31">
        <v>9.3839300320000003</v>
      </c>
      <c r="Z31">
        <v>9.3284274289999995</v>
      </c>
      <c r="AA31">
        <v>9.2778146340000003</v>
      </c>
      <c r="AB31">
        <v>9.2348876099999995</v>
      </c>
      <c r="AC31">
        <v>9.1958862840000002</v>
      </c>
      <c r="AD31">
        <v>9.1607490669999994</v>
      </c>
      <c r="AE31">
        <v>9.1264479129999998</v>
      </c>
      <c r="AF31">
        <v>9.0955108560000006</v>
      </c>
      <c r="AG31">
        <v>9.0628627440000002</v>
      </c>
      <c r="AH31">
        <v>9.031331325</v>
      </c>
      <c r="AI31">
        <v>8.9910328459999995</v>
      </c>
      <c r="AJ31">
        <v>8.9497905479999993</v>
      </c>
      <c r="AK31">
        <v>8.9010647449999993</v>
      </c>
    </row>
    <row r="32" spans="2:37">
      <c r="B32" t="s">
        <v>82</v>
      </c>
      <c r="C32" t="s">
        <v>77</v>
      </c>
      <c r="D32" t="s">
        <v>59</v>
      </c>
      <c r="E32">
        <v>5.2037394309999998</v>
      </c>
      <c r="F32">
        <v>4.7552459130000004</v>
      </c>
      <c r="G32">
        <v>6.2503821850000003</v>
      </c>
      <c r="H32">
        <v>6.6352459130000003</v>
      </c>
      <c r="I32">
        <v>7.0535808629999996</v>
      </c>
      <c r="J32">
        <v>7.7384713830000003</v>
      </c>
      <c r="K32">
        <v>8.3369097849999996</v>
      </c>
      <c r="L32">
        <v>8.9239596769999991</v>
      </c>
      <c r="M32">
        <v>9.4919897150000008</v>
      </c>
      <c r="N32">
        <v>10.057780810000001</v>
      </c>
      <c r="O32">
        <v>10.59948314</v>
      </c>
      <c r="P32">
        <v>11.115010890000001</v>
      </c>
      <c r="Q32">
        <v>11.609610930000001</v>
      </c>
      <c r="R32">
        <v>11.503337030000001</v>
      </c>
      <c r="S32">
        <v>11.40785786</v>
      </c>
      <c r="T32">
        <v>11.31759394</v>
      </c>
      <c r="U32">
        <v>11.244474759999999</v>
      </c>
      <c r="V32">
        <v>11.179804620000001</v>
      </c>
      <c r="W32">
        <v>11.12823831</v>
      </c>
      <c r="X32">
        <v>11.08155169</v>
      </c>
      <c r="Y32">
        <v>11.03214944</v>
      </c>
      <c r="Z32">
        <v>10.994407819999999</v>
      </c>
      <c r="AA32">
        <v>10.9607539</v>
      </c>
      <c r="AB32">
        <v>10.93363989</v>
      </c>
      <c r="AC32">
        <v>10.90999322</v>
      </c>
      <c r="AD32">
        <v>10.88963772</v>
      </c>
      <c r="AE32">
        <v>10.8700037</v>
      </c>
      <c r="AF32">
        <v>10.853275440000001</v>
      </c>
      <c r="AG32">
        <v>10.835065289999999</v>
      </c>
      <c r="AH32">
        <v>10.81785724</v>
      </c>
      <c r="AI32">
        <v>10.79256966</v>
      </c>
      <c r="AJ32">
        <v>10.76645285</v>
      </c>
      <c r="AK32">
        <v>10.73319629</v>
      </c>
    </row>
    <row r="33" spans="2:37">
      <c r="B33" t="s">
        <v>82</v>
      </c>
      <c r="C33" t="s">
        <v>77</v>
      </c>
      <c r="D33" t="s">
        <v>60</v>
      </c>
      <c r="E33">
        <v>4.8453112950000001</v>
      </c>
      <c r="F33">
        <v>4.7725485499999998</v>
      </c>
      <c r="G33">
        <v>5.0155926729999996</v>
      </c>
      <c r="H33">
        <v>4.5526271879999998</v>
      </c>
      <c r="I33">
        <v>4.5029888299999996</v>
      </c>
      <c r="J33">
        <v>5.2338287369999996</v>
      </c>
      <c r="K33">
        <v>5.8911648569999997</v>
      </c>
      <c r="L33">
        <v>6.5420397079999999</v>
      </c>
      <c r="M33">
        <v>7.1724050740000003</v>
      </c>
      <c r="N33">
        <v>7.7974376489999999</v>
      </c>
      <c r="O33">
        <v>8.3954021959999992</v>
      </c>
      <c r="P33">
        <v>8.9645566569999993</v>
      </c>
      <c r="Q33">
        <v>9.5115229580000005</v>
      </c>
      <c r="R33">
        <v>9.4553235840000003</v>
      </c>
      <c r="S33">
        <v>9.4062521409999995</v>
      </c>
      <c r="T33">
        <v>9.3603333899999992</v>
      </c>
      <c r="U33">
        <v>9.3284655280000006</v>
      </c>
      <c r="V33">
        <v>9.3044737770000001</v>
      </c>
      <c r="W33">
        <v>9.2918670520000006</v>
      </c>
      <c r="X33">
        <v>9.2826503809999998</v>
      </c>
      <c r="Y33">
        <v>9.2702597279999992</v>
      </c>
      <c r="Z33">
        <v>9.2670087970000008</v>
      </c>
      <c r="AA33">
        <v>9.2665851079999992</v>
      </c>
      <c r="AB33">
        <v>9.2706387540000001</v>
      </c>
      <c r="AC33">
        <v>9.2768992929999996</v>
      </c>
      <c r="AD33">
        <v>9.2854197230000004</v>
      </c>
      <c r="AE33">
        <v>9.2945470419999996</v>
      </c>
      <c r="AF33">
        <v>9.3055488270000009</v>
      </c>
      <c r="AG33">
        <v>9.3156416659999994</v>
      </c>
      <c r="AH33">
        <v>9.3263928499999995</v>
      </c>
      <c r="AI33">
        <v>9.3303249529999999</v>
      </c>
      <c r="AJ33">
        <v>9.3336569980000004</v>
      </c>
      <c r="AK33">
        <v>9.3307659950000001</v>
      </c>
    </row>
    <row r="34" spans="2:37">
      <c r="B34" t="s">
        <v>82</v>
      </c>
      <c r="C34" t="s">
        <v>55</v>
      </c>
      <c r="D34" t="s">
        <v>61</v>
      </c>
      <c r="E34">
        <v>4.8453112950000001</v>
      </c>
      <c r="F34">
        <v>4.7725485499999998</v>
      </c>
      <c r="G34">
        <v>6.2676848219999997</v>
      </c>
      <c r="H34">
        <v>6.6525485499999997</v>
      </c>
      <c r="I34">
        <v>7.0708834999999999</v>
      </c>
      <c r="J34">
        <v>7.7557740199999996</v>
      </c>
      <c r="K34">
        <v>8.3540978349999993</v>
      </c>
      <c r="L34">
        <v>8.9412623139999994</v>
      </c>
      <c r="M34">
        <v>9.5092923519999992</v>
      </c>
      <c r="N34">
        <v>10.075083449999999</v>
      </c>
      <c r="O34">
        <v>10.616785780000001</v>
      </c>
      <c r="P34">
        <v>11.13231352</v>
      </c>
      <c r="Q34">
        <v>11.62679898</v>
      </c>
      <c r="R34">
        <v>11.52063967</v>
      </c>
      <c r="S34">
        <v>11.42516049</v>
      </c>
      <c r="T34">
        <v>11.33489657</v>
      </c>
      <c r="U34">
        <v>11.261777390000001</v>
      </c>
      <c r="V34">
        <v>11.197107259999999</v>
      </c>
      <c r="W34">
        <v>11.145540949999999</v>
      </c>
      <c r="X34">
        <v>11.09885433</v>
      </c>
      <c r="Y34">
        <v>11.049337489999999</v>
      </c>
      <c r="Z34">
        <v>11.01171046</v>
      </c>
      <c r="AA34">
        <v>10.978056540000001</v>
      </c>
      <c r="AB34">
        <v>10.95094252</v>
      </c>
      <c r="AC34">
        <v>10.92729585</v>
      </c>
      <c r="AD34">
        <v>10.90694036</v>
      </c>
      <c r="AE34">
        <v>10.88730634</v>
      </c>
      <c r="AF34">
        <v>10.870578070000001</v>
      </c>
      <c r="AG34">
        <v>10.852367920000001</v>
      </c>
      <c r="AH34">
        <v>10.83504529</v>
      </c>
      <c r="AI34">
        <v>10.80975771</v>
      </c>
      <c r="AJ34">
        <v>10.7836409</v>
      </c>
      <c r="AK34">
        <v>10.750498929999999</v>
      </c>
    </row>
    <row r="35" spans="2:37">
      <c r="B35" t="s">
        <v>82</v>
      </c>
      <c r="C35" t="s">
        <v>55</v>
      </c>
      <c r="D35" t="s">
        <v>62</v>
      </c>
      <c r="E35">
        <v>6.3985380799999998</v>
      </c>
      <c r="F35">
        <v>2.0656598490000002</v>
      </c>
      <c r="G35">
        <v>3.5607961210000001</v>
      </c>
      <c r="H35">
        <v>3.9456598490000001</v>
      </c>
      <c r="I35">
        <v>4.3639947990000003</v>
      </c>
      <c r="J35">
        <v>5.048885319</v>
      </c>
      <c r="K35">
        <v>5.6472091339999997</v>
      </c>
      <c r="L35">
        <v>6.2343736129999998</v>
      </c>
      <c r="M35">
        <v>6.8024036509999997</v>
      </c>
      <c r="N35">
        <v>7.3681947470000004</v>
      </c>
      <c r="O35">
        <v>7.9098970770000001</v>
      </c>
      <c r="P35">
        <v>8.4254248220000001</v>
      </c>
      <c r="Q35">
        <v>8.9199102769999996</v>
      </c>
      <c r="R35">
        <v>8.8137509709999993</v>
      </c>
      <c r="S35">
        <v>8.7182717929999995</v>
      </c>
      <c r="T35">
        <v>8.6280078729999996</v>
      </c>
      <c r="U35">
        <v>8.5548886910000004</v>
      </c>
      <c r="V35">
        <v>8.4902185550000002</v>
      </c>
      <c r="W35">
        <v>8.4386522500000005</v>
      </c>
      <c r="X35">
        <v>8.3919656299999996</v>
      </c>
      <c r="Y35">
        <v>8.3424487890000005</v>
      </c>
      <c r="Z35">
        <v>8.3048217579999992</v>
      </c>
      <c r="AA35">
        <v>8.2711678390000003</v>
      </c>
      <c r="AB35">
        <v>8.2440538209999996</v>
      </c>
      <c r="AC35">
        <v>8.220407153</v>
      </c>
      <c r="AD35">
        <v>8.2000516589999997</v>
      </c>
      <c r="AE35">
        <v>8.180417641</v>
      </c>
      <c r="AF35">
        <v>8.1636893720000003</v>
      </c>
      <c r="AG35">
        <v>8.1454792220000005</v>
      </c>
      <c r="AH35">
        <v>8.1281565909999998</v>
      </c>
      <c r="AI35">
        <v>8.1028690090000008</v>
      </c>
      <c r="AJ35">
        <v>8.0767521949999992</v>
      </c>
      <c r="AK35">
        <v>8.043610224</v>
      </c>
    </row>
    <row r="36" spans="2:37">
      <c r="B36" t="s">
        <v>82</v>
      </c>
      <c r="C36" t="s">
        <v>55</v>
      </c>
      <c r="D36" t="s">
        <v>63</v>
      </c>
      <c r="E36">
        <v>2.844278514</v>
      </c>
      <c r="F36">
        <v>2.8266321159999999</v>
      </c>
      <c r="G36">
        <v>4.3217683879999997</v>
      </c>
      <c r="H36">
        <v>4.7066321159999998</v>
      </c>
      <c r="I36">
        <v>5.124967066</v>
      </c>
      <c r="J36">
        <v>5.8098575859999997</v>
      </c>
      <c r="K36">
        <v>6.4082959879999999</v>
      </c>
      <c r="L36">
        <v>6.995460467</v>
      </c>
      <c r="M36">
        <v>7.5634905049999999</v>
      </c>
      <c r="N36">
        <v>8.1291670140000001</v>
      </c>
      <c r="O36">
        <v>8.6709839310000003</v>
      </c>
      <c r="P36">
        <v>9.1865116760000003</v>
      </c>
      <c r="Q36">
        <v>9.6809971309999998</v>
      </c>
      <c r="R36">
        <v>9.5748378249999995</v>
      </c>
      <c r="S36">
        <v>9.4792440599999992</v>
      </c>
      <c r="T36">
        <v>9.3890947269999998</v>
      </c>
      <c r="U36">
        <v>9.3159755450000006</v>
      </c>
      <c r="V36">
        <v>9.2511908219999999</v>
      </c>
      <c r="W36">
        <v>9.1996245170000002</v>
      </c>
      <c r="X36">
        <v>9.1529378969999993</v>
      </c>
      <c r="Y36">
        <v>9.1035356430000007</v>
      </c>
      <c r="Z36">
        <v>9.0657940250000006</v>
      </c>
      <c r="AA36">
        <v>9.0322546930000005</v>
      </c>
      <c r="AB36">
        <v>9.0051406749999998</v>
      </c>
      <c r="AC36">
        <v>8.9814940070000002</v>
      </c>
      <c r="AD36">
        <v>8.9611385129999999</v>
      </c>
      <c r="AE36">
        <v>8.9415044950000002</v>
      </c>
      <c r="AF36">
        <v>8.9247762260000005</v>
      </c>
      <c r="AG36">
        <v>8.9064514890000002</v>
      </c>
      <c r="AH36">
        <v>8.889243445</v>
      </c>
      <c r="AI36">
        <v>8.8639558629999993</v>
      </c>
      <c r="AJ36">
        <v>8.8378390489999994</v>
      </c>
      <c r="AK36">
        <v>8.8045824909999997</v>
      </c>
    </row>
    <row r="37" spans="2:37">
      <c r="B37" t="s">
        <v>82</v>
      </c>
      <c r="C37" t="s">
        <v>55</v>
      </c>
      <c r="D37" t="s">
        <v>64</v>
      </c>
      <c r="E37">
        <v>6.3985380799999998</v>
      </c>
      <c r="F37">
        <v>2.0656598490000002</v>
      </c>
      <c r="G37">
        <v>3.5607961210000001</v>
      </c>
      <c r="H37">
        <v>3.9456598490000001</v>
      </c>
      <c r="I37">
        <v>4.3639947990000003</v>
      </c>
      <c r="J37">
        <v>5.048885319</v>
      </c>
      <c r="K37">
        <v>5.6472091339999997</v>
      </c>
      <c r="L37">
        <v>6.2343736129999998</v>
      </c>
      <c r="M37">
        <v>6.8024036509999997</v>
      </c>
      <c r="N37">
        <v>7.3681947470000004</v>
      </c>
      <c r="O37">
        <v>7.9098970770000001</v>
      </c>
      <c r="P37">
        <v>8.4254248220000001</v>
      </c>
      <c r="Q37">
        <v>8.9199102769999996</v>
      </c>
      <c r="R37">
        <v>8.8137509709999993</v>
      </c>
      <c r="S37">
        <v>8.7182717929999995</v>
      </c>
      <c r="T37">
        <v>8.6280078729999996</v>
      </c>
      <c r="U37">
        <v>8.5548886910000004</v>
      </c>
      <c r="V37">
        <v>8.4902185550000002</v>
      </c>
      <c r="W37">
        <v>8.4386522500000005</v>
      </c>
      <c r="X37">
        <v>8.3919656299999996</v>
      </c>
      <c r="Y37">
        <v>8.3424487890000005</v>
      </c>
      <c r="Z37">
        <v>8.3048217579999992</v>
      </c>
      <c r="AA37">
        <v>8.2711678390000003</v>
      </c>
      <c r="AB37">
        <v>8.2440538209999996</v>
      </c>
      <c r="AC37">
        <v>8.220407153</v>
      </c>
      <c r="AD37">
        <v>8.2000516589999997</v>
      </c>
      <c r="AE37">
        <v>8.180417641</v>
      </c>
      <c r="AF37">
        <v>8.1636893720000003</v>
      </c>
      <c r="AG37">
        <v>8.1454792220000005</v>
      </c>
      <c r="AH37">
        <v>8.1281565909999998</v>
      </c>
      <c r="AI37">
        <v>8.1028690090000008</v>
      </c>
      <c r="AJ37">
        <v>8.0767521949999992</v>
      </c>
      <c r="AK37">
        <v>8.043610224</v>
      </c>
    </row>
    <row r="38" spans="2:37">
      <c r="B38" t="s">
        <v>82</v>
      </c>
      <c r="C38" t="s">
        <v>55</v>
      </c>
      <c r="D38" t="s">
        <v>65</v>
      </c>
      <c r="E38">
        <v>6.5181953789999998</v>
      </c>
      <c r="F38">
        <v>5.3243652560000001</v>
      </c>
      <c r="G38">
        <v>6.3242908</v>
      </c>
      <c r="H38">
        <v>6.709154528</v>
      </c>
      <c r="I38">
        <v>7.1274894780000002</v>
      </c>
      <c r="J38">
        <v>7.8123799979999999</v>
      </c>
      <c r="K38">
        <v>8.4108184000000001</v>
      </c>
      <c r="L38">
        <v>8.9978682919999997</v>
      </c>
      <c r="M38">
        <v>9.5660129170000001</v>
      </c>
      <c r="N38">
        <v>10.13168943</v>
      </c>
      <c r="O38">
        <v>10.673391759999999</v>
      </c>
      <c r="P38">
        <v>11.18903409</v>
      </c>
      <c r="Q38">
        <v>11.683519540000001</v>
      </c>
      <c r="R38">
        <v>11.57724565</v>
      </c>
      <c r="S38">
        <v>11.48176647</v>
      </c>
      <c r="T38">
        <v>11.39150255</v>
      </c>
      <c r="U38">
        <v>11.31849796</v>
      </c>
      <c r="V38">
        <v>11.253713230000001</v>
      </c>
      <c r="W38">
        <v>11.20214693</v>
      </c>
      <c r="X38">
        <v>11.15546031</v>
      </c>
      <c r="Y38">
        <v>11.10605805</v>
      </c>
      <c r="Z38">
        <v>11.06831644</v>
      </c>
      <c r="AA38">
        <v>11.034662519999999</v>
      </c>
      <c r="AB38">
        <v>11.007663089999999</v>
      </c>
      <c r="AC38">
        <v>10.98401642</v>
      </c>
      <c r="AD38">
        <v>10.96366093</v>
      </c>
      <c r="AE38">
        <v>10.94402691</v>
      </c>
      <c r="AF38">
        <v>10.92729864</v>
      </c>
      <c r="AG38">
        <v>10.908973899999999</v>
      </c>
      <c r="AH38">
        <v>10.89176586</v>
      </c>
      <c r="AI38">
        <v>10.86647827</v>
      </c>
      <c r="AJ38">
        <v>10.84036146</v>
      </c>
      <c r="AK38">
        <v>10.807104900000001</v>
      </c>
    </row>
    <row r="39" spans="2:37">
      <c r="B39" t="s">
        <v>82</v>
      </c>
      <c r="C39" t="s">
        <v>55</v>
      </c>
      <c r="D39" t="s">
        <v>66</v>
      </c>
      <c r="E39">
        <v>4.8453112950000001</v>
      </c>
      <c r="F39">
        <v>4.7725485499999998</v>
      </c>
      <c r="G39">
        <v>6.2676848219999997</v>
      </c>
      <c r="H39">
        <v>6.6525485499999997</v>
      </c>
      <c r="I39">
        <v>7.0708834999999999</v>
      </c>
      <c r="J39">
        <v>7.7557740199999996</v>
      </c>
      <c r="K39">
        <v>8.3540978349999993</v>
      </c>
      <c r="L39">
        <v>8.9412623139999994</v>
      </c>
      <c r="M39">
        <v>9.5092923519999992</v>
      </c>
      <c r="N39">
        <v>10.075083449999999</v>
      </c>
      <c r="O39">
        <v>10.616785780000001</v>
      </c>
      <c r="P39">
        <v>11.13231352</v>
      </c>
      <c r="Q39">
        <v>11.62679898</v>
      </c>
      <c r="R39">
        <v>11.52063967</v>
      </c>
      <c r="S39">
        <v>11.42516049</v>
      </c>
      <c r="T39">
        <v>11.33489657</v>
      </c>
      <c r="U39">
        <v>11.261777390000001</v>
      </c>
      <c r="V39">
        <v>11.197107259999999</v>
      </c>
      <c r="W39">
        <v>11.145540949999999</v>
      </c>
      <c r="X39">
        <v>11.09885433</v>
      </c>
      <c r="Y39">
        <v>11.049337489999999</v>
      </c>
      <c r="Z39">
        <v>11.01171046</v>
      </c>
      <c r="AA39">
        <v>10.978056540000001</v>
      </c>
      <c r="AB39">
        <v>10.95094252</v>
      </c>
      <c r="AC39">
        <v>10.92729585</v>
      </c>
      <c r="AD39">
        <v>10.90694036</v>
      </c>
      <c r="AE39">
        <v>10.88730634</v>
      </c>
      <c r="AF39">
        <v>10.870578070000001</v>
      </c>
      <c r="AG39">
        <v>10.852367920000001</v>
      </c>
      <c r="AH39">
        <v>10.83504529</v>
      </c>
      <c r="AI39">
        <v>10.80975771</v>
      </c>
      <c r="AJ39">
        <v>10.7836409</v>
      </c>
      <c r="AK39">
        <v>10.750498929999999</v>
      </c>
    </row>
    <row r="40" spans="2:37">
      <c r="B40" t="s">
        <v>82</v>
      </c>
      <c r="C40" t="s">
        <v>55</v>
      </c>
      <c r="D40" t="s">
        <v>67</v>
      </c>
      <c r="E40">
        <v>8.7259948850000004</v>
      </c>
      <c r="F40">
        <v>5.262592433</v>
      </c>
      <c r="G40">
        <v>5.6484566740000002</v>
      </c>
      <c r="H40">
        <v>6.0333204020000002</v>
      </c>
      <c r="I40">
        <v>6.4516553520000004</v>
      </c>
      <c r="J40">
        <v>7.1194724090000001</v>
      </c>
      <c r="K40">
        <v>7.7010665219999996</v>
      </c>
      <c r="L40">
        <v>8.2698970809999999</v>
      </c>
      <c r="M40">
        <v>8.8201661340000008</v>
      </c>
      <c r="N40">
        <v>9.3689983540000004</v>
      </c>
      <c r="O40">
        <v>9.8946585040000006</v>
      </c>
      <c r="P40">
        <v>10.39494618</v>
      </c>
      <c r="Q40">
        <v>10.87453532</v>
      </c>
      <c r="R40">
        <v>10.75393805</v>
      </c>
      <c r="S40">
        <v>10.645281369999999</v>
      </c>
      <c r="T40">
        <v>10.542298300000001</v>
      </c>
      <c r="U40">
        <v>10.45749124</v>
      </c>
      <c r="V40">
        <v>10.38113323</v>
      </c>
      <c r="W40">
        <v>10.31845199</v>
      </c>
      <c r="X40">
        <v>10.26099419</v>
      </c>
      <c r="Y40">
        <v>10.20104993</v>
      </c>
      <c r="Z40">
        <v>10.15345383</v>
      </c>
      <c r="AA40">
        <v>10.11040378</v>
      </c>
      <c r="AB40">
        <v>10.074466559999999</v>
      </c>
      <c r="AC40">
        <v>10.042225869999999</v>
      </c>
      <c r="AD40">
        <v>10.01362011</v>
      </c>
      <c r="AE40">
        <v>9.9858504129999996</v>
      </c>
      <c r="AF40">
        <v>9.9611010540000002</v>
      </c>
      <c r="AG40">
        <v>9.9348698140000007</v>
      </c>
      <c r="AH40">
        <v>9.9095260930000002</v>
      </c>
      <c r="AI40">
        <v>9.8758736599999999</v>
      </c>
      <c r="AJ40">
        <v>9.8413919950000004</v>
      </c>
      <c r="AK40">
        <v>9.799541412</v>
      </c>
    </row>
    <row r="41" spans="2:37">
      <c r="B41" t="s">
        <v>82</v>
      </c>
      <c r="C41" t="s">
        <v>55</v>
      </c>
      <c r="D41" t="s">
        <v>68</v>
      </c>
      <c r="E41">
        <v>3.9331987750000001</v>
      </c>
      <c r="F41">
        <v>4.0922455309999997</v>
      </c>
      <c r="G41">
        <v>5.5873818030000004</v>
      </c>
      <c r="H41">
        <v>5.9722455310000004</v>
      </c>
      <c r="I41">
        <v>6.3905804809999998</v>
      </c>
      <c r="J41">
        <v>7.0754710010000004</v>
      </c>
      <c r="K41">
        <v>7.673794816</v>
      </c>
      <c r="L41">
        <v>8.2609592949999993</v>
      </c>
      <c r="M41">
        <v>8.8289893330000009</v>
      </c>
      <c r="N41">
        <v>9.3947804290000008</v>
      </c>
      <c r="O41">
        <v>9.9364827590000004</v>
      </c>
      <c r="P41">
        <v>10.4520105</v>
      </c>
      <c r="Q41">
        <v>10.94649596</v>
      </c>
      <c r="R41">
        <v>10.840336649999999</v>
      </c>
      <c r="S41">
        <v>10.74485748</v>
      </c>
      <c r="T41">
        <v>10.65459356</v>
      </c>
      <c r="U41">
        <v>10.58147437</v>
      </c>
      <c r="V41">
        <v>10.516804240000001</v>
      </c>
      <c r="W41">
        <v>10.465237930000001</v>
      </c>
      <c r="X41">
        <v>10.41855131</v>
      </c>
      <c r="Y41">
        <v>10.369034470000001</v>
      </c>
      <c r="Z41">
        <v>10.33140744</v>
      </c>
      <c r="AA41">
        <v>10.297753520000001</v>
      </c>
      <c r="AB41">
        <v>10.2706395</v>
      </c>
      <c r="AC41">
        <v>10.246992840000001</v>
      </c>
      <c r="AD41">
        <v>10.22663734</v>
      </c>
      <c r="AE41">
        <v>10.20700332</v>
      </c>
      <c r="AF41">
        <v>10.19027505</v>
      </c>
      <c r="AG41">
        <v>10.172064900000001</v>
      </c>
      <c r="AH41">
        <v>10.154856860000001</v>
      </c>
      <c r="AI41">
        <v>10.129454689999999</v>
      </c>
      <c r="AJ41">
        <v>10.10333788</v>
      </c>
      <c r="AK41">
        <v>10.070195910000001</v>
      </c>
    </row>
    <row r="42" spans="2:37">
      <c r="B42" t="s">
        <v>82</v>
      </c>
      <c r="C42" t="s">
        <v>55</v>
      </c>
      <c r="D42" t="s">
        <v>69</v>
      </c>
      <c r="E42">
        <v>6.3985380799999998</v>
      </c>
      <c r="F42">
        <v>2.0656598490000002</v>
      </c>
      <c r="G42">
        <v>3.5607961210000001</v>
      </c>
      <c r="H42">
        <v>3.9456598490000001</v>
      </c>
      <c r="I42">
        <v>4.3639947990000003</v>
      </c>
      <c r="J42">
        <v>5.048885319</v>
      </c>
      <c r="K42">
        <v>5.6472091339999997</v>
      </c>
      <c r="L42">
        <v>6.2343736129999998</v>
      </c>
      <c r="M42">
        <v>6.8024036509999997</v>
      </c>
      <c r="N42">
        <v>7.3681947470000004</v>
      </c>
      <c r="O42">
        <v>7.9098970770000001</v>
      </c>
      <c r="P42">
        <v>8.4254248220000001</v>
      </c>
      <c r="Q42">
        <v>8.9199102769999996</v>
      </c>
      <c r="R42">
        <v>8.8137509709999993</v>
      </c>
      <c r="S42">
        <v>8.7182717929999995</v>
      </c>
      <c r="T42">
        <v>8.6280078729999996</v>
      </c>
      <c r="U42">
        <v>8.5548886910000004</v>
      </c>
      <c r="V42">
        <v>8.4902185550000002</v>
      </c>
      <c r="W42">
        <v>8.4386522500000005</v>
      </c>
      <c r="X42">
        <v>8.3919656299999996</v>
      </c>
      <c r="Y42">
        <v>8.3424487890000005</v>
      </c>
      <c r="Z42">
        <v>8.3048217579999992</v>
      </c>
      <c r="AA42">
        <v>8.2711678390000003</v>
      </c>
      <c r="AB42">
        <v>8.2440538209999996</v>
      </c>
      <c r="AC42">
        <v>8.220407153</v>
      </c>
      <c r="AD42">
        <v>8.2000516589999997</v>
      </c>
      <c r="AE42">
        <v>8.180417641</v>
      </c>
      <c r="AF42">
        <v>8.1636893720000003</v>
      </c>
      <c r="AG42">
        <v>8.1454792220000005</v>
      </c>
      <c r="AH42">
        <v>8.1281565909999998</v>
      </c>
      <c r="AI42">
        <v>8.1028690090000008</v>
      </c>
      <c r="AJ42">
        <v>8.0767521949999992</v>
      </c>
      <c r="AK42">
        <v>8.043610224</v>
      </c>
    </row>
    <row r="43" spans="2:37">
      <c r="B43" t="s">
        <v>82</v>
      </c>
      <c r="C43" t="s">
        <v>55</v>
      </c>
      <c r="D43" t="s">
        <v>57</v>
      </c>
      <c r="E43">
        <v>5.9919698060000002</v>
      </c>
      <c r="F43">
        <v>5.2275879630000004</v>
      </c>
      <c r="G43">
        <v>6.1037108250000003</v>
      </c>
      <c r="H43">
        <v>6.4885745530000003</v>
      </c>
      <c r="I43">
        <v>6.9069095029999996</v>
      </c>
      <c r="J43">
        <v>7.5950084589999998</v>
      </c>
      <c r="K43">
        <v>8.1937906219999999</v>
      </c>
      <c r="L43">
        <v>8.782788493</v>
      </c>
      <c r="M43">
        <v>9.3533394449999996</v>
      </c>
      <c r="N43">
        <v>9.9227973249999994</v>
      </c>
      <c r="O43">
        <v>10.468166439999999</v>
      </c>
      <c r="P43">
        <v>10.98724638</v>
      </c>
      <c r="Q43">
        <v>11.485513210000001</v>
      </c>
      <c r="R43">
        <v>11.38153105</v>
      </c>
      <c r="S43">
        <v>11.28822903</v>
      </c>
      <c r="T43">
        <v>11.200256850000001</v>
      </c>
      <c r="U43">
        <v>11.129658579999999</v>
      </c>
      <c r="V43">
        <v>11.067853120000001</v>
      </c>
      <c r="W43">
        <v>11.019609839999999</v>
      </c>
      <c r="X43">
        <v>10.97624624</v>
      </c>
      <c r="Y43">
        <v>10.930052420000001</v>
      </c>
      <c r="Z43">
        <v>10.89563383</v>
      </c>
      <c r="AA43">
        <v>10.86530293</v>
      </c>
      <c r="AB43">
        <v>10.84162652</v>
      </c>
      <c r="AC43">
        <v>10.821302879999999</v>
      </c>
      <c r="AD43">
        <v>10.804270410000001</v>
      </c>
      <c r="AE43">
        <v>10.788074</v>
      </c>
      <c r="AF43">
        <v>10.77466875</v>
      </c>
      <c r="AG43">
        <v>10.759781630000001</v>
      </c>
      <c r="AH43">
        <v>10.745896610000001</v>
      </c>
      <c r="AI43">
        <v>10.723817459999999</v>
      </c>
      <c r="AJ43">
        <v>10.70079449</v>
      </c>
      <c r="AK43">
        <v>10.670517200000001</v>
      </c>
    </row>
    <row r="44" spans="2:37">
      <c r="B44" t="s">
        <v>82</v>
      </c>
      <c r="C44" t="s">
        <v>55</v>
      </c>
      <c r="D44" t="s">
        <v>58</v>
      </c>
      <c r="E44">
        <v>13.57874176</v>
      </c>
      <c r="F44">
        <v>12.033010040000001</v>
      </c>
      <c r="G44">
        <v>13.528146319999999</v>
      </c>
      <c r="H44">
        <v>13.91301004</v>
      </c>
      <c r="I44">
        <v>14.33134499</v>
      </c>
      <c r="J44">
        <v>14.98713042</v>
      </c>
      <c r="K44">
        <v>15.55382822</v>
      </c>
      <c r="L44">
        <v>16.108106230000001</v>
      </c>
      <c r="M44">
        <v>16.644739430000001</v>
      </c>
      <c r="N44">
        <v>17.18211295</v>
      </c>
      <c r="O44">
        <v>17.697116510000001</v>
      </c>
      <c r="P44">
        <v>18.187205939999998</v>
      </c>
      <c r="Q44">
        <v>18.657055190000001</v>
      </c>
      <c r="R44">
        <v>18.525915919999999</v>
      </c>
      <c r="S44">
        <v>18.40751934</v>
      </c>
      <c r="T44">
        <v>18.295369300000001</v>
      </c>
      <c r="U44">
        <v>18.202541159999999</v>
      </c>
      <c r="V44">
        <v>18.118849579999999</v>
      </c>
      <c r="W44">
        <v>18.049522289999999</v>
      </c>
      <c r="X44">
        <v>17.985991380000002</v>
      </c>
      <c r="Y44">
        <v>17.91974484</v>
      </c>
      <c r="Z44">
        <v>17.866763150000001</v>
      </c>
      <c r="AA44">
        <v>17.81855668</v>
      </c>
      <c r="AB44">
        <v>17.778150570000001</v>
      </c>
      <c r="AC44">
        <v>17.74178474</v>
      </c>
      <c r="AD44">
        <v>17.709283030000002</v>
      </c>
      <c r="AE44">
        <v>17.67761737</v>
      </c>
      <c r="AF44">
        <v>17.649315820000002</v>
      </c>
      <c r="AG44">
        <v>17.619303210000002</v>
      </c>
      <c r="AH44">
        <v>17.590292699999999</v>
      </c>
      <c r="AI44">
        <v>17.552515140000001</v>
      </c>
      <c r="AJ44">
        <v>17.51367917</v>
      </c>
      <c r="AK44">
        <v>17.467015929999999</v>
      </c>
    </row>
    <row r="45" spans="2:37">
      <c r="B45" t="s">
        <v>82</v>
      </c>
      <c r="C45" t="s">
        <v>55</v>
      </c>
      <c r="D45" t="s">
        <v>59</v>
      </c>
      <c r="E45">
        <v>8.2805149680000003</v>
      </c>
      <c r="F45">
        <v>8.3937269239999992</v>
      </c>
      <c r="G45">
        <v>9.8888631960000009</v>
      </c>
      <c r="H45">
        <v>10.27372692</v>
      </c>
      <c r="I45">
        <v>10.69206187</v>
      </c>
      <c r="J45">
        <v>11.380504589999999</v>
      </c>
      <c r="K45">
        <v>11.97928675</v>
      </c>
      <c r="L45">
        <v>12.5685138</v>
      </c>
      <c r="M45">
        <v>13.139293929999999</v>
      </c>
      <c r="N45">
        <v>13.709095570000001</v>
      </c>
      <c r="O45">
        <v>14.25480844</v>
      </c>
      <c r="P45">
        <v>14.774232140000001</v>
      </c>
      <c r="Q45">
        <v>15.272842730000001</v>
      </c>
      <c r="R45">
        <v>15.169089749999999</v>
      </c>
      <c r="S45">
        <v>15.07613149</v>
      </c>
      <c r="T45">
        <v>14.988273899999999</v>
      </c>
      <c r="U45">
        <v>14.91801939</v>
      </c>
      <c r="V45">
        <v>14.856557690000001</v>
      </c>
      <c r="W45">
        <v>14.808658169999999</v>
      </c>
      <c r="X45">
        <v>14.765523740000001</v>
      </c>
      <c r="Y45">
        <v>14.7195591</v>
      </c>
      <c r="Z45">
        <v>14.68559885</v>
      </c>
      <c r="AA45">
        <v>14.65561172</v>
      </c>
      <c r="AB45">
        <v>14.63216448</v>
      </c>
      <c r="AC45">
        <v>14.61229919</v>
      </c>
      <c r="AD45">
        <v>14.595610479999999</v>
      </c>
      <c r="AE45">
        <v>14.579643239999999</v>
      </c>
      <c r="AF45">
        <v>14.56658176</v>
      </c>
      <c r="AG45">
        <v>14.55203839</v>
      </c>
      <c r="AH45">
        <v>14.53849713</v>
      </c>
      <c r="AI45">
        <v>14.516761750000001</v>
      </c>
      <c r="AJ45">
        <v>14.494082540000001</v>
      </c>
      <c r="AK45">
        <v>14.464034420000001</v>
      </c>
    </row>
    <row r="46" spans="2:37">
      <c r="B46" t="s">
        <v>82</v>
      </c>
      <c r="C46" t="s">
        <v>55</v>
      </c>
      <c r="D46" t="s">
        <v>60</v>
      </c>
      <c r="E46">
        <v>13.842109600000001</v>
      </c>
      <c r="F46">
        <v>13.89080908</v>
      </c>
      <c r="G46">
        <v>13.94615969</v>
      </c>
      <c r="H46">
        <v>13.35600264</v>
      </c>
      <c r="I46">
        <v>13.23612245</v>
      </c>
      <c r="J46">
        <v>13.98357747</v>
      </c>
      <c r="K46">
        <v>14.65099725</v>
      </c>
      <c r="L46">
        <v>15.316997580000001</v>
      </c>
      <c r="M46">
        <v>15.96420724</v>
      </c>
      <c r="N46">
        <v>16.60906336</v>
      </c>
      <c r="O46">
        <v>17.226622290000002</v>
      </c>
      <c r="P46">
        <v>17.81422525</v>
      </c>
      <c r="Q46">
        <v>18.380327579999999</v>
      </c>
      <c r="R46">
        <v>18.338451580000001</v>
      </c>
      <c r="S46">
        <v>18.303016</v>
      </c>
      <c r="T46">
        <v>18.270389340000001</v>
      </c>
      <c r="U46">
        <v>18.2523865</v>
      </c>
      <c r="V46">
        <v>18.243291060000001</v>
      </c>
      <c r="W46">
        <v>18.246497340000001</v>
      </c>
      <c r="X46">
        <v>18.252864500000001</v>
      </c>
      <c r="Y46">
        <v>18.255370159999998</v>
      </c>
      <c r="Z46">
        <v>18.267359299999999</v>
      </c>
      <c r="AA46">
        <v>18.282061089999999</v>
      </c>
      <c r="AB46">
        <v>18.30066729</v>
      </c>
      <c r="AC46">
        <v>18.321480380000001</v>
      </c>
      <c r="AD46">
        <v>18.34443877</v>
      </c>
      <c r="AE46">
        <v>18.367889460000001</v>
      </c>
      <c r="AF46">
        <v>18.393214619999998</v>
      </c>
      <c r="AG46">
        <v>18.417630840000001</v>
      </c>
      <c r="AH46">
        <v>18.442819979999999</v>
      </c>
      <c r="AI46">
        <v>18.460617110000001</v>
      </c>
      <c r="AJ46">
        <v>18.477814179999999</v>
      </c>
      <c r="AK46">
        <v>18.488215270000001</v>
      </c>
    </row>
    <row r="47" spans="2:37">
      <c r="B47" t="s">
        <v>82</v>
      </c>
      <c r="C47" t="s">
        <v>79</v>
      </c>
      <c r="D47" t="s">
        <v>61</v>
      </c>
      <c r="E47">
        <v>13.842109600000001</v>
      </c>
      <c r="F47">
        <v>13.89080908</v>
      </c>
      <c r="G47">
        <v>15.38594535</v>
      </c>
      <c r="H47">
        <v>15.770809079999999</v>
      </c>
      <c r="I47">
        <v>16.189144020000001</v>
      </c>
      <c r="J47">
        <v>16.88377444</v>
      </c>
      <c r="K47">
        <v>17.4834733</v>
      </c>
      <c r="L47">
        <v>18.07613795</v>
      </c>
      <c r="M47">
        <v>18.651616149999999</v>
      </c>
      <c r="N47">
        <v>19.228293010000002</v>
      </c>
      <c r="O47">
        <v>19.78111028</v>
      </c>
      <c r="P47">
        <v>20.307180030000001</v>
      </c>
      <c r="Q47">
        <v>20.812895009999998</v>
      </c>
      <c r="R47">
        <v>20.713496330000002</v>
      </c>
      <c r="S47">
        <v>20.624663200000001</v>
      </c>
      <c r="T47">
        <v>20.541045329999999</v>
      </c>
      <c r="U47">
        <v>20.475718059999998</v>
      </c>
      <c r="V47">
        <v>20.419756540000002</v>
      </c>
      <c r="W47">
        <v>20.3781593</v>
      </c>
      <c r="X47">
        <v>20.341441750000001</v>
      </c>
      <c r="Y47">
        <v>20.30143563</v>
      </c>
      <c r="Z47">
        <v>20.273777670000001</v>
      </c>
      <c r="AA47">
        <v>20.250092819999999</v>
      </c>
      <c r="AB47">
        <v>20.233062459999999</v>
      </c>
      <c r="AC47">
        <v>20.219499450000001</v>
      </c>
      <c r="AD47">
        <v>20.209227609999999</v>
      </c>
      <c r="AE47">
        <v>20.19967724</v>
      </c>
      <c r="AF47">
        <v>20.193032630000001</v>
      </c>
      <c r="AG47">
        <v>20.184906139999999</v>
      </c>
      <c r="AH47">
        <v>20.177781750000001</v>
      </c>
      <c r="AI47">
        <v>20.162004889999999</v>
      </c>
      <c r="AJ47">
        <v>20.14528421</v>
      </c>
      <c r="AK47">
        <v>20.12085085</v>
      </c>
    </row>
    <row r="48" spans="2:37">
      <c r="B48" t="s">
        <v>82</v>
      </c>
      <c r="C48" t="s">
        <v>79</v>
      </c>
      <c r="D48" t="s">
        <v>62</v>
      </c>
      <c r="E48">
        <v>10.077009950000001</v>
      </c>
      <c r="F48">
        <v>10.473939319999999</v>
      </c>
      <c r="G48">
        <v>11.969075589999999</v>
      </c>
      <c r="H48">
        <v>12.35393932</v>
      </c>
      <c r="I48">
        <v>12.77227427</v>
      </c>
      <c r="J48">
        <v>13.46037323</v>
      </c>
      <c r="K48">
        <v>14.05926998</v>
      </c>
      <c r="L48">
        <v>14.64826785</v>
      </c>
      <c r="M48">
        <v>15.218818799999999</v>
      </c>
      <c r="N48">
        <v>15.78816209</v>
      </c>
      <c r="O48">
        <v>16.33353121</v>
      </c>
      <c r="P48">
        <v>16.852611150000001</v>
      </c>
      <c r="Q48">
        <v>17.35087798</v>
      </c>
      <c r="R48">
        <v>17.246895819999999</v>
      </c>
      <c r="S48">
        <v>17.153708389999998</v>
      </c>
      <c r="T48">
        <v>17.065621620000002</v>
      </c>
      <c r="U48">
        <v>16.995137939999999</v>
      </c>
      <c r="V48">
        <v>16.933332480000001</v>
      </c>
      <c r="W48">
        <v>16.885089189999999</v>
      </c>
      <c r="X48">
        <v>16.8417256</v>
      </c>
      <c r="Y48">
        <v>16.795417189999998</v>
      </c>
      <c r="Z48">
        <v>16.760998600000001</v>
      </c>
      <c r="AA48">
        <v>16.730782290000001</v>
      </c>
      <c r="AB48">
        <v>16.706991290000001</v>
      </c>
      <c r="AC48">
        <v>16.686782239999999</v>
      </c>
      <c r="AD48">
        <v>16.669749759999998</v>
      </c>
      <c r="AE48">
        <v>16.653438770000001</v>
      </c>
      <c r="AF48">
        <v>16.640033519999999</v>
      </c>
      <c r="AG48">
        <v>16.62526098</v>
      </c>
      <c r="AH48">
        <v>16.61137596</v>
      </c>
      <c r="AI48">
        <v>16.589182229999999</v>
      </c>
      <c r="AJ48">
        <v>16.566273850000002</v>
      </c>
      <c r="AK48">
        <v>16.535996560000001</v>
      </c>
    </row>
    <row r="49" spans="2:37">
      <c r="B49" t="s">
        <v>82</v>
      </c>
      <c r="C49" t="s">
        <v>79</v>
      </c>
      <c r="D49" t="s">
        <v>63</v>
      </c>
      <c r="E49">
        <v>24.065332569999999</v>
      </c>
      <c r="F49">
        <v>24.162731520000001</v>
      </c>
      <c r="G49">
        <v>25.657867790000001</v>
      </c>
      <c r="H49">
        <v>26.04273152</v>
      </c>
      <c r="I49">
        <v>26.461066469999999</v>
      </c>
      <c r="J49">
        <v>27.149165419999999</v>
      </c>
      <c r="K49">
        <v>27.748062170000001</v>
      </c>
      <c r="L49">
        <v>28.336945459999999</v>
      </c>
      <c r="M49">
        <v>28.90749641</v>
      </c>
      <c r="N49">
        <v>29.476954289999998</v>
      </c>
      <c r="O49">
        <v>30.022323400000001</v>
      </c>
      <c r="P49">
        <v>30.541403339999999</v>
      </c>
      <c r="Q49">
        <v>31.039670170000001</v>
      </c>
      <c r="R49">
        <v>30.935688020000001</v>
      </c>
      <c r="S49">
        <v>30.84238599</v>
      </c>
      <c r="T49">
        <v>30.754413809999999</v>
      </c>
      <c r="U49">
        <v>30.683815540000001</v>
      </c>
      <c r="V49">
        <v>30.622124670000002</v>
      </c>
      <c r="W49">
        <v>30.57388139</v>
      </c>
      <c r="X49">
        <v>30.530517790000001</v>
      </c>
      <c r="Y49">
        <v>30.48420939</v>
      </c>
      <c r="Z49">
        <v>30.449790790000002</v>
      </c>
      <c r="AA49">
        <v>30.419574480000001</v>
      </c>
      <c r="AB49">
        <v>30.395783489999999</v>
      </c>
      <c r="AC49">
        <v>30.375459840000001</v>
      </c>
      <c r="AD49">
        <v>30.35854196</v>
      </c>
      <c r="AE49">
        <v>30.342230959999998</v>
      </c>
      <c r="AF49">
        <v>30.328825720000001</v>
      </c>
      <c r="AG49">
        <v>30.313938589999999</v>
      </c>
      <c r="AH49">
        <v>30.300168159999998</v>
      </c>
      <c r="AI49">
        <v>30.27797442</v>
      </c>
      <c r="AJ49">
        <v>30.255066039999999</v>
      </c>
      <c r="AK49">
        <v>30.224674159999999</v>
      </c>
    </row>
    <row r="50" spans="2:37">
      <c r="B50" t="s">
        <v>82</v>
      </c>
      <c r="C50" t="s">
        <v>79</v>
      </c>
      <c r="D50" t="s">
        <v>64</v>
      </c>
      <c r="E50">
        <v>10.077009950000001</v>
      </c>
      <c r="F50">
        <v>10.473939319999999</v>
      </c>
      <c r="G50">
        <v>11.969075589999999</v>
      </c>
      <c r="H50">
        <v>12.35393932</v>
      </c>
      <c r="I50">
        <v>12.77227427</v>
      </c>
      <c r="J50">
        <v>13.46037323</v>
      </c>
      <c r="K50">
        <v>14.05926998</v>
      </c>
      <c r="L50">
        <v>14.64826785</v>
      </c>
      <c r="M50">
        <v>15.218818799999999</v>
      </c>
      <c r="N50">
        <v>15.78816209</v>
      </c>
      <c r="O50">
        <v>16.33353121</v>
      </c>
      <c r="P50">
        <v>16.852611150000001</v>
      </c>
      <c r="Q50">
        <v>17.35087798</v>
      </c>
      <c r="R50">
        <v>17.246895819999999</v>
      </c>
      <c r="S50">
        <v>17.153708389999998</v>
      </c>
      <c r="T50">
        <v>17.065621620000002</v>
      </c>
      <c r="U50">
        <v>16.995137939999999</v>
      </c>
      <c r="V50">
        <v>16.933332480000001</v>
      </c>
      <c r="W50">
        <v>16.885089189999999</v>
      </c>
      <c r="X50">
        <v>16.8417256</v>
      </c>
      <c r="Y50">
        <v>16.795417189999998</v>
      </c>
      <c r="Z50">
        <v>16.760998600000001</v>
      </c>
      <c r="AA50">
        <v>16.730782290000001</v>
      </c>
      <c r="AB50">
        <v>16.706991290000001</v>
      </c>
      <c r="AC50">
        <v>16.686782239999999</v>
      </c>
      <c r="AD50">
        <v>16.669749759999998</v>
      </c>
      <c r="AE50">
        <v>16.653438770000001</v>
      </c>
      <c r="AF50">
        <v>16.640033519999999</v>
      </c>
      <c r="AG50">
        <v>16.62526098</v>
      </c>
      <c r="AH50">
        <v>16.61137596</v>
      </c>
      <c r="AI50">
        <v>16.589182229999999</v>
      </c>
      <c r="AJ50">
        <v>16.566273850000002</v>
      </c>
      <c r="AK50">
        <v>16.535996560000001</v>
      </c>
    </row>
    <row r="51" spans="2:37">
      <c r="B51" t="s">
        <v>82</v>
      </c>
      <c r="C51" t="s">
        <v>79</v>
      </c>
      <c r="D51" t="s">
        <v>65</v>
      </c>
      <c r="E51">
        <v>10.331306980000001</v>
      </c>
      <c r="F51">
        <v>9.2891900429999996</v>
      </c>
      <c r="G51">
        <v>10.28911559</v>
      </c>
      <c r="H51">
        <v>10.673979320000001</v>
      </c>
      <c r="I51">
        <v>11.09231426</v>
      </c>
      <c r="J51">
        <v>11.78556964</v>
      </c>
      <c r="K51">
        <v>12.38515391</v>
      </c>
      <c r="L51">
        <v>12.977016450000001</v>
      </c>
      <c r="M51">
        <v>13.55157795</v>
      </c>
      <c r="N51">
        <v>14.12687977</v>
      </c>
      <c r="O51">
        <v>14.67809282</v>
      </c>
      <c r="P51">
        <v>15.202787519999999</v>
      </c>
      <c r="Q51">
        <v>15.70701287</v>
      </c>
      <c r="R51">
        <v>15.606697499999999</v>
      </c>
      <c r="S51">
        <v>15.517062259999999</v>
      </c>
      <c r="T51">
        <v>15.432527690000001</v>
      </c>
      <c r="U51">
        <v>15.36605456</v>
      </c>
      <c r="V51">
        <v>15.30906175</v>
      </c>
      <c r="W51">
        <v>15.266089470000001</v>
      </c>
      <c r="X51">
        <v>15.227996879999999</v>
      </c>
      <c r="Y51">
        <v>15.186730300000001</v>
      </c>
      <c r="Z51">
        <v>15.15769729</v>
      </c>
      <c r="AA51">
        <v>15.132751989999999</v>
      </c>
      <c r="AB51">
        <v>15.114346579999999</v>
      </c>
      <c r="AC51">
        <v>15.09952311</v>
      </c>
      <c r="AD51">
        <v>15.087876229999999</v>
      </c>
      <c r="AE51">
        <v>15.07695082</v>
      </c>
      <c r="AF51">
        <v>15.068931170000001</v>
      </c>
      <c r="AG51">
        <v>15.059544219999999</v>
      </c>
      <c r="AH51">
        <v>15.05104478</v>
      </c>
      <c r="AI51">
        <v>15.03400746</v>
      </c>
      <c r="AJ51">
        <v>15.016026330000001</v>
      </c>
      <c r="AK51">
        <v>14.990447100000001</v>
      </c>
    </row>
    <row r="52" spans="2:37">
      <c r="B52" t="s">
        <v>82</v>
      </c>
      <c r="C52" t="s">
        <v>79</v>
      </c>
      <c r="D52" t="s">
        <v>66</v>
      </c>
      <c r="E52">
        <v>13.842109600000001</v>
      </c>
      <c r="F52">
        <v>13.89080908</v>
      </c>
      <c r="G52">
        <v>15.38594535</v>
      </c>
      <c r="H52">
        <v>15.770809079999999</v>
      </c>
      <c r="I52">
        <v>16.189144020000001</v>
      </c>
      <c r="J52">
        <v>16.88377444</v>
      </c>
      <c r="K52">
        <v>17.4834733</v>
      </c>
      <c r="L52">
        <v>18.07613795</v>
      </c>
      <c r="M52">
        <v>18.651616149999999</v>
      </c>
      <c r="N52">
        <v>19.228293010000002</v>
      </c>
      <c r="O52">
        <v>19.78111028</v>
      </c>
      <c r="P52">
        <v>20.307180030000001</v>
      </c>
      <c r="Q52">
        <v>20.812895009999998</v>
      </c>
      <c r="R52">
        <v>20.713496330000002</v>
      </c>
      <c r="S52">
        <v>20.624663200000001</v>
      </c>
      <c r="T52">
        <v>20.541045329999999</v>
      </c>
      <c r="U52">
        <v>20.475718059999998</v>
      </c>
      <c r="V52">
        <v>20.419756540000002</v>
      </c>
      <c r="W52">
        <v>20.3781593</v>
      </c>
      <c r="X52">
        <v>20.341441750000001</v>
      </c>
      <c r="Y52">
        <v>20.30143563</v>
      </c>
      <c r="Z52">
        <v>20.273777670000001</v>
      </c>
      <c r="AA52">
        <v>20.250092819999999</v>
      </c>
      <c r="AB52">
        <v>20.233062459999999</v>
      </c>
      <c r="AC52">
        <v>20.219499450000001</v>
      </c>
      <c r="AD52">
        <v>20.209227609999999</v>
      </c>
      <c r="AE52">
        <v>20.19967724</v>
      </c>
      <c r="AF52">
        <v>20.193032630000001</v>
      </c>
      <c r="AG52">
        <v>20.184906139999999</v>
      </c>
      <c r="AH52">
        <v>20.177781750000001</v>
      </c>
      <c r="AI52">
        <v>20.162004889999999</v>
      </c>
      <c r="AJ52">
        <v>20.14528421</v>
      </c>
      <c r="AK52">
        <v>20.12085085</v>
      </c>
    </row>
    <row r="53" spans="2:37">
      <c r="B53" t="s">
        <v>82</v>
      </c>
      <c r="C53" t="s">
        <v>79</v>
      </c>
      <c r="D53" t="s">
        <v>67</v>
      </c>
      <c r="E53">
        <v>15.42773017</v>
      </c>
      <c r="F53">
        <v>16.293882920000001</v>
      </c>
      <c r="G53">
        <v>16.679747160000002</v>
      </c>
      <c r="H53">
        <v>17.064610890000001</v>
      </c>
      <c r="I53">
        <v>17.482945839999999</v>
      </c>
      <c r="J53">
        <v>18.157867289999999</v>
      </c>
      <c r="K53">
        <v>18.73820095</v>
      </c>
      <c r="L53">
        <v>19.309896179999999</v>
      </c>
      <c r="M53">
        <v>19.864977889999999</v>
      </c>
      <c r="N53">
        <v>20.422289549999999</v>
      </c>
      <c r="O53">
        <v>20.956543719999999</v>
      </c>
      <c r="P53">
        <v>21.465081659999999</v>
      </c>
      <c r="Q53">
        <v>21.953493999999999</v>
      </c>
      <c r="R53">
        <v>21.837594800000002</v>
      </c>
      <c r="S53">
        <v>21.7335216</v>
      </c>
      <c r="T53">
        <v>21.635351180000001</v>
      </c>
      <c r="U53">
        <v>21.556502649999999</v>
      </c>
      <c r="V53">
        <v>21.487134439999998</v>
      </c>
      <c r="W53">
        <v>21.432703459999999</v>
      </c>
      <c r="X53">
        <v>21.383725099999999</v>
      </c>
      <c r="Y53">
        <v>21.33157276</v>
      </c>
      <c r="Z53">
        <v>21.292456099999999</v>
      </c>
      <c r="AA53">
        <v>21.258000070000001</v>
      </c>
      <c r="AB53">
        <v>21.230771470000001</v>
      </c>
      <c r="AC53">
        <v>21.20735397</v>
      </c>
      <c r="AD53">
        <v>21.18757141</v>
      </c>
      <c r="AE53">
        <v>21.16851033</v>
      </c>
      <c r="AF53">
        <v>21.152813340000002</v>
      </c>
      <c r="AG53">
        <v>21.13529072</v>
      </c>
      <c r="AH53">
        <v>21.118999370000001</v>
      </c>
      <c r="AI53">
        <v>21.093597200000001</v>
      </c>
      <c r="AJ53">
        <v>21.067251209999998</v>
      </c>
      <c r="AK53">
        <v>21.032848779999998</v>
      </c>
    </row>
    <row r="54" spans="2:37">
      <c r="B54" t="s">
        <v>82</v>
      </c>
      <c r="C54" t="s">
        <v>79</v>
      </c>
      <c r="D54" t="s">
        <v>68</v>
      </c>
      <c r="E54">
        <v>7.9651715440000004</v>
      </c>
      <c r="F54">
        <v>7.9070759349999999</v>
      </c>
      <c r="G54">
        <v>9.4022122069999998</v>
      </c>
      <c r="H54">
        <v>9.7870759350000007</v>
      </c>
      <c r="I54">
        <v>10.205410880000001</v>
      </c>
      <c r="J54">
        <v>10.897291210000001</v>
      </c>
      <c r="K54">
        <v>11.4967609</v>
      </c>
      <c r="L54">
        <v>12.08793592</v>
      </c>
      <c r="M54">
        <v>12.661351549999999</v>
      </c>
      <c r="N54">
        <v>13.23516373</v>
      </c>
      <c r="O54">
        <v>13.78500174</v>
      </c>
      <c r="P54">
        <v>14.308321400000001</v>
      </c>
      <c r="Q54">
        <v>14.811057119999999</v>
      </c>
      <c r="R54">
        <v>14.70982506</v>
      </c>
      <c r="S54">
        <v>14.61915853</v>
      </c>
      <c r="T54">
        <v>14.533821850000001</v>
      </c>
      <c r="U54">
        <v>14.46631743</v>
      </c>
      <c r="V54">
        <v>14.408064169999999</v>
      </c>
      <c r="W54">
        <v>14.363831429999999</v>
      </c>
      <c r="X54">
        <v>14.32447838</v>
      </c>
      <c r="Y54">
        <v>14.28195135</v>
      </c>
      <c r="Z54">
        <v>14.2515433</v>
      </c>
      <c r="AA54">
        <v>14.225337529999999</v>
      </c>
      <c r="AB54">
        <v>14.20555708</v>
      </c>
      <c r="AC54">
        <v>14.18935857</v>
      </c>
      <c r="AD54">
        <v>14.176336640000001</v>
      </c>
      <c r="AE54">
        <v>14.16415078</v>
      </c>
      <c r="AF54">
        <v>14.15475608</v>
      </c>
      <c r="AG54">
        <v>14.14399409</v>
      </c>
      <c r="AH54">
        <v>14.134119610000001</v>
      </c>
      <c r="AI54">
        <v>14.11582183</v>
      </c>
      <c r="AJ54">
        <v>14.09658024</v>
      </c>
      <c r="AK54">
        <v>14.06985514</v>
      </c>
    </row>
    <row r="55" spans="2:37">
      <c r="B55" t="s">
        <v>82</v>
      </c>
      <c r="C55" t="s">
        <v>79</v>
      </c>
      <c r="D55" t="s">
        <v>69</v>
      </c>
      <c r="E55">
        <v>10.077009950000001</v>
      </c>
      <c r="F55">
        <v>10.473939319999999</v>
      </c>
      <c r="G55">
        <v>11.969075589999999</v>
      </c>
      <c r="H55">
        <v>12.35393932</v>
      </c>
      <c r="I55">
        <v>12.77227427</v>
      </c>
      <c r="J55">
        <v>13.46037323</v>
      </c>
      <c r="K55">
        <v>14.05926998</v>
      </c>
      <c r="L55">
        <v>14.64826785</v>
      </c>
      <c r="M55">
        <v>15.218818799999999</v>
      </c>
      <c r="N55">
        <v>15.78816209</v>
      </c>
      <c r="O55">
        <v>16.33353121</v>
      </c>
      <c r="P55">
        <v>16.852611150000001</v>
      </c>
      <c r="Q55">
        <v>17.35087798</v>
      </c>
      <c r="R55">
        <v>17.246895819999999</v>
      </c>
      <c r="S55">
        <v>17.153708389999998</v>
      </c>
      <c r="T55">
        <v>17.065621620000002</v>
      </c>
      <c r="U55">
        <v>16.995137939999999</v>
      </c>
      <c r="V55">
        <v>16.933332480000001</v>
      </c>
      <c r="W55">
        <v>16.885089189999999</v>
      </c>
      <c r="X55">
        <v>16.8417256</v>
      </c>
      <c r="Y55">
        <v>16.795417189999998</v>
      </c>
      <c r="Z55">
        <v>16.760998600000001</v>
      </c>
      <c r="AA55">
        <v>16.730782290000001</v>
      </c>
      <c r="AB55">
        <v>16.706991290000001</v>
      </c>
      <c r="AC55">
        <v>16.686782239999999</v>
      </c>
      <c r="AD55">
        <v>16.669749759999998</v>
      </c>
      <c r="AE55">
        <v>16.653438770000001</v>
      </c>
      <c r="AF55">
        <v>16.640033519999999</v>
      </c>
      <c r="AG55">
        <v>16.62526098</v>
      </c>
      <c r="AH55">
        <v>16.61137596</v>
      </c>
      <c r="AI55">
        <v>16.589182229999999</v>
      </c>
      <c r="AJ55">
        <v>16.566273850000002</v>
      </c>
      <c r="AK55">
        <v>16.535996560000001</v>
      </c>
    </row>
    <row r="59" spans="2:37">
      <c r="B59" t="s">
        <v>83</v>
      </c>
      <c r="C59" t="str" cm="1">
        <f t="array" ref="C59:D115">C117:D173</f>
        <v>Sector</v>
      </c>
      <c r="D59" t="str">
        <v>Region</v>
      </c>
      <c r="E59" s="309">
        <f t="shared" ref="E59:AK59" si="4">E118/E$131</f>
        <v>0.27277677290959901</v>
      </c>
      <c r="F59" s="309">
        <f t="shared" si="4"/>
        <v>0.29565931113438032</v>
      </c>
      <c r="G59" s="309">
        <f t="shared" si="4"/>
        <v>0.29784819904547455</v>
      </c>
      <c r="H59" s="309">
        <f t="shared" si="4"/>
        <v>0.2898358312070588</v>
      </c>
      <c r="I59" s="309">
        <f t="shared" si="4"/>
        <v>0.30290113628257082</v>
      </c>
      <c r="J59" s="309">
        <f t="shared" si="4"/>
        <v>0.30061241029007646</v>
      </c>
      <c r="K59" s="309">
        <f t="shared" si="4"/>
        <v>0.29954472863824516</v>
      </c>
      <c r="L59" s="309">
        <f t="shared" si="4"/>
        <v>0.29929272677502644</v>
      </c>
      <c r="M59" s="309">
        <f t="shared" si="4"/>
        <v>0.2993341167254211</v>
      </c>
      <c r="N59" s="309">
        <f t="shared" si="4"/>
        <v>0.29920981617980064</v>
      </c>
      <c r="O59" s="309">
        <f t="shared" si="4"/>
        <v>0.29795505678308037</v>
      </c>
      <c r="P59" s="309">
        <f t="shared" si="4"/>
        <v>0.2970848854987625</v>
      </c>
      <c r="Q59" s="309">
        <f t="shared" si="4"/>
        <v>0.29605311538586843</v>
      </c>
      <c r="R59" s="309">
        <f t="shared" si="4"/>
        <v>0.29555707386832919</v>
      </c>
      <c r="S59" s="309">
        <f t="shared" si="4"/>
        <v>0.29409943512516318</v>
      </c>
      <c r="T59" s="309">
        <f t="shared" si="4"/>
        <v>0.29294497086511745</v>
      </c>
      <c r="U59" s="309">
        <f t="shared" si="4"/>
        <v>0.2909201880919437</v>
      </c>
      <c r="V59" s="309">
        <f t="shared" si="4"/>
        <v>0.28927014364017573</v>
      </c>
      <c r="W59" s="309">
        <f t="shared" si="4"/>
        <v>0.28786355328412855</v>
      </c>
      <c r="X59" s="309">
        <f t="shared" si="4"/>
        <v>0.28738442984373902</v>
      </c>
      <c r="Y59" s="309">
        <f t="shared" si="4"/>
        <v>0.28733322247585069</v>
      </c>
      <c r="Z59" s="309">
        <f t="shared" si="4"/>
        <v>0.2879981506585288</v>
      </c>
      <c r="AA59" s="309">
        <f t="shared" si="4"/>
        <v>0.28753755618646465</v>
      </c>
      <c r="AB59" s="309">
        <f t="shared" si="4"/>
        <v>0.28757206685093861</v>
      </c>
      <c r="AC59" s="309">
        <f t="shared" si="4"/>
        <v>0.28730793981462882</v>
      </c>
      <c r="AD59" s="309">
        <f t="shared" si="4"/>
        <v>0.2879419802634029</v>
      </c>
      <c r="AE59" s="309">
        <f t="shared" si="4"/>
        <v>0.28858604640883528</v>
      </c>
      <c r="AF59" s="309">
        <f t="shared" si="4"/>
        <v>0.28891803699160939</v>
      </c>
      <c r="AG59" s="309">
        <f t="shared" si="4"/>
        <v>0.2891706295641962</v>
      </c>
      <c r="AH59" s="309">
        <f t="shared" si="4"/>
        <v>0.28963989802466</v>
      </c>
      <c r="AI59" s="309">
        <f t="shared" si="4"/>
        <v>0.28995405174773425</v>
      </c>
      <c r="AJ59" s="309">
        <f t="shared" si="4"/>
        <v>0.29051138274390698</v>
      </c>
      <c r="AK59" s="309">
        <f t="shared" si="4"/>
        <v>0.29101385532759516</v>
      </c>
    </row>
    <row r="60" spans="2:37">
      <c r="B60" t="s">
        <v>83</v>
      </c>
      <c r="C60" t="str">
        <v>Commercial</v>
      </c>
      <c r="D60" t="str">
        <v>Alberta</v>
      </c>
      <c r="E60" s="309">
        <f t="shared" ref="E60:AK60" si="5">E119/E$131</f>
        <v>0.10691794268211727</v>
      </c>
      <c r="F60" s="309">
        <f t="shared" si="5"/>
        <v>0.10730705304337861</v>
      </c>
      <c r="G60" s="309">
        <f t="shared" si="5"/>
        <v>0.11859871795300188</v>
      </c>
      <c r="H60" s="309">
        <f t="shared" si="5"/>
        <v>0.11707591354421366</v>
      </c>
      <c r="I60" s="309">
        <f t="shared" si="5"/>
        <v>0.11426393238960343</v>
      </c>
      <c r="J60" s="309">
        <f t="shared" si="5"/>
        <v>0.1149526436784326</v>
      </c>
      <c r="K60" s="309">
        <f t="shared" si="5"/>
        <v>0.11443402044998098</v>
      </c>
      <c r="L60" s="309">
        <f t="shared" si="5"/>
        <v>0.11365436829995486</v>
      </c>
      <c r="M60" s="309">
        <f t="shared" si="5"/>
        <v>0.11262715284454416</v>
      </c>
      <c r="N60" s="309">
        <f t="shared" si="5"/>
        <v>0.11079717598891058</v>
      </c>
      <c r="O60" s="309">
        <f t="shared" si="5"/>
        <v>0.10869743604366944</v>
      </c>
      <c r="P60" s="309">
        <f t="shared" si="5"/>
        <v>0.10595563091445101</v>
      </c>
      <c r="Q60" s="309">
        <f t="shared" si="5"/>
        <v>0.10316588551242011</v>
      </c>
      <c r="R60" s="309">
        <f t="shared" si="5"/>
        <v>0.10326660426246061</v>
      </c>
      <c r="S60" s="309">
        <f t="shared" si="5"/>
        <v>0.10324723586493974</v>
      </c>
      <c r="T60" s="309">
        <f t="shared" si="5"/>
        <v>0.1035075781484532</v>
      </c>
      <c r="U60" s="309">
        <f t="shared" si="5"/>
        <v>0.10359662795874904</v>
      </c>
      <c r="V60" s="309">
        <f t="shared" si="5"/>
        <v>0.10378400427633044</v>
      </c>
      <c r="W60" s="309">
        <f t="shared" si="5"/>
        <v>0.10393670108436891</v>
      </c>
      <c r="X60" s="309">
        <f t="shared" si="5"/>
        <v>0.10435082807694734</v>
      </c>
      <c r="Y60" s="309">
        <f t="shared" si="5"/>
        <v>0.10482592855739142</v>
      </c>
      <c r="Z60" s="309">
        <f t="shared" si="5"/>
        <v>0.10549754432931914</v>
      </c>
      <c r="AA60" s="309">
        <f t="shared" si="5"/>
        <v>0.10587873406925287</v>
      </c>
      <c r="AB60" s="309">
        <f t="shared" si="5"/>
        <v>0.10631953645780828</v>
      </c>
      <c r="AC60" s="309">
        <f t="shared" si="5"/>
        <v>0.10649967824098253</v>
      </c>
      <c r="AD60" s="309">
        <f t="shared" si="5"/>
        <v>0.10680952153971711</v>
      </c>
      <c r="AE60" s="309">
        <f t="shared" si="5"/>
        <v>0.10705592650267305</v>
      </c>
      <c r="AF60" s="309">
        <f t="shared" si="5"/>
        <v>0.10719063455003491</v>
      </c>
      <c r="AG60" s="309">
        <f t="shared" si="5"/>
        <v>0.10722698591735548</v>
      </c>
      <c r="AH60" s="309">
        <f t="shared" si="5"/>
        <v>0.10727397995266952</v>
      </c>
      <c r="AI60" s="309">
        <f t="shared" si="5"/>
        <v>0.10717149236284702</v>
      </c>
      <c r="AJ60" s="309">
        <f t="shared" si="5"/>
        <v>0.1070945945037773</v>
      </c>
      <c r="AK60" s="309">
        <f t="shared" si="5"/>
        <v>0.10691070883259775</v>
      </c>
    </row>
    <row r="61" spans="2:37">
      <c r="B61" t="s">
        <v>83</v>
      </c>
      <c r="C61" t="str">
        <v>Commercial</v>
      </c>
      <c r="D61" t="str">
        <v>British Columbia</v>
      </c>
      <c r="E61" s="309">
        <f t="shared" ref="E61:AK61" si="6">E120/E$131</f>
        <v>5.0116322203279044E-2</v>
      </c>
      <c r="F61" s="309">
        <f t="shared" si="6"/>
        <v>4.5940188513070156E-2</v>
      </c>
      <c r="G61" s="309">
        <f t="shared" si="6"/>
        <v>4.6105952585210594E-2</v>
      </c>
      <c r="H61" s="309">
        <f t="shared" si="6"/>
        <v>4.6094557653598024E-2</v>
      </c>
      <c r="I61" s="309">
        <f t="shared" si="6"/>
        <v>4.3907625646886585E-2</v>
      </c>
      <c r="J61" s="309">
        <f t="shared" si="6"/>
        <v>4.347779200208942E-2</v>
      </c>
      <c r="K61" s="309">
        <f t="shared" si="6"/>
        <v>4.2950504039377724E-2</v>
      </c>
      <c r="L61" s="309">
        <f t="shared" si="6"/>
        <v>4.2789290285350716E-2</v>
      </c>
      <c r="M61" s="309">
        <f t="shared" si="6"/>
        <v>4.2549763201937117E-2</v>
      </c>
      <c r="N61" s="309">
        <f t="shared" si="6"/>
        <v>4.2494838081521089E-2</v>
      </c>
      <c r="O61" s="309">
        <f t="shared" si="6"/>
        <v>4.2565203126941016E-2</v>
      </c>
      <c r="P61" s="309">
        <f t="shared" si="6"/>
        <v>4.2624363295405594E-2</v>
      </c>
      <c r="Q61" s="309">
        <f t="shared" si="6"/>
        <v>4.2711373202453148E-2</v>
      </c>
      <c r="R61" s="309">
        <f t="shared" si="6"/>
        <v>4.2663692772770878E-2</v>
      </c>
      <c r="S61" s="309">
        <f t="shared" si="6"/>
        <v>4.2467425365962319E-2</v>
      </c>
      <c r="T61" s="309">
        <f t="shared" si="6"/>
        <v>4.2362965984928377E-2</v>
      </c>
      <c r="U61" s="309">
        <f t="shared" si="6"/>
        <v>4.2288127406382145E-2</v>
      </c>
      <c r="V61" s="309">
        <f t="shared" si="6"/>
        <v>4.2175936821535628E-2</v>
      </c>
      <c r="W61" s="309">
        <f t="shared" si="6"/>
        <v>4.2152493868474368E-2</v>
      </c>
      <c r="X61" s="309">
        <f t="shared" si="6"/>
        <v>4.2198970651281996E-2</v>
      </c>
      <c r="Y61" s="309">
        <f t="shared" si="6"/>
        <v>4.2084019893879152E-2</v>
      </c>
      <c r="Z61" s="309">
        <f t="shared" si="6"/>
        <v>4.2031996837219365E-2</v>
      </c>
      <c r="AA61" s="309">
        <f t="shared" si="6"/>
        <v>4.1950924054359059E-2</v>
      </c>
      <c r="AB61" s="309">
        <f t="shared" si="6"/>
        <v>4.1932460956855024E-2</v>
      </c>
      <c r="AC61" s="309">
        <f t="shared" si="6"/>
        <v>4.1773304885112675E-2</v>
      </c>
      <c r="AD61" s="309">
        <f t="shared" si="6"/>
        <v>4.1793612850853569E-2</v>
      </c>
      <c r="AE61" s="309">
        <f t="shared" si="6"/>
        <v>4.1787124621440914E-2</v>
      </c>
      <c r="AF61" s="309">
        <f t="shared" si="6"/>
        <v>4.171862396365586E-2</v>
      </c>
      <c r="AG61" s="309">
        <f t="shared" si="6"/>
        <v>4.162345161230676E-2</v>
      </c>
      <c r="AH61" s="309">
        <f t="shared" si="6"/>
        <v>4.1547163594731706E-2</v>
      </c>
      <c r="AI61" s="309">
        <f t="shared" si="6"/>
        <v>4.1459531756337195E-2</v>
      </c>
      <c r="AJ61" s="309">
        <f t="shared" si="6"/>
        <v>4.1370192740646232E-2</v>
      </c>
      <c r="AK61" s="309">
        <f t="shared" si="6"/>
        <v>4.1229925328059393E-2</v>
      </c>
    </row>
    <row r="62" spans="2:37">
      <c r="B62" t="s">
        <v>83</v>
      </c>
      <c r="C62" t="str">
        <v>Commercial</v>
      </c>
      <c r="D62" t="str">
        <v>Manitoba</v>
      </c>
      <c r="E62" s="309">
        <f t="shared" ref="E62:AK62" si="7">E121/E$131</f>
        <v>4.3849653303922372E-3</v>
      </c>
      <c r="F62" s="309">
        <f t="shared" si="7"/>
        <v>4.4043204208355355E-3</v>
      </c>
      <c r="G62" s="309">
        <f t="shared" si="7"/>
        <v>4.4493768969162796E-3</v>
      </c>
      <c r="H62" s="309">
        <f t="shared" si="7"/>
        <v>4.4454436530593959E-3</v>
      </c>
      <c r="I62" s="309">
        <f t="shared" si="7"/>
        <v>3.8988579156894738E-3</v>
      </c>
      <c r="J62" s="309">
        <f t="shared" si="7"/>
        <v>3.9105859704035174E-3</v>
      </c>
      <c r="K62" s="309">
        <f t="shared" si="7"/>
        <v>3.9433161572602271E-3</v>
      </c>
      <c r="L62" s="309">
        <f t="shared" si="7"/>
        <v>3.9602861645224056E-3</v>
      </c>
      <c r="M62" s="309">
        <f t="shared" si="7"/>
        <v>4.0205224987833682E-3</v>
      </c>
      <c r="N62" s="309">
        <f t="shared" si="7"/>
        <v>4.0688502919581683E-3</v>
      </c>
      <c r="O62" s="309">
        <f t="shared" si="7"/>
        <v>4.1186749921923553E-3</v>
      </c>
      <c r="P62" s="309">
        <f t="shared" si="7"/>
        <v>4.161838347490004E-3</v>
      </c>
      <c r="Q62" s="309">
        <f t="shared" si="7"/>
        <v>4.2079933722126281E-3</v>
      </c>
      <c r="R62" s="309">
        <f t="shared" si="7"/>
        <v>4.1943691966221074E-3</v>
      </c>
      <c r="S62" s="309">
        <f t="shared" si="7"/>
        <v>4.1860406281652544E-3</v>
      </c>
      <c r="T62" s="309">
        <f t="shared" si="7"/>
        <v>4.1632477119302918E-3</v>
      </c>
      <c r="U62" s="309">
        <f t="shared" si="7"/>
        <v>4.1400255042526807E-3</v>
      </c>
      <c r="V62" s="309">
        <f t="shared" si="7"/>
        <v>4.1138703133275648E-3</v>
      </c>
      <c r="W62" s="309">
        <f t="shared" si="7"/>
        <v>4.0925654803611929E-3</v>
      </c>
      <c r="X62" s="309">
        <f t="shared" si="7"/>
        <v>4.0560580959516819E-3</v>
      </c>
      <c r="Y62" s="309">
        <f t="shared" si="7"/>
        <v>4.0253359737570105E-3</v>
      </c>
      <c r="Z62" s="309">
        <f t="shared" si="7"/>
        <v>3.9893620998040303E-3</v>
      </c>
      <c r="AA62" s="309">
        <f t="shared" si="7"/>
        <v>3.9514039048765513E-3</v>
      </c>
      <c r="AB62" s="309">
        <f t="shared" si="7"/>
        <v>3.9240558082033221E-3</v>
      </c>
      <c r="AC62" s="309">
        <f t="shared" si="7"/>
        <v>3.9454010373715246E-3</v>
      </c>
      <c r="AD62" s="309">
        <f t="shared" si="7"/>
        <v>3.9551140411257105E-3</v>
      </c>
      <c r="AE62" s="309">
        <f t="shared" si="7"/>
        <v>3.955541453394198E-3</v>
      </c>
      <c r="AF62" s="309">
        <f t="shared" si="7"/>
        <v>3.933433375069407E-3</v>
      </c>
      <c r="AG62" s="309">
        <f t="shared" si="7"/>
        <v>3.9176512975162489E-3</v>
      </c>
      <c r="AH62" s="309">
        <f t="shared" si="7"/>
        <v>3.8826539426642529E-3</v>
      </c>
      <c r="AI62" s="309">
        <f t="shared" si="7"/>
        <v>3.8462278068277698E-3</v>
      </c>
      <c r="AJ62" s="309">
        <f t="shared" si="7"/>
        <v>3.8031190011325344E-3</v>
      </c>
      <c r="AK62" s="309">
        <f t="shared" si="7"/>
        <v>3.7595849445730021E-3</v>
      </c>
    </row>
    <row r="63" spans="2:37">
      <c r="B63" t="s">
        <v>83</v>
      </c>
      <c r="C63" t="str">
        <v>Commercial</v>
      </c>
      <c r="D63" t="str">
        <v>New Brunswick</v>
      </c>
      <c r="E63" s="309">
        <f t="shared" ref="E63:AK63" si="8">E122/E$131</f>
        <v>0</v>
      </c>
      <c r="F63" s="309">
        <f t="shared" si="8"/>
        <v>0</v>
      </c>
      <c r="G63" s="309">
        <f t="shared" si="8"/>
        <v>0</v>
      </c>
      <c r="H63" s="309">
        <f t="shared" si="8"/>
        <v>0</v>
      </c>
      <c r="I63" s="309">
        <f t="shared" si="8"/>
        <v>0</v>
      </c>
      <c r="J63" s="309">
        <f t="shared" si="8"/>
        <v>0</v>
      </c>
      <c r="K63" s="309">
        <f t="shared" si="8"/>
        <v>0</v>
      </c>
      <c r="L63" s="309">
        <f t="shared" si="8"/>
        <v>0</v>
      </c>
      <c r="M63" s="309">
        <f t="shared" si="8"/>
        <v>0</v>
      </c>
      <c r="N63" s="309">
        <f t="shared" si="8"/>
        <v>0</v>
      </c>
      <c r="O63" s="309">
        <f t="shared" si="8"/>
        <v>0</v>
      </c>
      <c r="P63" s="309">
        <f t="shared" si="8"/>
        <v>0</v>
      </c>
      <c r="Q63" s="309">
        <f t="shared" si="8"/>
        <v>0</v>
      </c>
      <c r="R63" s="309">
        <f t="shared" si="8"/>
        <v>0</v>
      </c>
      <c r="S63" s="309">
        <f t="shared" si="8"/>
        <v>0</v>
      </c>
      <c r="T63" s="309">
        <f t="shared" si="8"/>
        <v>0</v>
      </c>
      <c r="U63" s="309">
        <f t="shared" si="8"/>
        <v>0</v>
      </c>
      <c r="V63" s="309">
        <f t="shared" si="8"/>
        <v>0</v>
      </c>
      <c r="W63" s="309">
        <f t="shared" si="8"/>
        <v>0</v>
      </c>
      <c r="X63" s="309">
        <f t="shared" si="8"/>
        <v>0</v>
      </c>
      <c r="Y63" s="309">
        <f t="shared" si="8"/>
        <v>0</v>
      </c>
      <c r="Z63" s="309">
        <f t="shared" si="8"/>
        <v>0</v>
      </c>
      <c r="AA63" s="309">
        <f t="shared" si="8"/>
        <v>0</v>
      </c>
      <c r="AB63" s="309">
        <f t="shared" si="8"/>
        <v>0</v>
      </c>
      <c r="AC63" s="309">
        <f t="shared" si="8"/>
        <v>0</v>
      </c>
      <c r="AD63" s="309">
        <f t="shared" si="8"/>
        <v>0</v>
      </c>
      <c r="AE63" s="309">
        <f t="shared" si="8"/>
        <v>0</v>
      </c>
      <c r="AF63" s="309">
        <f t="shared" si="8"/>
        <v>0</v>
      </c>
      <c r="AG63" s="309">
        <f t="shared" si="8"/>
        <v>0</v>
      </c>
      <c r="AH63" s="309">
        <f t="shared" si="8"/>
        <v>0</v>
      </c>
      <c r="AI63" s="309">
        <f t="shared" si="8"/>
        <v>0</v>
      </c>
      <c r="AJ63" s="309">
        <f t="shared" si="8"/>
        <v>0</v>
      </c>
      <c r="AK63" s="309">
        <f t="shared" si="8"/>
        <v>0</v>
      </c>
    </row>
    <row r="64" spans="2:37">
      <c r="B64" t="s">
        <v>83</v>
      </c>
      <c r="C64" t="str">
        <v>Commercial</v>
      </c>
      <c r="D64" t="str">
        <v>Newfoundland and Labrador</v>
      </c>
      <c r="E64" s="309">
        <f t="shared" ref="E64:AK64" si="9">E123/E$131</f>
        <v>1.9001516431699694E-3</v>
      </c>
      <c r="F64" s="309">
        <f t="shared" si="9"/>
        <v>3.6566734358171571E-5</v>
      </c>
      <c r="G64" s="309">
        <f t="shared" si="9"/>
        <v>3.9807002865377803E-5</v>
      </c>
      <c r="H64" s="309">
        <f t="shared" si="9"/>
        <v>3.7396417098055773E-5</v>
      </c>
      <c r="I64" s="309">
        <f t="shared" si="9"/>
        <v>3.463283423571108E-5</v>
      </c>
      <c r="J64" s="309">
        <f t="shared" si="9"/>
        <v>3.1908679722240848E-5</v>
      </c>
      <c r="K64" s="309">
        <f t="shared" si="9"/>
        <v>2.9489352058482107E-5</v>
      </c>
      <c r="L64" s="309">
        <f t="shared" si="9"/>
        <v>2.7373545318014008E-5</v>
      </c>
      <c r="M64" s="309">
        <f t="shared" si="9"/>
        <v>2.5222851309807835E-5</v>
      </c>
      <c r="N64" s="309">
        <f t="shared" si="9"/>
        <v>2.3466662840255396E-5</v>
      </c>
      <c r="O64" s="309">
        <f t="shared" si="9"/>
        <v>2.1993366497307635E-5</v>
      </c>
      <c r="P64" s="309">
        <f t="shared" si="9"/>
        <v>2.0580350526373182E-5</v>
      </c>
      <c r="Q64" s="309">
        <f t="shared" si="9"/>
        <v>1.9237959597181947E-5</v>
      </c>
      <c r="R64" s="309">
        <f t="shared" si="9"/>
        <v>1.7682053413760825E-5</v>
      </c>
      <c r="S64" s="309">
        <f t="shared" si="9"/>
        <v>1.6351721203770525E-5</v>
      </c>
      <c r="T64" s="309">
        <f t="shared" si="9"/>
        <v>1.5087019774772348E-5</v>
      </c>
      <c r="U64" s="309">
        <f t="shared" si="9"/>
        <v>1.397619531410424E-5</v>
      </c>
      <c r="V64" s="309">
        <f t="shared" si="9"/>
        <v>1.2862065222001541E-5</v>
      </c>
      <c r="W64" s="309">
        <f t="shared" si="9"/>
        <v>1.18992100297526E-5</v>
      </c>
      <c r="X64" s="309">
        <f t="shared" si="9"/>
        <v>1.0969319119127111E-5</v>
      </c>
      <c r="Y64" s="309">
        <f t="shared" si="9"/>
        <v>1.0128342731024474E-5</v>
      </c>
      <c r="Z64" s="309">
        <f t="shared" si="9"/>
        <v>9.2706315662612395E-6</v>
      </c>
      <c r="AA64" s="309">
        <f t="shared" si="9"/>
        <v>8.4784499370586657E-6</v>
      </c>
      <c r="AB64" s="309">
        <f t="shared" si="9"/>
        <v>7.8227246609033367E-6</v>
      </c>
      <c r="AC64" s="309">
        <f t="shared" si="9"/>
        <v>7.1583163932019363E-6</v>
      </c>
      <c r="AD64" s="309">
        <f t="shared" si="9"/>
        <v>6.6645388436126842E-6</v>
      </c>
      <c r="AE64" s="309">
        <f t="shared" si="9"/>
        <v>6.0273823982351812E-6</v>
      </c>
      <c r="AF64" s="309">
        <f t="shared" si="9"/>
        <v>5.53265415038435E-6</v>
      </c>
      <c r="AG64" s="309">
        <f t="shared" si="9"/>
        <v>5.1830048989201996E-6</v>
      </c>
      <c r="AH64" s="309">
        <f t="shared" si="9"/>
        <v>4.7028939811394585E-6</v>
      </c>
      <c r="AI64" s="309">
        <f t="shared" si="9"/>
        <v>4.364204305314823E-6</v>
      </c>
      <c r="AJ64" s="309">
        <f t="shared" si="9"/>
        <v>3.8978777534138007E-6</v>
      </c>
      <c r="AK64" s="309">
        <f t="shared" si="9"/>
        <v>3.5708584621476436E-6</v>
      </c>
    </row>
    <row r="65" spans="2:37">
      <c r="B65" t="s">
        <v>83</v>
      </c>
      <c r="C65" t="str">
        <v>Commercial</v>
      </c>
      <c r="D65" t="str">
        <v>Northwest Territories</v>
      </c>
      <c r="E65" s="309">
        <f t="shared" ref="E65:AK65" si="10">E124/E$131</f>
        <v>1.0221652192496856E-2</v>
      </c>
      <c r="F65" s="309">
        <f t="shared" si="10"/>
        <v>1.0302031710291416E-2</v>
      </c>
      <c r="G65" s="309">
        <f t="shared" si="10"/>
        <v>1.0364348848233769E-2</v>
      </c>
      <c r="H65" s="309">
        <f t="shared" si="10"/>
        <v>1.0138863391331777E-2</v>
      </c>
      <c r="I65" s="309">
        <f t="shared" si="10"/>
        <v>1.041634290886799E-2</v>
      </c>
      <c r="J65" s="309">
        <f t="shared" si="10"/>
        <v>1.0649374131928799E-2</v>
      </c>
      <c r="K65" s="309">
        <f t="shared" si="10"/>
        <v>1.0894693671245922E-2</v>
      </c>
      <c r="L65" s="309">
        <f t="shared" si="10"/>
        <v>1.1148875095252539E-2</v>
      </c>
      <c r="M65" s="309">
        <f t="shared" si="10"/>
        <v>1.1383517905257035E-2</v>
      </c>
      <c r="N65" s="309">
        <f t="shared" si="10"/>
        <v>1.1611812968604593E-2</v>
      </c>
      <c r="O65" s="309">
        <f t="shared" si="10"/>
        <v>1.1814988160743299E-2</v>
      </c>
      <c r="P65" s="309">
        <f t="shared" si="10"/>
        <v>1.1997422848643042E-2</v>
      </c>
      <c r="Q65" s="309">
        <f t="shared" si="10"/>
        <v>1.2148150906278554E-2</v>
      </c>
      <c r="R65" s="309">
        <f t="shared" si="10"/>
        <v>1.2220625494884224E-2</v>
      </c>
      <c r="S65" s="309">
        <f t="shared" si="10"/>
        <v>1.2261785503057619E-2</v>
      </c>
      <c r="T65" s="309">
        <f t="shared" si="10"/>
        <v>1.2288685504914829E-2</v>
      </c>
      <c r="U65" s="309">
        <f t="shared" si="10"/>
        <v>1.2338830278459565E-2</v>
      </c>
      <c r="V65" s="309">
        <f t="shared" si="10"/>
        <v>1.237835969775984E-2</v>
      </c>
      <c r="W65" s="309">
        <f t="shared" si="10"/>
        <v>1.2403248362294941E-2</v>
      </c>
      <c r="X65" s="309">
        <f t="shared" si="10"/>
        <v>1.2426867397081128E-2</v>
      </c>
      <c r="Y65" s="309">
        <f t="shared" si="10"/>
        <v>1.2370788045532193E-2</v>
      </c>
      <c r="Z65" s="309">
        <f t="shared" si="10"/>
        <v>1.2316333088409227E-2</v>
      </c>
      <c r="AA65" s="309">
        <f t="shared" si="10"/>
        <v>1.2314576671738367E-2</v>
      </c>
      <c r="AB65" s="309">
        <f t="shared" si="10"/>
        <v>1.2286696069287497E-2</v>
      </c>
      <c r="AC65" s="309">
        <f t="shared" si="10"/>
        <v>1.2279580464224121E-2</v>
      </c>
      <c r="AD65" s="309">
        <f t="shared" si="10"/>
        <v>1.2327368522774541E-2</v>
      </c>
      <c r="AE65" s="309">
        <f t="shared" si="10"/>
        <v>1.2315664348851113E-2</v>
      </c>
      <c r="AF65" s="309">
        <f t="shared" si="10"/>
        <v>1.2350444555854132E-2</v>
      </c>
      <c r="AG65" s="309">
        <f t="shared" si="10"/>
        <v>1.2404331535250879E-2</v>
      </c>
      <c r="AH65" s="309">
        <f t="shared" si="10"/>
        <v>1.2368196209163147E-2</v>
      </c>
      <c r="AI65" s="309">
        <f t="shared" si="10"/>
        <v>1.2292326951457362E-2</v>
      </c>
      <c r="AJ65" s="309">
        <f t="shared" si="10"/>
        <v>1.2196459490431783E-2</v>
      </c>
      <c r="AK65" s="309">
        <f t="shared" si="10"/>
        <v>1.2129809433864195E-2</v>
      </c>
    </row>
    <row r="66" spans="2:37">
      <c r="B66" t="s">
        <v>83</v>
      </c>
      <c r="C66" t="str">
        <v>Commercial</v>
      </c>
      <c r="D66" t="str">
        <v>Nova Scotia</v>
      </c>
      <c r="E66" s="309">
        <f t="shared" ref="E66:AK66" si="11">E125/E$131</f>
        <v>0</v>
      </c>
      <c r="F66" s="309">
        <f t="shared" si="11"/>
        <v>0</v>
      </c>
      <c r="G66" s="309">
        <f t="shared" si="11"/>
        <v>0</v>
      </c>
      <c r="H66" s="309">
        <f t="shared" si="11"/>
        <v>0</v>
      </c>
      <c r="I66" s="309">
        <f t="shared" si="11"/>
        <v>0</v>
      </c>
      <c r="J66" s="309">
        <f t="shared" si="11"/>
        <v>0</v>
      </c>
      <c r="K66" s="309">
        <f t="shared" si="11"/>
        <v>0</v>
      </c>
      <c r="L66" s="309">
        <f t="shared" si="11"/>
        <v>0</v>
      </c>
      <c r="M66" s="309">
        <f t="shared" si="11"/>
        <v>0</v>
      </c>
      <c r="N66" s="309">
        <f t="shared" si="11"/>
        <v>0</v>
      </c>
      <c r="O66" s="309">
        <f t="shared" si="11"/>
        <v>0</v>
      </c>
      <c r="P66" s="309">
        <f t="shared" si="11"/>
        <v>0</v>
      </c>
      <c r="Q66" s="309">
        <f t="shared" si="11"/>
        <v>0</v>
      </c>
      <c r="R66" s="309">
        <f t="shared" si="11"/>
        <v>0</v>
      </c>
      <c r="S66" s="309">
        <f t="shared" si="11"/>
        <v>0</v>
      </c>
      <c r="T66" s="309">
        <f t="shared" si="11"/>
        <v>0</v>
      </c>
      <c r="U66" s="309">
        <f t="shared" si="11"/>
        <v>0</v>
      </c>
      <c r="V66" s="309">
        <f t="shared" si="11"/>
        <v>0</v>
      </c>
      <c r="W66" s="309">
        <f t="shared" si="11"/>
        <v>0</v>
      </c>
      <c r="X66" s="309">
        <f t="shared" si="11"/>
        <v>0</v>
      </c>
      <c r="Y66" s="309">
        <f t="shared" si="11"/>
        <v>0</v>
      </c>
      <c r="Z66" s="309">
        <f t="shared" si="11"/>
        <v>0</v>
      </c>
      <c r="AA66" s="309">
        <f t="shared" si="11"/>
        <v>0</v>
      </c>
      <c r="AB66" s="309">
        <f t="shared" si="11"/>
        <v>0</v>
      </c>
      <c r="AC66" s="309">
        <f t="shared" si="11"/>
        <v>0</v>
      </c>
      <c r="AD66" s="309">
        <f t="shared" si="11"/>
        <v>0</v>
      </c>
      <c r="AE66" s="309">
        <f t="shared" si="11"/>
        <v>0</v>
      </c>
      <c r="AF66" s="309">
        <f t="shared" si="11"/>
        <v>0</v>
      </c>
      <c r="AG66" s="309">
        <f t="shared" si="11"/>
        <v>0</v>
      </c>
      <c r="AH66" s="309">
        <f t="shared" si="11"/>
        <v>0</v>
      </c>
      <c r="AI66" s="309">
        <f t="shared" si="11"/>
        <v>0</v>
      </c>
      <c r="AJ66" s="309">
        <f t="shared" si="11"/>
        <v>0</v>
      </c>
      <c r="AK66" s="309">
        <f t="shared" si="11"/>
        <v>0</v>
      </c>
    </row>
    <row r="67" spans="2:37">
      <c r="B67" t="s">
        <v>83</v>
      </c>
      <c r="C67" t="str">
        <v>Commercial</v>
      </c>
      <c r="D67" t="str">
        <v>Nunavut</v>
      </c>
      <c r="E67" s="309">
        <f t="shared" ref="E67:AK67" si="12">E126/E$131</f>
        <v>0.36543222560689193</v>
      </c>
      <c r="F67" s="309">
        <f t="shared" si="12"/>
        <v>0.36116514937375049</v>
      </c>
      <c r="G67" s="309">
        <f t="shared" si="12"/>
        <v>0.35619669366520945</v>
      </c>
      <c r="H67" s="309">
        <f t="shared" si="12"/>
        <v>0.36025446709810011</v>
      </c>
      <c r="I67" s="309">
        <f t="shared" si="12"/>
        <v>0.34760960922026696</v>
      </c>
      <c r="J67" s="309">
        <f t="shared" si="12"/>
        <v>0.34855416749515972</v>
      </c>
      <c r="K67" s="309">
        <f t="shared" si="12"/>
        <v>0.35052768983807253</v>
      </c>
      <c r="L67" s="309">
        <f t="shared" si="12"/>
        <v>0.35336583633579199</v>
      </c>
      <c r="M67" s="309">
        <f t="shared" si="12"/>
        <v>0.3550028783724436</v>
      </c>
      <c r="N67" s="309">
        <f t="shared" si="12"/>
        <v>0.35736558758879589</v>
      </c>
      <c r="O67" s="309">
        <f t="shared" si="12"/>
        <v>0.36102884665117629</v>
      </c>
      <c r="P67" s="309">
        <f t="shared" si="12"/>
        <v>0.3643152080343231</v>
      </c>
      <c r="Q67" s="309">
        <f t="shared" si="12"/>
        <v>0.36734961423236662</v>
      </c>
      <c r="R67" s="309">
        <f t="shared" si="12"/>
        <v>0.36782455680475989</v>
      </c>
      <c r="S67" s="309">
        <f t="shared" si="12"/>
        <v>0.36822132455729262</v>
      </c>
      <c r="T67" s="309">
        <f t="shared" si="12"/>
        <v>0.36888594674897818</v>
      </c>
      <c r="U67" s="309">
        <f t="shared" si="12"/>
        <v>0.36978478655815611</v>
      </c>
      <c r="V67" s="309">
        <f t="shared" si="12"/>
        <v>0.37043100014959807</v>
      </c>
      <c r="W67" s="309">
        <f t="shared" si="12"/>
        <v>0.37089608831776749</v>
      </c>
      <c r="X67" s="309">
        <f t="shared" si="12"/>
        <v>0.37235993626825598</v>
      </c>
      <c r="Y67" s="309">
        <f t="shared" si="12"/>
        <v>0.37215945337183109</v>
      </c>
      <c r="Z67" s="309">
        <f t="shared" si="12"/>
        <v>0.3710573274922373</v>
      </c>
      <c r="AA67" s="309">
        <f t="shared" si="12"/>
        <v>0.37123562400722188</v>
      </c>
      <c r="AB67" s="309">
        <f t="shared" si="12"/>
        <v>0.37087035782175792</v>
      </c>
      <c r="AC67" s="309">
        <f t="shared" si="12"/>
        <v>0.36995888350716594</v>
      </c>
      <c r="AD67" s="309">
        <f t="shared" si="12"/>
        <v>0.37014124331028808</v>
      </c>
      <c r="AE67" s="309">
        <f t="shared" si="12"/>
        <v>0.37033686896714629</v>
      </c>
      <c r="AF67" s="309">
        <f t="shared" si="12"/>
        <v>0.37027188597398408</v>
      </c>
      <c r="AG67" s="309">
        <f t="shared" si="12"/>
        <v>0.37049870032650134</v>
      </c>
      <c r="AH67" s="309">
        <f t="shared" si="12"/>
        <v>0.37074946563367139</v>
      </c>
      <c r="AI67" s="309">
        <f t="shared" si="12"/>
        <v>0.37114966370396291</v>
      </c>
      <c r="AJ67" s="309">
        <f t="shared" si="12"/>
        <v>0.37148011558148403</v>
      </c>
      <c r="AK67" s="309">
        <f t="shared" si="12"/>
        <v>0.37183044982104047</v>
      </c>
    </row>
    <row r="68" spans="2:37">
      <c r="B68" t="s">
        <v>83</v>
      </c>
      <c r="C68" t="str">
        <v>Commercial</v>
      </c>
      <c r="D68" t="str">
        <v>Ontario</v>
      </c>
      <c r="E68" s="309">
        <f t="shared" ref="E68:AK68" si="13">E127/E$131</f>
        <v>0</v>
      </c>
      <c r="F68" s="309">
        <f t="shared" si="13"/>
        <v>0</v>
      </c>
      <c r="G68" s="309">
        <f t="shared" si="13"/>
        <v>0</v>
      </c>
      <c r="H68" s="309">
        <f t="shared" si="13"/>
        <v>0</v>
      </c>
      <c r="I68" s="309">
        <f t="shared" si="13"/>
        <v>0</v>
      </c>
      <c r="J68" s="309">
        <f t="shared" si="13"/>
        <v>0</v>
      </c>
      <c r="K68" s="309">
        <f t="shared" si="13"/>
        <v>0</v>
      </c>
      <c r="L68" s="309">
        <f t="shared" si="13"/>
        <v>0</v>
      </c>
      <c r="M68" s="309">
        <f t="shared" si="13"/>
        <v>0</v>
      </c>
      <c r="N68" s="309">
        <f t="shared" si="13"/>
        <v>0</v>
      </c>
      <c r="O68" s="309">
        <f t="shared" si="13"/>
        <v>0</v>
      </c>
      <c r="P68" s="309">
        <f t="shared" si="13"/>
        <v>0</v>
      </c>
      <c r="Q68" s="309">
        <f t="shared" si="13"/>
        <v>0</v>
      </c>
      <c r="R68" s="309">
        <f t="shared" si="13"/>
        <v>0</v>
      </c>
      <c r="S68" s="309">
        <f t="shared" si="13"/>
        <v>0</v>
      </c>
      <c r="T68" s="309">
        <f t="shared" si="13"/>
        <v>0</v>
      </c>
      <c r="U68" s="309">
        <f t="shared" si="13"/>
        <v>0</v>
      </c>
      <c r="V68" s="309">
        <f t="shared" si="13"/>
        <v>0</v>
      </c>
      <c r="W68" s="309">
        <f t="shared" si="13"/>
        <v>0</v>
      </c>
      <c r="X68" s="309">
        <f t="shared" si="13"/>
        <v>0</v>
      </c>
      <c r="Y68" s="309">
        <f t="shared" si="13"/>
        <v>0</v>
      </c>
      <c r="Z68" s="309">
        <f t="shared" si="13"/>
        <v>0</v>
      </c>
      <c r="AA68" s="309">
        <f t="shared" si="13"/>
        <v>0</v>
      </c>
      <c r="AB68" s="309">
        <f t="shared" si="13"/>
        <v>0</v>
      </c>
      <c r="AC68" s="309">
        <f t="shared" si="13"/>
        <v>0</v>
      </c>
      <c r="AD68" s="309">
        <f t="shared" si="13"/>
        <v>0</v>
      </c>
      <c r="AE68" s="309">
        <f t="shared" si="13"/>
        <v>0</v>
      </c>
      <c r="AF68" s="309">
        <f t="shared" si="13"/>
        <v>0</v>
      </c>
      <c r="AG68" s="309">
        <f t="shared" si="13"/>
        <v>0</v>
      </c>
      <c r="AH68" s="309">
        <f t="shared" si="13"/>
        <v>0</v>
      </c>
      <c r="AI68" s="309">
        <f t="shared" si="13"/>
        <v>0</v>
      </c>
      <c r="AJ68" s="309">
        <f t="shared" si="13"/>
        <v>0</v>
      </c>
      <c r="AK68" s="309">
        <f t="shared" si="13"/>
        <v>0</v>
      </c>
    </row>
    <row r="69" spans="2:37">
      <c r="B69" t="s">
        <v>83</v>
      </c>
      <c r="C69" t="str">
        <v>Commercial</v>
      </c>
      <c r="D69" s="1" t="str">
        <v>Prince Edward Island</v>
      </c>
      <c r="E69" s="309">
        <f t="shared" ref="E69:AK69" si="14">E128/E$131</f>
        <v>0.10740468802461711</v>
      </c>
      <c r="F69" s="309">
        <f t="shared" si="14"/>
        <v>0.10179240888188305</v>
      </c>
      <c r="G69" s="309">
        <f t="shared" si="14"/>
        <v>9.3094196879915492E-2</v>
      </c>
      <c r="H69" s="309">
        <f t="shared" si="14"/>
        <v>9.8809759252804802E-2</v>
      </c>
      <c r="I69" s="309">
        <f t="shared" si="14"/>
        <v>0.10115066851730327</v>
      </c>
      <c r="J69" s="309">
        <f t="shared" si="14"/>
        <v>0.10211604773183945</v>
      </c>
      <c r="K69" s="309">
        <f t="shared" si="14"/>
        <v>0.10204952471274055</v>
      </c>
      <c r="L69" s="309">
        <f t="shared" si="14"/>
        <v>9.9700962513039421E-2</v>
      </c>
      <c r="M69" s="309">
        <f t="shared" si="14"/>
        <v>9.8706661206661217E-2</v>
      </c>
      <c r="N69" s="309">
        <f t="shared" si="14"/>
        <v>9.7955082116878325E-2</v>
      </c>
      <c r="O69" s="309">
        <f t="shared" si="14"/>
        <v>9.7340061584459764E-2</v>
      </c>
      <c r="P69" s="309">
        <f t="shared" si="14"/>
        <v>9.7246917362981328E-2</v>
      </c>
      <c r="Q69" s="309">
        <f t="shared" si="14"/>
        <v>9.7529473640116715E-2</v>
      </c>
      <c r="R69" s="309">
        <f t="shared" si="14"/>
        <v>9.7279367913122181E-2</v>
      </c>
      <c r="S69" s="309">
        <f t="shared" si="14"/>
        <v>9.8659652498157349E-2</v>
      </c>
      <c r="T69" s="309">
        <f t="shared" si="14"/>
        <v>9.9228252753765997E-2</v>
      </c>
      <c r="U69" s="309">
        <f t="shared" si="14"/>
        <v>0.10081029680063389</v>
      </c>
      <c r="V69" s="309">
        <f t="shared" si="14"/>
        <v>0.1020601812969341</v>
      </c>
      <c r="W69" s="309">
        <f t="shared" si="14"/>
        <v>0.10326332783986469</v>
      </c>
      <c r="X69" s="309">
        <f t="shared" si="14"/>
        <v>0.1019758181360019</v>
      </c>
      <c r="Y69" s="309">
        <f t="shared" si="14"/>
        <v>0.1019319435836193</v>
      </c>
      <c r="Z69" s="309">
        <f t="shared" si="14"/>
        <v>0.10155707733471137</v>
      </c>
      <c r="AA69" s="309">
        <f t="shared" si="14"/>
        <v>0.10169573461083245</v>
      </c>
      <c r="AB69" s="309">
        <f t="shared" si="14"/>
        <v>0.10158782122801133</v>
      </c>
      <c r="AC69" s="309">
        <f t="shared" si="14"/>
        <v>0.10287289532715332</v>
      </c>
      <c r="AD69" s="309">
        <f t="shared" si="14"/>
        <v>0.1015300477253422</v>
      </c>
      <c r="AE69" s="309">
        <f t="shared" si="14"/>
        <v>0.10036797169541226</v>
      </c>
      <c r="AF69" s="309">
        <f t="shared" si="14"/>
        <v>9.9963995189144436E-2</v>
      </c>
      <c r="AG69" s="309">
        <f t="shared" si="14"/>
        <v>9.9572107925290781E-2</v>
      </c>
      <c r="AH69" s="309">
        <f t="shared" si="14"/>
        <v>9.8989693884481145E-2</v>
      </c>
      <c r="AI69" s="309">
        <f t="shared" si="14"/>
        <v>9.8699617136539172E-2</v>
      </c>
      <c r="AJ69" s="309">
        <f t="shared" si="14"/>
        <v>9.8171142640013767E-2</v>
      </c>
      <c r="AK69" s="309">
        <f t="shared" si="14"/>
        <v>9.7897862074137088E-2</v>
      </c>
    </row>
    <row r="70" spans="2:37">
      <c r="B70" t="s">
        <v>83</v>
      </c>
      <c r="C70" t="str">
        <v>Commercial</v>
      </c>
      <c r="D70" t="str">
        <v>Quebec</v>
      </c>
      <c r="E70" s="309">
        <f t="shared" ref="E70:AK70" si="15">E129/E$131</f>
        <v>8.0845279407436507E-2</v>
      </c>
      <c r="F70" s="309">
        <f t="shared" si="15"/>
        <v>7.3392970188052256E-2</v>
      </c>
      <c r="G70" s="309">
        <f t="shared" si="15"/>
        <v>7.3302707123172606E-2</v>
      </c>
      <c r="H70" s="309">
        <f t="shared" si="15"/>
        <v>7.33077677827354E-2</v>
      </c>
      <c r="I70" s="309">
        <f t="shared" si="15"/>
        <v>7.5817194284575937E-2</v>
      </c>
      <c r="J70" s="309">
        <f t="shared" si="15"/>
        <v>7.5695070020347685E-2</v>
      </c>
      <c r="K70" s="309">
        <f t="shared" si="15"/>
        <v>7.5626033141018525E-2</v>
      </c>
      <c r="L70" s="309">
        <f t="shared" si="15"/>
        <v>7.6060280985743564E-2</v>
      </c>
      <c r="M70" s="309">
        <f t="shared" si="15"/>
        <v>7.6350164393642658E-2</v>
      </c>
      <c r="N70" s="309">
        <f t="shared" si="15"/>
        <v>7.6473370120690387E-2</v>
      </c>
      <c r="O70" s="309">
        <f t="shared" si="15"/>
        <v>7.6457739291240265E-2</v>
      </c>
      <c r="P70" s="309">
        <f t="shared" si="15"/>
        <v>7.6593153347417051E-2</v>
      </c>
      <c r="Q70" s="309">
        <f t="shared" si="15"/>
        <v>7.6815155788686515E-2</v>
      </c>
      <c r="R70" s="309">
        <f t="shared" si="15"/>
        <v>7.6976027633637159E-2</v>
      </c>
      <c r="S70" s="309">
        <f t="shared" si="15"/>
        <v>7.6840748736058229E-2</v>
      </c>
      <c r="T70" s="309">
        <f t="shared" si="15"/>
        <v>7.6603265262136983E-2</v>
      </c>
      <c r="U70" s="309">
        <f t="shared" si="15"/>
        <v>7.61071412061088E-2</v>
      </c>
      <c r="V70" s="309">
        <f t="shared" si="15"/>
        <v>7.577364173911659E-2</v>
      </c>
      <c r="W70" s="309">
        <f t="shared" si="15"/>
        <v>7.5380122552710066E-2</v>
      </c>
      <c r="X70" s="309">
        <f t="shared" si="15"/>
        <v>7.5236122211621945E-2</v>
      </c>
      <c r="Y70" s="309">
        <f t="shared" si="15"/>
        <v>7.5259179755408079E-2</v>
      </c>
      <c r="Z70" s="309">
        <f t="shared" si="15"/>
        <v>7.5542937528204401E-2</v>
      </c>
      <c r="AA70" s="309">
        <f t="shared" si="15"/>
        <v>7.5426968045317178E-2</v>
      </c>
      <c r="AB70" s="309">
        <f t="shared" si="15"/>
        <v>7.5499182082477204E-2</v>
      </c>
      <c r="AC70" s="309">
        <f t="shared" si="15"/>
        <v>7.5355158406967812E-2</v>
      </c>
      <c r="AD70" s="309">
        <f t="shared" si="15"/>
        <v>7.5494447207652401E-2</v>
      </c>
      <c r="AE70" s="309">
        <f t="shared" si="15"/>
        <v>7.558882861984853E-2</v>
      </c>
      <c r="AF70" s="309">
        <f t="shared" si="15"/>
        <v>7.5647412746497486E-2</v>
      </c>
      <c r="AG70" s="309">
        <f t="shared" si="15"/>
        <v>7.5580958816683586E-2</v>
      </c>
      <c r="AH70" s="309">
        <f t="shared" si="15"/>
        <v>7.5544245863977635E-2</v>
      </c>
      <c r="AI70" s="309">
        <f t="shared" si="15"/>
        <v>7.5422724329988935E-2</v>
      </c>
      <c r="AJ70" s="309">
        <f t="shared" si="15"/>
        <v>7.5369095420853849E-2</v>
      </c>
      <c r="AK70" s="309">
        <f t="shared" si="15"/>
        <v>7.5224233379670727E-2</v>
      </c>
    </row>
    <row r="71" spans="2:37">
      <c r="B71" t="s">
        <v>83</v>
      </c>
      <c r="C71" t="str">
        <v>Commercial</v>
      </c>
      <c r="D71" t="str">
        <v>Saskatchewan</v>
      </c>
      <c r="E71" s="309">
        <f t="shared" ref="E71:AK71" si="16">E130/E$131</f>
        <v>0</v>
      </c>
      <c r="F71" s="309">
        <f t="shared" si="16"/>
        <v>0</v>
      </c>
      <c r="G71" s="309">
        <f t="shared" si="16"/>
        <v>0</v>
      </c>
      <c r="H71" s="309">
        <f t="shared" si="16"/>
        <v>0</v>
      </c>
      <c r="I71" s="309">
        <f t="shared" si="16"/>
        <v>0</v>
      </c>
      <c r="J71" s="309">
        <f t="shared" si="16"/>
        <v>0</v>
      </c>
      <c r="K71" s="309">
        <f t="shared" si="16"/>
        <v>0</v>
      </c>
      <c r="L71" s="309">
        <f t="shared" si="16"/>
        <v>0</v>
      </c>
      <c r="M71" s="309">
        <f t="shared" si="16"/>
        <v>0</v>
      </c>
      <c r="N71" s="309">
        <f t="shared" si="16"/>
        <v>0</v>
      </c>
      <c r="O71" s="309">
        <f t="shared" si="16"/>
        <v>0</v>
      </c>
      <c r="P71" s="309">
        <f t="shared" si="16"/>
        <v>0</v>
      </c>
      <c r="Q71" s="309">
        <f t="shared" si="16"/>
        <v>0</v>
      </c>
      <c r="R71" s="309">
        <f t="shared" si="16"/>
        <v>0</v>
      </c>
      <c r="S71" s="309">
        <f t="shared" si="16"/>
        <v>0</v>
      </c>
      <c r="T71" s="309">
        <f t="shared" si="16"/>
        <v>0</v>
      </c>
      <c r="U71" s="309">
        <f t="shared" si="16"/>
        <v>0</v>
      </c>
      <c r="V71" s="309">
        <f t="shared" si="16"/>
        <v>0</v>
      </c>
      <c r="W71" s="309">
        <f t="shared" si="16"/>
        <v>0</v>
      </c>
      <c r="X71" s="309">
        <f t="shared" si="16"/>
        <v>0</v>
      </c>
      <c r="Y71" s="309">
        <f t="shared" si="16"/>
        <v>0</v>
      </c>
      <c r="Z71" s="309">
        <f t="shared" si="16"/>
        <v>0</v>
      </c>
      <c r="AA71" s="309">
        <f t="shared" si="16"/>
        <v>0</v>
      </c>
      <c r="AB71" s="309">
        <f t="shared" si="16"/>
        <v>0</v>
      </c>
      <c r="AC71" s="309">
        <f t="shared" si="16"/>
        <v>0</v>
      </c>
      <c r="AD71" s="309">
        <f t="shared" si="16"/>
        <v>0</v>
      </c>
      <c r="AE71" s="309">
        <f t="shared" si="16"/>
        <v>0</v>
      </c>
      <c r="AF71" s="309">
        <f t="shared" si="16"/>
        <v>0</v>
      </c>
      <c r="AG71" s="309">
        <f t="shared" si="16"/>
        <v>0</v>
      </c>
      <c r="AH71" s="309">
        <f t="shared" si="16"/>
        <v>0</v>
      </c>
      <c r="AI71" s="309">
        <f t="shared" si="16"/>
        <v>0</v>
      </c>
      <c r="AJ71" s="309">
        <f t="shared" si="16"/>
        <v>0</v>
      </c>
      <c r="AK71" s="309">
        <f t="shared" si="16"/>
        <v>0</v>
      </c>
    </row>
    <row r="72" spans="2:37">
      <c r="B72" t="s">
        <v>83</v>
      </c>
      <c r="C72" t="str">
        <v>Commercial</v>
      </c>
      <c r="D72" t="str">
        <v>Yukon</v>
      </c>
      <c r="E72" s="316">
        <f t="shared" ref="E72:AK72" si="17">E131/E$131</f>
        <v>1</v>
      </c>
      <c r="F72" s="316">
        <f t="shared" si="17"/>
        <v>1</v>
      </c>
      <c r="G72" s="316">
        <f t="shared" si="17"/>
        <v>1</v>
      </c>
      <c r="H72" s="316">
        <f t="shared" si="17"/>
        <v>1</v>
      </c>
      <c r="I72" s="316">
        <f t="shared" si="17"/>
        <v>1</v>
      </c>
      <c r="J72" s="316">
        <f t="shared" si="17"/>
        <v>1</v>
      </c>
      <c r="K72" s="316">
        <f t="shared" si="17"/>
        <v>1</v>
      </c>
      <c r="L72" s="316">
        <f t="shared" si="17"/>
        <v>1</v>
      </c>
      <c r="M72" s="316">
        <f t="shared" si="17"/>
        <v>1</v>
      </c>
      <c r="N72" s="316">
        <f t="shared" si="17"/>
        <v>1</v>
      </c>
      <c r="O72" s="316">
        <f t="shared" si="17"/>
        <v>1</v>
      </c>
      <c r="P72" s="316">
        <f t="shared" si="17"/>
        <v>1</v>
      </c>
      <c r="Q72" s="316">
        <f t="shared" si="17"/>
        <v>1</v>
      </c>
      <c r="R72" s="316">
        <f t="shared" si="17"/>
        <v>1</v>
      </c>
      <c r="S72" s="316">
        <f t="shared" si="17"/>
        <v>1</v>
      </c>
      <c r="T72" s="316">
        <f t="shared" si="17"/>
        <v>1</v>
      </c>
      <c r="U72" s="316">
        <f t="shared" si="17"/>
        <v>1</v>
      </c>
      <c r="V72" s="316">
        <f t="shared" si="17"/>
        <v>1</v>
      </c>
      <c r="W72" s="316">
        <f t="shared" si="17"/>
        <v>1</v>
      </c>
      <c r="X72" s="316">
        <f t="shared" si="17"/>
        <v>1</v>
      </c>
      <c r="Y72" s="316">
        <f t="shared" si="17"/>
        <v>1</v>
      </c>
      <c r="Z72" s="316">
        <f t="shared" si="17"/>
        <v>1</v>
      </c>
      <c r="AA72" s="316">
        <f t="shared" si="17"/>
        <v>1</v>
      </c>
      <c r="AB72" s="316">
        <f t="shared" si="17"/>
        <v>1</v>
      </c>
      <c r="AC72" s="316">
        <f t="shared" si="17"/>
        <v>1</v>
      </c>
      <c r="AD72" s="316">
        <f t="shared" si="17"/>
        <v>1</v>
      </c>
      <c r="AE72" s="316">
        <f t="shared" si="17"/>
        <v>1</v>
      </c>
      <c r="AF72" s="316">
        <f t="shared" si="17"/>
        <v>1</v>
      </c>
      <c r="AG72" s="316">
        <f t="shared" si="17"/>
        <v>1</v>
      </c>
      <c r="AH72" s="316">
        <f t="shared" si="17"/>
        <v>1</v>
      </c>
      <c r="AI72" s="316">
        <f t="shared" si="17"/>
        <v>1</v>
      </c>
      <c r="AJ72" s="316">
        <f t="shared" si="17"/>
        <v>1</v>
      </c>
      <c r="AK72" s="316">
        <f t="shared" si="17"/>
        <v>1</v>
      </c>
    </row>
    <row r="73" spans="2:37">
      <c r="C73" s="1" t="str">
        <v>Commercial Total</v>
      </c>
      <c r="D73" t="str">
        <v xml:space="preserve"> </v>
      </c>
      <c r="E73" s="309">
        <f t="shared" ref="E73:AK73" si="18">E132/E$145</f>
        <v>0.66937187711574408</v>
      </c>
      <c r="F73" s="309">
        <f t="shared" si="18"/>
        <v>0.67008741367434377</v>
      </c>
      <c r="G73" s="309">
        <f t="shared" si="18"/>
        <v>0.68025312252263948</v>
      </c>
      <c r="H73" s="309">
        <f t="shared" si="18"/>
        <v>0.67681696974780137</v>
      </c>
      <c r="I73" s="309">
        <f t="shared" si="18"/>
        <v>0.6635072416140142</v>
      </c>
      <c r="J73" s="309">
        <f t="shared" si="18"/>
        <v>0.6556429879879011</v>
      </c>
      <c r="K73" s="309">
        <f t="shared" si="18"/>
        <v>0.64800412298580223</v>
      </c>
      <c r="L73" s="309">
        <f t="shared" si="18"/>
        <v>0.6413579468650864</v>
      </c>
      <c r="M73" s="309">
        <f t="shared" si="18"/>
        <v>0.63286564474918405</v>
      </c>
      <c r="N73" s="309">
        <f t="shared" si="18"/>
        <v>0.6352963847429447</v>
      </c>
      <c r="O73" s="309">
        <f t="shared" si="18"/>
        <v>0.63996051993907388</v>
      </c>
      <c r="P73" s="309">
        <f t="shared" si="18"/>
        <v>0.64511451916335194</v>
      </c>
      <c r="Q73" s="309">
        <f t="shared" si="18"/>
        <v>0.6453869262099059</v>
      </c>
      <c r="R73" s="309">
        <f t="shared" si="18"/>
        <v>0.64238586593919855</v>
      </c>
      <c r="S73" s="309">
        <f t="shared" si="18"/>
        <v>0.6397584514706669</v>
      </c>
      <c r="T73" s="309">
        <f t="shared" si="18"/>
        <v>0.63892623715854591</v>
      </c>
      <c r="U73" s="309">
        <f t="shared" si="18"/>
        <v>0.63992389224553092</v>
      </c>
      <c r="V73" s="309">
        <f t="shared" si="18"/>
        <v>0.64015138110944891</v>
      </c>
      <c r="W73" s="309">
        <f t="shared" si="18"/>
        <v>0.64015252614994944</v>
      </c>
      <c r="X73" s="309">
        <f t="shared" si="18"/>
        <v>0.63889790972622185</v>
      </c>
      <c r="Y73" s="309">
        <f t="shared" si="18"/>
        <v>0.63398844141584598</v>
      </c>
      <c r="Z73" s="309">
        <f t="shared" si="18"/>
        <v>0.62627660492418646</v>
      </c>
      <c r="AA73" s="309">
        <f t="shared" si="18"/>
        <v>0.62361418412014125</v>
      </c>
      <c r="AB73" s="309">
        <f t="shared" si="18"/>
        <v>0.62097028609877891</v>
      </c>
      <c r="AC73" s="309">
        <f t="shared" si="18"/>
        <v>0.6181411824812969</v>
      </c>
      <c r="AD73" s="309">
        <f t="shared" si="18"/>
        <v>0.61381995055028027</v>
      </c>
      <c r="AE73" s="309">
        <f t="shared" si="18"/>
        <v>0.60861560568823281</v>
      </c>
      <c r="AF73" s="309">
        <f t="shared" si="18"/>
        <v>0.60553732216561496</v>
      </c>
      <c r="AG73" s="309">
        <f t="shared" si="18"/>
        <v>0.60239727794661202</v>
      </c>
      <c r="AH73" s="309">
        <f t="shared" si="18"/>
        <v>0.59926089751547973</v>
      </c>
      <c r="AI73" s="309">
        <f t="shared" si="18"/>
        <v>0.59593968167824352</v>
      </c>
      <c r="AJ73" s="309">
        <f t="shared" si="18"/>
        <v>0.59254488496541169</v>
      </c>
      <c r="AK73" s="309">
        <f t="shared" si="18"/>
        <v>0.58898757059918139</v>
      </c>
    </row>
    <row r="74" spans="2:37">
      <c r="C74" t="str">
        <v>Industrial</v>
      </c>
      <c r="D74" t="str">
        <v>Alberta</v>
      </c>
      <c r="E74" s="309">
        <f t="shared" ref="E74:AK74" si="19">E133/E$145</f>
        <v>7.8397454762009586E-2</v>
      </c>
      <c r="F74" s="309">
        <f t="shared" si="19"/>
        <v>7.8424980462028698E-2</v>
      </c>
      <c r="G74" s="309">
        <f t="shared" si="19"/>
        <v>8.2418058648410203E-2</v>
      </c>
      <c r="H74" s="309">
        <f t="shared" si="19"/>
        <v>8.3665293003733848E-2</v>
      </c>
      <c r="I74" s="309">
        <f t="shared" si="19"/>
        <v>8.7719600189699876E-2</v>
      </c>
      <c r="J74" s="309">
        <f t="shared" si="19"/>
        <v>9.1189946906375691E-2</v>
      </c>
      <c r="K74" s="309">
        <f t="shared" si="19"/>
        <v>9.6377472111899815E-2</v>
      </c>
      <c r="L74" s="309">
        <f t="shared" si="19"/>
        <v>0.10429566159812123</v>
      </c>
      <c r="M74" s="309">
        <f t="shared" si="19"/>
        <v>0.1138979329404403</v>
      </c>
      <c r="N74" s="309">
        <f t="shared" si="19"/>
        <v>0.11454312624936666</v>
      </c>
      <c r="O74" s="309">
        <f t="shared" si="19"/>
        <v>0.11291919944413752</v>
      </c>
      <c r="P74" s="309">
        <f t="shared" si="19"/>
        <v>0.11046176729082424</v>
      </c>
      <c r="Q74" s="309">
        <f t="shared" si="19"/>
        <v>0.11190449467469563</v>
      </c>
      <c r="R74" s="309">
        <f t="shared" si="19"/>
        <v>0.11833766919696496</v>
      </c>
      <c r="S74" s="309">
        <f t="shared" si="19"/>
        <v>0.12402114355067217</v>
      </c>
      <c r="T74" s="309">
        <f t="shared" si="19"/>
        <v>0.12580062521980415</v>
      </c>
      <c r="U74" s="309">
        <f t="shared" si="19"/>
        <v>0.1260776623676543</v>
      </c>
      <c r="V74" s="309">
        <f t="shared" si="19"/>
        <v>0.12686145191186959</v>
      </c>
      <c r="W74" s="309">
        <f t="shared" si="19"/>
        <v>0.12777983270201215</v>
      </c>
      <c r="X74" s="309">
        <f t="shared" si="19"/>
        <v>0.12919103117000724</v>
      </c>
      <c r="Y74" s="309">
        <f t="shared" si="19"/>
        <v>0.13569350068146335</v>
      </c>
      <c r="Z74" s="309">
        <f t="shared" si="19"/>
        <v>0.14497051121698029</v>
      </c>
      <c r="AA74" s="309">
        <f t="shared" si="19"/>
        <v>0.14720399159490394</v>
      </c>
      <c r="AB74" s="309">
        <f t="shared" si="19"/>
        <v>0.15014390912676523</v>
      </c>
      <c r="AC74" s="309">
        <f t="shared" si="19"/>
        <v>0.15303692419145593</v>
      </c>
      <c r="AD74" s="309">
        <f t="shared" si="19"/>
        <v>0.15824281234706561</v>
      </c>
      <c r="AE74" s="309">
        <f t="shared" si="19"/>
        <v>0.16438842357699412</v>
      </c>
      <c r="AF74" s="309">
        <f t="shared" si="19"/>
        <v>0.16743741103316695</v>
      </c>
      <c r="AG74" s="309">
        <f t="shared" si="19"/>
        <v>0.17051617605971564</v>
      </c>
      <c r="AH74" s="309">
        <f t="shared" si="19"/>
        <v>0.17363323810628861</v>
      </c>
      <c r="AI74" s="309">
        <f t="shared" si="19"/>
        <v>0.17675366990818503</v>
      </c>
      <c r="AJ74" s="309">
        <f t="shared" si="19"/>
        <v>0.17993340248434417</v>
      </c>
      <c r="AK74" s="309">
        <f t="shared" si="19"/>
        <v>0.1831321661212516</v>
      </c>
    </row>
    <row r="75" spans="2:37">
      <c r="C75" t="str">
        <v>Industrial</v>
      </c>
      <c r="D75" t="str">
        <v>British Columbia</v>
      </c>
      <c r="E75" s="309">
        <f t="shared" ref="E75:AK75" si="20">E134/E$145</f>
        <v>1.3653488163828227E-2</v>
      </c>
      <c r="F75" s="309">
        <f t="shared" si="20"/>
        <v>1.3196617981259907E-2</v>
      </c>
      <c r="G75" s="309">
        <f t="shared" si="20"/>
        <v>1.3804395469207498E-2</v>
      </c>
      <c r="H75" s="309">
        <f t="shared" si="20"/>
        <v>1.3663090662447874E-2</v>
      </c>
      <c r="I75" s="309">
        <f t="shared" si="20"/>
        <v>1.3996407892110022E-2</v>
      </c>
      <c r="J75" s="309">
        <f t="shared" si="20"/>
        <v>1.4126551178025068E-2</v>
      </c>
      <c r="K75" s="309">
        <f t="shared" si="20"/>
        <v>1.4299910894324756E-2</v>
      </c>
      <c r="L75" s="309">
        <f t="shared" si="20"/>
        <v>1.4485548552361758E-2</v>
      </c>
      <c r="M75" s="309">
        <f t="shared" si="20"/>
        <v>1.4544601023542318E-2</v>
      </c>
      <c r="N75" s="309">
        <f t="shared" si="20"/>
        <v>1.4449739609251172E-2</v>
      </c>
      <c r="O75" s="309">
        <f t="shared" si="20"/>
        <v>1.4399393656065683E-2</v>
      </c>
      <c r="P75" s="309">
        <f t="shared" si="20"/>
        <v>1.4341780827771634E-2</v>
      </c>
      <c r="Q75" s="309">
        <f t="shared" si="20"/>
        <v>1.441037494077543E-2</v>
      </c>
      <c r="R75" s="309">
        <f t="shared" si="20"/>
        <v>1.4322131022847887E-2</v>
      </c>
      <c r="S75" s="309">
        <f t="shared" si="20"/>
        <v>1.4228877594223834E-2</v>
      </c>
      <c r="T75" s="309">
        <f t="shared" si="20"/>
        <v>1.425352080050816E-2</v>
      </c>
      <c r="U75" s="309">
        <f t="shared" si="20"/>
        <v>1.4259878329140118E-2</v>
      </c>
      <c r="V75" s="309">
        <f t="shared" si="20"/>
        <v>1.4271216131977975E-2</v>
      </c>
      <c r="W75" s="309">
        <f t="shared" si="20"/>
        <v>1.4258140604122437E-2</v>
      </c>
      <c r="X75" s="309">
        <f t="shared" si="20"/>
        <v>1.428958181468251E-2</v>
      </c>
      <c r="Y75" s="309">
        <f t="shared" si="20"/>
        <v>1.4236377413749552E-2</v>
      </c>
      <c r="Z75" s="309">
        <f t="shared" si="20"/>
        <v>1.4156668437112918E-2</v>
      </c>
      <c r="AA75" s="309">
        <f t="shared" si="20"/>
        <v>1.4206988952963842E-2</v>
      </c>
      <c r="AB75" s="309">
        <f t="shared" si="20"/>
        <v>1.420005528728433E-2</v>
      </c>
      <c r="AC75" s="309">
        <f t="shared" si="20"/>
        <v>1.4183133011858782E-2</v>
      </c>
      <c r="AD75" s="309">
        <f t="shared" si="20"/>
        <v>1.4144591391429061E-2</v>
      </c>
      <c r="AE75" s="309">
        <f t="shared" si="20"/>
        <v>1.4104695707750199E-2</v>
      </c>
      <c r="AF75" s="309">
        <f t="shared" si="20"/>
        <v>1.4114002861058629E-2</v>
      </c>
      <c r="AG75" s="309">
        <f t="shared" si="20"/>
        <v>1.4120753892419076E-2</v>
      </c>
      <c r="AH75" s="309">
        <f t="shared" si="20"/>
        <v>1.4124462414616529E-2</v>
      </c>
      <c r="AI75" s="309">
        <f t="shared" si="20"/>
        <v>1.4130070077505007E-2</v>
      </c>
      <c r="AJ75" s="309">
        <f t="shared" si="20"/>
        <v>1.4146091104427253E-2</v>
      </c>
      <c r="AK75" s="309">
        <f t="shared" si="20"/>
        <v>1.4164456639944062E-2</v>
      </c>
    </row>
    <row r="76" spans="2:37">
      <c r="C76" t="str">
        <v>Industrial</v>
      </c>
      <c r="D76" t="str">
        <v>Manitoba</v>
      </c>
      <c r="E76" s="309">
        <f t="shared" ref="E76:AK76" si="21">E135/E$145</f>
        <v>7.2215580272906197E-3</v>
      </c>
      <c r="F76" s="309">
        <f t="shared" si="21"/>
        <v>8.4212337526702787E-3</v>
      </c>
      <c r="G76" s="309">
        <f t="shared" si="21"/>
        <v>8.6265732336603708E-3</v>
      </c>
      <c r="H76" s="309">
        <f t="shared" si="21"/>
        <v>8.8881342545026158E-3</v>
      </c>
      <c r="I76" s="309">
        <f t="shared" si="21"/>
        <v>9.104450761232178E-3</v>
      </c>
      <c r="J76" s="309">
        <f t="shared" si="21"/>
        <v>9.2152065657429283E-3</v>
      </c>
      <c r="K76" s="309">
        <f t="shared" si="21"/>
        <v>9.3245569931707187E-3</v>
      </c>
      <c r="L76" s="309">
        <f t="shared" si="21"/>
        <v>9.3565743998713213E-3</v>
      </c>
      <c r="M76" s="309">
        <f t="shared" si="21"/>
        <v>9.338300394146978E-3</v>
      </c>
      <c r="N76" s="309">
        <f t="shared" si="21"/>
        <v>9.2580008560588893E-3</v>
      </c>
      <c r="O76" s="309">
        <f t="shared" si="21"/>
        <v>9.2082606853989574E-3</v>
      </c>
      <c r="P76" s="309">
        <f t="shared" si="21"/>
        <v>9.127651690357683E-3</v>
      </c>
      <c r="Q76" s="309">
        <f t="shared" si="21"/>
        <v>9.0984252296497665E-3</v>
      </c>
      <c r="R76" s="309">
        <f t="shared" si="21"/>
        <v>8.9568202679119278E-3</v>
      </c>
      <c r="S76" s="309">
        <f t="shared" si="21"/>
        <v>8.8310078314180543E-3</v>
      </c>
      <c r="T76" s="309">
        <f t="shared" si="21"/>
        <v>8.7904592783777848E-3</v>
      </c>
      <c r="U76" s="309">
        <f t="shared" si="21"/>
        <v>8.7451353357680707E-3</v>
      </c>
      <c r="V76" s="309">
        <f t="shared" si="21"/>
        <v>8.7109055953084203E-3</v>
      </c>
      <c r="W76" s="309">
        <f t="shared" si="21"/>
        <v>8.6762093793691843E-3</v>
      </c>
      <c r="X76" s="309">
        <f t="shared" si="21"/>
        <v>8.6664659922505247E-3</v>
      </c>
      <c r="Y76" s="309">
        <f t="shared" si="21"/>
        <v>8.6073362986496295E-3</v>
      </c>
      <c r="Z76" s="309">
        <f t="shared" si="21"/>
        <v>8.5277865120031143E-3</v>
      </c>
      <c r="AA76" s="309">
        <f t="shared" si="21"/>
        <v>8.5236764002121004E-3</v>
      </c>
      <c r="AB76" s="309">
        <f t="shared" si="21"/>
        <v>8.4852776793808305E-3</v>
      </c>
      <c r="AC76" s="309">
        <f t="shared" si="21"/>
        <v>8.4576781100764355E-3</v>
      </c>
      <c r="AD76" s="309">
        <f t="shared" si="21"/>
        <v>8.4075793611081383E-3</v>
      </c>
      <c r="AE76" s="309">
        <f t="shared" si="21"/>
        <v>8.3462794396228449E-3</v>
      </c>
      <c r="AF76" s="309">
        <f t="shared" si="21"/>
        <v>8.3103074887900703E-3</v>
      </c>
      <c r="AG76" s="309">
        <f t="shared" si="21"/>
        <v>8.2714915991466062E-3</v>
      </c>
      <c r="AH76" s="309">
        <f t="shared" si="21"/>
        <v>8.2303557654584622E-3</v>
      </c>
      <c r="AI76" s="309">
        <f t="shared" si="21"/>
        <v>8.1892179988854227E-3</v>
      </c>
      <c r="AJ76" s="309">
        <f t="shared" si="21"/>
        <v>8.1473262470152345E-3</v>
      </c>
      <c r="AK76" s="309">
        <f t="shared" si="21"/>
        <v>8.1061593553861441E-3</v>
      </c>
    </row>
    <row r="77" spans="2:37">
      <c r="C77" t="str">
        <v>Industrial</v>
      </c>
      <c r="D77" t="str">
        <v>New Brunswick</v>
      </c>
      <c r="E77" s="309">
        <f t="shared" ref="E77:AK77" si="22">E136/E$145</f>
        <v>8.0077100832060336E-3</v>
      </c>
      <c r="F77" s="309">
        <f t="shared" si="22"/>
        <v>7.8059853545657766E-3</v>
      </c>
      <c r="G77" s="309">
        <f t="shared" si="22"/>
        <v>8.4009985648963222E-3</v>
      </c>
      <c r="H77" s="309">
        <f t="shared" si="22"/>
        <v>7.9566522024037741E-3</v>
      </c>
      <c r="I77" s="309">
        <f t="shared" si="22"/>
        <v>8.3356780324404783E-3</v>
      </c>
      <c r="J77" s="309">
        <f t="shared" si="22"/>
        <v>8.6386416097784958E-3</v>
      </c>
      <c r="K77" s="309">
        <f t="shared" si="22"/>
        <v>8.4625515229708459E-3</v>
      </c>
      <c r="L77" s="309">
        <f t="shared" si="22"/>
        <v>8.1649739712744557E-3</v>
      </c>
      <c r="M77" s="309">
        <f t="shared" si="22"/>
        <v>7.9187566594096422E-3</v>
      </c>
      <c r="N77" s="309">
        <f t="shared" si="22"/>
        <v>8.0877152587790699E-3</v>
      </c>
      <c r="O77" s="309">
        <f t="shared" si="22"/>
        <v>7.0276718074220616E-3</v>
      </c>
      <c r="P77" s="309">
        <f t="shared" si="22"/>
        <v>6.6593184906608626E-3</v>
      </c>
      <c r="Q77" s="309">
        <f t="shared" si="22"/>
        <v>5.8452435322078914E-3</v>
      </c>
      <c r="R77" s="309">
        <f t="shared" si="22"/>
        <v>5.8466856282358721E-3</v>
      </c>
      <c r="S77" s="309">
        <f t="shared" si="22"/>
        <v>5.9237218189163495E-3</v>
      </c>
      <c r="T77" s="309">
        <f t="shared" si="22"/>
        <v>5.9836457744798337E-3</v>
      </c>
      <c r="U77" s="309">
        <f t="shared" si="22"/>
        <v>5.5856338103693077E-3</v>
      </c>
      <c r="V77" s="309">
        <f t="shared" si="22"/>
        <v>5.0536785967395083E-3</v>
      </c>
      <c r="W77" s="309">
        <f t="shared" si="22"/>
        <v>4.6414887974384972E-3</v>
      </c>
      <c r="X77" s="309">
        <f t="shared" si="22"/>
        <v>4.446044916228741E-3</v>
      </c>
      <c r="Y77" s="309">
        <f t="shared" si="22"/>
        <v>3.7943127191264617E-3</v>
      </c>
      <c r="Z77" s="309">
        <f t="shared" si="22"/>
        <v>3.5303434855248408E-3</v>
      </c>
      <c r="AA77" s="309">
        <f t="shared" si="22"/>
        <v>3.1843653438058364E-3</v>
      </c>
      <c r="AB77" s="309">
        <f t="shared" si="22"/>
        <v>2.8894136619874379E-3</v>
      </c>
      <c r="AC77" s="309">
        <f t="shared" si="22"/>
        <v>2.6210124549594666E-3</v>
      </c>
      <c r="AD77" s="309">
        <f t="shared" si="22"/>
        <v>2.3712341095359153E-3</v>
      </c>
      <c r="AE77" s="309">
        <f t="shared" si="22"/>
        <v>2.1423163545370777E-3</v>
      </c>
      <c r="AF77" s="309">
        <f t="shared" si="22"/>
        <v>1.9429076721731605E-3</v>
      </c>
      <c r="AG77" s="309">
        <f t="shared" si="22"/>
        <v>1.762589609407527E-3</v>
      </c>
      <c r="AH77" s="309">
        <f t="shared" si="22"/>
        <v>1.5996170016875496E-3</v>
      </c>
      <c r="AI77" s="309">
        <f t="shared" si="22"/>
        <v>1.4520203536210043E-3</v>
      </c>
      <c r="AJ77" s="309">
        <f t="shared" si="22"/>
        <v>1.3187561784804565E-3</v>
      </c>
      <c r="AK77" s="309">
        <f t="shared" si="22"/>
        <v>1.198683993903869E-3</v>
      </c>
    </row>
    <row r="78" spans="2:37">
      <c r="C78" t="str">
        <v>Industrial</v>
      </c>
      <c r="D78" t="str">
        <v>Newfoundland and Labrador</v>
      </c>
      <c r="E78" s="309">
        <f t="shared" ref="E78:AK78" si="23">E137/E$145</f>
        <v>9.29751742245174E-4</v>
      </c>
      <c r="F78" s="309">
        <f t="shared" si="23"/>
        <v>9.8381797864212036E-4</v>
      </c>
      <c r="G78" s="309">
        <f t="shared" si="23"/>
        <v>7.2196081417077768E-4</v>
      </c>
      <c r="H78" s="309">
        <f t="shared" si="23"/>
        <v>7.5856493442202487E-4</v>
      </c>
      <c r="I78" s="309">
        <f t="shared" si="23"/>
        <v>7.807891313543439E-4</v>
      </c>
      <c r="J78" s="309">
        <f t="shared" si="23"/>
        <v>8.1483553945973087E-4</v>
      </c>
      <c r="K78" s="309">
        <f t="shared" si="23"/>
        <v>8.4801910440150555E-4</v>
      </c>
      <c r="L78" s="309">
        <f t="shared" si="23"/>
        <v>8.5670205880318073E-4</v>
      </c>
      <c r="M78" s="309">
        <f t="shared" si="23"/>
        <v>8.5689040163713069E-4</v>
      </c>
      <c r="N78" s="309">
        <f t="shared" si="23"/>
        <v>8.4262678296686037E-4</v>
      </c>
      <c r="O78" s="309">
        <f t="shared" si="23"/>
        <v>7.9472160098141369E-4</v>
      </c>
      <c r="P78" s="309">
        <f t="shared" si="23"/>
        <v>7.2365856749009795E-4</v>
      </c>
      <c r="Q78" s="309">
        <f t="shared" si="23"/>
        <v>6.613343958925186E-4</v>
      </c>
      <c r="R78" s="309">
        <f t="shared" si="23"/>
        <v>5.9621685927359162E-4</v>
      </c>
      <c r="S78" s="309">
        <f t="shared" si="23"/>
        <v>5.3587132035882274E-4</v>
      </c>
      <c r="T78" s="309">
        <f t="shared" si="23"/>
        <v>4.8555415115403408E-4</v>
      </c>
      <c r="U78" s="309">
        <f t="shared" si="23"/>
        <v>4.3887504284692959E-4</v>
      </c>
      <c r="V78" s="309">
        <f t="shared" si="23"/>
        <v>3.9643556506226434E-4</v>
      </c>
      <c r="W78" s="309">
        <f t="shared" si="23"/>
        <v>3.5754131092493018E-4</v>
      </c>
      <c r="X78" s="309">
        <f t="shared" si="23"/>
        <v>3.2309564109343503E-4</v>
      </c>
      <c r="Y78" s="309">
        <f t="shared" si="23"/>
        <v>2.8979793454675856E-4</v>
      </c>
      <c r="Z78" s="309">
        <f t="shared" si="23"/>
        <v>2.5900509359996375E-4</v>
      </c>
      <c r="AA78" s="309">
        <f t="shared" si="23"/>
        <v>2.3321161764352149E-4</v>
      </c>
      <c r="AB78" s="309">
        <f t="shared" si="23"/>
        <v>2.0897789714268661E-4</v>
      </c>
      <c r="AC78" s="309">
        <f t="shared" si="23"/>
        <v>1.8698741032647742E-4</v>
      </c>
      <c r="AD78" s="309">
        <f t="shared" si="23"/>
        <v>1.6673213503512574E-4</v>
      </c>
      <c r="AE78" s="309">
        <f t="shared" si="23"/>
        <v>1.4837389228863188E-4</v>
      </c>
      <c r="AF78" s="309">
        <f t="shared" si="23"/>
        <v>1.3237470513534434E-4</v>
      </c>
      <c r="AG78" s="309">
        <f t="shared" si="23"/>
        <v>1.1804263792885016E-4</v>
      </c>
      <c r="AH78" s="309">
        <f t="shared" si="23"/>
        <v>1.0525315413050747E-4</v>
      </c>
      <c r="AI78" s="309">
        <f t="shared" si="23"/>
        <v>9.3792120536134567E-5</v>
      </c>
      <c r="AJ78" s="309">
        <f t="shared" si="23"/>
        <v>8.3578996542818472E-5</v>
      </c>
      <c r="AK78" s="309">
        <f t="shared" si="23"/>
        <v>7.4464587758784619E-5</v>
      </c>
    </row>
    <row r="79" spans="2:37">
      <c r="C79" t="str">
        <v>Industrial</v>
      </c>
      <c r="D79" t="str">
        <v>Northwest Territories</v>
      </c>
      <c r="E79" s="309">
        <f t="shared" ref="E79:AK79" si="24">E138/E$145</f>
        <v>1.9624836107572045E-3</v>
      </c>
      <c r="F79" s="309">
        <f t="shared" si="24"/>
        <v>8.800949384519817E-4</v>
      </c>
      <c r="G79" s="309">
        <f t="shared" si="24"/>
        <v>8.2343894658314413E-4</v>
      </c>
      <c r="H79" s="309">
        <f t="shared" si="24"/>
        <v>8.3101585283027943E-4</v>
      </c>
      <c r="I79" s="309">
        <f t="shared" si="24"/>
        <v>8.5413420520933563E-4</v>
      </c>
      <c r="J79" s="309">
        <f t="shared" si="24"/>
        <v>8.8286833466000151E-4</v>
      </c>
      <c r="K79" s="309">
        <f t="shared" si="24"/>
        <v>8.947099076388413E-4</v>
      </c>
      <c r="L79" s="309">
        <f t="shared" si="24"/>
        <v>8.9909114566779648E-4</v>
      </c>
      <c r="M79" s="309">
        <f t="shared" si="24"/>
        <v>8.908707209567614E-4</v>
      </c>
      <c r="N79" s="309">
        <f t="shared" si="24"/>
        <v>8.7470871981050057E-4</v>
      </c>
      <c r="O79" s="309">
        <f t="shared" si="24"/>
        <v>8.6147070840243429E-4</v>
      </c>
      <c r="P79" s="309">
        <f t="shared" si="24"/>
        <v>8.4554499777841842E-4</v>
      </c>
      <c r="Q79" s="309">
        <f t="shared" si="24"/>
        <v>8.3460572388209184E-4</v>
      </c>
      <c r="R79" s="309">
        <f t="shared" si="24"/>
        <v>8.1447004750078171E-4</v>
      </c>
      <c r="S79" s="309">
        <f t="shared" si="24"/>
        <v>7.9623057577100453E-4</v>
      </c>
      <c r="T79" s="309">
        <f t="shared" si="24"/>
        <v>7.8313237388515208E-4</v>
      </c>
      <c r="U79" s="309">
        <f t="shared" si="24"/>
        <v>7.7114681794408584E-4</v>
      </c>
      <c r="V79" s="309">
        <f t="shared" si="24"/>
        <v>7.6023357774955926E-4</v>
      </c>
      <c r="W79" s="309">
        <f t="shared" si="24"/>
        <v>7.5104429293468375E-4</v>
      </c>
      <c r="X79" s="309">
        <f t="shared" si="24"/>
        <v>7.4337534343973239E-4</v>
      </c>
      <c r="Y79" s="309">
        <f t="shared" si="24"/>
        <v>7.3376204845329509E-4</v>
      </c>
      <c r="Z79" s="309">
        <f t="shared" si="24"/>
        <v>7.2344774936088172E-4</v>
      </c>
      <c r="AA79" s="309">
        <f t="shared" si="24"/>
        <v>7.2139073967501853E-4</v>
      </c>
      <c r="AB79" s="309">
        <f t="shared" si="24"/>
        <v>7.1732093780553713E-4</v>
      </c>
      <c r="AC79" s="309">
        <f t="shared" si="24"/>
        <v>7.1710155540993402E-4</v>
      </c>
      <c r="AD79" s="309">
        <f t="shared" si="24"/>
        <v>7.1600306801394321E-4</v>
      </c>
      <c r="AE79" s="309">
        <f t="shared" si="24"/>
        <v>7.1483763722725053E-4</v>
      </c>
      <c r="AF79" s="309">
        <f t="shared" si="24"/>
        <v>6.918431589193636E-4</v>
      </c>
      <c r="AG79" s="309">
        <f t="shared" si="24"/>
        <v>6.6350648925165179E-4</v>
      </c>
      <c r="AH79" s="309">
        <f t="shared" si="24"/>
        <v>6.6395565147153572E-4</v>
      </c>
      <c r="AI79" s="309">
        <f t="shared" si="24"/>
        <v>6.6754236141135324E-4</v>
      </c>
      <c r="AJ79" s="309">
        <f t="shared" si="24"/>
        <v>6.7101895527361336E-4</v>
      </c>
      <c r="AK79" s="309">
        <f t="shared" si="24"/>
        <v>6.764697160218892E-4</v>
      </c>
    </row>
    <row r="80" spans="2:37">
      <c r="C80" t="str">
        <v>Industrial</v>
      </c>
      <c r="D80" t="str">
        <v>Nova Scotia</v>
      </c>
      <c r="E80" s="309">
        <f t="shared" ref="E80:AK80" si="25">E139/E$145</f>
        <v>0</v>
      </c>
      <c r="F80" s="309">
        <f t="shared" si="25"/>
        <v>0</v>
      </c>
      <c r="G80" s="309">
        <f t="shared" si="25"/>
        <v>0</v>
      </c>
      <c r="H80" s="309">
        <f t="shared" si="25"/>
        <v>0</v>
      </c>
      <c r="I80" s="309">
        <f t="shared" si="25"/>
        <v>0</v>
      </c>
      <c r="J80" s="309">
        <f t="shared" si="25"/>
        <v>0</v>
      </c>
      <c r="K80" s="309">
        <f t="shared" si="25"/>
        <v>0</v>
      </c>
      <c r="L80" s="309">
        <f t="shared" si="25"/>
        <v>0</v>
      </c>
      <c r="M80" s="309">
        <f t="shared" si="25"/>
        <v>0</v>
      </c>
      <c r="N80" s="309">
        <f t="shared" si="25"/>
        <v>0</v>
      </c>
      <c r="O80" s="309">
        <f t="shared" si="25"/>
        <v>0</v>
      </c>
      <c r="P80" s="309">
        <f t="shared" si="25"/>
        <v>0</v>
      </c>
      <c r="Q80" s="309">
        <f t="shared" si="25"/>
        <v>0</v>
      </c>
      <c r="R80" s="309">
        <f t="shared" si="25"/>
        <v>0</v>
      </c>
      <c r="S80" s="309">
        <f t="shared" si="25"/>
        <v>0</v>
      </c>
      <c r="T80" s="309">
        <f t="shared" si="25"/>
        <v>0</v>
      </c>
      <c r="U80" s="309">
        <f t="shared" si="25"/>
        <v>0</v>
      </c>
      <c r="V80" s="309">
        <f t="shared" si="25"/>
        <v>0</v>
      </c>
      <c r="W80" s="309">
        <f t="shared" si="25"/>
        <v>0</v>
      </c>
      <c r="X80" s="309">
        <f t="shared" si="25"/>
        <v>0</v>
      </c>
      <c r="Y80" s="309">
        <f t="shared" si="25"/>
        <v>0</v>
      </c>
      <c r="Z80" s="309">
        <f t="shared" si="25"/>
        <v>0</v>
      </c>
      <c r="AA80" s="309">
        <f t="shared" si="25"/>
        <v>0</v>
      </c>
      <c r="AB80" s="309">
        <f t="shared" si="25"/>
        <v>0</v>
      </c>
      <c r="AC80" s="309">
        <f t="shared" si="25"/>
        <v>0</v>
      </c>
      <c r="AD80" s="309">
        <f t="shared" si="25"/>
        <v>0</v>
      </c>
      <c r="AE80" s="309">
        <f t="shared" si="25"/>
        <v>0</v>
      </c>
      <c r="AF80" s="309">
        <f t="shared" si="25"/>
        <v>0</v>
      </c>
      <c r="AG80" s="309">
        <f t="shared" si="25"/>
        <v>0</v>
      </c>
      <c r="AH80" s="309">
        <f t="shared" si="25"/>
        <v>0</v>
      </c>
      <c r="AI80" s="309">
        <f t="shared" si="25"/>
        <v>0</v>
      </c>
      <c r="AJ80" s="309">
        <f t="shared" si="25"/>
        <v>0</v>
      </c>
      <c r="AK80" s="309">
        <f t="shared" si="25"/>
        <v>0</v>
      </c>
    </row>
    <row r="81" spans="3:37">
      <c r="C81" t="str">
        <v>Industrial</v>
      </c>
      <c r="D81" t="str">
        <v>Nunavut</v>
      </c>
      <c r="E81" s="309">
        <f t="shared" ref="E81:AK81" si="26">E140/E$145</f>
        <v>9.9854941826110932E-2</v>
      </c>
      <c r="F81" s="309">
        <f t="shared" si="26"/>
        <v>0.10052783881405468</v>
      </c>
      <c r="G81" s="309">
        <f t="shared" si="26"/>
        <v>8.9964934663281135E-2</v>
      </c>
      <c r="H81" s="309">
        <f t="shared" si="26"/>
        <v>9.1871652659951994E-2</v>
      </c>
      <c r="I81" s="309">
        <f t="shared" si="26"/>
        <v>9.5968808604852379E-2</v>
      </c>
      <c r="J81" s="309">
        <f t="shared" si="26"/>
        <v>9.7991252956007635E-2</v>
      </c>
      <c r="K81" s="309">
        <f t="shared" si="26"/>
        <v>9.9014354360303439E-2</v>
      </c>
      <c r="L81" s="309">
        <f t="shared" si="26"/>
        <v>9.9089424818371352E-2</v>
      </c>
      <c r="M81" s="309">
        <f t="shared" si="26"/>
        <v>9.8897282121954366E-2</v>
      </c>
      <c r="N81" s="309">
        <f t="shared" si="26"/>
        <v>9.7500425790760667E-2</v>
      </c>
      <c r="O81" s="309">
        <f t="shared" si="26"/>
        <v>9.6504336850627676E-2</v>
      </c>
      <c r="P81" s="309">
        <f t="shared" si="26"/>
        <v>9.5315011170322136E-2</v>
      </c>
      <c r="Q81" s="309">
        <f t="shared" si="26"/>
        <v>9.4548292624880806E-2</v>
      </c>
      <c r="R81" s="309">
        <f t="shared" si="26"/>
        <v>9.2681542211427159E-2</v>
      </c>
      <c r="S81" s="309">
        <f t="shared" si="26"/>
        <v>9.0964616879797899E-2</v>
      </c>
      <c r="T81" s="309">
        <f t="shared" si="26"/>
        <v>9.0096318922567892E-2</v>
      </c>
      <c r="U81" s="309">
        <f t="shared" si="26"/>
        <v>8.9260475613647972E-2</v>
      </c>
      <c r="V81" s="309">
        <f t="shared" si="26"/>
        <v>8.8559391650307115E-2</v>
      </c>
      <c r="W81" s="309">
        <f t="shared" si="26"/>
        <v>8.7834610378194747E-2</v>
      </c>
      <c r="X81" s="309">
        <f t="shared" si="26"/>
        <v>8.752996493568857E-2</v>
      </c>
      <c r="Y81" s="309">
        <f t="shared" si="26"/>
        <v>8.671635664370024E-2</v>
      </c>
      <c r="Z81" s="309">
        <f t="shared" si="26"/>
        <v>8.5785397812764022E-2</v>
      </c>
      <c r="AA81" s="309">
        <f t="shared" si="26"/>
        <v>8.568502143098447E-2</v>
      </c>
      <c r="AB81" s="309">
        <f t="shared" si="26"/>
        <v>8.5330261147736494E-2</v>
      </c>
      <c r="AC81" s="309">
        <f t="shared" si="26"/>
        <v>8.5016572336970034E-2</v>
      </c>
      <c r="AD81" s="309">
        <f t="shared" si="26"/>
        <v>8.4586511081392174E-2</v>
      </c>
      <c r="AE81" s="309">
        <f t="shared" si="26"/>
        <v>8.4190279951208105E-2</v>
      </c>
      <c r="AF81" s="309">
        <f t="shared" si="26"/>
        <v>8.415194145155043E-2</v>
      </c>
      <c r="AG81" s="309">
        <f t="shared" si="26"/>
        <v>8.4146262069842145E-2</v>
      </c>
      <c r="AH81" s="309">
        <f t="shared" si="26"/>
        <v>8.4106752731648263E-2</v>
      </c>
      <c r="AI81" s="309">
        <f t="shared" si="26"/>
        <v>8.4162610548979042E-2</v>
      </c>
      <c r="AJ81" s="309">
        <f t="shared" si="26"/>
        <v>8.4217670149678361E-2</v>
      </c>
      <c r="AK81" s="309">
        <f t="shared" si="26"/>
        <v>8.4308655063363436E-2</v>
      </c>
    </row>
    <row r="82" spans="3:37">
      <c r="C82" t="str">
        <v>Industrial</v>
      </c>
      <c r="D82" t="str">
        <v>Ontario</v>
      </c>
      <c r="E82" s="309">
        <f t="shared" ref="E82:AK82" si="27">E141/E$145</f>
        <v>2.6307298966913732E-4</v>
      </c>
      <c r="F82" s="309">
        <f t="shared" si="27"/>
        <v>3.7085332805412714E-4</v>
      </c>
      <c r="G82" s="309">
        <f t="shared" si="27"/>
        <v>3.6655435607518854E-4</v>
      </c>
      <c r="H82" s="309">
        <f t="shared" si="27"/>
        <v>3.7228732583139426E-4</v>
      </c>
      <c r="I82" s="309">
        <f t="shared" si="27"/>
        <v>3.8809171043101666E-4</v>
      </c>
      <c r="J82" s="309">
        <f t="shared" si="27"/>
        <v>3.9313607608095364E-4</v>
      </c>
      <c r="K82" s="309">
        <f t="shared" si="27"/>
        <v>3.9892455284596962E-4</v>
      </c>
      <c r="L82" s="309">
        <f t="shared" si="27"/>
        <v>4.0482104746348543E-4</v>
      </c>
      <c r="M82" s="309">
        <f t="shared" si="27"/>
        <v>4.052206062731837E-4</v>
      </c>
      <c r="N82" s="309">
        <f t="shared" si="27"/>
        <v>4.0204660193942E-4</v>
      </c>
      <c r="O82" s="309">
        <f t="shared" si="27"/>
        <v>4.0074251919559146E-4</v>
      </c>
      <c r="P82" s="309">
        <f t="shared" si="27"/>
        <v>3.9849805561532051E-4</v>
      </c>
      <c r="Q82" s="309">
        <f t="shared" si="27"/>
        <v>3.9888876084434138E-4</v>
      </c>
      <c r="R82" s="309">
        <f t="shared" si="27"/>
        <v>3.9391691436925708E-4</v>
      </c>
      <c r="S82" s="309">
        <f t="shared" si="27"/>
        <v>3.9007863423054365E-4</v>
      </c>
      <c r="T82" s="309">
        <f t="shared" si="27"/>
        <v>3.8931019158161307E-4</v>
      </c>
      <c r="U82" s="309">
        <f t="shared" si="27"/>
        <v>3.8849307094782157E-4</v>
      </c>
      <c r="V82" s="309">
        <f t="shared" si="27"/>
        <v>3.8761557005502424E-4</v>
      </c>
      <c r="W82" s="309">
        <f t="shared" si="27"/>
        <v>3.8688317190956214E-4</v>
      </c>
      <c r="X82" s="309">
        <f t="shared" si="27"/>
        <v>3.8621852321733336E-4</v>
      </c>
      <c r="Y82" s="309">
        <f t="shared" si="27"/>
        <v>3.8376315477163715E-4</v>
      </c>
      <c r="Z82" s="309">
        <f t="shared" si="27"/>
        <v>3.8044390319066885E-4</v>
      </c>
      <c r="AA82" s="309">
        <f t="shared" si="27"/>
        <v>3.8040491079906929E-4</v>
      </c>
      <c r="AB82" s="309">
        <f t="shared" si="27"/>
        <v>3.7884420295887451E-4</v>
      </c>
      <c r="AC82" s="309">
        <f t="shared" si="27"/>
        <v>3.7870414392620542E-4</v>
      </c>
      <c r="AD82" s="309">
        <f t="shared" si="27"/>
        <v>3.7822337797807669E-4</v>
      </c>
      <c r="AE82" s="309">
        <f t="shared" si="27"/>
        <v>3.7724097542725696E-4</v>
      </c>
      <c r="AF82" s="309">
        <f t="shared" si="27"/>
        <v>3.7809745778791287E-4</v>
      </c>
      <c r="AG82" s="309">
        <f t="shared" si="27"/>
        <v>3.7880508228745958E-4</v>
      </c>
      <c r="AH82" s="309">
        <f t="shared" si="27"/>
        <v>3.7919828168627313E-4</v>
      </c>
      <c r="AI82" s="309">
        <f t="shared" si="27"/>
        <v>3.8031921826303471E-4</v>
      </c>
      <c r="AJ82" s="309">
        <f t="shared" si="27"/>
        <v>3.812599838155639E-4</v>
      </c>
      <c r="AK82" s="309">
        <f t="shared" si="27"/>
        <v>3.8304419000792441E-4</v>
      </c>
    </row>
    <row r="83" spans="3:37">
      <c r="C83" t="str">
        <v>Industrial</v>
      </c>
      <c r="D83" s="1" t="str">
        <v>Prince Edward Island</v>
      </c>
      <c r="E83" s="309">
        <f t="shared" ref="E83:AK83" si="28">E142/E$145</f>
        <v>5.1644771860513521E-2</v>
      </c>
      <c r="F83" s="309">
        <f t="shared" si="28"/>
        <v>5.0610912686401513E-2</v>
      </c>
      <c r="G83" s="309">
        <f t="shared" si="28"/>
        <v>4.8619209168834228E-2</v>
      </c>
      <c r="H83" s="309">
        <f t="shared" si="28"/>
        <v>5.0226955018776137E-2</v>
      </c>
      <c r="I83" s="309">
        <f t="shared" si="28"/>
        <v>5.1562418025711987E-2</v>
      </c>
      <c r="J83" s="309">
        <f t="shared" si="28"/>
        <v>5.1795046166916332E-2</v>
      </c>
      <c r="K83" s="309">
        <f t="shared" si="28"/>
        <v>5.1414437346073857E-2</v>
      </c>
      <c r="L83" s="309">
        <f t="shared" si="28"/>
        <v>5.0178740064289525E-2</v>
      </c>
      <c r="M83" s="309">
        <f t="shared" si="28"/>
        <v>4.9707308294217982E-2</v>
      </c>
      <c r="N83" s="309">
        <f t="shared" si="28"/>
        <v>4.8768704077659986E-2</v>
      </c>
      <c r="O83" s="309">
        <f t="shared" si="28"/>
        <v>4.8029576972131595E-2</v>
      </c>
      <c r="P83" s="309">
        <f t="shared" si="28"/>
        <v>4.7288885131383955E-2</v>
      </c>
      <c r="Q83" s="309">
        <f t="shared" si="28"/>
        <v>4.6925136524469661E-2</v>
      </c>
      <c r="R83" s="309">
        <f t="shared" si="28"/>
        <v>4.6073215985833506E-2</v>
      </c>
      <c r="S83" s="309">
        <f t="shared" si="28"/>
        <v>4.5548106328963882E-2</v>
      </c>
      <c r="T83" s="309">
        <f t="shared" si="28"/>
        <v>4.5333249772686268E-2</v>
      </c>
      <c r="U83" s="309">
        <f t="shared" si="28"/>
        <v>4.5281749695028843E-2</v>
      </c>
      <c r="V83" s="309">
        <f t="shared" si="28"/>
        <v>4.530252957813892E-2</v>
      </c>
      <c r="W83" s="309">
        <f t="shared" si="28"/>
        <v>4.5355897272140851E-2</v>
      </c>
      <c r="X83" s="309">
        <f t="shared" si="28"/>
        <v>4.5127933177361662E-2</v>
      </c>
      <c r="Y83" s="309">
        <f t="shared" si="28"/>
        <v>4.4901007496815373E-2</v>
      </c>
      <c r="Z83" s="309">
        <f t="shared" si="28"/>
        <v>4.4593360751470218E-2</v>
      </c>
      <c r="AA83" s="309">
        <f t="shared" si="28"/>
        <v>4.4681242153430688E-2</v>
      </c>
      <c r="AB83" s="309">
        <f t="shared" si="28"/>
        <v>4.4596830540167685E-2</v>
      </c>
      <c r="AC83" s="309">
        <f t="shared" si="28"/>
        <v>4.4704608976327241E-2</v>
      </c>
      <c r="AD83" s="309">
        <f t="shared" si="28"/>
        <v>4.4355419985587209E-2</v>
      </c>
      <c r="AE83" s="309">
        <f t="shared" si="28"/>
        <v>4.4028677116373954E-2</v>
      </c>
      <c r="AF83" s="309">
        <f t="shared" si="28"/>
        <v>4.4004634879675819E-2</v>
      </c>
      <c r="AG83" s="309">
        <f t="shared" si="28"/>
        <v>4.3992220294137782E-2</v>
      </c>
      <c r="AH83" s="309">
        <f t="shared" si="28"/>
        <v>4.3937628268533827E-2</v>
      </c>
      <c r="AI83" s="309">
        <f t="shared" si="28"/>
        <v>4.3961463166825004E-2</v>
      </c>
      <c r="AJ83" s="309">
        <f t="shared" si="28"/>
        <v>4.3972757398401702E-2</v>
      </c>
      <c r="AK83" s="309">
        <f t="shared" si="28"/>
        <v>4.4078671854148641E-2</v>
      </c>
    </row>
    <row r="84" spans="3:37">
      <c r="C84" t="str">
        <v>Industrial</v>
      </c>
      <c r="D84" t="str">
        <v>Quebec</v>
      </c>
      <c r="E84" s="309">
        <f t="shared" ref="E84:AK84" si="29">E143/E$145</f>
        <v>6.8624974732043792E-2</v>
      </c>
      <c r="F84" s="309">
        <f t="shared" si="29"/>
        <v>6.8622318062356802E-2</v>
      </c>
      <c r="G84" s="309">
        <f t="shared" si="29"/>
        <v>6.5928023435390712E-2</v>
      </c>
      <c r="H84" s="309">
        <f t="shared" si="29"/>
        <v>6.487866918598216E-2</v>
      </c>
      <c r="I84" s="309">
        <f t="shared" si="29"/>
        <v>6.771166659365635E-2</v>
      </c>
      <c r="J84" s="309">
        <f t="shared" si="29"/>
        <v>6.9238758723128638E-2</v>
      </c>
      <c r="K84" s="309">
        <f t="shared" si="29"/>
        <v>7.0889790673160633E-2</v>
      </c>
      <c r="L84" s="309">
        <f t="shared" si="29"/>
        <v>7.0838696354714112E-2</v>
      </c>
      <c r="M84" s="309">
        <f t="shared" si="29"/>
        <v>7.0605063385481823E-2</v>
      </c>
      <c r="N84" s="309">
        <f t="shared" si="29"/>
        <v>6.9904777638509247E-2</v>
      </c>
      <c r="O84" s="309">
        <f t="shared" si="29"/>
        <v>6.9822399215752881E-2</v>
      </c>
      <c r="P84" s="309">
        <f t="shared" si="29"/>
        <v>6.9651977537291937E-2</v>
      </c>
      <c r="Q84" s="309">
        <f t="shared" si="29"/>
        <v>6.9914766310576124E-2</v>
      </c>
      <c r="R84" s="309">
        <f t="shared" si="29"/>
        <v>6.9520709019109117E-2</v>
      </c>
      <c r="S84" s="309">
        <f t="shared" si="29"/>
        <v>6.8932042375327504E-2</v>
      </c>
      <c r="T84" s="309">
        <f t="shared" si="29"/>
        <v>6.9088383538822545E-2</v>
      </c>
      <c r="U84" s="309">
        <f t="shared" si="29"/>
        <v>6.9197804713281533E-2</v>
      </c>
      <c r="V84" s="309">
        <f t="shared" si="29"/>
        <v>6.947627905192981E-2</v>
      </c>
      <c r="W84" s="309">
        <f t="shared" si="29"/>
        <v>6.97373377435343E-2</v>
      </c>
      <c r="X84" s="309">
        <f t="shared" si="29"/>
        <v>7.0330040596825225E-2</v>
      </c>
      <c r="Y84" s="309">
        <f t="shared" si="29"/>
        <v>7.0587636073564122E-2</v>
      </c>
      <c r="Z84" s="309">
        <f t="shared" si="29"/>
        <v>7.0729595857291661E-2</v>
      </c>
      <c r="AA84" s="309">
        <f t="shared" si="29"/>
        <v>7.1498998547094489E-2</v>
      </c>
      <c r="AB84" s="309">
        <f t="shared" si="29"/>
        <v>7.2012907829839184E-2</v>
      </c>
      <c r="AC84" s="309">
        <f t="shared" si="29"/>
        <v>7.2490780506732674E-2</v>
      </c>
      <c r="AD84" s="309">
        <f t="shared" si="29"/>
        <v>7.274642528085716E-2</v>
      </c>
      <c r="AE84" s="309">
        <f t="shared" si="29"/>
        <v>7.2879711216506493E-2</v>
      </c>
      <c r="AF84" s="309">
        <f t="shared" si="29"/>
        <v>7.3236323266089934E-2</v>
      </c>
      <c r="AG84" s="309">
        <f t="shared" si="29"/>
        <v>7.3570724413396987E-2</v>
      </c>
      <c r="AH84" s="309">
        <f t="shared" si="29"/>
        <v>7.3897266763139388E-2</v>
      </c>
      <c r="AI84" s="309">
        <f t="shared" si="29"/>
        <v>7.4208987011340016E-2</v>
      </c>
      <c r="AJ84" s="309">
        <f t="shared" si="29"/>
        <v>7.4523405993555017E-2</v>
      </c>
      <c r="AK84" s="309">
        <f t="shared" si="29"/>
        <v>7.4830622271385719E-2</v>
      </c>
    </row>
    <row r="85" spans="3:37">
      <c r="C85" t="str">
        <v>Industrial</v>
      </c>
      <c r="D85" t="str">
        <v>Saskatchewan</v>
      </c>
      <c r="E85" s="309">
        <f t="shared" ref="E85:AK85" si="30">E144/E$145</f>
        <v>6.7915086581682731E-5</v>
      </c>
      <c r="F85" s="309">
        <f t="shared" si="30"/>
        <v>6.7932967170209127E-5</v>
      </c>
      <c r="G85" s="309">
        <f t="shared" si="30"/>
        <v>7.2730176850827063E-5</v>
      </c>
      <c r="H85" s="309">
        <f t="shared" si="30"/>
        <v>7.0715151316537672E-5</v>
      </c>
      <c r="I85" s="309">
        <f t="shared" si="30"/>
        <v>7.0713239287957164E-5</v>
      </c>
      <c r="J85" s="309">
        <f t="shared" si="30"/>
        <v>7.0767955923335031E-5</v>
      </c>
      <c r="K85" s="309">
        <f t="shared" si="30"/>
        <v>7.1149547407117376E-5</v>
      </c>
      <c r="L85" s="309">
        <f t="shared" si="30"/>
        <v>7.1819123975260489E-5</v>
      </c>
      <c r="M85" s="309">
        <f t="shared" si="30"/>
        <v>7.2128702755390608E-5</v>
      </c>
      <c r="N85" s="309">
        <f t="shared" si="30"/>
        <v>7.1743671952535911E-5</v>
      </c>
      <c r="O85" s="309">
        <f t="shared" si="30"/>
        <v>7.1706600810380201E-5</v>
      </c>
      <c r="P85" s="309">
        <f t="shared" si="30"/>
        <v>7.1387077151698874E-5</v>
      </c>
      <c r="Q85" s="309">
        <f t="shared" si="30"/>
        <v>7.1511072220211799E-5</v>
      </c>
      <c r="R85" s="309">
        <f t="shared" si="30"/>
        <v>7.0756907327039752E-5</v>
      </c>
      <c r="S85" s="309">
        <f t="shared" si="30"/>
        <v>6.9851619653009872E-5</v>
      </c>
      <c r="T85" s="309">
        <f t="shared" si="30"/>
        <v>6.9562817586858765E-5</v>
      </c>
      <c r="U85" s="309">
        <f t="shared" si="30"/>
        <v>6.9252957840116677E-5</v>
      </c>
      <c r="V85" s="309">
        <f t="shared" si="30"/>
        <v>6.8881661412818212E-5</v>
      </c>
      <c r="W85" s="309">
        <f t="shared" si="30"/>
        <v>6.8488197469006843E-5</v>
      </c>
      <c r="X85" s="309">
        <f t="shared" si="30"/>
        <v>6.8338162983137764E-5</v>
      </c>
      <c r="Y85" s="309">
        <f t="shared" si="30"/>
        <v>6.7708119313415955E-5</v>
      </c>
      <c r="Z85" s="309">
        <f t="shared" si="30"/>
        <v>6.6834256515025859E-5</v>
      </c>
      <c r="AA85" s="309">
        <f t="shared" si="30"/>
        <v>6.6524188345665848E-5</v>
      </c>
      <c r="AB85" s="309">
        <f t="shared" si="30"/>
        <v>6.5915590153007431E-5</v>
      </c>
      <c r="AC85" s="309">
        <f t="shared" si="30"/>
        <v>6.5314820660120391E-5</v>
      </c>
      <c r="AD85" s="309">
        <f t="shared" si="30"/>
        <v>6.4517311717335286E-5</v>
      </c>
      <c r="AE85" s="309">
        <f t="shared" si="30"/>
        <v>6.3558443831376697E-5</v>
      </c>
      <c r="AF85" s="309">
        <f t="shared" si="30"/>
        <v>6.2833860037576772E-5</v>
      </c>
      <c r="AG85" s="309">
        <f t="shared" si="30"/>
        <v>6.2149905854141485E-5</v>
      </c>
      <c r="AH85" s="309">
        <f t="shared" si="30"/>
        <v>6.1374345859345123E-5</v>
      </c>
      <c r="AI85" s="309">
        <f t="shared" si="30"/>
        <v>6.0625556205545979E-5</v>
      </c>
      <c r="AJ85" s="309">
        <f t="shared" si="30"/>
        <v>5.9847543054253284E-5</v>
      </c>
      <c r="AK85" s="309">
        <f t="shared" si="30"/>
        <v>5.9035607646327637E-5</v>
      </c>
    </row>
    <row r="86" spans="3:37">
      <c r="C86" t="str">
        <v>Industrial</v>
      </c>
      <c r="D86" t="str">
        <v>Yukon</v>
      </c>
      <c r="E86" s="316">
        <f t="shared" ref="E86:AK86" si="31">E145/E$145</f>
        <v>1</v>
      </c>
      <c r="F86" s="316">
        <f t="shared" si="31"/>
        <v>1</v>
      </c>
      <c r="G86" s="316">
        <f t="shared" si="31"/>
        <v>1</v>
      </c>
      <c r="H86" s="316">
        <f t="shared" si="31"/>
        <v>1</v>
      </c>
      <c r="I86" s="316">
        <f t="shared" si="31"/>
        <v>1</v>
      </c>
      <c r="J86" s="316">
        <f t="shared" si="31"/>
        <v>1</v>
      </c>
      <c r="K86" s="316">
        <f t="shared" si="31"/>
        <v>1</v>
      </c>
      <c r="L86" s="316">
        <f t="shared" si="31"/>
        <v>1</v>
      </c>
      <c r="M86" s="316">
        <f t="shared" si="31"/>
        <v>1</v>
      </c>
      <c r="N86" s="316">
        <f t="shared" si="31"/>
        <v>1</v>
      </c>
      <c r="O86" s="316">
        <f t="shared" si="31"/>
        <v>1</v>
      </c>
      <c r="P86" s="316">
        <f t="shared" si="31"/>
        <v>1</v>
      </c>
      <c r="Q86" s="316">
        <f t="shared" si="31"/>
        <v>1</v>
      </c>
      <c r="R86" s="316">
        <f t="shared" si="31"/>
        <v>1</v>
      </c>
      <c r="S86" s="316">
        <f t="shared" si="31"/>
        <v>1</v>
      </c>
      <c r="T86" s="316">
        <f t="shared" si="31"/>
        <v>1</v>
      </c>
      <c r="U86" s="316">
        <f t="shared" si="31"/>
        <v>1</v>
      </c>
      <c r="V86" s="316">
        <f t="shared" si="31"/>
        <v>1</v>
      </c>
      <c r="W86" s="316">
        <f t="shared" si="31"/>
        <v>1</v>
      </c>
      <c r="X86" s="316">
        <f t="shared" si="31"/>
        <v>1</v>
      </c>
      <c r="Y86" s="316">
        <f t="shared" si="31"/>
        <v>1</v>
      </c>
      <c r="Z86" s="316">
        <f t="shared" si="31"/>
        <v>1</v>
      </c>
      <c r="AA86" s="316">
        <f t="shared" si="31"/>
        <v>1</v>
      </c>
      <c r="AB86" s="316">
        <f t="shared" si="31"/>
        <v>1</v>
      </c>
      <c r="AC86" s="316">
        <f t="shared" si="31"/>
        <v>1</v>
      </c>
      <c r="AD86" s="316">
        <f t="shared" si="31"/>
        <v>1</v>
      </c>
      <c r="AE86" s="316">
        <f t="shared" si="31"/>
        <v>1</v>
      </c>
      <c r="AF86" s="316">
        <f t="shared" si="31"/>
        <v>1</v>
      </c>
      <c r="AG86" s="316">
        <f t="shared" si="31"/>
        <v>1</v>
      </c>
      <c r="AH86" s="316">
        <f t="shared" si="31"/>
        <v>1</v>
      </c>
      <c r="AI86" s="316">
        <f t="shared" si="31"/>
        <v>1</v>
      </c>
      <c r="AJ86" s="316">
        <f t="shared" si="31"/>
        <v>1</v>
      </c>
      <c r="AK86" s="316">
        <f t="shared" si="31"/>
        <v>1</v>
      </c>
    </row>
    <row r="87" spans="3:37">
      <c r="C87" s="1" t="str">
        <v>Industrial Total</v>
      </c>
      <c r="D87" t="str">
        <v xml:space="preserve"> </v>
      </c>
      <c r="E87" s="309">
        <f t="shared" ref="E87:AK87" si="32">E146/E$159</f>
        <v>0.24869877128625614</v>
      </c>
      <c r="F87" s="309">
        <f t="shared" si="32"/>
        <v>0.25292470910575204</v>
      </c>
      <c r="G87" s="309">
        <f t="shared" si="32"/>
        <v>0.25420732555569248</v>
      </c>
      <c r="H87" s="309">
        <f t="shared" si="32"/>
        <v>0.24552679498834221</v>
      </c>
      <c r="I87" s="309">
        <f t="shared" si="32"/>
        <v>0.26053335467722216</v>
      </c>
      <c r="J87" s="309">
        <f t="shared" si="32"/>
        <v>0.26184018628897454</v>
      </c>
      <c r="K87" s="309">
        <f t="shared" si="32"/>
        <v>0.26349915457652667</v>
      </c>
      <c r="L87" s="309">
        <f t="shared" si="32"/>
        <v>0.26576710975530887</v>
      </c>
      <c r="M87" s="309">
        <f t="shared" si="32"/>
        <v>0.2677721836944465</v>
      </c>
      <c r="N87" s="309">
        <f t="shared" si="32"/>
        <v>0.26981491564804072</v>
      </c>
      <c r="O87" s="309">
        <f t="shared" si="32"/>
        <v>0.27233481230921286</v>
      </c>
      <c r="P87" s="309">
        <f t="shared" si="32"/>
        <v>0.27501896386037811</v>
      </c>
      <c r="Q87" s="309">
        <f t="shared" si="32"/>
        <v>0.27723584851449845</v>
      </c>
      <c r="R87" s="309">
        <f t="shared" si="32"/>
        <v>0.27915389921107753</v>
      </c>
      <c r="S87" s="309">
        <f t="shared" si="32"/>
        <v>0.27931102709836741</v>
      </c>
      <c r="T87" s="309">
        <f t="shared" si="32"/>
        <v>0.28044471991203956</v>
      </c>
      <c r="U87" s="309">
        <f t="shared" si="32"/>
        <v>0.28123346589946063</v>
      </c>
      <c r="V87" s="309">
        <f t="shared" si="32"/>
        <v>0.28233669704972775</v>
      </c>
      <c r="W87" s="309">
        <f t="shared" si="32"/>
        <v>0.28316225276482465</v>
      </c>
      <c r="X87" s="309">
        <f t="shared" si="32"/>
        <v>0.2847920136584175</v>
      </c>
      <c r="Y87" s="309">
        <f t="shared" si="32"/>
        <v>0.2859356288807049</v>
      </c>
      <c r="Z87" s="309">
        <f t="shared" si="32"/>
        <v>0.28703254365989034</v>
      </c>
      <c r="AA87" s="309">
        <f t="shared" si="32"/>
        <v>0.28807443616922845</v>
      </c>
      <c r="AB87" s="309">
        <f t="shared" si="32"/>
        <v>0.28919635816187539</v>
      </c>
      <c r="AC87" s="309">
        <f t="shared" si="32"/>
        <v>0.28963744718880768</v>
      </c>
      <c r="AD87" s="309">
        <f t="shared" si="32"/>
        <v>0.29107466918466113</v>
      </c>
      <c r="AE87" s="309">
        <f t="shared" si="32"/>
        <v>0.2921467466232428</v>
      </c>
      <c r="AF87" s="309">
        <f t="shared" si="32"/>
        <v>0.2928139484442806</v>
      </c>
      <c r="AG87" s="309">
        <f t="shared" si="32"/>
        <v>0.29318846283935868</v>
      </c>
      <c r="AH87" s="309">
        <f t="shared" si="32"/>
        <v>0.29383288266994417</v>
      </c>
      <c r="AI87" s="309">
        <f t="shared" si="32"/>
        <v>0.29432860932840943</v>
      </c>
      <c r="AJ87" s="309">
        <f t="shared" si="32"/>
        <v>0.29499617320695409</v>
      </c>
      <c r="AK87" s="309">
        <f t="shared" si="32"/>
        <v>0.29548700430591113</v>
      </c>
    </row>
    <row r="88" spans="3:37">
      <c r="C88" t="str">
        <v>Residential</v>
      </c>
      <c r="D88" t="str">
        <v>Alberta</v>
      </c>
      <c r="E88" s="309">
        <f t="shared" ref="E88:AK88" si="33">E147/E$159</f>
        <v>0.1062674666611334</v>
      </c>
      <c r="F88" s="309">
        <f t="shared" si="33"/>
        <v>0.10718879982017963</v>
      </c>
      <c r="G88" s="309">
        <f t="shared" si="33"/>
        <v>0.1144025280509707</v>
      </c>
      <c r="H88" s="309">
        <f t="shared" si="33"/>
        <v>0.11314413278605095</v>
      </c>
      <c r="I88" s="309">
        <f t="shared" si="33"/>
        <v>0.1077008265906048</v>
      </c>
      <c r="J88" s="309">
        <f t="shared" si="33"/>
        <v>0.10674943248678975</v>
      </c>
      <c r="K88" s="309">
        <f t="shared" si="33"/>
        <v>0.10518679601444483</v>
      </c>
      <c r="L88" s="309">
        <f t="shared" si="33"/>
        <v>0.10318531749482839</v>
      </c>
      <c r="M88" s="309">
        <f t="shared" si="33"/>
        <v>0.10119506203661209</v>
      </c>
      <c r="N88" s="309">
        <f t="shared" si="33"/>
        <v>9.8593634053363383E-2</v>
      </c>
      <c r="O88" s="309">
        <f t="shared" si="33"/>
        <v>9.5445051007018333E-2</v>
      </c>
      <c r="P88" s="309">
        <f t="shared" si="33"/>
        <v>9.1677652153593359E-2</v>
      </c>
      <c r="Q88" s="309">
        <f t="shared" si="33"/>
        <v>8.7871099884365214E-2</v>
      </c>
      <c r="R88" s="309">
        <f t="shared" si="33"/>
        <v>8.6569852920180698E-2</v>
      </c>
      <c r="S88" s="309">
        <f t="shared" si="33"/>
        <v>8.5541047869546014E-2</v>
      </c>
      <c r="T88" s="309">
        <f t="shared" si="33"/>
        <v>8.5918357038407084E-2</v>
      </c>
      <c r="U88" s="309">
        <f t="shared" si="33"/>
        <v>8.6104085893844662E-2</v>
      </c>
      <c r="V88" s="309">
        <f t="shared" si="33"/>
        <v>8.6331200645205317E-2</v>
      </c>
      <c r="W88" s="309">
        <f t="shared" si="33"/>
        <v>8.6504185948914111E-2</v>
      </c>
      <c r="X88" s="309">
        <f t="shared" si="33"/>
        <v>8.6853583421428515E-2</v>
      </c>
      <c r="Y88" s="309">
        <f t="shared" si="33"/>
        <v>8.697102528007665E-2</v>
      </c>
      <c r="Z88" s="309">
        <f t="shared" si="33"/>
        <v>8.7470369936768225E-2</v>
      </c>
      <c r="AA88" s="309">
        <f t="shared" si="33"/>
        <v>8.8138264588400794E-2</v>
      </c>
      <c r="AB88" s="309">
        <f t="shared" si="33"/>
        <v>8.8642394930427387E-2</v>
      </c>
      <c r="AC88" s="309">
        <f t="shared" si="33"/>
        <v>8.8658568562620152E-2</v>
      </c>
      <c r="AD88" s="309">
        <f t="shared" si="33"/>
        <v>8.8657413026601448E-2</v>
      </c>
      <c r="AE88" s="309">
        <f t="shared" si="33"/>
        <v>8.8912868403424647E-2</v>
      </c>
      <c r="AF88" s="309">
        <f t="shared" si="33"/>
        <v>8.930142825283055E-2</v>
      </c>
      <c r="AG88" s="309">
        <f t="shared" si="33"/>
        <v>8.9508777031285361E-2</v>
      </c>
      <c r="AH88" s="309">
        <f t="shared" si="33"/>
        <v>8.9602420346033843E-2</v>
      </c>
      <c r="AI88" s="309">
        <f t="shared" si="33"/>
        <v>8.9374340096495808E-2</v>
      </c>
      <c r="AJ88" s="309">
        <f t="shared" si="33"/>
        <v>8.9484695366071648E-2</v>
      </c>
      <c r="AK88" s="309">
        <f t="shared" si="33"/>
        <v>8.9342469635411509E-2</v>
      </c>
    </row>
    <row r="89" spans="3:37">
      <c r="C89" t="str">
        <v>Residential</v>
      </c>
      <c r="D89" t="str">
        <v>British Columbia</v>
      </c>
      <c r="E89" s="309">
        <f t="shared" ref="E89:AK89" si="34">E148/E$159</f>
        <v>3.1971020222284596E-2</v>
      </c>
      <c r="F89" s="309">
        <f t="shared" si="34"/>
        <v>3.1457787621662431E-2</v>
      </c>
      <c r="G89" s="309">
        <f t="shared" si="34"/>
        <v>3.1690534516754632E-2</v>
      </c>
      <c r="H89" s="309">
        <f t="shared" si="34"/>
        <v>3.0529328320398032E-2</v>
      </c>
      <c r="I89" s="309">
        <f t="shared" si="34"/>
        <v>2.8983206240176956E-2</v>
      </c>
      <c r="J89" s="309">
        <f t="shared" si="34"/>
        <v>2.8259127424832498E-2</v>
      </c>
      <c r="K89" s="309">
        <f t="shared" si="34"/>
        <v>2.7579896863934111E-2</v>
      </c>
      <c r="L89" s="309">
        <f t="shared" si="34"/>
        <v>2.6934526796047652E-2</v>
      </c>
      <c r="M89" s="309">
        <f t="shared" si="34"/>
        <v>2.6273870896451813E-2</v>
      </c>
      <c r="N89" s="309">
        <f t="shared" si="34"/>
        <v>2.5817665718565013E-2</v>
      </c>
      <c r="O89" s="309">
        <f t="shared" si="34"/>
        <v>2.5396537937956674E-2</v>
      </c>
      <c r="P89" s="309">
        <f t="shared" si="34"/>
        <v>2.508126980050128E-2</v>
      </c>
      <c r="Q89" s="309">
        <f t="shared" si="34"/>
        <v>2.4939329129338571E-2</v>
      </c>
      <c r="R89" s="309">
        <f t="shared" si="34"/>
        <v>2.4751942800106858E-2</v>
      </c>
      <c r="S89" s="309">
        <f t="shared" si="34"/>
        <v>2.4464802205733834E-2</v>
      </c>
      <c r="T89" s="309">
        <f t="shared" si="34"/>
        <v>2.4256944340755818E-2</v>
      </c>
      <c r="U89" s="309">
        <f t="shared" si="34"/>
        <v>2.4035359846241684E-2</v>
      </c>
      <c r="V89" s="309">
        <f t="shared" si="34"/>
        <v>2.3842293278050531E-2</v>
      </c>
      <c r="W89" s="309">
        <f t="shared" si="34"/>
        <v>2.3662651577109818E-2</v>
      </c>
      <c r="X89" s="309">
        <f t="shared" si="34"/>
        <v>2.3570351823151446E-2</v>
      </c>
      <c r="Y89" s="309">
        <f t="shared" si="34"/>
        <v>2.3447587870069873E-2</v>
      </c>
      <c r="Z89" s="309">
        <f t="shared" si="34"/>
        <v>2.3338356124721328E-2</v>
      </c>
      <c r="AA89" s="309">
        <f t="shared" si="34"/>
        <v>2.3220371145790699E-2</v>
      </c>
      <c r="AB89" s="309">
        <f t="shared" si="34"/>
        <v>2.3122357807956184E-2</v>
      </c>
      <c r="AC89" s="309">
        <f t="shared" si="34"/>
        <v>2.2983865337083971E-2</v>
      </c>
      <c r="AD89" s="309">
        <f t="shared" si="34"/>
        <v>2.2938715417711815E-2</v>
      </c>
      <c r="AE89" s="309">
        <f t="shared" si="34"/>
        <v>2.2870021503045481E-2</v>
      </c>
      <c r="AF89" s="309">
        <f t="shared" si="34"/>
        <v>2.280851303526189E-2</v>
      </c>
      <c r="AG89" s="309">
        <f t="shared" si="34"/>
        <v>2.2729305113162141E-2</v>
      </c>
      <c r="AH89" s="309">
        <f t="shared" si="34"/>
        <v>2.268590337524818E-2</v>
      </c>
      <c r="AI89" s="309">
        <f t="shared" si="34"/>
        <v>2.2537329537138082E-2</v>
      </c>
      <c r="AJ89" s="309">
        <f t="shared" si="34"/>
        <v>2.2410554125008173E-2</v>
      </c>
      <c r="AK89" s="309">
        <f t="shared" si="34"/>
        <v>2.2268550604090345E-2</v>
      </c>
    </row>
    <row r="90" spans="3:37">
      <c r="C90" t="str">
        <v>Residential</v>
      </c>
      <c r="D90" t="str">
        <v>Manitoba</v>
      </c>
      <c r="E90" s="309">
        <f t="shared" ref="E90:AK90" si="35">E149/E$159</f>
        <v>8.4091154811816019E-4</v>
      </c>
      <c r="F90" s="309">
        <f t="shared" si="35"/>
        <v>8.2471581667483752E-4</v>
      </c>
      <c r="G90" s="309">
        <f t="shared" si="35"/>
        <v>7.7963221159795752E-4</v>
      </c>
      <c r="H90" s="309">
        <f t="shared" si="35"/>
        <v>7.2181646953266656E-4</v>
      </c>
      <c r="I90" s="309">
        <f t="shared" si="35"/>
        <v>7.4393154432737633E-4</v>
      </c>
      <c r="J90" s="309">
        <f t="shared" si="35"/>
        <v>7.3579811550185793E-4</v>
      </c>
      <c r="K90" s="309">
        <f t="shared" si="35"/>
        <v>7.4642982042374603E-4</v>
      </c>
      <c r="L90" s="309">
        <f t="shared" si="35"/>
        <v>7.4048801445594336E-4</v>
      </c>
      <c r="M90" s="309">
        <f t="shared" si="35"/>
        <v>7.2766259620712242E-4</v>
      </c>
      <c r="N90" s="309">
        <f t="shared" si="35"/>
        <v>7.1100049420064193E-4</v>
      </c>
      <c r="O90" s="309">
        <f t="shared" si="35"/>
        <v>6.8541400325671398E-4</v>
      </c>
      <c r="P90" s="309">
        <f t="shared" si="35"/>
        <v>6.6387115240413869E-4</v>
      </c>
      <c r="Q90" s="309">
        <f t="shared" si="35"/>
        <v>6.416982648485217E-4</v>
      </c>
      <c r="R90" s="309">
        <f t="shared" si="35"/>
        <v>6.1915153238021334E-4</v>
      </c>
      <c r="S90" s="309">
        <f t="shared" si="35"/>
        <v>6.0198496370398767E-4</v>
      </c>
      <c r="T90" s="309">
        <f t="shared" si="35"/>
        <v>5.788208130240402E-4</v>
      </c>
      <c r="U90" s="309">
        <f t="shared" si="35"/>
        <v>5.5921627907603579E-4</v>
      </c>
      <c r="V90" s="309">
        <f t="shared" si="35"/>
        <v>5.384627198082877E-4</v>
      </c>
      <c r="W90" s="309">
        <f t="shared" si="35"/>
        <v>5.2411265846626022E-4</v>
      </c>
      <c r="X90" s="309">
        <f t="shared" si="35"/>
        <v>5.0216630369234532E-4</v>
      </c>
      <c r="Y90" s="309">
        <f t="shared" si="35"/>
        <v>4.8632828926844514E-4</v>
      </c>
      <c r="Z90" s="309">
        <f t="shared" si="35"/>
        <v>4.7175214853363454E-4</v>
      </c>
      <c r="AA90" s="309">
        <f t="shared" si="35"/>
        <v>4.5887458107699095E-4</v>
      </c>
      <c r="AB90" s="309">
        <f t="shared" si="35"/>
        <v>4.4669415866170425E-4</v>
      </c>
      <c r="AC90" s="309">
        <f t="shared" si="35"/>
        <v>5.4459723853514212E-4</v>
      </c>
      <c r="AD90" s="309">
        <f t="shared" si="35"/>
        <v>5.9527665753239122E-4</v>
      </c>
      <c r="AE90" s="309">
        <f t="shared" si="35"/>
        <v>6.3337530689219789E-4</v>
      </c>
      <c r="AF90" s="309">
        <f t="shared" si="35"/>
        <v>6.4150377914759125E-4</v>
      </c>
      <c r="AG90" s="309">
        <f t="shared" si="35"/>
        <v>6.4300818329809061E-4</v>
      </c>
      <c r="AH90" s="309">
        <f t="shared" si="35"/>
        <v>6.3639973527465253E-4</v>
      </c>
      <c r="AI90" s="309">
        <f t="shared" si="35"/>
        <v>6.3567135159959252E-4</v>
      </c>
      <c r="AJ90" s="309">
        <f t="shared" si="35"/>
        <v>6.2620249841956286E-4</v>
      </c>
      <c r="AK90" s="309">
        <f t="shared" si="35"/>
        <v>6.2457351440728349E-4</v>
      </c>
    </row>
    <row r="91" spans="3:37">
      <c r="C91" t="str">
        <v>Residential</v>
      </c>
      <c r="D91" t="str">
        <v>New Brunswick</v>
      </c>
      <c r="E91" s="309">
        <f t="shared" ref="E91:AK91" si="36">E150/E$159</f>
        <v>0</v>
      </c>
      <c r="F91" s="309">
        <f t="shared" si="36"/>
        <v>0</v>
      </c>
      <c r="G91" s="309">
        <f t="shared" si="36"/>
        <v>0</v>
      </c>
      <c r="H91" s="309">
        <f t="shared" si="36"/>
        <v>0</v>
      </c>
      <c r="I91" s="309">
        <f t="shared" si="36"/>
        <v>0</v>
      </c>
      <c r="J91" s="309">
        <f t="shared" si="36"/>
        <v>0</v>
      </c>
      <c r="K91" s="309">
        <f t="shared" si="36"/>
        <v>0</v>
      </c>
      <c r="L91" s="309">
        <f t="shared" si="36"/>
        <v>0</v>
      </c>
      <c r="M91" s="309">
        <f t="shared" si="36"/>
        <v>0</v>
      </c>
      <c r="N91" s="309">
        <f t="shared" si="36"/>
        <v>0</v>
      </c>
      <c r="O91" s="309">
        <f t="shared" si="36"/>
        <v>0</v>
      </c>
      <c r="P91" s="309">
        <f t="shared" si="36"/>
        <v>0</v>
      </c>
      <c r="Q91" s="309">
        <f t="shared" si="36"/>
        <v>0</v>
      </c>
      <c r="R91" s="309">
        <f t="shared" si="36"/>
        <v>0</v>
      </c>
      <c r="S91" s="309">
        <f t="shared" si="36"/>
        <v>0</v>
      </c>
      <c r="T91" s="309">
        <f t="shared" si="36"/>
        <v>0</v>
      </c>
      <c r="U91" s="309">
        <f t="shared" si="36"/>
        <v>0</v>
      </c>
      <c r="V91" s="309">
        <f t="shared" si="36"/>
        <v>0</v>
      </c>
      <c r="W91" s="309">
        <f t="shared" si="36"/>
        <v>0</v>
      </c>
      <c r="X91" s="309">
        <f t="shared" si="36"/>
        <v>0</v>
      </c>
      <c r="Y91" s="309">
        <f t="shared" si="36"/>
        <v>0</v>
      </c>
      <c r="Z91" s="309">
        <f t="shared" si="36"/>
        <v>0</v>
      </c>
      <c r="AA91" s="309">
        <f t="shared" si="36"/>
        <v>0</v>
      </c>
      <c r="AB91" s="309">
        <f t="shared" si="36"/>
        <v>0</v>
      </c>
      <c r="AC91" s="309">
        <f t="shared" si="36"/>
        <v>0</v>
      </c>
      <c r="AD91" s="309">
        <f t="shared" si="36"/>
        <v>0</v>
      </c>
      <c r="AE91" s="309">
        <f t="shared" si="36"/>
        <v>0</v>
      </c>
      <c r="AF91" s="309">
        <f t="shared" si="36"/>
        <v>0</v>
      </c>
      <c r="AG91" s="309">
        <f t="shared" si="36"/>
        <v>0</v>
      </c>
      <c r="AH91" s="309">
        <f t="shared" si="36"/>
        <v>0</v>
      </c>
      <c r="AI91" s="309">
        <f t="shared" si="36"/>
        <v>0</v>
      </c>
      <c r="AJ91" s="309">
        <f t="shared" si="36"/>
        <v>0</v>
      </c>
      <c r="AK91" s="309">
        <f t="shared" si="36"/>
        <v>0</v>
      </c>
    </row>
    <row r="92" spans="3:37">
      <c r="C92" t="str">
        <v>Residential</v>
      </c>
      <c r="D92" t="str">
        <v>Newfoundland and Labrador</v>
      </c>
      <c r="E92" s="309">
        <f t="shared" ref="E92:AK92" si="37">E151/E$159</f>
        <v>1.2013022115973716E-4</v>
      </c>
      <c r="F92" s="309">
        <f t="shared" si="37"/>
        <v>8.4897216422409749E-5</v>
      </c>
      <c r="G92" s="309">
        <f t="shared" si="37"/>
        <v>8.8190470934269955E-5</v>
      </c>
      <c r="H92" s="309">
        <f t="shared" si="37"/>
        <v>8.0029622232003636E-5</v>
      </c>
      <c r="I92" s="309">
        <f t="shared" si="37"/>
        <v>7.5673787764130612E-5</v>
      </c>
      <c r="J92" s="309">
        <f t="shared" si="37"/>
        <v>6.9832013747390817E-5</v>
      </c>
      <c r="K92" s="309">
        <f t="shared" si="37"/>
        <v>6.4375336792022296E-5</v>
      </c>
      <c r="L92" s="309">
        <f t="shared" si="37"/>
        <v>5.946500818758831E-5</v>
      </c>
      <c r="M92" s="309">
        <f t="shared" si="37"/>
        <v>5.5062303671755462E-5</v>
      </c>
      <c r="N92" s="309">
        <f t="shared" si="37"/>
        <v>5.0904787140723566E-5</v>
      </c>
      <c r="O92" s="309">
        <f t="shared" si="37"/>
        <v>4.7269931259083727E-5</v>
      </c>
      <c r="P92" s="309">
        <f t="shared" si="37"/>
        <v>4.3843481259477074E-5</v>
      </c>
      <c r="Q92" s="309">
        <f t="shared" si="37"/>
        <v>4.077523321780351E-5</v>
      </c>
      <c r="R92" s="309">
        <f t="shared" si="37"/>
        <v>3.7596442012326558E-5</v>
      </c>
      <c r="S92" s="309">
        <f t="shared" si="37"/>
        <v>3.4589541931330869E-5</v>
      </c>
      <c r="T92" s="309">
        <f t="shared" si="37"/>
        <v>3.1927273166254686E-5</v>
      </c>
      <c r="U92" s="309">
        <f t="shared" si="37"/>
        <v>2.9490849988132309E-5</v>
      </c>
      <c r="V92" s="309">
        <f t="shared" si="37"/>
        <v>2.7231869393421194E-5</v>
      </c>
      <c r="W92" s="309">
        <f t="shared" si="37"/>
        <v>2.5281285907326393E-5</v>
      </c>
      <c r="X92" s="309">
        <f t="shared" si="37"/>
        <v>2.3400696771557657E-5</v>
      </c>
      <c r="Y92" s="309">
        <f t="shared" si="37"/>
        <v>2.1775893549333365E-5</v>
      </c>
      <c r="Z92" s="309">
        <f t="shared" si="37"/>
        <v>2.029887497025979E-5</v>
      </c>
      <c r="AA92" s="309">
        <f t="shared" si="37"/>
        <v>1.8819189927969552E-5</v>
      </c>
      <c r="AB92" s="309">
        <f t="shared" si="37"/>
        <v>1.7492918101437372E-5</v>
      </c>
      <c r="AC92" s="309">
        <f t="shared" si="37"/>
        <v>1.6291370383529894E-5</v>
      </c>
      <c r="AD92" s="309">
        <f t="shared" si="37"/>
        <v>1.5307114050832917E-5</v>
      </c>
      <c r="AE92" s="309">
        <f t="shared" si="37"/>
        <v>1.4317915299215945E-5</v>
      </c>
      <c r="AF92" s="309">
        <f t="shared" si="37"/>
        <v>1.3469895625146274E-5</v>
      </c>
      <c r="AG92" s="309">
        <f t="shared" si="37"/>
        <v>1.2622913721320132E-5</v>
      </c>
      <c r="AH92" s="309">
        <f t="shared" si="37"/>
        <v>1.1799186915004253E-5</v>
      </c>
      <c r="AI92" s="309">
        <f t="shared" si="37"/>
        <v>1.1120491730111076E-5</v>
      </c>
      <c r="AJ92" s="309">
        <f t="shared" si="37"/>
        <v>1.0451639220164378E-5</v>
      </c>
      <c r="AK92" s="309">
        <f t="shared" si="37"/>
        <v>9.9303335228495494E-6</v>
      </c>
    </row>
    <row r="93" spans="3:37">
      <c r="C93" t="str">
        <v>Residential</v>
      </c>
      <c r="D93" t="str">
        <v>Northwest Territories</v>
      </c>
      <c r="E93" s="309">
        <f t="shared" ref="E93:AK93" si="38">E152/E$159</f>
        <v>4.1499530946091022E-4</v>
      </c>
      <c r="F93" s="309">
        <f t="shared" si="38"/>
        <v>4.4874242966130872E-4</v>
      </c>
      <c r="G93" s="309">
        <f t="shared" si="38"/>
        <v>4.2274528970427471E-4</v>
      </c>
      <c r="H93" s="309">
        <f t="shared" si="38"/>
        <v>4.2649589171879401E-4</v>
      </c>
      <c r="I93" s="309">
        <f t="shared" si="38"/>
        <v>4.3599743873333713E-4</v>
      </c>
      <c r="J93" s="309">
        <f t="shared" si="38"/>
        <v>4.2880077204634733E-4</v>
      </c>
      <c r="K93" s="309">
        <f t="shared" si="38"/>
        <v>4.2072302489248441E-4</v>
      </c>
      <c r="L93" s="309">
        <f t="shared" si="38"/>
        <v>4.0941658137154548E-4</v>
      </c>
      <c r="M93" s="309">
        <f t="shared" si="38"/>
        <v>3.9428810367676657E-4</v>
      </c>
      <c r="N93" s="309">
        <f t="shared" si="38"/>
        <v>3.7981637310057729E-4</v>
      </c>
      <c r="O93" s="309">
        <f t="shared" si="38"/>
        <v>3.6511417683558501E-4</v>
      </c>
      <c r="P93" s="309">
        <f t="shared" si="38"/>
        <v>3.5136974342701486E-4</v>
      </c>
      <c r="Q93" s="309">
        <f t="shared" si="38"/>
        <v>3.3769449904319895E-4</v>
      </c>
      <c r="R93" s="309">
        <f t="shared" si="38"/>
        <v>3.2345630912714707E-4</v>
      </c>
      <c r="S93" s="309">
        <f t="shared" si="38"/>
        <v>3.0908453065244283E-4</v>
      </c>
      <c r="T93" s="309">
        <f t="shared" si="38"/>
        <v>2.9290493392325197E-4</v>
      </c>
      <c r="U93" s="309">
        <f t="shared" si="38"/>
        <v>2.7794333349030076E-4</v>
      </c>
      <c r="V93" s="309">
        <f t="shared" si="38"/>
        <v>2.6361082872119936E-4</v>
      </c>
      <c r="W93" s="309">
        <f t="shared" si="38"/>
        <v>2.5123277870405604E-4</v>
      </c>
      <c r="X93" s="309">
        <f t="shared" si="38"/>
        <v>2.3875035219629771E-4</v>
      </c>
      <c r="Y93" s="309">
        <f t="shared" si="38"/>
        <v>2.2785790061766219E-4</v>
      </c>
      <c r="Z93" s="309">
        <f t="shared" si="38"/>
        <v>2.1762282235557591E-4</v>
      </c>
      <c r="AA93" s="309">
        <f t="shared" si="38"/>
        <v>2.0873618161772894E-4</v>
      </c>
      <c r="AB93" s="309">
        <f t="shared" si="38"/>
        <v>2.003876243227156E-4</v>
      </c>
      <c r="AC93" s="309">
        <f t="shared" si="38"/>
        <v>1.9503097687711502E-4</v>
      </c>
      <c r="AD93" s="309">
        <f t="shared" si="38"/>
        <v>1.9002467846943082E-4</v>
      </c>
      <c r="AE93" s="309">
        <f t="shared" si="38"/>
        <v>1.8474729418343155E-4</v>
      </c>
      <c r="AF93" s="309">
        <f t="shared" si="38"/>
        <v>1.7939451900762991E-4</v>
      </c>
      <c r="AG93" s="309">
        <f t="shared" si="38"/>
        <v>1.739832927372317E-4</v>
      </c>
      <c r="AH93" s="309">
        <f t="shared" si="38"/>
        <v>1.6821404935236833E-4</v>
      </c>
      <c r="AI93" s="309">
        <f t="shared" si="38"/>
        <v>1.6350128381568716E-4</v>
      </c>
      <c r="AJ93" s="309">
        <f t="shared" si="38"/>
        <v>1.58267679619632E-4</v>
      </c>
      <c r="AK93" s="309">
        <f t="shared" si="38"/>
        <v>1.5414249050393328E-4</v>
      </c>
    </row>
    <row r="94" spans="3:37">
      <c r="C94" t="str">
        <v>Residential</v>
      </c>
      <c r="D94" t="str">
        <v>Nova Scotia</v>
      </c>
      <c r="E94" s="309">
        <f t="shared" ref="E94:AK94" si="39">E153/E$159</f>
        <v>0</v>
      </c>
      <c r="F94" s="309">
        <f t="shared" si="39"/>
        <v>0</v>
      </c>
      <c r="G94" s="309">
        <f t="shared" si="39"/>
        <v>0</v>
      </c>
      <c r="H94" s="309">
        <f t="shared" si="39"/>
        <v>0</v>
      </c>
      <c r="I94" s="309">
        <f t="shared" si="39"/>
        <v>0</v>
      </c>
      <c r="J94" s="309">
        <f t="shared" si="39"/>
        <v>0</v>
      </c>
      <c r="K94" s="309">
        <f t="shared" si="39"/>
        <v>0</v>
      </c>
      <c r="L94" s="309">
        <f t="shared" si="39"/>
        <v>0</v>
      </c>
      <c r="M94" s="309">
        <f t="shared" si="39"/>
        <v>0</v>
      </c>
      <c r="N94" s="309">
        <f t="shared" si="39"/>
        <v>0</v>
      </c>
      <c r="O94" s="309">
        <f t="shared" si="39"/>
        <v>0</v>
      </c>
      <c r="P94" s="309">
        <f t="shared" si="39"/>
        <v>0</v>
      </c>
      <c r="Q94" s="309">
        <f t="shared" si="39"/>
        <v>0</v>
      </c>
      <c r="R94" s="309">
        <f t="shared" si="39"/>
        <v>0</v>
      </c>
      <c r="S94" s="309">
        <f t="shared" si="39"/>
        <v>0</v>
      </c>
      <c r="T94" s="309">
        <f t="shared" si="39"/>
        <v>0</v>
      </c>
      <c r="U94" s="309">
        <f t="shared" si="39"/>
        <v>0</v>
      </c>
      <c r="V94" s="309">
        <f t="shared" si="39"/>
        <v>0</v>
      </c>
      <c r="W94" s="309">
        <f t="shared" si="39"/>
        <v>0</v>
      </c>
      <c r="X94" s="309">
        <f t="shared" si="39"/>
        <v>0</v>
      </c>
      <c r="Y94" s="309">
        <f t="shared" si="39"/>
        <v>0</v>
      </c>
      <c r="Z94" s="309">
        <f t="shared" si="39"/>
        <v>0</v>
      </c>
      <c r="AA94" s="309">
        <f t="shared" si="39"/>
        <v>0</v>
      </c>
      <c r="AB94" s="309">
        <f t="shared" si="39"/>
        <v>0</v>
      </c>
      <c r="AC94" s="309">
        <f t="shared" si="39"/>
        <v>0</v>
      </c>
      <c r="AD94" s="309">
        <f t="shared" si="39"/>
        <v>0</v>
      </c>
      <c r="AE94" s="309">
        <f t="shared" si="39"/>
        <v>0</v>
      </c>
      <c r="AF94" s="309">
        <f t="shared" si="39"/>
        <v>0</v>
      </c>
      <c r="AG94" s="309">
        <f t="shared" si="39"/>
        <v>0</v>
      </c>
      <c r="AH94" s="309">
        <f t="shared" si="39"/>
        <v>0</v>
      </c>
      <c r="AI94" s="309">
        <f t="shared" si="39"/>
        <v>0</v>
      </c>
      <c r="AJ94" s="309">
        <f t="shared" si="39"/>
        <v>0</v>
      </c>
      <c r="AK94" s="309">
        <f t="shared" si="39"/>
        <v>0</v>
      </c>
    </row>
    <row r="95" spans="3:37">
      <c r="C95" t="str">
        <v>Residential</v>
      </c>
      <c r="D95" t="str">
        <v>Nunavut</v>
      </c>
      <c r="E95" s="309">
        <f t="shared" ref="E95:AK95" si="40">E154/E$159</f>
        <v>0.52346061312280701</v>
      </c>
      <c r="F95" s="309">
        <f t="shared" si="40"/>
        <v>0.51092357660383647</v>
      </c>
      <c r="G95" s="309">
        <f t="shared" si="40"/>
        <v>0.50381381113982215</v>
      </c>
      <c r="H95" s="309">
        <f t="shared" si="40"/>
        <v>0.51703531955208215</v>
      </c>
      <c r="I95" s="309">
        <f t="shared" si="40"/>
        <v>0.50670979102392444</v>
      </c>
      <c r="J95" s="309">
        <f t="shared" si="40"/>
        <v>0.50802424005347635</v>
      </c>
      <c r="K95" s="309">
        <f t="shared" si="40"/>
        <v>0.50947908420264598</v>
      </c>
      <c r="L95" s="309">
        <f t="shared" si="40"/>
        <v>0.51161790164338972</v>
      </c>
      <c r="M95" s="309">
        <f t="shared" si="40"/>
        <v>0.51349994156194201</v>
      </c>
      <c r="N95" s="309">
        <f t="shared" si="40"/>
        <v>0.51575245608022846</v>
      </c>
      <c r="O95" s="309">
        <f t="shared" si="40"/>
        <v>0.51808903629195002</v>
      </c>
      <c r="P95" s="309">
        <f t="shared" si="40"/>
        <v>0.52012687868151153</v>
      </c>
      <c r="Q95" s="309">
        <f t="shared" si="40"/>
        <v>0.52222084905370769</v>
      </c>
      <c r="R95" s="309">
        <f t="shared" si="40"/>
        <v>0.52232229256440732</v>
      </c>
      <c r="S95" s="309">
        <f t="shared" si="40"/>
        <v>0.52213595816125169</v>
      </c>
      <c r="T95" s="309">
        <f t="shared" si="40"/>
        <v>0.52080943420742054</v>
      </c>
      <c r="U95" s="309">
        <f t="shared" si="40"/>
        <v>0.51894953592342274</v>
      </c>
      <c r="V95" s="309">
        <f t="shared" si="40"/>
        <v>0.51704612112893833</v>
      </c>
      <c r="W95" s="309">
        <f t="shared" si="40"/>
        <v>0.51553708827845823</v>
      </c>
      <c r="X95" s="309">
        <f t="shared" si="40"/>
        <v>0.51562850318708009</v>
      </c>
      <c r="Y95" s="309">
        <f t="shared" si="40"/>
        <v>0.51476492370626337</v>
      </c>
      <c r="Z95" s="309">
        <f t="shared" si="40"/>
        <v>0.51355477045591602</v>
      </c>
      <c r="AA95" s="309">
        <f t="shared" si="40"/>
        <v>0.51223796238357588</v>
      </c>
      <c r="AB95" s="309">
        <f t="shared" si="40"/>
        <v>0.51092096933881925</v>
      </c>
      <c r="AC95" s="309">
        <f t="shared" si="40"/>
        <v>0.50895777121640684</v>
      </c>
      <c r="AD95" s="309">
        <f t="shared" si="40"/>
        <v>0.5088601132324434</v>
      </c>
      <c r="AE95" s="309">
        <f t="shared" si="40"/>
        <v>0.50866657254818393</v>
      </c>
      <c r="AF95" s="309">
        <f t="shared" si="40"/>
        <v>0.50793323278872604</v>
      </c>
      <c r="AG95" s="309">
        <f t="shared" si="40"/>
        <v>0.50766758362756381</v>
      </c>
      <c r="AH95" s="309">
        <f t="shared" si="40"/>
        <v>0.50739544294223315</v>
      </c>
      <c r="AI95" s="309">
        <f t="shared" si="40"/>
        <v>0.50741015469205097</v>
      </c>
      <c r="AJ95" s="309">
        <f t="shared" si="40"/>
        <v>0.50717146690548165</v>
      </c>
      <c r="AK95" s="309">
        <f t="shared" si="40"/>
        <v>0.50698413695915989</v>
      </c>
    </row>
    <row r="96" spans="3:37">
      <c r="C96" t="str">
        <v>Residential</v>
      </c>
      <c r="D96" t="str">
        <v>Ontario</v>
      </c>
      <c r="E96" s="309">
        <f t="shared" ref="E96:AK96" si="41">E155/E$159</f>
        <v>0</v>
      </c>
      <c r="F96" s="309">
        <f t="shared" si="41"/>
        <v>0</v>
      </c>
      <c r="G96" s="309">
        <f t="shared" si="41"/>
        <v>0</v>
      </c>
      <c r="H96" s="309">
        <f t="shared" si="41"/>
        <v>0</v>
      </c>
      <c r="I96" s="309">
        <f t="shared" si="41"/>
        <v>0</v>
      </c>
      <c r="J96" s="309">
        <f t="shared" si="41"/>
        <v>0</v>
      </c>
      <c r="K96" s="309">
        <f t="shared" si="41"/>
        <v>0</v>
      </c>
      <c r="L96" s="309">
        <f t="shared" si="41"/>
        <v>0</v>
      </c>
      <c r="M96" s="309">
        <f t="shared" si="41"/>
        <v>0</v>
      </c>
      <c r="N96" s="309">
        <f t="shared" si="41"/>
        <v>0</v>
      </c>
      <c r="O96" s="309">
        <f t="shared" si="41"/>
        <v>0</v>
      </c>
      <c r="P96" s="309">
        <f t="shared" si="41"/>
        <v>0</v>
      </c>
      <c r="Q96" s="309">
        <f t="shared" si="41"/>
        <v>0</v>
      </c>
      <c r="R96" s="309">
        <f t="shared" si="41"/>
        <v>0</v>
      </c>
      <c r="S96" s="309">
        <f t="shared" si="41"/>
        <v>0</v>
      </c>
      <c r="T96" s="309">
        <f t="shared" si="41"/>
        <v>0</v>
      </c>
      <c r="U96" s="309">
        <f t="shared" si="41"/>
        <v>0</v>
      </c>
      <c r="V96" s="309">
        <f t="shared" si="41"/>
        <v>0</v>
      </c>
      <c r="W96" s="309">
        <f t="shared" si="41"/>
        <v>0</v>
      </c>
      <c r="X96" s="309">
        <f t="shared" si="41"/>
        <v>0</v>
      </c>
      <c r="Y96" s="309">
        <f t="shared" si="41"/>
        <v>0</v>
      </c>
      <c r="Z96" s="309">
        <f t="shared" si="41"/>
        <v>0</v>
      </c>
      <c r="AA96" s="309">
        <f t="shared" si="41"/>
        <v>0</v>
      </c>
      <c r="AB96" s="309">
        <f t="shared" si="41"/>
        <v>0</v>
      </c>
      <c r="AC96" s="309">
        <f t="shared" si="41"/>
        <v>0</v>
      </c>
      <c r="AD96" s="309">
        <f t="shared" si="41"/>
        <v>0</v>
      </c>
      <c r="AE96" s="309">
        <f t="shared" si="41"/>
        <v>0</v>
      </c>
      <c r="AF96" s="309">
        <f t="shared" si="41"/>
        <v>0</v>
      </c>
      <c r="AG96" s="309">
        <f t="shared" si="41"/>
        <v>0</v>
      </c>
      <c r="AH96" s="309">
        <f t="shared" si="41"/>
        <v>0</v>
      </c>
      <c r="AI96" s="309">
        <f t="shared" si="41"/>
        <v>0</v>
      </c>
      <c r="AJ96" s="309">
        <f t="shared" si="41"/>
        <v>0</v>
      </c>
      <c r="AK96" s="309">
        <f t="shared" si="41"/>
        <v>0</v>
      </c>
    </row>
    <row r="97" spans="3:37">
      <c r="C97" t="str">
        <v>Residential</v>
      </c>
      <c r="D97" s="1" t="str">
        <v>Prince Edward Island</v>
      </c>
      <c r="E97" s="309">
        <f t="shared" ref="E97:AK97" si="42">E156/E$159</f>
        <v>3.2870631764833083E-2</v>
      </c>
      <c r="F97" s="309">
        <f t="shared" si="42"/>
        <v>3.8457091464487766E-2</v>
      </c>
      <c r="G97" s="309">
        <f t="shared" si="42"/>
        <v>3.8954726710532427E-2</v>
      </c>
      <c r="H97" s="309">
        <f t="shared" si="42"/>
        <v>3.6568324162802798E-2</v>
      </c>
      <c r="I97" s="309">
        <f t="shared" si="42"/>
        <v>3.5686011991384825E-2</v>
      </c>
      <c r="J97" s="309">
        <f t="shared" si="42"/>
        <v>3.4643852337937757E-2</v>
      </c>
      <c r="K97" s="309">
        <f t="shared" si="42"/>
        <v>3.3696143107110249E-2</v>
      </c>
      <c r="L97" s="309">
        <f t="shared" si="42"/>
        <v>3.1848715072669953E-2</v>
      </c>
      <c r="M97" s="309">
        <f t="shared" si="42"/>
        <v>3.06101398357463E-2</v>
      </c>
      <c r="N97" s="309">
        <f t="shared" si="42"/>
        <v>2.9376152743449881E-2</v>
      </c>
      <c r="O97" s="309">
        <f t="shared" si="42"/>
        <v>2.7877441960044626E-2</v>
      </c>
      <c r="P97" s="309">
        <f t="shared" si="42"/>
        <v>2.6787745156189296E-2</v>
      </c>
      <c r="Q97" s="309">
        <f t="shared" si="42"/>
        <v>2.6003106159657868E-2</v>
      </c>
      <c r="R97" s="309">
        <f t="shared" si="42"/>
        <v>2.5207859147547477E-2</v>
      </c>
      <c r="S97" s="309">
        <f t="shared" si="42"/>
        <v>2.6595549722228523E-2</v>
      </c>
      <c r="T97" s="309">
        <f t="shared" si="42"/>
        <v>2.6536170423654266E-2</v>
      </c>
      <c r="U97" s="309">
        <f t="shared" si="42"/>
        <v>2.77228259654567E-2</v>
      </c>
      <c r="V97" s="309">
        <f t="shared" si="42"/>
        <v>2.8558631402240204E-2</v>
      </c>
      <c r="W97" s="309">
        <f t="shared" si="42"/>
        <v>2.9297376181742107E-2</v>
      </c>
      <c r="X97" s="309">
        <f t="shared" si="42"/>
        <v>2.718591758717313E-2</v>
      </c>
      <c r="Y97" s="309">
        <f t="shared" si="42"/>
        <v>2.6813856979402688E-2</v>
      </c>
      <c r="Z97" s="309">
        <f t="shared" si="42"/>
        <v>2.6442195727731981E-2</v>
      </c>
      <c r="AA97" s="309">
        <f t="shared" si="42"/>
        <v>2.6067244102144293E-2</v>
      </c>
      <c r="AB97" s="309">
        <f t="shared" si="42"/>
        <v>2.5709904006050048E-2</v>
      </c>
      <c r="AC97" s="309">
        <f t="shared" si="42"/>
        <v>2.7203640578235044E-2</v>
      </c>
      <c r="AD97" s="309">
        <f t="shared" si="42"/>
        <v>2.5533039323357525E-2</v>
      </c>
      <c r="AE97" s="309">
        <f t="shared" si="42"/>
        <v>2.4164946079192846E-2</v>
      </c>
      <c r="AF97" s="309">
        <f t="shared" si="42"/>
        <v>2.3684515451883617E-2</v>
      </c>
      <c r="AG97" s="309">
        <f t="shared" si="42"/>
        <v>2.3231788329249391E-2</v>
      </c>
      <c r="AH97" s="309">
        <f t="shared" si="42"/>
        <v>2.2567457691216791E-2</v>
      </c>
      <c r="AI97" s="309">
        <f t="shared" si="42"/>
        <v>2.2303047826229393E-2</v>
      </c>
      <c r="AJ97" s="309">
        <f t="shared" si="42"/>
        <v>2.1760910092909102E-2</v>
      </c>
      <c r="AK97" s="309">
        <f t="shared" si="42"/>
        <v>2.1637752104489635E-2</v>
      </c>
    </row>
    <row r="98" spans="3:37">
      <c r="C98" t="str">
        <v>Residential</v>
      </c>
      <c r="D98" t="str">
        <v>Quebec</v>
      </c>
      <c r="E98" s="309">
        <f t="shared" ref="E98:AK98" si="43">E157/E$159</f>
        <v>5.5355459863947069E-2</v>
      </c>
      <c r="F98" s="309">
        <f t="shared" si="43"/>
        <v>5.7689679921323199E-2</v>
      </c>
      <c r="G98" s="309">
        <f t="shared" si="43"/>
        <v>5.5640506053991352E-2</v>
      </c>
      <c r="H98" s="309">
        <f t="shared" si="43"/>
        <v>5.5967758206840509E-2</v>
      </c>
      <c r="I98" s="309">
        <f t="shared" si="43"/>
        <v>5.9131206705861798E-2</v>
      </c>
      <c r="J98" s="309">
        <f t="shared" si="43"/>
        <v>5.9248730506693478E-2</v>
      </c>
      <c r="K98" s="309">
        <f t="shared" si="43"/>
        <v>5.9327397053230015E-2</v>
      </c>
      <c r="L98" s="309">
        <f t="shared" si="43"/>
        <v>5.9437059633740144E-2</v>
      </c>
      <c r="M98" s="309">
        <f t="shared" si="43"/>
        <v>5.947178897124563E-2</v>
      </c>
      <c r="N98" s="309">
        <f t="shared" si="43"/>
        <v>5.9503454101910783E-2</v>
      </c>
      <c r="O98" s="309">
        <f t="shared" si="43"/>
        <v>5.9759322382465917E-2</v>
      </c>
      <c r="P98" s="309">
        <f t="shared" si="43"/>
        <v>6.0248405970735885E-2</v>
      </c>
      <c r="Q98" s="309">
        <f t="shared" si="43"/>
        <v>6.0709599261322807E-2</v>
      </c>
      <c r="R98" s="309">
        <f t="shared" si="43"/>
        <v>6.1013949073160462E-2</v>
      </c>
      <c r="S98" s="309">
        <f t="shared" si="43"/>
        <v>6.1005955906584745E-2</v>
      </c>
      <c r="T98" s="309">
        <f t="shared" si="43"/>
        <v>6.1130721057609194E-2</v>
      </c>
      <c r="U98" s="309">
        <f t="shared" si="43"/>
        <v>6.1088076009019124E-2</v>
      </c>
      <c r="V98" s="309">
        <f t="shared" si="43"/>
        <v>6.1055751077914971E-2</v>
      </c>
      <c r="W98" s="309">
        <f t="shared" si="43"/>
        <v>6.103581852587351E-2</v>
      </c>
      <c r="X98" s="309">
        <f t="shared" si="43"/>
        <v>6.1205312970089167E-2</v>
      </c>
      <c r="Y98" s="309">
        <f t="shared" si="43"/>
        <v>6.1331015200047086E-2</v>
      </c>
      <c r="Z98" s="309">
        <f t="shared" si="43"/>
        <v>6.1452090249112835E-2</v>
      </c>
      <c r="AA98" s="309">
        <f t="shared" si="43"/>
        <v>6.1575291658237247E-2</v>
      </c>
      <c r="AB98" s="309">
        <f t="shared" si="43"/>
        <v>6.1743441053785875E-2</v>
      </c>
      <c r="AC98" s="309">
        <f t="shared" si="43"/>
        <v>6.180278753105059E-2</v>
      </c>
      <c r="AD98" s="309">
        <f t="shared" si="43"/>
        <v>6.213544136517192E-2</v>
      </c>
      <c r="AE98" s="309">
        <f t="shared" si="43"/>
        <v>6.2406404326535297E-2</v>
      </c>
      <c r="AF98" s="309">
        <f t="shared" si="43"/>
        <v>6.2623993833236871E-2</v>
      </c>
      <c r="AG98" s="309">
        <f t="shared" si="43"/>
        <v>6.2844468669623982E-2</v>
      </c>
      <c r="AH98" s="309">
        <f t="shared" si="43"/>
        <v>6.3099480003781794E-2</v>
      </c>
      <c r="AI98" s="309">
        <f t="shared" si="43"/>
        <v>6.3236225392530807E-2</v>
      </c>
      <c r="AJ98" s="309">
        <f t="shared" si="43"/>
        <v>6.3381278486315973E-2</v>
      </c>
      <c r="AK98" s="309">
        <f t="shared" si="43"/>
        <v>6.349144005250329E-2</v>
      </c>
    </row>
    <row r="99" spans="3:37">
      <c r="C99" t="str">
        <v>Residential</v>
      </c>
      <c r="D99" t="str">
        <v>Saskatchewan</v>
      </c>
      <c r="E99" s="309">
        <f t="shared" ref="E99:AK99" si="44">E158/E$159</f>
        <v>0</v>
      </c>
      <c r="F99" s="309">
        <f t="shared" si="44"/>
        <v>0</v>
      </c>
      <c r="G99" s="309">
        <f t="shared" si="44"/>
        <v>0</v>
      </c>
      <c r="H99" s="309">
        <f t="shared" si="44"/>
        <v>0</v>
      </c>
      <c r="I99" s="309">
        <f t="shared" si="44"/>
        <v>0</v>
      </c>
      <c r="J99" s="309">
        <f t="shared" si="44"/>
        <v>0</v>
      </c>
      <c r="K99" s="309">
        <f t="shared" si="44"/>
        <v>0</v>
      </c>
      <c r="L99" s="309">
        <f t="shared" si="44"/>
        <v>0</v>
      </c>
      <c r="M99" s="309">
        <f t="shared" si="44"/>
        <v>0</v>
      </c>
      <c r="N99" s="309">
        <f t="shared" si="44"/>
        <v>0</v>
      </c>
      <c r="O99" s="309">
        <f t="shared" si="44"/>
        <v>0</v>
      </c>
      <c r="P99" s="309">
        <f t="shared" si="44"/>
        <v>0</v>
      </c>
      <c r="Q99" s="309">
        <f t="shared" si="44"/>
        <v>0</v>
      </c>
      <c r="R99" s="309">
        <f t="shared" si="44"/>
        <v>0</v>
      </c>
      <c r="S99" s="309">
        <f t="shared" si="44"/>
        <v>0</v>
      </c>
      <c r="T99" s="309">
        <f t="shared" si="44"/>
        <v>0</v>
      </c>
      <c r="U99" s="309">
        <f t="shared" si="44"/>
        <v>0</v>
      </c>
      <c r="V99" s="309">
        <f t="shared" si="44"/>
        <v>0</v>
      </c>
      <c r="W99" s="309">
        <f t="shared" si="44"/>
        <v>0</v>
      </c>
      <c r="X99" s="309">
        <f t="shared" si="44"/>
        <v>0</v>
      </c>
      <c r="Y99" s="309">
        <f t="shared" si="44"/>
        <v>0</v>
      </c>
      <c r="Z99" s="309">
        <f t="shared" si="44"/>
        <v>0</v>
      </c>
      <c r="AA99" s="309">
        <f t="shared" si="44"/>
        <v>0</v>
      </c>
      <c r="AB99" s="309">
        <f t="shared" si="44"/>
        <v>0</v>
      </c>
      <c r="AC99" s="309">
        <f t="shared" si="44"/>
        <v>0</v>
      </c>
      <c r="AD99" s="309">
        <f t="shared" si="44"/>
        <v>0</v>
      </c>
      <c r="AE99" s="309">
        <f t="shared" si="44"/>
        <v>0</v>
      </c>
      <c r="AF99" s="309">
        <f t="shared" si="44"/>
        <v>0</v>
      </c>
      <c r="AG99" s="309">
        <f t="shared" si="44"/>
        <v>0</v>
      </c>
      <c r="AH99" s="309">
        <f t="shared" si="44"/>
        <v>0</v>
      </c>
      <c r="AI99" s="309">
        <f t="shared" si="44"/>
        <v>0</v>
      </c>
      <c r="AJ99" s="309">
        <f t="shared" si="44"/>
        <v>0</v>
      </c>
      <c r="AK99" s="309">
        <f t="shared" si="44"/>
        <v>0</v>
      </c>
    </row>
    <row r="100" spans="3:37">
      <c r="C100" t="str">
        <v>Residential</v>
      </c>
      <c r="D100" t="str">
        <v>Yukon</v>
      </c>
      <c r="E100" s="316">
        <f t="shared" ref="E100:AK100" si="45">E159/E$159</f>
        <v>1</v>
      </c>
      <c r="F100" s="316">
        <f t="shared" si="45"/>
        <v>1</v>
      </c>
      <c r="G100" s="316">
        <f t="shared" si="45"/>
        <v>1</v>
      </c>
      <c r="H100" s="316">
        <f t="shared" si="45"/>
        <v>1</v>
      </c>
      <c r="I100" s="316">
        <f t="shared" si="45"/>
        <v>1</v>
      </c>
      <c r="J100" s="316">
        <f t="shared" si="45"/>
        <v>1</v>
      </c>
      <c r="K100" s="316">
        <f t="shared" si="45"/>
        <v>1</v>
      </c>
      <c r="L100" s="316">
        <f t="shared" si="45"/>
        <v>1</v>
      </c>
      <c r="M100" s="316">
        <f t="shared" si="45"/>
        <v>1</v>
      </c>
      <c r="N100" s="316">
        <f t="shared" si="45"/>
        <v>1</v>
      </c>
      <c r="O100" s="316">
        <f t="shared" si="45"/>
        <v>1</v>
      </c>
      <c r="P100" s="316">
        <f t="shared" si="45"/>
        <v>1</v>
      </c>
      <c r="Q100" s="316">
        <f t="shared" si="45"/>
        <v>1</v>
      </c>
      <c r="R100" s="316">
        <f t="shared" si="45"/>
        <v>1</v>
      </c>
      <c r="S100" s="316">
        <f t="shared" si="45"/>
        <v>1</v>
      </c>
      <c r="T100" s="316">
        <f t="shared" si="45"/>
        <v>1</v>
      </c>
      <c r="U100" s="316">
        <f t="shared" si="45"/>
        <v>1</v>
      </c>
      <c r="V100" s="316">
        <f t="shared" si="45"/>
        <v>1</v>
      </c>
      <c r="W100" s="316">
        <f t="shared" si="45"/>
        <v>1</v>
      </c>
      <c r="X100" s="316">
        <f t="shared" si="45"/>
        <v>1</v>
      </c>
      <c r="Y100" s="316">
        <f t="shared" si="45"/>
        <v>1</v>
      </c>
      <c r="Z100" s="316">
        <f t="shared" si="45"/>
        <v>1</v>
      </c>
      <c r="AA100" s="316">
        <f t="shared" si="45"/>
        <v>1</v>
      </c>
      <c r="AB100" s="316">
        <f t="shared" si="45"/>
        <v>1</v>
      </c>
      <c r="AC100" s="316">
        <f t="shared" si="45"/>
        <v>1</v>
      </c>
      <c r="AD100" s="316">
        <f t="shared" si="45"/>
        <v>1</v>
      </c>
      <c r="AE100" s="316">
        <f t="shared" si="45"/>
        <v>1</v>
      </c>
      <c r="AF100" s="316">
        <f t="shared" si="45"/>
        <v>1</v>
      </c>
      <c r="AG100" s="316">
        <f t="shared" si="45"/>
        <v>1</v>
      </c>
      <c r="AH100" s="316">
        <f t="shared" si="45"/>
        <v>1</v>
      </c>
      <c r="AI100" s="316">
        <f t="shared" si="45"/>
        <v>1</v>
      </c>
      <c r="AJ100" s="316">
        <f t="shared" si="45"/>
        <v>1</v>
      </c>
      <c r="AK100" s="316">
        <f t="shared" si="45"/>
        <v>1</v>
      </c>
    </row>
    <row r="101" spans="3:37">
      <c r="C101" s="1" t="str">
        <v>Residential Total</v>
      </c>
      <c r="D101" t="str">
        <v xml:space="preserve"> </v>
      </c>
      <c r="E101" s="309">
        <f t="shared" ref="E101:AK101" si="46">E160/E$173</f>
        <v>0.36617816346409271</v>
      </c>
      <c r="F101" s="309">
        <f t="shared" si="46"/>
        <v>0.34012523200554773</v>
      </c>
      <c r="G101" s="309">
        <f t="shared" si="46"/>
        <v>0.26663661694804136</v>
      </c>
      <c r="H101" s="309">
        <f t="shared" si="46"/>
        <v>0.24023435430726689</v>
      </c>
      <c r="I101" s="309">
        <f t="shared" si="46"/>
        <v>0.24677242177626058</v>
      </c>
      <c r="J101" s="309">
        <f t="shared" si="46"/>
        <v>0.24397002632045761</v>
      </c>
      <c r="K101" s="309">
        <f t="shared" si="46"/>
        <v>0.24474487853480326</v>
      </c>
      <c r="L101" s="309">
        <f t="shared" si="46"/>
        <v>0.2403528744205301</v>
      </c>
      <c r="M101" s="309">
        <f t="shared" si="46"/>
        <v>0.23709954233409608</v>
      </c>
      <c r="N101" s="309">
        <f t="shared" si="46"/>
        <v>0.23443626292741743</v>
      </c>
      <c r="O101" s="309">
        <f t="shared" si="46"/>
        <v>0.23233344788649415</v>
      </c>
      <c r="P101" s="309">
        <f t="shared" si="46"/>
        <v>0.2301285432067865</v>
      </c>
      <c r="Q101" s="309">
        <f t="shared" si="46"/>
        <v>0.2271809708277657</v>
      </c>
      <c r="R101" s="309">
        <f t="shared" si="46"/>
        <v>0.22299370984181685</v>
      </c>
      <c r="S101" s="309">
        <f t="shared" si="46"/>
        <v>0.22092523609060449</v>
      </c>
      <c r="T101" s="309">
        <f t="shared" si="46"/>
        <v>0.21669886202933089</v>
      </c>
      <c r="U101" s="309">
        <f t="shared" si="46"/>
        <v>0.21390429953517395</v>
      </c>
      <c r="V101" s="309">
        <f t="shared" si="46"/>
        <v>0.21057024964493742</v>
      </c>
      <c r="W101" s="309">
        <f t="shared" si="46"/>
        <v>0.20973954773296877</v>
      </c>
      <c r="X101" s="309">
        <f t="shared" si="46"/>
        <v>0.20672087573685186</v>
      </c>
      <c r="Y101" s="309">
        <f t="shared" si="46"/>
        <v>0.20405451023531154</v>
      </c>
      <c r="Z101" s="309">
        <f t="shared" si="46"/>
        <v>0.20133239640809478</v>
      </c>
      <c r="AA101" s="309">
        <f t="shared" si="46"/>
        <v>0.19914796155590292</v>
      </c>
      <c r="AB101" s="309">
        <f t="shared" si="46"/>
        <v>0.19729364398773275</v>
      </c>
      <c r="AC101" s="309">
        <f t="shared" si="46"/>
        <v>0.19572497961890808</v>
      </c>
      <c r="AD101" s="309">
        <f t="shared" si="46"/>
        <v>0.19382717464455243</v>
      </c>
      <c r="AE101" s="309">
        <f t="shared" si="46"/>
        <v>0.19161966692536192</v>
      </c>
      <c r="AF101" s="309">
        <f t="shared" si="46"/>
        <v>0.18955040480849217</v>
      </c>
      <c r="AG101" s="309">
        <f t="shared" si="46"/>
        <v>0.18765466834187222</v>
      </c>
      <c r="AH101" s="309">
        <f t="shared" si="46"/>
        <v>0.18601792445961288</v>
      </c>
      <c r="AI101" s="309">
        <f t="shared" si="46"/>
        <v>0.18462539012175147</v>
      </c>
      <c r="AJ101" s="309">
        <f t="shared" si="46"/>
        <v>0.18346092563692815</v>
      </c>
      <c r="AK101" s="309">
        <f t="shared" si="46"/>
        <v>0.18231780483355076</v>
      </c>
    </row>
    <row r="102" spans="3:37">
      <c r="C102" t="str">
        <v>Transportation</v>
      </c>
      <c r="D102" t="str">
        <v>Alberta</v>
      </c>
      <c r="E102" s="309">
        <f t="shared" ref="E102:AK102" si="47">E161/E$173</f>
        <v>0.13926768794828653</v>
      </c>
      <c r="F102" s="309">
        <f t="shared" si="47"/>
        <v>0.13685777804972568</v>
      </c>
      <c r="G102" s="309">
        <f t="shared" si="47"/>
        <v>0.21553843632191449</v>
      </c>
      <c r="H102" s="309">
        <f t="shared" si="47"/>
        <v>0.19910580906268871</v>
      </c>
      <c r="I102" s="309">
        <f t="shared" si="47"/>
        <v>0.1723048393002681</v>
      </c>
      <c r="J102" s="309">
        <f t="shared" si="47"/>
        <v>0.17067066827114388</v>
      </c>
      <c r="K102" s="309">
        <f t="shared" si="47"/>
        <v>0.16787227320961354</v>
      </c>
      <c r="L102" s="309">
        <f t="shared" si="47"/>
        <v>0.16919628996513367</v>
      </c>
      <c r="M102" s="309">
        <f t="shared" si="47"/>
        <v>0.17169145690312737</v>
      </c>
      <c r="N102" s="309">
        <f t="shared" si="47"/>
        <v>0.17260805187291817</v>
      </c>
      <c r="O102" s="309">
        <f t="shared" si="47"/>
        <v>0.17011880799253765</v>
      </c>
      <c r="P102" s="309">
        <f t="shared" si="47"/>
        <v>0.16947277619358353</v>
      </c>
      <c r="Q102" s="309">
        <f t="shared" si="47"/>
        <v>0.17117796329667903</v>
      </c>
      <c r="R102" s="309">
        <f t="shared" si="47"/>
        <v>0.17521028199655736</v>
      </c>
      <c r="S102" s="309">
        <f t="shared" si="47"/>
        <v>0.17716406964309367</v>
      </c>
      <c r="T102" s="309">
        <f t="shared" si="47"/>
        <v>0.1805843909660414</v>
      </c>
      <c r="U102" s="309">
        <f t="shared" si="47"/>
        <v>0.18332867148593923</v>
      </c>
      <c r="V102" s="309">
        <f t="shared" si="47"/>
        <v>0.18585762946103015</v>
      </c>
      <c r="W102" s="309">
        <f t="shared" si="47"/>
        <v>0.18569031480215692</v>
      </c>
      <c r="X102" s="309">
        <f t="shared" si="47"/>
        <v>0.1874079110776441</v>
      </c>
      <c r="Y102" s="309">
        <f t="shared" si="47"/>
        <v>0.1909434291781188</v>
      </c>
      <c r="Z102" s="309">
        <f t="shared" si="47"/>
        <v>0.19556869312035421</v>
      </c>
      <c r="AA102" s="309">
        <f t="shared" si="47"/>
        <v>0.19876815102108761</v>
      </c>
      <c r="AB102" s="309">
        <f t="shared" si="47"/>
        <v>0.20104449789973983</v>
      </c>
      <c r="AC102" s="309">
        <f t="shared" si="47"/>
        <v>0.20214502355916042</v>
      </c>
      <c r="AD102" s="309">
        <f t="shared" si="47"/>
        <v>0.2045270333333879</v>
      </c>
      <c r="AE102" s="309">
        <f t="shared" si="47"/>
        <v>0.20782925804502225</v>
      </c>
      <c r="AF102" s="309">
        <f t="shared" si="47"/>
        <v>0.2095535682901967</v>
      </c>
      <c r="AG102" s="309">
        <f t="shared" si="47"/>
        <v>0.2108257271101249</v>
      </c>
      <c r="AH102" s="309">
        <f t="shared" si="47"/>
        <v>0.21155860673830063</v>
      </c>
      <c r="AI102" s="309">
        <f t="shared" si="47"/>
        <v>0.21215989504996413</v>
      </c>
      <c r="AJ102" s="309">
        <f t="shared" si="47"/>
        <v>0.21298633842064749</v>
      </c>
      <c r="AK102" s="309">
        <f t="shared" si="47"/>
        <v>0.21399653966841886</v>
      </c>
    </row>
    <row r="103" spans="3:37">
      <c r="C103" t="str">
        <v>Transportation</v>
      </c>
      <c r="D103" t="str">
        <v>British Columbia</v>
      </c>
      <c r="E103" s="309">
        <f t="shared" ref="E103:AK103" si="48">E162/E$173</f>
        <v>0</v>
      </c>
      <c r="F103" s="309">
        <f t="shared" si="48"/>
        <v>0</v>
      </c>
      <c r="G103" s="309">
        <f t="shared" si="48"/>
        <v>0</v>
      </c>
      <c r="H103" s="309">
        <f t="shared" si="48"/>
        <v>2.3721487069193848E-2</v>
      </c>
      <c r="I103" s="309">
        <f t="shared" si="48"/>
        <v>4.3591500218518556E-2</v>
      </c>
      <c r="J103" s="309">
        <f t="shared" si="48"/>
        <v>4.5531035606928665E-2</v>
      </c>
      <c r="K103" s="309">
        <f t="shared" si="48"/>
        <v>4.6654138079075903E-2</v>
      </c>
      <c r="L103" s="309">
        <f t="shared" si="48"/>
        <v>4.8398896553693088E-2</v>
      </c>
      <c r="M103" s="309">
        <f t="shared" si="48"/>
        <v>4.9154589371980674E-2</v>
      </c>
      <c r="N103" s="309">
        <f t="shared" si="48"/>
        <v>4.9544479480812566E-2</v>
      </c>
      <c r="O103" s="309">
        <f t="shared" si="48"/>
        <v>5.3385045903088013E-2</v>
      </c>
      <c r="P103" s="309">
        <f t="shared" si="48"/>
        <v>5.3256487498770884E-2</v>
      </c>
      <c r="Q103" s="309">
        <f t="shared" si="48"/>
        <v>5.3136454464099633E-2</v>
      </c>
      <c r="R103" s="309">
        <f t="shared" si="48"/>
        <v>5.298299160749112E-2</v>
      </c>
      <c r="S103" s="309">
        <f t="shared" si="48"/>
        <v>5.6931516762998312E-2</v>
      </c>
      <c r="T103" s="309">
        <f t="shared" si="48"/>
        <v>5.6420116384731572E-2</v>
      </c>
      <c r="U103" s="309">
        <f t="shared" si="48"/>
        <v>5.5860644965415651E-2</v>
      </c>
      <c r="V103" s="309">
        <f t="shared" si="48"/>
        <v>5.5249981208386471E-2</v>
      </c>
      <c r="W103" s="309">
        <f t="shared" si="48"/>
        <v>5.7412707906128957E-2</v>
      </c>
      <c r="X103" s="309">
        <f t="shared" si="48"/>
        <v>5.6573364877242863E-2</v>
      </c>
      <c r="Y103" s="309">
        <f t="shared" si="48"/>
        <v>5.563264267299077E-2</v>
      </c>
      <c r="Z103" s="309">
        <f t="shared" si="48"/>
        <v>5.4588329231764994E-2</v>
      </c>
      <c r="AA103" s="309">
        <f t="shared" si="48"/>
        <v>5.3603033892110845E-2</v>
      </c>
      <c r="AB103" s="309">
        <f t="shared" si="48"/>
        <v>5.2588261798520372E-2</v>
      </c>
      <c r="AC103" s="309">
        <f t="shared" si="48"/>
        <v>5.1587479791629233E-2</v>
      </c>
      <c r="AD103" s="309">
        <f t="shared" si="48"/>
        <v>5.045938409291495E-2</v>
      </c>
      <c r="AE103" s="309">
        <f t="shared" si="48"/>
        <v>4.9223798208425831E-2</v>
      </c>
      <c r="AF103" s="309">
        <f t="shared" si="48"/>
        <v>4.8051968974446094E-2</v>
      </c>
      <c r="AG103" s="309">
        <f t="shared" si="48"/>
        <v>4.6868102510937225E-2</v>
      </c>
      <c r="AH103" s="309">
        <f t="shared" si="48"/>
        <v>4.5681593221161693E-2</v>
      </c>
      <c r="AI103" s="309">
        <f t="shared" si="48"/>
        <v>4.4454970309208301E-2</v>
      </c>
      <c r="AJ103" s="309">
        <f t="shared" si="48"/>
        <v>4.3188161992311708E-2</v>
      </c>
      <c r="AK103" s="309">
        <f t="shared" si="48"/>
        <v>4.1902091025791538E-2</v>
      </c>
    </row>
    <row r="104" spans="3:37">
      <c r="C104" t="str">
        <v>Transportation</v>
      </c>
      <c r="D104" t="str">
        <v>Manitoba</v>
      </c>
      <c r="E104" s="309">
        <f t="shared" ref="E104:AK104" si="49">E163/E$173</f>
        <v>4.4275214734791456E-4</v>
      </c>
      <c r="F104" s="309">
        <f t="shared" si="49"/>
        <v>4.0792184217503929E-4</v>
      </c>
      <c r="G104" s="309">
        <f t="shared" si="49"/>
        <v>3.4830355679396825E-4</v>
      </c>
      <c r="H104" s="309">
        <f t="shared" si="49"/>
        <v>8.7935838621844102E-4</v>
      </c>
      <c r="I104" s="309">
        <f t="shared" si="49"/>
        <v>3.6970978372568241E-3</v>
      </c>
      <c r="J104" s="309">
        <f t="shared" si="49"/>
        <v>3.3799494685568818E-3</v>
      </c>
      <c r="K104" s="309">
        <f t="shared" si="49"/>
        <v>3.2401519631270704E-3</v>
      </c>
      <c r="L104" s="309">
        <f t="shared" si="49"/>
        <v>3.2011362784738753E-3</v>
      </c>
      <c r="M104" s="309">
        <f t="shared" si="49"/>
        <v>3.1623442664632595E-3</v>
      </c>
      <c r="N104" s="309">
        <f t="shared" si="49"/>
        <v>3.2334653641156938E-3</v>
      </c>
      <c r="O104" s="309">
        <f t="shared" si="49"/>
        <v>4.1435514752810642E-3</v>
      </c>
      <c r="P104" s="309">
        <f t="shared" si="49"/>
        <v>4.0851352921720931E-3</v>
      </c>
      <c r="Q104" s="309">
        <f t="shared" si="49"/>
        <v>4.031154099191317E-3</v>
      </c>
      <c r="R104" s="309">
        <f t="shared" si="49"/>
        <v>3.9738182255033908E-3</v>
      </c>
      <c r="S104" s="309">
        <f t="shared" si="49"/>
        <v>4.9721989784214963E-3</v>
      </c>
      <c r="T104" s="309">
        <f t="shared" si="49"/>
        <v>4.8819603666058866E-3</v>
      </c>
      <c r="U104" s="309">
        <f t="shared" si="49"/>
        <v>4.8028741343371061E-3</v>
      </c>
      <c r="V104" s="309">
        <f t="shared" si="49"/>
        <v>4.7433988688108013E-3</v>
      </c>
      <c r="W104" s="309">
        <f t="shared" si="49"/>
        <v>5.3626015797068431E-3</v>
      </c>
      <c r="X104" s="309">
        <f t="shared" si="49"/>
        <v>5.2766741780132954E-3</v>
      </c>
      <c r="Y104" s="309">
        <f t="shared" si="49"/>
        <v>5.1892704671621303E-3</v>
      </c>
      <c r="Z104" s="309">
        <f t="shared" si="49"/>
        <v>5.0922626038792333E-3</v>
      </c>
      <c r="AA104" s="309">
        <f t="shared" si="49"/>
        <v>5.0025926613333745E-3</v>
      </c>
      <c r="AB104" s="309">
        <f t="shared" si="49"/>
        <v>4.9136277088995808E-3</v>
      </c>
      <c r="AC104" s="309">
        <f t="shared" si="49"/>
        <v>4.8258280250376524E-3</v>
      </c>
      <c r="AD104" s="309">
        <f t="shared" si="49"/>
        <v>4.7248362149567135E-3</v>
      </c>
      <c r="AE104" s="309">
        <f t="shared" si="49"/>
        <v>4.607767202137447E-3</v>
      </c>
      <c r="AF104" s="309">
        <f t="shared" si="49"/>
        <v>4.4955125426191286E-3</v>
      </c>
      <c r="AG104" s="309">
        <f t="shared" si="49"/>
        <v>4.3818221256029938E-3</v>
      </c>
      <c r="AH104" s="309">
        <f t="shared" si="49"/>
        <v>4.2676035366140831E-3</v>
      </c>
      <c r="AI104" s="309">
        <f t="shared" si="49"/>
        <v>4.1495190823319641E-3</v>
      </c>
      <c r="AJ104" s="309">
        <f t="shared" si="49"/>
        <v>4.0266446421761198E-3</v>
      </c>
      <c r="AK104" s="309">
        <f t="shared" si="49"/>
        <v>3.9012785809443649E-3</v>
      </c>
    </row>
    <row r="105" spans="3:37">
      <c r="C105" t="str">
        <v>Transportation</v>
      </c>
      <c r="D105" t="str">
        <v>New Brunswick</v>
      </c>
      <c r="E105" s="309">
        <f t="shared" ref="E105:AK105" si="50">E164/E$173</f>
        <v>0</v>
      </c>
      <c r="F105" s="309">
        <f t="shared" si="50"/>
        <v>0</v>
      </c>
      <c r="G105" s="309">
        <f t="shared" si="50"/>
        <v>0</v>
      </c>
      <c r="H105" s="309">
        <f t="shared" si="50"/>
        <v>5.2973396760147051E-5</v>
      </c>
      <c r="I105" s="309">
        <f t="shared" si="50"/>
        <v>8.268269923577561E-5</v>
      </c>
      <c r="J105" s="309">
        <f t="shared" si="50"/>
        <v>1.1506210956789385E-4</v>
      </c>
      <c r="K105" s="309">
        <f t="shared" si="50"/>
        <v>1.2555588857117398E-4</v>
      </c>
      <c r="L105" s="309">
        <f t="shared" si="50"/>
        <v>1.3917983819451631E-4</v>
      </c>
      <c r="M105" s="309">
        <f t="shared" si="50"/>
        <v>1.6526824307144672E-4</v>
      </c>
      <c r="N105" s="309">
        <f t="shared" si="50"/>
        <v>1.747045059442492E-4</v>
      </c>
      <c r="O105" s="309">
        <f t="shared" si="50"/>
        <v>1.6201089891501789E-4</v>
      </c>
      <c r="P105" s="309">
        <f t="shared" si="50"/>
        <v>1.6984151105310674E-4</v>
      </c>
      <c r="Q105" s="309">
        <f t="shared" si="50"/>
        <v>1.8184121380031791E-4</v>
      </c>
      <c r="R105" s="309">
        <f t="shared" si="50"/>
        <v>2.0648087142436134E-4</v>
      </c>
      <c r="S105" s="309">
        <f t="shared" si="50"/>
        <v>2.1323270472762751E-4</v>
      </c>
      <c r="T105" s="309">
        <f t="shared" si="50"/>
        <v>2.3168625468638108E-4</v>
      </c>
      <c r="U105" s="309">
        <f t="shared" si="50"/>
        <v>2.4316570829391844E-4</v>
      </c>
      <c r="V105" s="309">
        <f t="shared" si="50"/>
        <v>2.4264258878542878E-4</v>
      </c>
      <c r="W105" s="309">
        <f t="shared" si="50"/>
        <v>2.3852244246981089E-4</v>
      </c>
      <c r="X105" s="309">
        <f t="shared" si="50"/>
        <v>2.4725629801127262E-4</v>
      </c>
      <c r="Y105" s="309">
        <f t="shared" si="50"/>
        <v>2.4279779735542084E-4</v>
      </c>
      <c r="Z105" s="309">
        <f t="shared" si="50"/>
        <v>2.4800962196679696E-4</v>
      </c>
      <c r="AA105" s="309">
        <f t="shared" si="50"/>
        <v>2.4778571414904262E-4</v>
      </c>
      <c r="AB105" s="309">
        <f t="shared" si="50"/>
        <v>2.479978488684758E-4</v>
      </c>
      <c r="AC105" s="309">
        <f t="shared" si="50"/>
        <v>2.4785480371972195E-4</v>
      </c>
      <c r="AD105" s="309">
        <f t="shared" si="50"/>
        <v>2.4234127874323119E-4</v>
      </c>
      <c r="AE105" s="309">
        <f t="shared" si="50"/>
        <v>2.3754568111774915E-4</v>
      </c>
      <c r="AF105" s="309">
        <f t="shared" si="50"/>
        <v>2.3140282838697584E-4</v>
      </c>
      <c r="AG105" s="309">
        <f t="shared" si="50"/>
        <v>2.2522413266186511E-4</v>
      </c>
      <c r="AH105" s="309">
        <f t="shared" si="50"/>
        <v>2.1777503445371589E-4</v>
      </c>
      <c r="AI105" s="309">
        <f t="shared" si="50"/>
        <v>2.0955288358407348E-4</v>
      </c>
      <c r="AJ105" s="309">
        <f t="shared" si="50"/>
        <v>2.058946708375936E-4</v>
      </c>
      <c r="AK105" s="309">
        <f t="shared" si="50"/>
        <v>2.033868036688995E-4</v>
      </c>
    </row>
    <row r="106" spans="3:37">
      <c r="C106" t="str">
        <v>Transportation</v>
      </c>
      <c r="D106" t="str">
        <v>Newfoundland and Labrador</v>
      </c>
      <c r="E106" s="309">
        <f t="shared" ref="E106:AK106" si="51">E165/E$173</f>
        <v>0</v>
      </c>
      <c r="F106" s="309">
        <f t="shared" si="51"/>
        <v>0</v>
      </c>
      <c r="G106" s="309">
        <f t="shared" si="51"/>
        <v>0</v>
      </c>
      <c r="H106" s="309">
        <f t="shared" si="51"/>
        <v>1.059467935202941E-5</v>
      </c>
      <c r="I106" s="309">
        <f t="shared" si="51"/>
        <v>3.1891898276656313E-4</v>
      </c>
      <c r="J106" s="309">
        <f t="shared" si="51"/>
        <v>4.2189440174894414E-4</v>
      </c>
      <c r="K106" s="309">
        <f t="shared" si="51"/>
        <v>5.1032393419251363E-4</v>
      </c>
      <c r="L106" s="309">
        <f t="shared" si="51"/>
        <v>5.3887578377876831E-4</v>
      </c>
      <c r="M106" s="309">
        <f t="shared" si="51"/>
        <v>5.5301296720061015E-4</v>
      </c>
      <c r="N106" s="309">
        <f t="shared" si="51"/>
        <v>5.441615758919237E-4</v>
      </c>
      <c r="O106" s="309">
        <f t="shared" si="51"/>
        <v>6.6031714860817904E-4</v>
      </c>
      <c r="P106" s="309">
        <f t="shared" si="51"/>
        <v>6.5031420679544821E-4</v>
      </c>
      <c r="Q106" s="309">
        <f t="shared" si="51"/>
        <v>6.5381110579889581E-4</v>
      </c>
      <c r="R106" s="309">
        <f t="shared" si="51"/>
        <v>6.6073878855795636E-4</v>
      </c>
      <c r="S106" s="309">
        <f t="shared" si="51"/>
        <v>8.4162302396283291E-4</v>
      </c>
      <c r="T106" s="309">
        <f t="shared" si="51"/>
        <v>8.3798210298905351E-4</v>
      </c>
      <c r="U106" s="309">
        <f t="shared" si="51"/>
        <v>8.3210462028901575E-4</v>
      </c>
      <c r="V106" s="309">
        <f t="shared" si="51"/>
        <v>8.22874866315802E-4</v>
      </c>
      <c r="W106" s="309">
        <f t="shared" si="51"/>
        <v>9.4459633933318147E-4</v>
      </c>
      <c r="X106" s="309">
        <f t="shared" si="51"/>
        <v>9.3058279433333522E-4</v>
      </c>
      <c r="Y106" s="309">
        <f t="shared" si="51"/>
        <v>9.1475135056274788E-4</v>
      </c>
      <c r="Z106" s="309">
        <f t="shared" si="51"/>
        <v>8.9928692192838575E-4</v>
      </c>
      <c r="AA106" s="309">
        <f t="shared" si="51"/>
        <v>8.8494897910372365E-4</v>
      </c>
      <c r="AB106" s="309">
        <f t="shared" si="51"/>
        <v>8.7026351361172078E-4</v>
      </c>
      <c r="AC106" s="309">
        <f t="shared" si="51"/>
        <v>8.5583313758273325E-4</v>
      </c>
      <c r="AD106" s="309">
        <f t="shared" si="51"/>
        <v>8.3836982916577277E-4</v>
      </c>
      <c r="AE106" s="309">
        <f t="shared" si="51"/>
        <v>8.1864277075758499E-4</v>
      </c>
      <c r="AF106" s="309">
        <f t="shared" si="51"/>
        <v>7.9965787531195449E-4</v>
      </c>
      <c r="AG106" s="309">
        <f t="shared" si="51"/>
        <v>7.7962199767568695E-4</v>
      </c>
      <c r="AH106" s="309">
        <f t="shared" si="51"/>
        <v>7.5893287609322068E-4</v>
      </c>
      <c r="AI106" s="309">
        <f t="shared" si="51"/>
        <v>7.3715496621734741E-4</v>
      </c>
      <c r="AJ106" s="309">
        <f t="shared" si="51"/>
        <v>7.1419713946790269E-4</v>
      </c>
      <c r="AK106" s="309">
        <f t="shared" si="51"/>
        <v>6.9063323847460992E-4</v>
      </c>
    </row>
    <row r="107" spans="3:37">
      <c r="C107" t="str">
        <v>Transportation</v>
      </c>
      <c r="D107" t="str">
        <v>Northwest Territories</v>
      </c>
      <c r="E107" s="309">
        <f t="shared" ref="E107:AK107" si="52">E166/E$173</f>
        <v>7.0397591428318418E-2</v>
      </c>
      <c r="F107" s="309">
        <f t="shared" si="52"/>
        <v>6.8286116380101569E-2</v>
      </c>
      <c r="G107" s="309">
        <f t="shared" si="52"/>
        <v>5.7593017538108526E-2</v>
      </c>
      <c r="H107" s="309">
        <f t="shared" si="52"/>
        <v>4.0365728331232052E-2</v>
      </c>
      <c r="I107" s="309">
        <f t="shared" si="52"/>
        <v>2.7728233779426178E-2</v>
      </c>
      <c r="J107" s="309">
        <f t="shared" si="52"/>
        <v>2.4282899373390929E-2</v>
      </c>
      <c r="K107" s="309">
        <f t="shared" si="52"/>
        <v>2.1972280499955445E-2</v>
      </c>
      <c r="L107" s="309">
        <f t="shared" si="52"/>
        <v>2.0780620456581245E-2</v>
      </c>
      <c r="M107" s="309">
        <f t="shared" si="52"/>
        <v>1.9724129163488431E-2</v>
      </c>
      <c r="N107" s="309">
        <f t="shared" si="52"/>
        <v>1.8822262509272224E-2</v>
      </c>
      <c r="O107" s="309">
        <f t="shared" si="52"/>
        <v>1.8024939859590552E-2</v>
      </c>
      <c r="P107" s="309">
        <f t="shared" si="52"/>
        <v>1.7022141969625187E-2</v>
      </c>
      <c r="Q107" s="309">
        <f t="shared" si="52"/>
        <v>1.6053105807068514E-2</v>
      </c>
      <c r="R107" s="309">
        <f t="shared" si="52"/>
        <v>1.518197534618395E-2</v>
      </c>
      <c r="S107" s="309">
        <f t="shared" si="52"/>
        <v>1.4737287615379893E-2</v>
      </c>
      <c r="T107" s="309">
        <f t="shared" si="52"/>
        <v>1.3928255492769583E-2</v>
      </c>
      <c r="U107" s="309">
        <f t="shared" si="52"/>
        <v>1.3133759412129329E-2</v>
      </c>
      <c r="V107" s="309">
        <f t="shared" si="52"/>
        <v>1.2406421061376707E-2</v>
      </c>
      <c r="W107" s="309">
        <f t="shared" si="52"/>
        <v>1.2163457887142097E-2</v>
      </c>
      <c r="X107" s="309">
        <f t="shared" si="52"/>
        <v>1.1550240793917496E-2</v>
      </c>
      <c r="Y107" s="309">
        <f t="shared" si="52"/>
        <v>1.0964237375313216E-2</v>
      </c>
      <c r="Z107" s="309">
        <f t="shared" si="52"/>
        <v>1.0395232569510745E-2</v>
      </c>
      <c r="AA107" s="309">
        <f t="shared" si="52"/>
        <v>9.8588099780149967E-3</v>
      </c>
      <c r="AB107" s="309">
        <f t="shared" si="52"/>
        <v>9.359420647955698E-3</v>
      </c>
      <c r="AC107" s="309">
        <f t="shared" si="52"/>
        <v>8.9011827942131506E-3</v>
      </c>
      <c r="AD107" s="309">
        <f t="shared" si="52"/>
        <v>8.4483772140250095E-3</v>
      </c>
      <c r="AE107" s="309">
        <f t="shared" si="52"/>
        <v>8.004593065677898E-3</v>
      </c>
      <c r="AF107" s="309">
        <f t="shared" si="52"/>
        <v>7.5828363542630849E-3</v>
      </c>
      <c r="AG107" s="309">
        <f t="shared" si="52"/>
        <v>7.178066357266458E-3</v>
      </c>
      <c r="AH107" s="309">
        <f t="shared" si="52"/>
        <v>6.8048138777796656E-3</v>
      </c>
      <c r="AI107" s="309">
        <f t="shared" si="52"/>
        <v>6.4614205701574385E-3</v>
      </c>
      <c r="AJ107" s="309">
        <f t="shared" si="52"/>
        <v>6.1323855939242359E-3</v>
      </c>
      <c r="AK107" s="309">
        <f t="shared" si="52"/>
        <v>5.8216027651786352E-3</v>
      </c>
    </row>
    <row r="108" spans="3:37">
      <c r="C108" t="str">
        <v>Transportation</v>
      </c>
      <c r="D108" t="str">
        <v>Nova Scotia</v>
      </c>
      <c r="E108" s="309">
        <f t="shared" ref="E108:AK108" si="53">E167/E$173</f>
        <v>0</v>
      </c>
      <c r="F108" s="309">
        <f t="shared" si="53"/>
        <v>0</v>
      </c>
      <c r="G108" s="309">
        <f t="shared" si="53"/>
        <v>0</v>
      </c>
      <c r="H108" s="309">
        <f t="shared" si="53"/>
        <v>0</v>
      </c>
      <c r="I108" s="309">
        <f t="shared" si="53"/>
        <v>0</v>
      </c>
      <c r="J108" s="309">
        <f t="shared" si="53"/>
        <v>0</v>
      </c>
      <c r="K108" s="309">
        <f t="shared" si="53"/>
        <v>0</v>
      </c>
      <c r="L108" s="309">
        <f t="shared" si="53"/>
        <v>0</v>
      </c>
      <c r="M108" s="309">
        <f t="shared" si="53"/>
        <v>0</v>
      </c>
      <c r="N108" s="309">
        <f t="shared" si="53"/>
        <v>0</v>
      </c>
      <c r="O108" s="309">
        <f t="shared" si="53"/>
        <v>0</v>
      </c>
      <c r="P108" s="309">
        <f t="shared" si="53"/>
        <v>0</v>
      </c>
      <c r="Q108" s="309">
        <f t="shared" si="53"/>
        <v>0</v>
      </c>
      <c r="R108" s="309">
        <f t="shared" si="53"/>
        <v>0</v>
      </c>
      <c r="S108" s="309">
        <f t="shared" si="53"/>
        <v>0</v>
      </c>
      <c r="T108" s="309">
        <f t="shared" si="53"/>
        <v>0</v>
      </c>
      <c r="U108" s="309">
        <f t="shared" si="53"/>
        <v>0</v>
      </c>
      <c r="V108" s="309">
        <f t="shared" si="53"/>
        <v>0</v>
      </c>
      <c r="W108" s="309">
        <f t="shared" si="53"/>
        <v>0</v>
      </c>
      <c r="X108" s="309">
        <f t="shared" si="53"/>
        <v>0</v>
      </c>
      <c r="Y108" s="309">
        <f t="shared" si="53"/>
        <v>0</v>
      </c>
      <c r="Z108" s="309">
        <f t="shared" si="53"/>
        <v>0</v>
      </c>
      <c r="AA108" s="309">
        <f t="shared" si="53"/>
        <v>0</v>
      </c>
      <c r="AB108" s="309">
        <f t="shared" si="53"/>
        <v>0</v>
      </c>
      <c r="AC108" s="309">
        <f t="shared" si="53"/>
        <v>0</v>
      </c>
      <c r="AD108" s="309">
        <f t="shared" si="53"/>
        <v>0</v>
      </c>
      <c r="AE108" s="309">
        <f t="shared" si="53"/>
        <v>0</v>
      </c>
      <c r="AF108" s="309">
        <f t="shared" si="53"/>
        <v>0</v>
      </c>
      <c r="AG108" s="309">
        <f t="shared" si="53"/>
        <v>0</v>
      </c>
      <c r="AH108" s="309">
        <f t="shared" si="53"/>
        <v>0</v>
      </c>
      <c r="AI108" s="309">
        <f t="shared" si="53"/>
        <v>0</v>
      </c>
      <c r="AJ108" s="309">
        <f t="shared" si="53"/>
        <v>0</v>
      </c>
      <c r="AK108" s="309">
        <f t="shared" si="53"/>
        <v>0</v>
      </c>
    </row>
    <row r="109" spans="3:37">
      <c r="C109" t="str">
        <v>Transportation</v>
      </c>
      <c r="D109" t="str">
        <v>Nunavut</v>
      </c>
      <c r="E109" s="309">
        <f t="shared" ref="E109:AK109" si="54">E168/E$173</f>
        <v>0.1663862569733463</v>
      </c>
      <c r="F109" s="309">
        <f t="shared" si="54"/>
        <v>0.17732362479348956</v>
      </c>
      <c r="G109" s="309">
        <f t="shared" si="54"/>
        <v>0.13565399114899201</v>
      </c>
      <c r="H109" s="309">
        <f t="shared" si="54"/>
        <v>0.19286554292434338</v>
      </c>
      <c r="I109" s="309">
        <f t="shared" si="54"/>
        <v>0.23024178783619373</v>
      </c>
      <c r="J109" s="309">
        <f t="shared" si="54"/>
        <v>0.24212903256737128</v>
      </c>
      <c r="K109" s="309">
        <f t="shared" si="54"/>
        <v>0.2514924949980154</v>
      </c>
      <c r="L109" s="309">
        <f t="shared" si="54"/>
        <v>0.25871033820700678</v>
      </c>
      <c r="M109" s="309">
        <f t="shared" si="54"/>
        <v>0.2635075006356471</v>
      </c>
      <c r="N109" s="309">
        <f t="shared" si="54"/>
        <v>0.26752415074994051</v>
      </c>
      <c r="O109" s="309">
        <f t="shared" si="54"/>
        <v>0.26834159752565168</v>
      </c>
      <c r="P109" s="309">
        <f t="shared" si="54"/>
        <v>0.27339119863411665</v>
      </c>
      <c r="Q109" s="309">
        <f t="shared" si="54"/>
        <v>0.27664791046056908</v>
      </c>
      <c r="R109" s="309">
        <f t="shared" si="54"/>
        <v>0.27896691988729894</v>
      </c>
      <c r="S109" s="309">
        <f t="shared" si="54"/>
        <v>0.2754255769398522</v>
      </c>
      <c r="T109" s="309">
        <f t="shared" si="54"/>
        <v>0.27877122035469054</v>
      </c>
      <c r="U109" s="309">
        <f t="shared" si="54"/>
        <v>0.2811768658048574</v>
      </c>
      <c r="V109" s="309">
        <f t="shared" si="54"/>
        <v>0.28371644048597094</v>
      </c>
      <c r="W109" s="309">
        <f t="shared" si="54"/>
        <v>0.28112183868762819</v>
      </c>
      <c r="X109" s="309">
        <f t="shared" si="54"/>
        <v>0.28386484071636892</v>
      </c>
      <c r="Y109" s="309">
        <f t="shared" si="54"/>
        <v>0.2848635806498675</v>
      </c>
      <c r="Z109" s="309">
        <f t="shared" si="54"/>
        <v>0.28534817627233472</v>
      </c>
      <c r="AA109" s="309">
        <f t="shared" si="54"/>
        <v>0.2863828834603514</v>
      </c>
      <c r="AB109" s="309">
        <f t="shared" si="54"/>
        <v>0.28797546547288561</v>
      </c>
      <c r="AC109" s="309">
        <f t="shared" si="54"/>
        <v>0.29023279352226722</v>
      </c>
      <c r="AD109" s="309">
        <f t="shared" si="54"/>
        <v>0.29231843644026861</v>
      </c>
      <c r="AE109" s="309">
        <f t="shared" si="54"/>
        <v>0.29429898102961738</v>
      </c>
      <c r="AF109" s="309">
        <f t="shared" si="54"/>
        <v>0.29718567294285814</v>
      </c>
      <c r="AG109" s="309">
        <f t="shared" si="54"/>
        <v>0.30028405960608645</v>
      </c>
      <c r="AH109" s="309">
        <f t="shared" si="54"/>
        <v>0.30355216007252167</v>
      </c>
      <c r="AI109" s="309">
        <f t="shared" si="54"/>
        <v>0.30685919906159992</v>
      </c>
      <c r="AJ109" s="309">
        <f t="shared" si="54"/>
        <v>0.30990131094072809</v>
      </c>
      <c r="AK109" s="309">
        <f t="shared" si="54"/>
        <v>0.31276095105653651</v>
      </c>
    </row>
    <row r="110" spans="3:37">
      <c r="C110" t="str">
        <v>Transportation</v>
      </c>
      <c r="D110" t="str">
        <v>Ontario</v>
      </c>
      <c r="E110" s="309">
        <f t="shared" ref="E110:AK110" si="55">E169/E$173</f>
        <v>0</v>
      </c>
      <c r="F110" s="309">
        <f t="shared" si="55"/>
        <v>0</v>
      </c>
      <c r="G110" s="309">
        <f t="shared" si="55"/>
        <v>0</v>
      </c>
      <c r="H110" s="309">
        <f t="shared" si="55"/>
        <v>0</v>
      </c>
      <c r="I110" s="309">
        <f t="shared" si="55"/>
        <v>0</v>
      </c>
      <c r="J110" s="309">
        <f t="shared" si="55"/>
        <v>0</v>
      </c>
      <c r="K110" s="309">
        <f t="shared" si="55"/>
        <v>0</v>
      </c>
      <c r="L110" s="309">
        <f t="shared" si="55"/>
        <v>0</v>
      </c>
      <c r="M110" s="309">
        <f t="shared" si="55"/>
        <v>0</v>
      </c>
      <c r="N110" s="309">
        <f t="shared" si="55"/>
        <v>0</v>
      </c>
      <c r="O110" s="309">
        <f t="shared" si="55"/>
        <v>0</v>
      </c>
      <c r="P110" s="309">
        <f t="shared" si="55"/>
        <v>2.2347567243829833E-6</v>
      </c>
      <c r="Q110" s="309">
        <f t="shared" si="55"/>
        <v>2.0431597056215494E-6</v>
      </c>
      <c r="R110" s="309">
        <f t="shared" si="55"/>
        <v>1.8770988311305577E-6</v>
      </c>
      <c r="S110" s="309">
        <f t="shared" si="55"/>
        <v>1.6153992782396025E-6</v>
      </c>
      <c r="T110" s="309">
        <f t="shared" si="55"/>
        <v>1.5044561992622147E-6</v>
      </c>
      <c r="U110" s="309">
        <f t="shared" si="55"/>
        <v>1.4055821288665807E-6</v>
      </c>
      <c r="V110" s="309">
        <f t="shared" si="55"/>
        <v>1.3187097216599392E-6</v>
      </c>
      <c r="W110" s="309">
        <f t="shared" si="55"/>
        <v>1.1866788182577657E-6</v>
      </c>
      <c r="X110" s="309">
        <f t="shared" si="55"/>
        <v>1.1238922636876029E-6</v>
      </c>
      <c r="Y110" s="309">
        <f t="shared" si="55"/>
        <v>1.0649026199799159E-6</v>
      </c>
      <c r="Z110" s="309">
        <f t="shared" si="55"/>
        <v>1.0081691949869795E-6</v>
      </c>
      <c r="AA110" s="309">
        <f t="shared" si="55"/>
        <v>1.9134031980621054E-6</v>
      </c>
      <c r="AB110" s="309">
        <f t="shared" si="55"/>
        <v>1.8168340576445111E-6</v>
      </c>
      <c r="AC110" s="309">
        <f t="shared" si="55"/>
        <v>1.7272111757471914E-6</v>
      </c>
      <c r="AD110" s="309">
        <f t="shared" si="55"/>
        <v>1.6374410725893999E-6</v>
      </c>
      <c r="AE110" s="309">
        <f t="shared" si="55"/>
        <v>1.5475288672166069E-6</v>
      </c>
      <c r="AF110" s="309">
        <f t="shared" si="55"/>
        <v>1.4645748632087078E-6</v>
      </c>
      <c r="AG110" s="309">
        <f t="shared" si="55"/>
        <v>1.3859946625345545E-6</v>
      </c>
      <c r="AH110" s="309">
        <f t="shared" si="55"/>
        <v>1.3118977979139511E-6</v>
      </c>
      <c r="AI110" s="309">
        <f t="shared" si="55"/>
        <v>1.2399578910300208E-6</v>
      </c>
      <c r="AJ110" s="309">
        <f t="shared" si="55"/>
        <v>1.1698560843045089E-6</v>
      </c>
      <c r="AK110" s="309">
        <f t="shared" si="55"/>
        <v>1.6535512493406462E-6</v>
      </c>
    </row>
    <row r="111" spans="3:37">
      <c r="C111" t="str">
        <v>Transportation</v>
      </c>
      <c r="D111" s="1" t="str">
        <v>Prince Edward Island</v>
      </c>
      <c r="E111" s="309">
        <f t="shared" ref="E111:AK111" si="56">E170/E$173</f>
        <v>0.25044275214734785</v>
      </c>
      <c r="F111" s="309">
        <f t="shared" si="56"/>
        <v>0.27065614228313856</v>
      </c>
      <c r="G111" s="309">
        <f t="shared" si="56"/>
        <v>0.31857482379937724</v>
      </c>
      <c r="H111" s="309">
        <f t="shared" si="56"/>
        <v>0.26160382256031017</v>
      </c>
      <c r="I111" s="309">
        <f t="shared" si="56"/>
        <v>0.20151545575884999</v>
      </c>
      <c r="J111" s="309">
        <f t="shared" si="56"/>
        <v>0.19077297766356802</v>
      </c>
      <c r="K111" s="309">
        <f t="shared" si="56"/>
        <v>0.18357080947096419</v>
      </c>
      <c r="L111" s="309">
        <f t="shared" si="56"/>
        <v>0.18017365361350116</v>
      </c>
      <c r="M111" s="309">
        <f t="shared" si="56"/>
        <v>0.17760615306381894</v>
      </c>
      <c r="N111" s="309">
        <f t="shared" si="56"/>
        <v>0.17591884546097641</v>
      </c>
      <c r="O111" s="309">
        <f t="shared" si="56"/>
        <v>0.16982424272178309</v>
      </c>
      <c r="P111" s="309">
        <f t="shared" si="56"/>
        <v>0.16875765404178097</v>
      </c>
      <c r="Q111" s="309">
        <f t="shared" si="56"/>
        <v>0.16773115287329549</v>
      </c>
      <c r="R111" s="309">
        <f t="shared" si="56"/>
        <v>0.16654747089088986</v>
      </c>
      <c r="S111" s="309">
        <f t="shared" si="56"/>
        <v>0.15974521922583604</v>
      </c>
      <c r="T111" s="309">
        <f t="shared" si="56"/>
        <v>0.15893225734625963</v>
      </c>
      <c r="U111" s="309">
        <f t="shared" si="56"/>
        <v>0.15835569380236669</v>
      </c>
      <c r="V111" s="309">
        <f t="shared" si="56"/>
        <v>0.15833483886026556</v>
      </c>
      <c r="W111" s="309">
        <f t="shared" si="56"/>
        <v>0.15544068504594821</v>
      </c>
      <c r="X111" s="309">
        <f t="shared" si="56"/>
        <v>0.15589846757289846</v>
      </c>
      <c r="Y111" s="309">
        <f t="shared" si="56"/>
        <v>0.15611259428381571</v>
      </c>
      <c r="Z111" s="309">
        <f t="shared" si="56"/>
        <v>0.15607064039915436</v>
      </c>
      <c r="AA111" s="309">
        <f t="shared" si="56"/>
        <v>0.15622458761377572</v>
      </c>
      <c r="AB111" s="309">
        <f t="shared" si="56"/>
        <v>0.15643667969942299</v>
      </c>
      <c r="AC111" s="309">
        <f t="shared" si="56"/>
        <v>0.15678845808403918</v>
      </c>
      <c r="AD111" s="309">
        <f t="shared" si="56"/>
        <v>0.15689469125229852</v>
      </c>
      <c r="AE111" s="309">
        <f t="shared" si="56"/>
        <v>0.15691942713576393</v>
      </c>
      <c r="AF111" s="309">
        <f t="shared" si="56"/>
        <v>0.1573788210758181</v>
      </c>
      <c r="AG111" s="309">
        <f t="shared" si="56"/>
        <v>0.15798468060099499</v>
      </c>
      <c r="AH111" s="309">
        <f t="shared" si="56"/>
        <v>0.15867535055549031</v>
      </c>
      <c r="AI111" s="309">
        <f t="shared" si="56"/>
        <v>0.15928313074487993</v>
      </c>
      <c r="AJ111" s="309">
        <f t="shared" si="56"/>
        <v>0.1597964918355744</v>
      </c>
      <c r="AK111" s="309">
        <f t="shared" si="56"/>
        <v>0.16031069125607611</v>
      </c>
    </row>
    <row r="112" spans="3:37">
      <c r="C112" t="str">
        <v>Transportation</v>
      </c>
      <c r="D112" t="str">
        <v>Quebec</v>
      </c>
      <c r="E112" s="309">
        <f t="shared" ref="E112:AK112" si="57">E171/E$173</f>
        <v>6.8847958912600709E-3</v>
      </c>
      <c r="F112" s="309">
        <f t="shared" si="57"/>
        <v>6.3431846458218604E-3</v>
      </c>
      <c r="G112" s="309">
        <f t="shared" si="57"/>
        <v>5.654810686772661E-3</v>
      </c>
      <c r="H112" s="309">
        <f t="shared" si="57"/>
        <v>4.1160329282634259E-2</v>
      </c>
      <c r="I112" s="309">
        <f t="shared" si="57"/>
        <v>7.3747061811223577E-2</v>
      </c>
      <c r="J112" s="309">
        <f t="shared" si="57"/>
        <v>7.872645421726604E-2</v>
      </c>
      <c r="K112" s="309">
        <f t="shared" si="57"/>
        <v>7.9817093421681473E-2</v>
      </c>
      <c r="L112" s="309">
        <f t="shared" si="57"/>
        <v>7.8508134883106775E-2</v>
      </c>
      <c r="M112" s="309">
        <f t="shared" si="57"/>
        <v>7.7336003051106023E-2</v>
      </c>
      <c r="N112" s="309">
        <f t="shared" si="57"/>
        <v>7.719361555271062E-2</v>
      </c>
      <c r="O112" s="309">
        <f t="shared" si="57"/>
        <v>8.300603858805046E-2</v>
      </c>
      <c r="P112" s="309">
        <f t="shared" si="57"/>
        <v>8.3063672688591106E-2</v>
      </c>
      <c r="Q112" s="309">
        <f t="shared" si="57"/>
        <v>8.320359269202636E-2</v>
      </c>
      <c r="R112" s="309">
        <f t="shared" si="57"/>
        <v>8.3273735445444932E-2</v>
      </c>
      <c r="S112" s="309">
        <f t="shared" si="57"/>
        <v>8.9042423615845134E-2</v>
      </c>
      <c r="T112" s="309">
        <f t="shared" si="57"/>
        <v>8.8711764245695754E-2</v>
      </c>
      <c r="U112" s="309">
        <f t="shared" si="57"/>
        <v>8.8360514949068727E-2</v>
      </c>
      <c r="V112" s="309">
        <f t="shared" si="57"/>
        <v>8.8054204244399109E-2</v>
      </c>
      <c r="W112" s="309">
        <f t="shared" si="57"/>
        <v>9.1884540897698791E-2</v>
      </c>
      <c r="X112" s="309">
        <f t="shared" si="57"/>
        <v>9.1528662062454691E-2</v>
      </c>
      <c r="Y112" s="309">
        <f t="shared" si="57"/>
        <v>9.1081121086882225E-2</v>
      </c>
      <c r="Z112" s="309">
        <f t="shared" si="57"/>
        <v>9.045596468181677E-2</v>
      </c>
      <c r="AA112" s="309">
        <f t="shared" si="57"/>
        <v>8.9877331720972245E-2</v>
      </c>
      <c r="AB112" s="309">
        <f t="shared" si="57"/>
        <v>8.9268324588305414E-2</v>
      </c>
      <c r="AC112" s="309">
        <f t="shared" si="57"/>
        <v>8.8688839452266785E-2</v>
      </c>
      <c r="AD112" s="309">
        <f t="shared" si="57"/>
        <v>8.7717718258614158E-2</v>
      </c>
      <c r="AE112" s="309">
        <f t="shared" si="57"/>
        <v>8.6438772407250786E-2</v>
      </c>
      <c r="AF112" s="309">
        <f t="shared" si="57"/>
        <v>8.5168689732744371E-2</v>
      </c>
      <c r="AG112" s="309">
        <f t="shared" si="57"/>
        <v>8.3816641222114643E-2</v>
      </c>
      <c r="AH112" s="309">
        <f t="shared" si="57"/>
        <v>8.2463927730174094E-2</v>
      </c>
      <c r="AI112" s="309">
        <f t="shared" si="57"/>
        <v>8.1058527252414525E-2</v>
      </c>
      <c r="AJ112" s="309">
        <f t="shared" si="57"/>
        <v>7.9586479271320038E-2</v>
      </c>
      <c r="AK112" s="309">
        <f t="shared" si="57"/>
        <v>7.809336722011026E-2</v>
      </c>
    </row>
    <row r="113" spans="2:38">
      <c r="C113" t="str">
        <v>Transportation</v>
      </c>
      <c r="D113" t="str">
        <v>Saskatchewan</v>
      </c>
      <c r="E113" s="309">
        <f t="shared" ref="E113:AK113" si="58">E172/E$173</f>
        <v>0</v>
      </c>
      <c r="F113" s="309">
        <f t="shared" si="58"/>
        <v>0</v>
      </c>
      <c r="G113" s="309">
        <f t="shared" si="58"/>
        <v>0</v>
      </c>
      <c r="H113" s="309">
        <f t="shared" si="58"/>
        <v>0</v>
      </c>
      <c r="I113" s="309">
        <f t="shared" si="58"/>
        <v>0</v>
      </c>
      <c r="J113" s="309">
        <f t="shared" si="58"/>
        <v>0</v>
      </c>
      <c r="K113" s="309">
        <f t="shared" si="58"/>
        <v>0</v>
      </c>
      <c r="L113" s="309">
        <f t="shared" si="58"/>
        <v>0</v>
      </c>
      <c r="M113" s="309">
        <f t="shared" si="58"/>
        <v>0</v>
      </c>
      <c r="N113" s="309">
        <f t="shared" si="58"/>
        <v>0</v>
      </c>
      <c r="O113" s="309">
        <f t="shared" si="58"/>
        <v>0</v>
      </c>
      <c r="P113" s="309">
        <f t="shared" si="58"/>
        <v>0</v>
      </c>
      <c r="Q113" s="309">
        <f t="shared" si="58"/>
        <v>0</v>
      </c>
      <c r="R113" s="309">
        <f t="shared" si="58"/>
        <v>0</v>
      </c>
      <c r="S113" s="309">
        <f t="shared" si="58"/>
        <v>0</v>
      </c>
      <c r="T113" s="309">
        <f t="shared" si="58"/>
        <v>0</v>
      </c>
      <c r="U113" s="309">
        <f t="shared" si="58"/>
        <v>0</v>
      </c>
      <c r="V113" s="309">
        <f t="shared" si="58"/>
        <v>0</v>
      </c>
      <c r="W113" s="309">
        <f t="shared" si="58"/>
        <v>0</v>
      </c>
      <c r="X113" s="309">
        <f t="shared" si="58"/>
        <v>0</v>
      </c>
      <c r="Y113" s="309">
        <f t="shared" si="58"/>
        <v>0</v>
      </c>
      <c r="Z113" s="309">
        <f t="shared" si="58"/>
        <v>0</v>
      </c>
      <c r="AA113" s="309">
        <f t="shared" si="58"/>
        <v>0</v>
      </c>
      <c r="AB113" s="309">
        <f t="shared" si="58"/>
        <v>0</v>
      </c>
      <c r="AC113" s="309">
        <f t="shared" si="58"/>
        <v>0</v>
      </c>
      <c r="AD113" s="309">
        <f t="shared" si="58"/>
        <v>0</v>
      </c>
      <c r="AE113" s="309">
        <f t="shared" si="58"/>
        <v>0</v>
      </c>
      <c r="AF113" s="309">
        <f t="shared" si="58"/>
        <v>0</v>
      </c>
      <c r="AG113" s="309">
        <f t="shared" si="58"/>
        <v>0</v>
      </c>
      <c r="AH113" s="309">
        <f t="shared" si="58"/>
        <v>0</v>
      </c>
      <c r="AI113" s="309">
        <f t="shared" si="58"/>
        <v>0</v>
      </c>
      <c r="AJ113" s="309">
        <f t="shared" si="58"/>
        <v>0</v>
      </c>
      <c r="AK113" s="309">
        <f t="shared" si="58"/>
        <v>0</v>
      </c>
    </row>
    <row r="114" spans="2:38">
      <c r="C114" t="str">
        <v>Transportation</v>
      </c>
      <c r="D114" t="str">
        <v>Yukon</v>
      </c>
      <c r="E114" s="316">
        <f t="shared" ref="E114:AK114" si="59">E173/E$173</f>
        <v>1</v>
      </c>
      <c r="F114" s="316">
        <f t="shared" si="59"/>
        <v>1</v>
      </c>
      <c r="G114" s="316">
        <f t="shared" si="59"/>
        <v>1</v>
      </c>
      <c r="H114" s="316">
        <f t="shared" si="59"/>
        <v>1</v>
      </c>
      <c r="I114" s="316">
        <f t="shared" si="59"/>
        <v>1</v>
      </c>
      <c r="J114" s="316">
        <f t="shared" si="59"/>
        <v>1</v>
      </c>
      <c r="K114" s="316">
        <f t="shared" si="59"/>
        <v>1</v>
      </c>
      <c r="L114" s="316">
        <f t="shared" si="59"/>
        <v>1</v>
      </c>
      <c r="M114" s="316">
        <f t="shared" si="59"/>
        <v>1</v>
      </c>
      <c r="N114" s="316">
        <f t="shared" si="59"/>
        <v>1</v>
      </c>
      <c r="O114" s="316">
        <f t="shared" si="59"/>
        <v>1</v>
      </c>
      <c r="P114" s="316">
        <f t="shared" si="59"/>
        <v>1</v>
      </c>
      <c r="Q114" s="316">
        <f t="shared" si="59"/>
        <v>1</v>
      </c>
      <c r="R114" s="316">
        <f t="shared" si="59"/>
        <v>1</v>
      </c>
      <c r="S114" s="316">
        <f t="shared" si="59"/>
        <v>1</v>
      </c>
      <c r="T114" s="316">
        <f t="shared" si="59"/>
        <v>1</v>
      </c>
      <c r="U114" s="316">
        <f t="shared" si="59"/>
        <v>1</v>
      </c>
      <c r="V114" s="316">
        <f t="shared" si="59"/>
        <v>1</v>
      </c>
      <c r="W114" s="316">
        <f t="shared" si="59"/>
        <v>1</v>
      </c>
      <c r="X114" s="316">
        <f t="shared" si="59"/>
        <v>1</v>
      </c>
      <c r="Y114" s="316">
        <f t="shared" si="59"/>
        <v>1</v>
      </c>
      <c r="Z114" s="316">
        <f t="shared" si="59"/>
        <v>1</v>
      </c>
      <c r="AA114" s="316">
        <f t="shared" si="59"/>
        <v>1</v>
      </c>
      <c r="AB114" s="316">
        <f t="shared" si="59"/>
        <v>1</v>
      </c>
      <c r="AC114" s="316">
        <f t="shared" si="59"/>
        <v>1</v>
      </c>
      <c r="AD114" s="316">
        <f t="shared" si="59"/>
        <v>1</v>
      </c>
      <c r="AE114" s="316">
        <f t="shared" si="59"/>
        <v>1</v>
      </c>
      <c r="AF114" s="316">
        <f t="shared" si="59"/>
        <v>1</v>
      </c>
      <c r="AG114" s="316">
        <f t="shared" si="59"/>
        <v>1</v>
      </c>
      <c r="AH114" s="316">
        <f t="shared" si="59"/>
        <v>1</v>
      </c>
      <c r="AI114" s="316">
        <f t="shared" si="59"/>
        <v>1</v>
      </c>
      <c r="AJ114" s="316">
        <f t="shared" si="59"/>
        <v>1</v>
      </c>
      <c r="AK114" s="316">
        <f t="shared" si="59"/>
        <v>1</v>
      </c>
    </row>
    <row r="115" spans="2:38">
      <c r="C115" t="str">
        <v>Transportation Total</v>
      </c>
      <c r="D115" t="str">
        <v xml:space="preserve"> </v>
      </c>
    </row>
    <row r="117" spans="2:38">
      <c r="C117" t="s">
        <v>54</v>
      </c>
      <c r="D117" t="s">
        <v>84</v>
      </c>
    </row>
    <row r="118" spans="2:38">
      <c r="B118" t="s">
        <v>85</v>
      </c>
      <c r="C118" t="s">
        <v>77</v>
      </c>
      <c r="D118" t="s">
        <v>57</v>
      </c>
      <c r="E118" s="315">
        <v>192.22049999999999</v>
      </c>
      <c r="F118" s="315">
        <v>217.4992</v>
      </c>
      <c r="G118" s="315">
        <v>205.01519999999999</v>
      </c>
      <c r="H118" s="315">
        <v>196.08420000000001</v>
      </c>
      <c r="I118" s="315">
        <v>204.65799999999999</v>
      </c>
      <c r="J118" s="315">
        <v>203.4941</v>
      </c>
      <c r="K118" s="315">
        <v>203.15450000000001</v>
      </c>
      <c r="L118" s="315">
        <v>202.27250000000001</v>
      </c>
      <c r="M118" s="315">
        <v>201.74879999999999</v>
      </c>
      <c r="N118" s="315">
        <v>200.1816</v>
      </c>
      <c r="O118" s="315">
        <v>196.43870000000001</v>
      </c>
      <c r="P118" s="315">
        <v>193.43389999999999</v>
      </c>
      <c r="Q118" s="315">
        <v>190.8237</v>
      </c>
      <c r="R118" s="315">
        <v>190.55199999999999</v>
      </c>
      <c r="S118" s="315">
        <v>190.6499</v>
      </c>
      <c r="T118" s="315">
        <v>190.2868</v>
      </c>
      <c r="U118" s="315">
        <v>189.42019999999999</v>
      </c>
      <c r="V118" s="315">
        <v>188.91749999999999</v>
      </c>
      <c r="W118" s="315">
        <v>188.6962</v>
      </c>
      <c r="X118" s="315">
        <v>188.63229999999999</v>
      </c>
      <c r="Y118" s="315">
        <v>190.07380000000001</v>
      </c>
      <c r="Z118" s="315">
        <v>192.607</v>
      </c>
      <c r="AA118" s="315">
        <v>193.30940000000001</v>
      </c>
      <c r="AB118" s="315">
        <v>194.8339</v>
      </c>
      <c r="AC118" s="315">
        <v>196.66759999999999</v>
      </c>
      <c r="AD118" s="315">
        <v>198.74340000000001</v>
      </c>
      <c r="AE118" s="315">
        <v>201.0925</v>
      </c>
      <c r="AF118" s="315">
        <v>203.66</v>
      </c>
      <c r="AG118" s="315">
        <v>206.4307</v>
      </c>
      <c r="AH118" s="315">
        <v>209.39779999999999</v>
      </c>
      <c r="AI118" s="315">
        <v>212.6053</v>
      </c>
      <c r="AJ118" s="315">
        <v>216.13890000000001</v>
      </c>
      <c r="AK118" s="315">
        <v>220.04159999999999</v>
      </c>
    </row>
    <row r="119" spans="2:38" ht="15.75" customHeight="1">
      <c r="B119" t="s">
        <v>85</v>
      </c>
      <c r="C119" t="s">
        <v>77</v>
      </c>
      <c r="D119" t="s">
        <v>58</v>
      </c>
      <c r="E119" s="315">
        <v>75.343000000000004</v>
      </c>
      <c r="F119" s="315">
        <v>78.939499999999995</v>
      </c>
      <c r="G119" s="315">
        <v>81.634</v>
      </c>
      <c r="H119" s="315">
        <v>79.206000000000003</v>
      </c>
      <c r="I119" s="315">
        <v>77.203500000000005</v>
      </c>
      <c r="J119" s="315">
        <v>77.815100000000001</v>
      </c>
      <c r="K119" s="315">
        <v>77.610399999999998</v>
      </c>
      <c r="L119" s="315">
        <v>76.811599999999999</v>
      </c>
      <c r="M119" s="315">
        <v>75.909800000000004</v>
      </c>
      <c r="N119" s="315">
        <v>74.127099999999999</v>
      </c>
      <c r="O119" s="315">
        <v>71.6631</v>
      </c>
      <c r="P119" s="315">
        <v>68.988399999999999</v>
      </c>
      <c r="Q119" s="315">
        <v>66.496499999999997</v>
      </c>
      <c r="R119" s="315">
        <v>66.578199999999995</v>
      </c>
      <c r="S119" s="315">
        <v>66.930000000000007</v>
      </c>
      <c r="T119" s="315">
        <v>67.234899999999996</v>
      </c>
      <c r="U119" s="315">
        <v>67.452500000000001</v>
      </c>
      <c r="V119" s="315">
        <v>67.779600000000002</v>
      </c>
      <c r="W119" s="315">
        <v>68.131100000000004</v>
      </c>
      <c r="X119" s="315">
        <v>68.493399999999994</v>
      </c>
      <c r="Y119" s="315">
        <v>69.343400000000003</v>
      </c>
      <c r="Z119" s="315">
        <v>70.554500000000004</v>
      </c>
      <c r="AA119" s="315">
        <v>71.1815</v>
      </c>
      <c r="AB119" s="315">
        <v>72.032899999999998</v>
      </c>
      <c r="AC119" s="315">
        <v>72.900999999999996</v>
      </c>
      <c r="AD119" s="315">
        <v>73.722099999999998</v>
      </c>
      <c r="AE119" s="315">
        <v>74.598699999999994</v>
      </c>
      <c r="AF119" s="315">
        <v>75.559299999999993</v>
      </c>
      <c r="AG119" s="315">
        <v>76.546300000000002</v>
      </c>
      <c r="AH119" s="315">
        <v>77.554699999999997</v>
      </c>
      <c r="AI119" s="315">
        <v>78.5822</v>
      </c>
      <c r="AJ119" s="315">
        <v>79.677800000000005</v>
      </c>
      <c r="AK119" s="315">
        <v>80.837400000000002</v>
      </c>
      <c r="AL119" s="309"/>
    </row>
    <row r="120" spans="2:38">
      <c r="B120" t="s">
        <v>85</v>
      </c>
      <c r="C120" t="s">
        <v>77</v>
      </c>
      <c r="D120" t="s">
        <v>59</v>
      </c>
      <c r="E120" s="315">
        <v>35.316000000000003</v>
      </c>
      <c r="F120" s="315">
        <v>33.795499999999997</v>
      </c>
      <c r="G120" s="315">
        <v>31.735700000000001</v>
      </c>
      <c r="H120" s="315">
        <v>31.1846</v>
      </c>
      <c r="I120" s="315">
        <v>29.666599999999999</v>
      </c>
      <c r="J120" s="315">
        <v>29.4315</v>
      </c>
      <c r="K120" s="315">
        <v>29.1295</v>
      </c>
      <c r="L120" s="315">
        <v>28.918500000000002</v>
      </c>
      <c r="M120" s="315">
        <v>28.6782</v>
      </c>
      <c r="N120" s="315">
        <v>28.430499999999999</v>
      </c>
      <c r="O120" s="315">
        <v>28.062799999999999</v>
      </c>
      <c r="P120" s="315">
        <v>27.753</v>
      </c>
      <c r="Q120" s="315">
        <v>27.53</v>
      </c>
      <c r="R120" s="315">
        <v>27.5062</v>
      </c>
      <c r="S120" s="315">
        <v>27.529499999999999</v>
      </c>
      <c r="T120" s="315">
        <v>27.517499999999998</v>
      </c>
      <c r="U120" s="315">
        <v>27.534099999999999</v>
      </c>
      <c r="V120" s="315">
        <v>27.5444</v>
      </c>
      <c r="W120" s="315">
        <v>27.6312</v>
      </c>
      <c r="X120" s="315">
        <v>27.698399999999999</v>
      </c>
      <c r="Y120" s="315">
        <v>27.838999999999999</v>
      </c>
      <c r="Z120" s="315">
        <v>28.110099999999999</v>
      </c>
      <c r="AA120" s="315">
        <v>28.203299999999999</v>
      </c>
      <c r="AB120" s="315">
        <v>28.409800000000001</v>
      </c>
      <c r="AC120" s="315">
        <v>28.5946</v>
      </c>
      <c r="AD120" s="315">
        <v>28.846800000000002</v>
      </c>
      <c r="AE120" s="315">
        <v>29.118099999999998</v>
      </c>
      <c r="AF120" s="315">
        <v>29.407699999999998</v>
      </c>
      <c r="AG120" s="315">
        <v>29.713799999999999</v>
      </c>
      <c r="AH120" s="315">
        <v>30.036899999999999</v>
      </c>
      <c r="AI120" s="315">
        <v>30.399699999999999</v>
      </c>
      <c r="AJ120" s="315">
        <v>30.779199999999999</v>
      </c>
      <c r="AK120" s="315">
        <v>31.174800000000001</v>
      </c>
      <c r="AL120" s="309"/>
    </row>
    <row r="121" spans="2:38">
      <c r="B121" t="s">
        <v>85</v>
      </c>
      <c r="C121" t="s">
        <v>77</v>
      </c>
      <c r="D121" t="s">
        <v>60</v>
      </c>
      <c r="E121" s="315">
        <v>3.09</v>
      </c>
      <c r="F121" s="315">
        <v>3.24</v>
      </c>
      <c r="G121" s="315">
        <v>3.0626000000000002</v>
      </c>
      <c r="H121" s="315">
        <v>3.0074999999999998</v>
      </c>
      <c r="I121" s="315">
        <v>2.6343000000000001</v>
      </c>
      <c r="J121" s="315">
        <v>2.6472000000000002</v>
      </c>
      <c r="K121" s="315">
        <v>2.6743999999999999</v>
      </c>
      <c r="L121" s="315">
        <v>2.6764999999999999</v>
      </c>
      <c r="M121" s="315">
        <v>2.7098</v>
      </c>
      <c r="N121" s="315">
        <v>2.7222</v>
      </c>
      <c r="O121" s="315">
        <v>2.7153999999999998</v>
      </c>
      <c r="P121" s="315">
        <v>2.7098</v>
      </c>
      <c r="Q121" s="315">
        <v>2.7122999999999999</v>
      </c>
      <c r="R121" s="315">
        <v>2.7042000000000002</v>
      </c>
      <c r="S121" s="315">
        <v>2.7136</v>
      </c>
      <c r="T121" s="315">
        <v>2.7042999999999999</v>
      </c>
      <c r="U121" s="315">
        <v>2.6956000000000002</v>
      </c>
      <c r="V121" s="315">
        <v>2.6867000000000001</v>
      </c>
      <c r="W121" s="315">
        <v>2.6827000000000001</v>
      </c>
      <c r="X121" s="315">
        <v>2.6623000000000001</v>
      </c>
      <c r="Y121" s="315">
        <v>2.6627999999999998</v>
      </c>
      <c r="Z121" s="315">
        <v>2.6680000000000001</v>
      </c>
      <c r="AA121" s="315">
        <v>2.6564999999999999</v>
      </c>
      <c r="AB121" s="315">
        <v>2.6585999999999999</v>
      </c>
      <c r="AC121" s="315">
        <v>2.7006999999999999</v>
      </c>
      <c r="AD121" s="315">
        <v>2.7299000000000002</v>
      </c>
      <c r="AE121" s="315">
        <v>2.7563</v>
      </c>
      <c r="AF121" s="315">
        <v>2.7726999999999999</v>
      </c>
      <c r="AG121" s="315">
        <v>2.7967</v>
      </c>
      <c r="AH121" s="315">
        <v>2.8069999999999999</v>
      </c>
      <c r="AI121" s="315">
        <v>2.8201999999999998</v>
      </c>
      <c r="AJ121" s="315">
        <v>2.8294999999999999</v>
      </c>
      <c r="AK121" s="315">
        <v>2.8426999999999998</v>
      </c>
      <c r="AL121" s="309"/>
    </row>
    <row r="122" spans="2:38">
      <c r="B122" t="s">
        <v>85</v>
      </c>
      <c r="C122" t="s">
        <v>77</v>
      </c>
      <c r="D122" t="s">
        <v>61</v>
      </c>
      <c r="E122" s="315">
        <v>0</v>
      </c>
      <c r="F122" s="315">
        <v>0</v>
      </c>
      <c r="G122" s="315">
        <v>0</v>
      </c>
      <c r="H122" s="315">
        <v>0</v>
      </c>
      <c r="I122" s="315">
        <v>0</v>
      </c>
      <c r="J122" s="315">
        <v>0</v>
      </c>
      <c r="K122" s="315">
        <v>0</v>
      </c>
      <c r="L122" s="315">
        <v>0</v>
      </c>
      <c r="M122" s="315">
        <v>0</v>
      </c>
      <c r="N122" s="315">
        <v>0</v>
      </c>
      <c r="O122" s="315">
        <v>0</v>
      </c>
      <c r="P122" s="315">
        <v>0</v>
      </c>
      <c r="Q122" s="315">
        <v>0</v>
      </c>
      <c r="R122" s="315">
        <v>0</v>
      </c>
      <c r="S122" s="315">
        <v>0</v>
      </c>
      <c r="T122" s="315">
        <v>0</v>
      </c>
      <c r="U122" s="315">
        <v>0</v>
      </c>
      <c r="V122" s="315">
        <v>0</v>
      </c>
      <c r="W122" s="315">
        <v>0</v>
      </c>
      <c r="X122" s="315">
        <v>0</v>
      </c>
      <c r="Y122" s="315">
        <v>0</v>
      </c>
      <c r="Z122" s="315">
        <v>0</v>
      </c>
      <c r="AA122" s="315">
        <v>0</v>
      </c>
      <c r="AB122" s="315">
        <v>0</v>
      </c>
      <c r="AC122" s="315">
        <v>0</v>
      </c>
      <c r="AD122" s="315">
        <v>0</v>
      </c>
      <c r="AE122" s="315">
        <v>0</v>
      </c>
      <c r="AF122" s="315">
        <v>0</v>
      </c>
      <c r="AG122" s="315">
        <v>0</v>
      </c>
      <c r="AH122" s="315">
        <v>0</v>
      </c>
      <c r="AI122" s="315">
        <v>0</v>
      </c>
      <c r="AJ122" s="315">
        <v>0</v>
      </c>
      <c r="AK122" s="315">
        <v>0</v>
      </c>
      <c r="AL122" s="309"/>
    </row>
    <row r="123" spans="2:38">
      <c r="B123" t="s">
        <v>85</v>
      </c>
      <c r="C123" t="s">
        <v>77</v>
      </c>
      <c r="D123" t="s">
        <v>62</v>
      </c>
      <c r="E123" s="315">
        <v>1.339</v>
      </c>
      <c r="F123" s="315">
        <v>2.69E-2</v>
      </c>
      <c r="G123" s="315">
        <v>2.7400000000000001E-2</v>
      </c>
      <c r="H123" s="315">
        <v>2.53E-2</v>
      </c>
      <c r="I123" s="315">
        <v>2.3400000000000001E-2</v>
      </c>
      <c r="J123" s="315">
        <v>2.1600000000000001E-2</v>
      </c>
      <c r="K123" s="315">
        <v>0.02</v>
      </c>
      <c r="L123" s="315">
        <v>1.8499999999999999E-2</v>
      </c>
      <c r="M123" s="315">
        <v>1.7000000000000001E-2</v>
      </c>
      <c r="N123" s="315">
        <v>1.5699999999999999E-2</v>
      </c>
      <c r="O123" s="315">
        <v>1.4500000000000001E-2</v>
      </c>
      <c r="P123" s="315">
        <v>1.34E-2</v>
      </c>
      <c r="Q123" s="315">
        <v>1.24E-2</v>
      </c>
      <c r="R123" s="315">
        <v>1.14E-2</v>
      </c>
      <c r="S123" s="315">
        <v>1.06E-2</v>
      </c>
      <c r="T123" s="315">
        <v>9.7999999999999997E-3</v>
      </c>
      <c r="U123" s="315">
        <v>9.1000000000000004E-3</v>
      </c>
      <c r="V123" s="315">
        <v>8.3999999999999995E-3</v>
      </c>
      <c r="W123" s="315">
        <v>7.7999999999999996E-3</v>
      </c>
      <c r="X123" s="315">
        <v>7.1999999999999998E-3</v>
      </c>
      <c r="Y123" s="315">
        <v>6.7000000000000002E-3</v>
      </c>
      <c r="Z123" s="315">
        <v>6.1999999999999998E-3</v>
      </c>
      <c r="AA123" s="315">
        <v>5.7000000000000002E-3</v>
      </c>
      <c r="AB123" s="315">
        <v>5.3E-3</v>
      </c>
      <c r="AC123" s="315">
        <v>4.8999999999999998E-3</v>
      </c>
      <c r="AD123" s="315">
        <v>4.5999999999999999E-3</v>
      </c>
      <c r="AE123" s="315">
        <v>4.1999999999999997E-3</v>
      </c>
      <c r="AF123" s="315">
        <v>3.8999999999999998E-3</v>
      </c>
      <c r="AG123" s="315">
        <v>3.7000000000000002E-3</v>
      </c>
      <c r="AH123" s="315">
        <v>3.3999999999999998E-3</v>
      </c>
      <c r="AI123" s="315">
        <v>3.2000000000000002E-3</v>
      </c>
      <c r="AJ123" s="315">
        <v>2.8999999999999998E-3</v>
      </c>
      <c r="AK123" s="315">
        <v>2.7000000000000001E-3</v>
      </c>
      <c r="AL123" s="309"/>
    </row>
    <row r="124" spans="2:38">
      <c r="B124" t="s">
        <v>85</v>
      </c>
      <c r="C124" t="s">
        <v>77</v>
      </c>
      <c r="D124" t="s">
        <v>63</v>
      </c>
      <c r="E124" s="315">
        <v>7.2030000000000003</v>
      </c>
      <c r="F124" s="315">
        <v>7.5785999999999998</v>
      </c>
      <c r="G124" s="315">
        <v>7.1340000000000003</v>
      </c>
      <c r="H124" s="315">
        <v>6.8593000000000002</v>
      </c>
      <c r="I124" s="315">
        <v>7.0378999999999996</v>
      </c>
      <c r="J124" s="315">
        <v>7.2088999999999999</v>
      </c>
      <c r="K124" s="315">
        <v>7.3888999999999996</v>
      </c>
      <c r="L124" s="315">
        <v>7.5347999999999997</v>
      </c>
      <c r="M124" s="315">
        <v>7.6723999999999997</v>
      </c>
      <c r="N124" s="315">
        <v>7.7686999999999999</v>
      </c>
      <c r="O124" s="315">
        <v>7.7895000000000003</v>
      </c>
      <c r="P124" s="315">
        <v>7.8116000000000003</v>
      </c>
      <c r="Q124" s="315">
        <v>7.8301999999999996</v>
      </c>
      <c r="R124" s="315">
        <v>7.8788999999999998</v>
      </c>
      <c r="S124" s="315">
        <v>7.9486999999999997</v>
      </c>
      <c r="T124" s="315">
        <v>7.9823000000000004</v>
      </c>
      <c r="U124" s="315">
        <v>8.0338999999999992</v>
      </c>
      <c r="V124" s="315">
        <v>8.0840999999999994</v>
      </c>
      <c r="W124" s="315">
        <v>8.1303999999999998</v>
      </c>
      <c r="X124" s="315">
        <v>8.1567000000000007</v>
      </c>
      <c r="Y124" s="315">
        <v>8.1834000000000007</v>
      </c>
      <c r="Z124" s="315">
        <v>8.2369000000000003</v>
      </c>
      <c r="AA124" s="315">
        <v>8.2789999999999999</v>
      </c>
      <c r="AB124" s="315">
        <v>8.3244000000000007</v>
      </c>
      <c r="AC124" s="315">
        <v>8.4055999999999997</v>
      </c>
      <c r="AD124" s="315">
        <v>8.5085999999999995</v>
      </c>
      <c r="AE124" s="315">
        <v>8.5817999999999994</v>
      </c>
      <c r="AF124" s="315">
        <v>8.7058999999999997</v>
      </c>
      <c r="AG124" s="315">
        <v>8.8551000000000002</v>
      </c>
      <c r="AH124" s="315">
        <v>8.9417000000000009</v>
      </c>
      <c r="AI124" s="315">
        <v>9.0131999999999994</v>
      </c>
      <c r="AJ124" s="315">
        <v>9.0740999999999996</v>
      </c>
      <c r="AK124" s="315">
        <v>9.1715999999999998</v>
      </c>
      <c r="AL124" s="309"/>
    </row>
    <row r="125" spans="2:38">
      <c r="B125" t="s">
        <v>85</v>
      </c>
      <c r="C125" t="s">
        <v>77</v>
      </c>
      <c r="D125" t="s">
        <v>64</v>
      </c>
      <c r="E125" s="315">
        <v>0</v>
      </c>
      <c r="F125" s="315">
        <v>0</v>
      </c>
      <c r="G125" s="315">
        <v>0</v>
      </c>
      <c r="H125" s="315">
        <v>0</v>
      </c>
      <c r="I125" s="315">
        <v>0</v>
      </c>
      <c r="J125" s="315">
        <v>0</v>
      </c>
      <c r="K125" s="315">
        <v>0</v>
      </c>
      <c r="L125" s="315">
        <v>0</v>
      </c>
      <c r="M125" s="315">
        <v>0</v>
      </c>
      <c r="N125" s="315">
        <v>0</v>
      </c>
      <c r="O125" s="315">
        <v>0</v>
      </c>
      <c r="P125" s="315">
        <v>0</v>
      </c>
      <c r="Q125" s="315">
        <v>0</v>
      </c>
      <c r="R125" s="315">
        <v>0</v>
      </c>
      <c r="S125" s="315">
        <v>0</v>
      </c>
      <c r="T125" s="315">
        <v>0</v>
      </c>
      <c r="U125" s="315">
        <v>0</v>
      </c>
      <c r="V125" s="315">
        <v>0</v>
      </c>
      <c r="W125" s="315">
        <v>0</v>
      </c>
      <c r="X125" s="315">
        <v>0</v>
      </c>
      <c r="Y125" s="315">
        <v>0</v>
      </c>
      <c r="Z125" s="315">
        <v>0</v>
      </c>
      <c r="AA125" s="315">
        <v>0</v>
      </c>
      <c r="AB125" s="315">
        <v>0</v>
      </c>
      <c r="AC125" s="315">
        <v>0</v>
      </c>
      <c r="AD125" s="315">
        <v>0</v>
      </c>
      <c r="AE125" s="315">
        <v>0</v>
      </c>
      <c r="AF125" s="315">
        <v>0</v>
      </c>
      <c r="AG125" s="315">
        <v>0</v>
      </c>
      <c r="AH125" s="315">
        <v>0</v>
      </c>
      <c r="AI125" s="315">
        <v>0</v>
      </c>
      <c r="AJ125" s="315">
        <v>0</v>
      </c>
      <c r="AK125" s="315">
        <v>0</v>
      </c>
      <c r="AL125" s="309"/>
    </row>
    <row r="126" spans="2:38">
      <c r="B126" t="s">
        <v>85</v>
      </c>
      <c r="C126" t="s">
        <v>77</v>
      </c>
      <c r="D126" t="s">
        <v>65</v>
      </c>
      <c r="E126" s="315">
        <v>257.51299999999998</v>
      </c>
      <c r="F126" s="315">
        <v>265.68799999999999</v>
      </c>
      <c r="G126" s="315">
        <v>245.17769999999999</v>
      </c>
      <c r="H126" s="315">
        <v>243.72489999999999</v>
      </c>
      <c r="I126" s="315">
        <v>234.8657</v>
      </c>
      <c r="J126" s="315">
        <v>235.94739999999999</v>
      </c>
      <c r="K126" s="315">
        <v>237.73169999999999</v>
      </c>
      <c r="L126" s="315">
        <v>238.81700000000001</v>
      </c>
      <c r="M126" s="315">
        <v>239.26910000000001</v>
      </c>
      <c r="N126" s="315">
        <v>239.0898</v>
      </c>
      <c r="O126" s="315">
        <v>238.02260000000001</v>
      </c>
      <c r="P126" s="315">
        <v>237.208</v>
      </c>
      <c r="Q126" s="315">
        <v>236.77850000000001</v>
      </c>
      <c r="R126" s="315">
        <v>237.14439999999999</v>
      </c>
      <c r="S126" s="315">
        <v>238.6994</v>
      </c>
      <c r="T126" s="315">
        <v>239.61539999999999</v>
      </c>
      <c r="U126" s="315">
        <v>240.76949999999999</v>
      </c>
      <c r="V126" s="315">
        <v>241.92230000000001</v>
      </c>
      <c r="W126" s="315">
        <v>243.12450000000001</v>
      </c>
      <c r="X126" s="315">
        <v>244.40819999999999</v>
      </c>
      <c r="Y126" s="315">
        <v>246.18719999999999</v>
      </c>
      <c r="Z126" s="315">
        <v>248.15520000000001</v>
      </c>
      <c r="AA126" s="315">
        <v>249.57900000000001</v>
      </c>
      <c r="AB126" s="315">
        <v>251.2696</v>
      </c>
      <c r="AC126" s="315">
        <v>253.24369999999999</v>
      </c>
      <c r="AD126" s="315">
        <v>255.47900000000001</v>
      </c>
      <c r="AE126" s="315">
        <v>258.05810000000002</v>
      </c>
      <c r="AF126" s="315">
        <v>261.0068</v>
      </c>
      <c r="AG126" s="315">
        <v>264.48849999999999</v>
      </c>
      <c r="AH126" s="315">
        <v>268.0367</v>
      </c>
      <c r="AI126" s="315">
        <v>272.14100000000002</v>
      </c>
      <c r="AJ126" s="315">
        <v>276.37920000000003</v>
      </c>
      <c r="AK126" s="315">
        <v>281.14870000000002</v>
      </c>
      <c r="AL126" s="309"/>
    </row>
    <row r="127" spans="2:38">
      <c r="B127" t="s">
        <v>85</v>
      </c>
      <c r="C127" t="s">
        <v>77</v>
      </c>
      <c r="D127" t="s">
        <v>66</v>
      </c>
      <c r="E127" s="315">
        <v>0</v>
      </c>
      <c r="F127" s="315">
        <v>0</v>
      </c>
      <c r="G127" s="315">
        <v>0</v>
      </c>
      <c r="H127" s="315">
        <v>0</v>
      </c>
      <c r="I127" s="315">
        <v>0</v>
      </c>
      <c r="J127" s="315">
        <v>0</v>
      </c>
      <c r="K127" s="315">
        <v>0</v>
      </c>
      <c r="L127" s="315">
        <v>0</v>
      </c>
      <c r="M127" s="315">
        <v>0</v>
      </c>
      <c r="N127" s="315">
        <v>0</v>
      </c>
      <c r="O127" s="315">
        <v>0</v>
      </c>
      <c r="P127" s="315">
        <v>0</v>
      </c>
      <c r="Q127" s="315">
        <v>0</v>
      </c>
      <c r="R127" s="315">
        <v>0</v>
      </c>
      <c r="S127" s="315">
        <v>0</v>
      </c>
      <c r="T127" s="315">
        <v>0</v>
      </c>
      <c r="U127" s="315">
        <v>0</v>
      </c>
      <c r="V127" s="315">
        <v>0</v>
      </c>
      <c r="W127" s="315">
        <v>0</v>
      </c>
      <c r="X127" s="315">
        <v>0</v>
      </c>
      <c r="Y127" s="315">
        <v>0</v>
      </c>
      <c r="Z127" s="315">
        <v>0</v>
      </c>
      <c r="AA127" s="315">
        <v>0</v>
      </c>
      <c r="AB127" s="315">
        <v>0</v>
      </c>
      <c r="AC127" s="315">
        <v>0</v>
      </c>
      <c r="AD127" s="315">
        <v>0</v>
      </c>
      <c r="AE127" s="315">
        <v>0</v>
      </c>
      <c r="AF127" s="315">
        <v>0</v>
      </c>
      <c r="AG127" s="315">
        <v>0</v>
      </c>
      <c r="AH127" s="315">
        <v>0</v>
      </c>
      <c r="AI127" s="315">
        <v>0</v>
      </c>
      <c r="AJ127" s="315">
        <v>0</v>
      </c>
      <c r="AK127" s="315">
        <v>0</v>
      </c>
      <c r="AL127" s="309"/>
    </row>
    <row r="128" spans="2:38">
      <c r="B128" t="s">
        <v>85</v>
      </c>
      <c r="C128" t="s">
        <v>77</v>
      </c>
      <c r="D128" t="s">
        <v>67</v>
      </c>
      <c r="E128" s="315">
        <v>75.686000000000007</v>
      </c>
      <c r="F128" s="315">
        <v>74.8827</v>
      </c>
      <c r="G128" s="315">
        <v>64.078699999999998</v>
      </c>
      <c r="H128" s="315">
        <v>66.848299999999995</v>
      </c>
      <c r="I128" s="315">
        <v>68.343400000000003</v>
      </c>
      <c r="J128" s="315">
        <v>69.125600000000006</v>
      </c>
      <c r="K128" s="315">
        <v>69.211100000000002</v>
      </c>
      <c r="L128" s="315">
        <v>67.381399999999999</v>
      </c>
      <c r="M128" s="315">
        <v>66.527500000000003</v>
      </c>
      <c r="N128" s="315">
        <v>65.535300000000007</v>
      </c>
      <c r="O128" s="315">
        <v>64.175299999999993</v>
      </c>
      <c r="P128" s="315">
        <v>63.318100000000001</v>
      </c>
      <c r="Q128" s="315">
        <v>62.863500000000002</v>
      </c>
      <c r="R128" s="315">
        <v>62.7181</v>
      </c>
      <c r="S128" s="315">
        <v>63.956099999999999</v>
      </c>
      <c r="T128" s="315">
        <v>64.455200000000005</v>
      </c>
      <c r="U128" s="315">
        <v>65.638300000000001</v>
      </c>
      <c r="V128" s="315">
        <v>66.653800000000004</v>
      </c>
      <c r="W128" s="315">
        <v>67.689700000000002</v>
      </c>
      <c r="X128" s="315">
        <v>66.9345</v>
      </c>
      <c r="Y128" s="315">
        <v>67.429000000000002</v>
      </c>
      <c r="Z128" s="315">
        <v>67.919200000000004</v>
      </c>
      <c r="AA128" s="315">
        <v>68.369299999999996</v>
      </c>
      <c r="AB128" s="315">
        <v>68.827100000000002</v>
      </c>
      <c r="AC128" s="315">
        <v>70.418400000000005</v>
      </c>
      <c r="AD128" s="315">
        <v>70.078100000000006</v>
      </c>
      <c r="AE128" s="315">
        <v>69.938400000000001</v>
      </c>
      <c r="AF128" s="315">
        <v>70.465199999999996</v>
      </c>
      <c r="AG128" s="315">
        <v>71.081699999999998</v>
      </c>
      <c r="AH128" s="315">
        <v>71.5655</v>
      </c>
      <c r="AI128" s="315">
        <v>72.3703</v>
      </c>
      <c r="AJ128" s="315">
        <v>73.038799999999995</v>
      </c>
      <c r="AK128" s="315">
        <v>74.022599999999997</v>
      </c>
      <c r="AL128" s="309"/>
    </row>
    <row r="129" spans="2:38">
      <c r="B129" t="s">
        <v>85</v>
      </c>
      <c r="C129" t="s">
        <v>77</v>
      </c>
      <c r="D129" t="s">
        <v>68</v>
      </c>
      <c r="E129" s="315">
        <v>56.970100000000002</v>
      </c>
      <c r="F129" s="315">
        <v>53.990900000000003</v>
      </c>
      <c r="G129" s="315">
        <v>50.455800000000004</v>
      </c>
      <c r="H129" s="315">
        <v>49.595300000000002</v>
      </c>
      <c r="I129" s="315">
        <v>51.226599999999998</v>
      </c>
      <c r="J129" s="315">
        <v>51.240400000000001</v>
      </c>
      <c r="K129" s="315">
        <v>51.290399999999998</v>
      </c>
      <c r="L129" s="315">
        <v>51.404200000000003</v>
      </c>
      <c r="M129" s="315">
        <v>51.459400000000002</v>
      </c>
      <c r="N129" s="315">
        <v>51.1633</v>
      </c>
      <c r="O129" s="315">
        <v>50.407800000000002</v>
      </c>
      <c r="P129" s="315">
        <v>49.8703</v>
      </c>
      <c r="Q129" s="315">
        <v>49.511899999999997</v>
      </c>
      <c r="R129" s="315">
        <v>49.628100000000003</v>
      </c>
      <c r="S129" s="315">
        <v>49.811999999999998</v>
      </c>
      <c r="T129" s="315">
        <v>49.758800000000001</v>
      </c>
      <c r="U129" s="315">
        <v>49.553899999999999</v>
      </c>
      <c r="V129" s="315">
        <v>49.486499999999999</v>
      </c>
      <c r="W129" s="315">
        <v>49.412100000000002</v>
      </c>
      <c r="X129" s="315">
        <v>49.383200000000002</v>
      </c>
      <c r="Y129" s="315">
        <v>49.784700000000001</v>
      </c>
      <c r="Z129" s="315">
        <v>50.521500000000003</v>
      </c>
      <c r="AA129" s="315">
        <v>50.709000000000003</v>
      </c>
      <c r="AB129" s="315">
        <v>51.151699999999998</v>
      </c>
      <c r="AC129" s="315">
        <v>51.582000000000001</v>
      </c>
      <c r="AD129" s="315">
        <v>52.107799999999997</v>
      </c>
      <c r="AE129" s="315">
        <v>52.671799999999998</v>
      </c>
      <c r="AF129" s="315">
        <v>53.324300000000001</v>
      </c>
      <c r="AG129" s="315">
        <v>53.955100000000002</v>
      </c>
      <c r="AH129" s="315">
        <v>54.615400000000001</v>
      </c>
      <c r="AI129" s="315">
        <v>55.302799999999998</v>
      </c>
      <c r="AJ129" s="315">
        <v>56.074199999999998</v>
      </c>
      <c r="AK129" s="315">
        <v>56.878599999999999</v>
      </c>
      <c r="AL129" s="309"/>
    </row>
    <row r="130" spans="2:38">
      <c r="B130" t="s">
        <v>85</v>
      </c>
      <c r="C130" t="s">
        <v>77</v>
      </c>
      <c r="D130" t="s">
        <v>69</v>
      </c>
      <c r="E130" s="315">
        <v>0</v>
      </c>
      <c r="F130" s="315">
        <v>0</v>
      </c>
      <c r="G130" s="315">
        <v>0</v>
      </c>
      <c r="H130" s="315">
        <v>0</v>
      </c>
      <c r="I130" s="315">
        <v>0</v>
      </c>
      <c r="J130" s="315">
        <v>0</v>
      </c>
      <c r="K130" s="315">
        <v>0</v>
      </c>
      <c r="L130" s="315">
        <v>0</v>
      </c>
      <c r="M130" s="315">
        <v>0</v>
      </c>
      <c r="N130" s="315">
        <v>0</v>
      </c>
      <c r="O130" s="315">
        <v>0</v>
      </c>
      <c r="P130" s="315">
        <v>0</v>
      </c>
      <c r="Q130" s="315">
        <v>0</v>
      </c>
      <c r="R130" s="315">
        <v>0</v>
      </c>
      <c r="S130" s="315">
        <v>0</v>
      </c>
      <c r="T130" s="315">
        <v>0</v>
      </c>
      <c r="U130" s="315">
        <v>0</v>
      </c>
      <c r="V130" s="315">
        <v>0</v>
      </c>
      <c r="W130" s="315">
        <v>0</v>
      </c>
      <c r="X130" s="315">
        <v>0</v>
      </c>
      <c r="Y130" s="315">
        <v>0</v>
      </c>
      <c r="Z130" s="315">
        <v>0</v>
      </c>
      <c r="AA130" s="315">
        <v>0</v>
      </c>
      <c r="AB130" s="315">
        <v>0</v>
      </c>
      <c r="AC130" s="315">
        <v>0</v>
      </c>
      <c r="AD130" s="315">
        <v>0</v>
      </c>
      <c r="AE130" s="315">
        <v>0</v>
      </c>
      <c r="AF130" s="315">
        <v>0</v>
      </c>
      <c r="AG130" s="315">
        <v>0</v>
      </c>
      <c r="AH130" s="315">
        <v>0</v>
      </c>
      <c r="AI130" s="315">
        <v>0</v>
      </c>
      <c r="AJ130" s="315">
        <v>0</v>
      </c>
      <c r="AK130" s="315">
        <v>0</v>
      </c>
      <c r="AL130" s="309"/>
    </row>
    <row r="131" spans="2:38">
      <c r="B131" t="s">
        <v>85</v>
      </c>
      <c r="C131" s="1" t="s">
        <v>86</v>
      </c>
      <c r="D131" s="1" t="s">
        <v>87</v>
      </c>
      <c r="E131" s="314">
        <v>704.68060000000003</v>
      </c>
      <c r="F131" s="314">
        <v>735.6413</v>
      </c>
      <c r="G131" s="314">
        <v>688.3211</v>
      </c>
      <c r="H131" s="314">
        <v>676.53539999999998</v>
      </c>
      <c r="I131" s="314">
        <v>675.65939999999989</v>
      </c>
      <c r="J131" s="314">
        <v>676.93180000000007</v>
      </c>
      <c r="K131" s="314">
        <v>678.21089999999992</v>
      </c>
      <c r="L131" s="314">
        <v>675.83500000000004</v>
      </c>
      <c r="M131" s="314">
        <v>673.99199999999996</v>
      </c>
      <c r="N131" s="314">
        <v>669.03420000000006</v>
      </c>
      <c r="O131" s="314">
        <v>659.28969999999993</v>
      </c>
      <c r="P131" s="314">
        <v>651.10649999999998</v>
      </c>
      <c r="Q131" s="314">
        <v>644.55900000000008</v>
      </c>
      <c r="R131" s="314">
        <v>644.72149999999999</v>
      </c>
      <c r="S131" s="314">
        <v>648.24979999999994</v>
      </c>
      <c r="T131" s="314">
        <v>649.56499999999994</v>
      </c>
      <c r="U131" s="314">
        <v>651.10709999999995</v>
      </c>
      <c r="V131" s="314">
        <v>653.08330000000001</v>
      </c>
      <c r="W131" s="314">
        <v>655.50570000000005</v>
      </c>
      <c r="X131" s="314">
        <v>656.37619999999993</v>
      </c>
      <c r="Y131" s="314">
        <v>661.51</v>
      </c>
      <c r="Z131" s="314">
        <v>668.7786000000001</v>
      </c>
      <c r="AA131" s="314">
        <v>672.29269999999997</v>
      </c>
      <c r="AB131" s="314">
        <v>677.51329999999996</v>
      </c>
      <c r="AC131" s="314">
        <v>684.51850000000002</v>
      </c>
      <c r="AD131" s="314">
        <v>690.22029999999995</v>
      </c>
      <c r="AE131" s="314">
        <v>696.81990000000008</v>
      </c>
      <c r="AF131" s="314">
        <v>704.90579999999989</v>
      </c>
      <c r="AG131" s="314">
        <v>713.87159999999983</v>
      </c>
      <c r="AH131" s="314">
        <v>722.95910000000003</v>
      </c>
      <c r="AI131" s="314">
        <v>733.23790000000008</v>
      </c>
      <c r="AJ131" s="314">
        <v>743.9946000000001</v>
      </c>
      <c r="AK131" s="314">
        <v>756.12070000000006</v>
      </c>
      <c r="AL131" s="309"/>
    </row>
    <row r="132" spans="2:38">
      <c r="B132" t="s">
        <v>85</v>
      </c>
      <c r="C132" t="s">
        <v>55</v>
      </c>
      <c r="D132" t="s">
        <v>57</v>
      </c>
      <c r="E132" s="315">
        <v>1964.3031000000001</v>
      </c>
      <c r="F132" s="315">
        <v>1965.8852999999999</v>
      </c>
      <c r="G132" s="315">
        <v>1897.7454</v>
      </c>
      <c r="H132" s="315">
        <v>1949.6192000000001</v>
      </c>
      <c r="I132" s="315">
        <v>1916.0228</v>
      </c>
      <c r="J132" s="315">
        <v>1893.7021</v>
      </c>
      <c r="K132" s="315">
        <v>1862.5114000000001</v>
      </c>
      <c r="L132" s="315">
        <v>1826.2225000000001</v>
      </c>
      <c r="M132" s="315">
        <v>1791.6746000000001</v>
      </c>
      <c r="N132" s="315">
        <v>1802.01</v>
      </c>
      <c r="O132" s="315">
        <v>1807.2535</v>
      </c>
      <c r="P132" s="315">
        <v>1819.1185</v>
      </c>
      <c r="Q132" s="315">
        <v>1804.9985999999999</v>
      </c>
      <c r="R132" s="315">
        <v>1803.9521</v>
      </c>
      <c r="S132" s="315">
        <v>1807.0353</v>
      </c>
      <c r="T132" s="315">
        <v>1798.3997999999999</v>
      </c>
      <c r="U132" s="315">
        <v>1797.2546</v>
      </c>
      <c r="V132" s="315">
        <v>1792.7152000000001</v>
      </c>
      <c r="W132" s="315">
        <v>1788.9972</v>
      </c>
      <c r="X132" s="315">
        <v>1776.3223</v>
      </c>
      <c r="Y132" s="315">
        <v>1765.0293999999999</v>
      </c>
      <c r="Z132" s="315">
        <v>1751.3638000000001</v>
      </c>
      <c r="AA132" s="315">
        <v>1737.048</v>
      </c>
      <c r="AB132" s="315">
        <v>1730.5806</v>
      </c>
      <c r="AC132" s="315">
        <v>1725.2919999999999</v>
      </c>
      <c r="AD132" s="315">
        <v>1721.0889</v>
      </c>
      <c r="AE132" s="315">
        <v>1717.8778</v>
      </c>
      <c r="AF132" s="315">
        <v>1715.4069999999999</v>
      </c>
      <c r="AG132" s="315">
        <v>1713.6605</v>
      </c>
      <c r="AH132" s="315">
        <v>1712.6107</v>
      </c>
      <c r="AI132" s="315">
        <v>1712.3586</v>
      </c>
      <c r="AJ132" s="315">
        <v>1712.8567</v>
      </c>
      <c r="AK132" s="315">
        <v>1714.0174999999999</v>
      </c>
      <c r="AL132" s="309"/>
    </row>
    <row r="133" spans="2:38">
      <c r="B133" t="s">
        <v>85</v>
      </c>
      <c r="C133" t="s">
        <v>55</v>
      </c>
      <c r="D133" t="s">
        <v>58</v>
      </c>
      <c r="E133" s="315">
        <v>230.06100000000001</v>
      </c>
      <c r="F133" s="315">
        <v>230.0812</v>
      </c>
      <c r="G133" s="315">
        <v>229.92689999999999</v>
      </c>
      <c r="H133" s="315">
        <v>241.00380000000001</v>
      </c>
      <c r="I133" s="315">
        <v>253.30959999999999</v>
      </c>
      <c r="J133" s="315">
        <v>263.38510000000002</v>
      </c>
      <c r="K133" s="315">
        <v>277.01080000000002</v>
      </c>
      <c r="L133" s="315">
        <v>296.97469999999998</v>
      </c>
      <c r="M133" s="315">
        <v>322.45080000000002</v>
      </c>
      <c r="N133" s="315">
        <v>324.90010000000001</v>
      </c>
      <c r="O133" s="315">
        <v>318.88470000000001</v>
      </c>
      <c r="P133" s="315">
        <v>311.48430000000002</v>
      </c>
      <c r="Q133" s="315">
        <v>312.97109999999998</v>
      </c>
      <c r="R133" s="315">
        <v>332.31659999999999</v>
      </c>
      <c r="S133" s="315">
        <v>350.30500000000001</v>
      </c>
      <c r="T133" s="315">
        <v>354.09379999999999</v>
      </c>
      <c r="U133" s="315">
        <v>354.09469999999999</v>
      </c>
      <c r="V133" s="315">
        <v>355.26979999999998</v>
      </c>
      <c r="W133" s="315">
        <v>357.09890000000001</v>
      </c>
      <c r="X133" s="315">
        <v>359.18869999999998</v>
      </c>
      <c r="Y133" s="315">
        <v>377.77190000000002</v>
      </c>
      <c r="Z133" s="315">
        <v>405.40570000000002</v>
      </c>
      <c r="AA133" s="315">
        <v>410.02980000000002</v>
      </c>
      <c r="AB133" s="315">
        <v>418.4357</v>
      </c>
      <c r="AC133" s="315">
        <v>427.14089999999999</v>
      </c>
      <c r="AD133" s="315">
        <v>443.6968</v>
      </c>
      <c r="AE133" s="315">
        <v>464.00259999999997</v>
      </c>
      <c r="AF133" s="315">
        <v>474.32799999999997</v>
      </c>
      <c r="AG133" s="315">
        <v>485.07330000000002</v>
      </c>
      <c r="AH133" s="315">
        <v>496.22149999999999</v>
      </c>
      <c r="AI133" s="315">
        <v>507.87970000000001</v>
      </c>
      <c r="AJ133" s="315">
        <v>520.12959999999998</v>
      </c>
      <c r="AK133" s="315">
        <v>532.93439999999998</v>
      </c>
      <c r="AL133" s="309"/>
    </row>
    <row r="134" spans="2:38">
      <c r="B134" t="s">
        <v>85</v>
      </c>
      <c r="C134" t="s">
        <v>55</v>
      </c>
      <c r="D134" t="s">
        <v>59</v>
      </c>
      <c r="E134" s="315">
        <v>40.066800000000001</v>
      </c>
      <c r="F134" s="315">
        <v>38.715899999999998</v>
      </c>
      <c r="G134" s="315">
        <v>38.511000000000003</v>
      </c>
      <c r="H134" s="315">
        <v>39.357500000000002</v>
      </c>
      <c r="I134" s="315">
        <v>40.417700000000004</v>
      </c>
      <c r="J134" s="315">
        <v>40.801900000000003</v>
      </c>
      <c r="K134" s="315">
        <v>41.101199999999999</v>
      </c>
      <c r="L134" s="315">
        <v>41.246600000000001</v>
      </c>
      <c r="M134" s="315">
        <v>41.176499999999997</v>
      </c>
      <c r="N134" s="315">
        <v>40.986499999999999</v>
      </c>
      <c r="O134" s="315">
        <v>40.664000000000001</v>
      </c>
      <c r="P134" s="315">
        <v>40.441499999999998</v>
      </c>
      <c r="Q134" s="315">
        <v>40.302500000000002</v>
      </c>
      <c r="R134" s="315">
        <v>40.219499999999996</v>
      </c>
      <c r="S134" s="315">
        <v>40.190300000000001</v>
      </c>
      <c r="T134" s="315">
        <v>40.119700000000002</v>
      </c>
      <c r="U134" s="315">
        <v>40.049500000000002</v>
      </c>
      <c r="V134" s="315">
        <v>39.965899999999998</v>
      </c>
      <c r="W134" s="315">
        <v>39.846400000000003</v>
      </c>
      <c r="X134" s="315">
        <v>39.729199999999999</v>
      </c>
      <c r="Y134" s="315">
        <v>39.6342</v>
      </c>
      <c r="Z134" s="315">
        <v>39.588700000000003</v>
      </c>
      <c r="AA134" s="315">
        <v>39.572899999999997</v>
      </c>
      <c r="AB134" s="315">
        <v>39.574100000000001</v>
      </c>
      <c r="AC134" s="315">
        <v>39.586500000000001</v>
      </c>
      <c r="AD134" s="315">
        <v>39.659999999999997</v>
      </c>
      <c r="AE134" s="315">
        <v>39.811900000000001</v>
      </c>
      <c r="AF134" s="315">
        <v>39.9831</v>
      </c>
      <c r="AG134" s="315">
        <v>40.169800000000002</v>
      </c>
      <c r="AH134" s="315">
        <v>40.365900000000003</v>
      </c>
      <c r="AI134" s="315">
        <v>40.600999999999999</v>
      </c>
      <c r="AJ134" s="315">
        <v>40.891800000000003</v>
      </c>
      <c r="AK134" s="315">
        <v>41.220100000000002</v>
      </c>
      <c r="AL134" s="309"/>
    </row>
    <row r="135" spans="2:38">
      <c r="B135" t="s">
        <v>85</v>
      </c>
      <c r="C135" t="s">
        <v>55</v>
      </c>
      <c r="D135" t="s">
        <v>60</v>
      </c>
      <c r="E135" s="315">
        <v>21.192</v>
      </c>
      <c r="F135" s="315">
        <v>24.706</v>
      </c>
      <c r="G135" s="315">
        <v>24.066099999999999</v>
      </c>
      <c r="H135" s="315">
        <v>25.602900000000002</v>
      </c>
      <c r="I135" s="315">
        <v>26.2911</v>
      </c>
      <c r="J135" s="315">
        <v>26.616399999999999</v>
      </c>
      <c r="K135" s="315">
        <v>26.800899999999999</v>
      </c>
      <c r="L135" s="315">
        <v>26.642199999999999</v>
      </c>
      <c r="M135" s="315">
        <v>26.437200000000001</v>
      </c>
      <c r="N135" s="315">
        <v>26.260200000000001</v>
      </c>
      <c r="O135" s="315">
        <v>26.004200000000001</v>
      </c>
      <c r="P135" s="315">
        <v>25.738499999999998</v>
      </c>
      <c r="Q135" s="315">
        <v>25.446200000000001</v>
      </c>
      <c r="R135" s="315">
        <v>25.1526</v>
      </c>
      <c r="S135" s="315">
        <v>24.9437</v>
      </c>
      <c r="T135" s="315">
        <v>24.742699999999999</v>
      </c>
      <c r="U135" s="315">
        <v>24.5611</v>
      </c>
      <c r="V135" s="315">
        <v>24.394500000000001</v>
      </c>
      <c r="W135" s="315">
        <v>24.2469</v>
      </c>
      <c r="X135" s="315">
        <v>24.095300000000002</v>
      </c>
      <c r="Y135" s="315">
        <v>23.962900000000001</v>
      </c>
      <c r="Z135" s="315">
        <v>23.8477</v>
      </c>
      <c r="AA135" s="315">
        <v>23.7423</v>
      </c>
      <c r="AB135" s="315">
        <v>23.647600000000001</v>
      </c>
      <c r="AC135" s="315">
        <v>23.606200000000001</v>
      </c>
      <c r="AD135" s="315">
        <v>23.574000000000002</v>
      </c>
      <c r="AE135" s="315">
        <v>23.558199999999999</v>
      </c>
      <c r="AF135" s="315">
        <v>23.542000000000002</v>
      </c>
      <c r="AG135" s="315">
        <v>23.530200000000001</v>
      </c>
      <c r="AH135" s="315">
        <v>23.5213</v>
      </c>
      <c r="AI135" s="315">
        <v>23.5307</v>
      </c>
      <c r="AJ135" s="315">
        <v>23.551300000000001</v>
      </c>
      <c r="AK135" s="315">
        <v>23.5898</v>
      </c>
      <c r="AL135" s="309"/>
    </row>
    <row r="136" spans="2:38">
      <c r="B136" t="s">
        <v>85</v>
      </c>
      <c r="C136" t="s">
        <v>55</v>
      </c>
      <c r="D136" t="s">
        <v>61</v>
      </c>
      <c r="E136" s="315">
        <v>23.498999999999999</v>
      </c>
      <c r="F136" s="315">
        <v>22.901</v>
      </c>
      <c r="G136" s="315">
        <v>23.436800000000002</v>
      </c>
      <c r="H136" s="315">
        <v>22.919699999999999</v>
      </c>
      <c r="I136" s="315">
        <v>24.071100000000001</v>
      </c>
      <c r="J136" s="315">
        <v>24.9511</v>
      </c>
      <c r="K136" s="315">
        <v>24.3233</v>
      </c>
      <c r="L136" s="315">
        <v>23.249199999999998</v>
      </c>
      <c r="M136" s="315">
        <v>22.418399999999998</v>
      </c>
      <c r="N136" s="315">
        <v>22.9407</v>
      </c>
      <c r="O136" s="315">
        <v>19.8462</v>
      </c>
      <c r="P136" s="315">
        <v>18.778199999999998</v>
      </c>
      <c r="Q136" s="315">
        <v>16.347799999999999</v>
      </c>
      <c r="R136" s="315">
        <v>16.418700000000001</v>
      </c>
      <c r="S136" s="315">
        <v>16.7319</v>
      </c>
      <c r="T136" s="315">
        <v>16.842300000000002</v>
      </c>
      <c r="U136" s="315">
        <v>15.6875</v>
      </c>
      <c r="V136" s="315">
        <v>14.1526</v>
      </c>
      <c r="W136" s="315">
        <v>12.971299999999999</v>
      </c>
      <c r="X136" s="315">
        <v>12.3613</v>
      </c>
      <c r="Y136" s="315">
        <v>10.5634</v>
      </c>
      <c r="Z136" s="315">
        <v>9.8725000000000005</v>
      </c>
      <c r="AA136" s="315">
        <v>8.8698999999999995</v>
      </c>
      <c r="AB136" s="315">
        <v>8.0525000000000002</v>
      </c>
      <c r="AC136" s="315">
        <v>7.3155000000000001</v>
      </c>
      <c r="AD136" s="315">
        <v>6.6486999999999998</v>
      </c>
      <c r="AE136" s="315">
        <v>6.0468999999999999</v>
      </c>
      <c r="AF136" s="315">
        <v>5.5039999999999996</v>
      </c>
      <c r="AG136" s="315">
        <v>5.0141</v>
      </c>
      <c r="AH136" s="315">
        <v>4.5715000000000003</v>
      </c>
      <c r="AI136" s="315">
        <v>4.1722000000000001</v>
      </c>
      <c r="AJ136" s="315">
        <v>3.8121</v>
      </c>
      <c r="AK136" s="315">
        <v>3.4883000000000002</v>
      </c>
      <c r="AL136" s="309"/>
    </row>
    <row r="137" spans="2:38">
      <c r="B137" t="s">
        <v>85</v>
      </c>
      <c r="C137" t="s">
        <v>55</v>
      </c>
      <c r="D137" t="s">
        <v>62</v>
      </c>
      <c r="E137" s="315">
        <v>2.7284000000000002</v>
      </c>
      <c r="F137" s="315">
        <v>2.8862999999999999</v>
      </c>
      <c r="G137" s="315">
        <v>2.0141</v>
      </c>
      <c r="H137" s="315">
        <v>2.1850999999999998</v>
      </c>
      <c r="I137" s="315">
        <v>2.2547000000000001</v>
      </c>
      <c r="J137" s="315">
        <v>2.3534999999999999</v>
      </c>
      <c r="K137" s="315">
        <v>2.4373999999999998</v>
      </c>
      <c r="L137" s="315">
        <v>2.4394</v>
      </c>
      <c r="M137" s="315">
        <v>2.4258999999999999</v>
      </c>
      <c r="N137" s="315">
        <v>2.3900999999999999</v>
      </c>
      <c r="O137" s="315">
        <v>2.2443</v>
      </c>
      <c r="P137" s="315">
        <v>2.0406</v>
      </c>
      <c r="Q137" s="315">
        <v>1.8495999999999999</v>
      </c>
      <c r="R137" s="315">
        <v>1.6742999999999999</v>
      </c>
      <c r="S137" s="315">
        <v>1.5136000000000001</v>
      </c>
      <c r="T137" s="315">
        <v>1.3667</v>
      </c>
      <c r="U137" s="315">
        <v>1.2325999999999999</v>
      </c>
      <c r="V137" s="315">
        <v>1.1102000000000001</v>
      </c>
      <c r="W137" s="315">
        <v>0.99919999999999998</v>
      </c>
      <c r="X137" s="315">
        <v>0.89829999999999999</v>
      </c>
      <c r="Y137" s="315">
        <v>0.80679999999999996</v>
      </c>
      <c r="Z137" s="315">
        <v>0.72430000000000005</v>
      </c>
      <c r="AA137" s="315">
        <v>0.64959999999999996</v>
      </c>
      <c r="AB137" s="315">
        <v>0.58240000000000003</v>
      </c>
      <c r="AC137" s="315">
        <v>0.52190000000000003</v>
      </c>
      <c r="AD137" s="315">
        <v>0.46750000000000003</v>
      </c>
      <c r="AE137" s="315">
        <v>0.41880000000000001</v>
      </c>
      <c r="AF137" s="315">
        <v>0.375</v>
      </c>
      <c r="AG137" s="315">
        <v>0.33579999999999999</v>
      </c>
      <c r="AH137" s="315">
        <v>0.30080000000000001</v>
      </c>
      <c r="AI137" s="315">
        <v>0.26950000000000002</v>
      </c>
      <c r="AJ137" s="315">
        <v>0.24160000000000001</v>
      </c>
      <c r="AK137" s="315">
        <v>0.2167</v>
      </c>
      <c r="AL137" s="309"/>
    </row>
    <row r="138" spans="2:38">
      <c r="B138" t="s">
        <v>85</v>
      </c>
      <c r="C138" t="s">
        <v>55</v>
      </c>
      <c r="D138" t="s">
        <v>63</v>
      </c>
      <c r="E138" s="315">
        <v>5.7590000000000003</v>
      </c>
      <c r="F138" s="315">
        <v>2.5819999999999999</v>
      </c>
      <c r="G138" s="315">
        <v>2.2972000000000001</v>
      </c>
      <c r="H138" s="315">
        <v>2.3938000000000001</v>
      </c>
      <c r="I138" s="315">
        <v>2.4664999999999999</v>
      </c>
      <c r="J138" s="315">
        <v>2.5499999999999998</v>
      </c>
      <c r="K138" s="315">
        <v>2.5716000000000001</v>
      </c>
      <c r="L138" s="315">
        <v>2.5600999999999998</v>
      </c>
      <c r="M138" s="315">
        <v>2.5221</v>
      </c>
      <c r="N138" s="315">
        <v>2.4811000000000001</v>
      </c>
      <c r="O138" s="315">
        <v>2.4327999999999999</v>
      </c>
      <c r="P138" s="315">
        <v>2.3843000000000001</v>
      </c>
      <c r="Q138" s="315">
        <v>2.3342000000000001</v>
      </c>
      <c r="R138" s="315">
        <v>2.2871999999999999</v>
      </c>
      <c r="S138" s="315">
        <v>2.2490000000000001</v>
      </c>
      <c r="T138" s="315">
        <v>2.2042999999999999</v>
      </c>
      <c r="U138" s="315">
        <v>2.1657999999999999</v>
      </c>
      <c r="V138" s="315">
        <v>2.129</v>
      </c>
      <c r="W138" s="315">
        <v>2.0989</v>
      </c>
      <c r="X138" s="315">
        <v>2.0668000000000002</v>
      </c>
      <c r="Y138" s="315">
        <v>2.0428000000000002</v>
      </c>
      <c r="Z138" s="315">
        <v>2.0230999999999999</v>
      </c>
      <c r="AA138" s="315">
        <v>2.0093999999999999</v>
      </c>
      <c r="AB138" s="315">
        <v>1.9991000000000001</v>
      </c>
      <c r="AC138" s="315">
        <v>2.0015000000000001</v>
      </c>
      <c r="AD138" s="315">
        <v>2.0076000000000001</v>
      </c>
      <c r="AE138" s="315">
        <v>2.0177</v>
      </c>
      <c r="AF138" s="315">
        <v>1.9599</v>
      </c>
      <c r="AG138" s="315">
        <v>1.8875</v>
      </c>
      <c r="AH138" s="315">
        <v>1.8975</v>
      </c>
      <c r="AI138" s="315">
        <v>1.9180999999999999</v>
      </c>
      <c r="AJ138" s="315">
        <v>1.9397</v>
      </c>
      <c r="AK138" s="315">
        <v>1.9685999999999999</v>
      </c>
      <c r="AL138" s="309"/>
    </row>
    <row r="139" spans="2:38">
      <c r="B139" t="s">
        <v>85</v>
      </c>
      <c r="C139" t="s">
        <v>55</v>
      </c>
      <c r="D139" t="s">
        <v>64</v>
      </c>
      <c r="E139" s="315">
        <v>0</v>
      </c>
      <c r="F139" s="315">
        <v>0</v>
      </c>
      <c r="G139" s="315">
        <v>0</v>
      </c>
      <c r="H139" s="315">
        <v>0</v>
      </c>
      <c r="I139" s="315">
        <v>0</v>
      </c>
      <c r="J139" s="315">
        <v>0</v>
      </c>
      <c r="K139" s="315">
        <v>0</v>
      </c>
      <c r="L139" s="315">
        <v>0</v>
      </c>
      <c r="M139" s="315">
        <v>0</v>
      </c>
      <c r="N139" s="315">
        <v>0</v>
      </c>
      <c r="O139" s="315">
        <v>0</v>
      </c>
      <c r="P139" s="315">
        <v>0</v>
      </c>
      <c r="Q139" s="315">
        <v>0</v>
      </c>
      <c r="R139" s="315">
        <v>0</v>
      </c>
      <c r="S139" s="315">
        <v>0</v>
      </c>
      <c r="T139" s="315">
        <v>0</v>
      </c>
      <c r="U139" s="315">
        <v>0</v>
      </c>
      <c r="V139" s="315">
        <v>0</v>
      </c>
      <c r="W139" s="315">
        <v>0</v>
      </c>
      <c r="X139" s="315">
        <v>0</v>
      </c>
      <c r="Y139" s="315">
        <v>0</v>
      </c>
      <c r="Z139" s="315">
        <v>0</v>
      </c>
      <c r="AA139" s="315">
        <v>0</v>
      </c>
      <c r="AB139" s="315">
        <v>0</v>
      </c>
      <c r="AC139" s="315">
        <v>0</v>
      </c>
      <c r="AD139" s="315">
        <v>0</v>
      </c>
      <c r="AE139" s="315">
        <v>0</v>
      </c>
      <c r="AF139" s="315">
        <v>0</v>
      </c>
      <c r="AG139" s="315">
        <v>0</v>
      </c>
      <c r="AH139" s="315">
        <v>0</v>
      </c>
      <c r="AI139" s="315">
        <v>0</v>
      </c>
      <c r="AJ139" s="315">
        <v>0</v>
      </c>
      <c r="AK139" s="315">
        <v>0</v>
      </c>
      <c r="AL139" s="309"/>
    </row>
    <row r="140" spans="2:38">
      <c r="B140" t="s">
        <v>85</v>
      </c>
      <c r="C140" t="s">
        <v>55</v>
      </c>
      <c r="D140" t="s">
        <v>65</v>
      </c>
      <c r="E140" s="315">
        <v>293.029</v>
      </c>
      <c r="F140" s="315">
        <v>294.92599999999999</v>
      </c>
      <c r="G140" s="315">
        <v>250.98089999999999</v>
      </c>
      <c r="H140" s="315">
        <v>264.64280000000002</v>
      </c>
      <c r="I140" s="315">
        <v>277.13099999999997</v>
      </c>
      <c r="J140" s="315">
        <v>283.02940000000001</v>
      </c>
      <c r="K140" s="315">
        <v>284.58980000000003</v>
      </c>
      <c r="L140" s="315">
        <v>282.15030000000002</v>
      </c>
      <c r="M140" s="315">
        <v>279.98320000000001</v>
      </c>
      <c r="N140" s="315">
        <v>276.55869999999999</v>
      </c>
      <c r="O140" s="315">
        <v>272.529</v>
      </c>
      <c r="P140" s="315">
        <v>268.77289999999999</v>
      </c>
      <c r="Q140" s="315">
        <v>264.4298</v>
      </c>
      <c r="R140" s="315">
        <v>260.26889999999997</v>
      </c>
      <c r="S140" s="315">
        <v>256.93490000000003</v>
      </c>
      <c r="T140" s="315">
        <v>253.59610000000001</v>
      </c>
      <c r="U140" s="315">
        <v>250.69200000000001</v>
      </c>
      <c r="V140" s="315">
        <v>248.00659999999999</v>
      </c>
      <c r="W140" s="315">
        <v>245.46629999999999</v>
      </c>
      <c r="X140" s="315">
        <v>243.3588</v>
      </c>
      <c r="Y140" s="315">
        <v>241.41909999999999</v>
      </c>
      <c r="Z140" s="315">
        <v>239.8963</v>
      </c>
      <c r="AA140" s="315">
        <v>238.67160000000001</v>
      </c>
      <c r="AB140" s="315">
        <v>237.80670000000001</v>
      </c>
      <c r="AC140" s="315">
        <v>237.2895</v>
      </c>
      <c r="AD140" s="315">
        <v>237.172</v>
      </c>
      <c r="AE140" s="315">
        <v>237.6354</v>
      </c>
      <c r="AF140" s="315">
        <v>238.3913</v>
      </c>
      <c r="AG140" s="315">
        <v>239.37379999999999</v>
      </c>
      <c r="AH140" s="315">
        <v>240.3663</v>
      </c>
      <c r="AI140" s="315">
        <v>241.83080000000001</v>
      </c>
      <c r="AJ140" s="315">
        <v>243.4462</v>
      </c>
      <c r="AK140" s="315">
        <v>245.34729999999999</v>
      </c>
      <c r="AL140" s="309"/>
    </row>
    <row r="141" spans="2:38">
      <c r="B141" t="s">
        <v>85</v>
      </c>
      <c r="C141" t="s">
        <v>55</v>
      </c>
      <c r="D141" t="s">
        <v>66</v>
      </c>
      <c r="E141" s="315">
        <v>0.77200000000000002</v>
      </c>
      <c r="F141" s="315">
        <v>1.0880000000000001</v>
      </c>
      <c r="G141" s="315">
        <v>1.0226</v>
      </c>
      <c r="H141" s="315">
        <v>1.0724</v>
      </c>
      <c r="I141" s="315">
        <v>1.1207</v>
      </c>
      <c r="J141" s="315">
        <v>1.1355</v>
      </c>
      <c r="K141" s="315">
        <v>1.1466000000000001</v>
      </c>
      <c r="L141" s="315">
        <v>1.1527000000000001</v>
      </c>
      <c r="M141" s="315">
        <v>1.1472</v>
      </c>
      <c r="N141" s="315">
        <v>1.1404000000000001</v>
      </c>
      <c r="O141" s="315">
        <v>1.1316999999999999</v>
      </c>
      <c r="P141" s="315">
        <v>1.1236999999999999</v>
      </c>
      <c r="Q141" s="315">
        <v>1.1155999999999999</v>
      </c>
      <c r="R141" s="315">
        <v>1.1062000000000001</v>
      </c>
      <c r="S141" s="315">
        <v>1.1017999999999999</v>
      </c>
      <c r="T141" s="315">
        <v>1.0958000000000001</v>
      </c>
      <c r="U141" s="315">
        <v>1.0911</v>
      </c>
      <c r="V141" s="315">
        <v>1.0854999999999999</v>
      </c>
      <c r="W141" s="315">
        <v>1.0811999999999999</v>
      </c>
      <c r="X141" s="315">
        <v>1.0738000000000001</v>
      </c>
      <c r="Y141" s="315">
        <v>1.0684</v>
      </c>
      <c r="Z141" s="315">
        <v>1.0639000000000001</v>
      </c>
      <c r="AA141" s="315">
        <v>1.0596000000000001</v>
      </c>
      <c r="AB141" s="315">
        <v>1.0558000000000001</v>
      </c>
      <c r="AC141" s="315">
        <v>1.0569999999999999</v>
      </c>
      <c r="AD141" s="315">
        <v>1.0605</v>
      </c>
      <c r="AE141" s="315">
        <v>1.0648</v>
      </c>
      <c r="AF141" s="315">
        <v>1.0710999999999999</v>
      </c>
      <c r="AG141" s="315">
        <v>1.0775999999999999</v>
      </c>
      <c r="AH141" s="315">
        <v>1.0837000000000001</v>
      </c>
      <c r="AI141" s="315">
        <v>1.0928</v>
      </c>
      <c r="AJ141" s="315">
        <v>1.1021000000000001</v>
      </c>
      <c r="AK141" s="315">
        <v>1.1147</v>
      </c>
      <c r="AL141" s="309"/>
    </row>
    <row r="142" spans="2:38">
      <c r="B142" t="s">
        <v>85</v>
      </c>
      <c r="C142" t="s">
        <v>55</v>
      </c>
      <c r="D142" t="s">
        <v>67</v>
      </c>
      <c r="E142" s="315">
        <v>151.554</v>
      </c>
      <c r="F142" s="315">
        <v>148.48099999999999</v>
      </c>
      <c r="G142" s="315">
        <v>135.6361</v>
      </c>
      <c r="H142" s="315">
        <v>144.6823</v>
      </c>
      <c r="I142" s="315">
        <v>148.89779999999999</v>
      </c>
      <c r="J142" s="315">
        <v>149.6003</v>
      </c>
      <c r="K142" s="315">
        <v>147.77680000000001</v>
      </c>
      <c r="L142" s="315">
        <v>142.88050000000001</v>
      </c>
      <c r="M142" s="315">
        <v>140.72389999999999</v>
      </c>
      <c r="N142" s="315">
        <v>138.33179999999999</v>
      </c>
      <c r="O142" s="315">
        <v>135.63589999999999</v>
      </c>
      <c r="P142" s="315">
        <v>133.34700000000001</v>
      </c>
      <c r="Q142" s="315">
        <v>131.2388</v>
      </c>
      <c r="R142" s="315">
        <v>129.38310000000001</v>
      </c>
      <c r="S142" s="315">
        <v>128.6533</v>
      </c>
      <c r="T142" s="315">
        <v>127.6005</v>
      </c>
      <c r="U142" s="315">
        <v>127.1758</v>
      </c>
      <c r="V142" s="315">
        <v>126.8677</v>
      </c>
      <c r="W142" s="315">
        <v>126.7535</v>
      </c>
      <c r="X142" s="315">
        <v>125.4688</v>
      </c>
      <c r="Y142" s="315">
        <v>125.0048</v>
      </c>
      <c r="Z142" s="315">
        <v>124.70399999999999</v>
      </c>
      <c r="AA142" s="315">
        <v>124.4575</v>
      </c>
      <c r="AB142" s="315">
        <v>124.2868</v>
      </c>
      <c r="AC142" s="315">
        <v>124.7749</v>
      </c>
      <c r="AD142" s="315">
        <v>124.3681</v>
      </c>
      <c r="AE142" s="315">
        <v>124.2753</v>
      </c>
      <c r="AF142" s="315">
        <v>124.6593</v>
      </c>
      <c r="AG142" s="315">
        <v>125.14619999999999</v>
      </c>
      <c r="AH142" s="315">
        <v>125.5681</v>
      </c>
      <c r="AI142" s="315">
        <v>126.31780000000001</v>
      </c>
      <c r="AJ142" s="315">
        <v>127.11109999999999</v>
      </c>
      <c r="AK142" s="315">
        <v>128.27369999999999</v>
      </c>
      <c r="AL142" s="309"/>
    </row>
    <row r="143" spans="2:38">
      <c r="B143" t="s">
        <v>85</v>
      </c>
      <c r="C143" t="s">
        <v>55</v>
      </c>
      <c r="D143" t="s">
        <v>68</v>
      </c>
      <c r="E143" s="315">
        <v>201.38319999999999</v>
      </c>
      <c r="F143" s="315">
        <v>201.32239999999999</v>
      </c>
      <c r="G143" s="315">
        <v>183.92359999999999</v>
      </c>
      <c r="H143" s="315">
        <v>186.88759999999999</v>
      </c>
      <c r="I143" s="315">
        <v>195.53229999999999</v>
      </c>
      <c r="J143" s="315">
        <v>199.98320000000001</v>
      </c>
      <c r="K143" s="315">
        <v>203.7534</v>
      </c>
      <c r="L143" s="315">
        <v>201.70830000000001</v>
      </c>
      <c r="M143" s="315">
        <v>199.88650000000001</v>
      </c>
      <c r="N143" s="315">
        <v>198.28399999999999</v>
      </c>
      <c r="O143" s="315">
        <v>197.179</v>
      </c>
      <c r="P143" s="315">
        <v>196.40729999999999</v>
      </c>
      <c r="Q143" s="315">
        <v>195.53550000000001</v>
      </c>
      <c r="R143" s="315">
        <v>195.2285</v>
      </c>
      <c r="S143" s="315">
        <v>194.70259999999999</v>
      </c>
      <c r="T143" s="315">
        <v>194.46459999999999</v>
      </c>
      <c r="U143" s="315">
        <v>194.3451</v>
      </c>
      <c r="V143" s="315">
        <v>194.5652</v>
      </c>
      <c r="W143" s="315">
        <v>194.89089999999999</v>
      </c>
      <c r="X143" s="315">
        <v>195.53800000000001</v>
      </c>
      <c r="Y143" s="315">
        <v>196.51660000000001</v>
      </c>
      <c r="Z143" s="315">
        <v>197.79320000000001</v>
      </c>
      <c r="AA143" s="315">
        <v>199.15710000000001</v>
      </c>
      <c r="AB143" s="315">
        <v>200.6926</v>
      </c>
      <c r="AC143" s="315">
        <v>202.3288</v>
      </c>
      <c r="AD143" s="315">
        <v>203.9736</v>
      </c>
      <c r="AE143" s="315">
        <v>205.71019999999999</v>
      </c>
      <c r="AF143" s="315">
        <v>207.46879999999999</v>
      </c>
      <c r="AG143" s="315">
        <v>209.28919999999999</v>
      </c>
      <c r="AH143" s="315">
        <v>211.18889999999999</v>
      </c>
      <c r="AI143" s="315">
        <v>213.2303</v>
      </c>
      <c r="AJ143" s="315">
        <v>215.42320000000001</v>
      </c>
      <c r="AK143" s="315">
        <v>217.76519999999999</v>
      </c>
      <c r="AL143" s="309"/>
    </row>
    <row r="144" spans="2:38">
      <c r="B144" t="s">
        <v>85</v>
      </c>
      <c r="C144" t="s">
        <v>55</v>
      </c>
      <c r="D144" t="s">
        <v>69</v>
      </c>
      <c r="E144" s="315">
        <v>0.1993</v>
      </c>
      <c r="F144" s="315">
        <v>0.1993</v>
      </c>
      <c r="G144" s="315">
        <v>0.2029</v>
      </c>
      <c r="H144" s="315">
        <v>0.20369999999999999</v>
      </c>
      <c r="I144" s="315">
        <v>0.20419999999999999</v>
      </c>
      <c r="J144" s="315">
        <v>0.2044</v>
      </c>
      <c r="K144" s="315">
        <v>0.20449999999999999</v>
      </c>
      <c r="L144" s="315">
        <v>0.20449999999999999</v>
      </c>
      <c r="M144" s="315">
        <v>0.20419999999999999</v>
      </c>
      <c r="N144" s="315">
        <v>0.20349999999999999</v>
      </c>
      <c r="O144" s="315">
        <v>0.20250000000000001</v>
      </c>
      <c r="P144" s="315">
        <v>0.20130000000000001</v>
      </c>
      <c r="Q144" s="315">
        <v>0.2</v>
      </c>
      <c r="R144" s="315">
        <v>0.19869999999999999</v>
      </c>
      <c r="S144" s="315">
        <v>0.1973</v>
      </c>
      <c r="T144" s="315">
        <v>0.1958</v>
      </c>
      <c r="U144" s="315">
        <v>0.19450000000000001</v>
      </c>
      <c r="V144" s="315">
        <v>0.19289999999999999</v>
      </c>
      <c r="W144" s="315">
        <v>0.19139999999999999</v>
      </c>
      <c r="X144" s="315">
        <v>0.19</v>
      </c>
      <c r="Y144" s="315">
        <v>0.1885</v>
      </c>
      <c r="Z144" s="315">
        <v>0.18690000000000001</v>
      </c>
      <c r="AA144" s="315">
        <v>0.18529999999999999</v>
      </c>
      <c r="AB144" s="315">
        <v>0.1837</v>
      </c>
      <c r="AC144" s="315">
        <v>0.18229999999999999</v>
      </c>
      <c r="AD144" s="315">
        <v>0.18090000000000001</v>
      </c>
      <c r="AE144" s="315">
        <v>0.1794</v>
      </c>
      <c r="AF144" s="315">
        <v>0.17799999999999999</v>
      </c>
      <c r="AG144" s="315">
        <v>0.17680000000000001</v>
      </c>
      <c r="AH144" s="315">
        <v>0.1754</v>
      </c>
      <c r="AI144" s="315">
        <v>0.17419999999999999</v>
      </c>
      <c r="AJ144" s="315">
        <v>0.17299999999999999</v>
      </c>
      <c r="AK144" s="315">
        <v>0.17180000000000001</v>
      </c>
      <c r="AL144" s="309"/>
    </row>
    <row r="145" spans="2:38">
      <c r="B145" t="s">
        <v>85</v>
      </c>
      <c r="C145" s="1" t="s">
        <v>88</v>
      </c>
      <c r="D145" s="1" t="s">
        <v>87</v>
      </c>
      <c r="E145" s="314">
        <v>2934.5468000000001</v>
      </c>
      <c r="F145" s="314">
        <v>2933.7744000000002</v>
      </c>
      <c r="G145" s="314">
        <v>2789.7636000000002</v>
      </c>
      <c r="H145" s="314">
        <v>2880.5708</v>
      </c>
      <c r="I145" s="314">
        <v>2887.7194999999997</v>
      </c>
      <c r="J145" s="314">
        <v>2888.3129000000004</v>
      </c>
      <c r="K145" s="314">
        <v>2874.2277000000008</v>
      </c>
      <c r="L145" s="314">
        <v>2847.4310000000005</v>
      </c>
      <c r="M145" s="314">
        <v>2831.0505000000003</v>
      </c>
      <c r="N145" s="314">
        <v>2836.4871000000007</v>
      </c>
      <c r="O145" s="314">
        <v>2824.0077999999999</v>
      </c>
      <c r="P145" s="314">
        <v>2819.8381000000004</v>
      </c>
      <c r="Q145" s="314">
        <v>2796.7696999999989</v>
      </c>
      <c r="R145" s="314">
        <v>2808.2064000000009</v>
      </c>
      <c r="S145" s="314">
        <v>2824.5587</v>
      </c>
      <c r="T145" s="314">
        <v>2814.7220999999995</v>
      </c>
      <c r="U145" s="314">
        <v>2808.5443</v>
      </c>
      <c r="V145" s="314">
        <v>2800.4551000000001</v>
      </c>
      <c r="W145" s="314">
        <v>2794.6421000000005</v>
      </c>
      <c r="X145" s="314">
        <v>2780.2913000000003</v>
      </c>
      <c r="Y145" s="314">
        <v>2784.0088000000005</v>
      </c>
      <c r="Z145" s="314">
        <v>2796.4701</v>
      </c>
      <c r="AA145" s="314">
        <v>2785.4530000000004</v>
      </c>
      <c r="AB145" s="314">
        <v>2786.8975999999993</v>
      </c>
      <c r="AC145" s="314">
        <v>2791.0969999999993</v>
      </c>
      <c r="AD145" s="314">
        <v>2803.8986</v>
      </c>
      <c r="AE145" s="314">
        <v>2822.5989999999997</v>
      </c>
      <c r="AF145" s="314">
        <v>2832.8674999999994</v>
      </c>
      <c r="AG145" s="314">
        <v>2844.7348000000002</v>
      </c>
      <c r="AH145" s="314">
        <v>2857.8715999999999</v>
      </c>
      <c r="AI145" s="314">
        <v>2873.3756999999996</v>
      </c>
      <c r="AJ145" s="314">
        <v>2890.6783999999998</v>
      </c>
      <c r="AK145" s="314">
        <v>2910.1081000000004</v>
      </c>
      <c r="AL145" s="309"/>
    </row>
    <row r="146" spans="2:38">
      <c r="B146" t="s">
        <v>85</v>
      </c>
      <c r="C146" t="s">
        <v>79</v>
      </c>
      <c r="D146" t="s">
        <v>57</v>
      </c>
      <c r="E146" s="315">
        <v>182.1814</v>
      </c>
      <c r="F146" s="315">
        <v>187.68879999999999</v>
      </c>
      <c r="G146" s="315">
        <v>178.71379999999999</v>
      </c>
      <c r="H146" s="315">
        <v>174.2595</v>
      </c>
      <c r="I146" s="315">
        <v>179.02809999999999</v>
      </c>
      <c r="J146" s="315">
        <v>178.8546</v>
      </c>
      <c r="K146" s="315">
        <v>178.8715</v>
      </c>
      <c r="L146" s="315">
        <v>178.77209999999999</v>
      </c>
      <c r="M146" s="315">
        <v>178.47489999999999</v>
      </c>
      <c r="N146" s="315">
        <v>178.09289999999999</v>
      </c>
      <c r="O146" s="315">
        <v>177.44710000000001</v>
      </c>
      <c r="P146" s="315">
        <v>176.8914</v>
      </c>
      <c r="Q146" s="315">
        <v>176.09729999999999</v>
      </c>
      <c r="R146" s="315">
        <v>175.9727</v>
      </c>
      <c r="S146" s="315">
        <v>176.03530000000001</v>
      </c>
      <c r="T146" s="315">
        <v>176.5556</v>
      </c>
      <c r="U146" s="315">
        <v>177.3751</v>
      </c>
      <c r="V146" s="315">
        <v>178.32749999999999</v>
      </c>
      <c r="W146" s="315">
        <v>179.20750000000001</v>
      </c>
      <c r="X146" s="315">
        <v>180.11949999999999</v>
      </c>
      <c r="Y146" s="315">
        <v>181.2055</v>
      </c>
      <c r="Z146" s="315">
        <v>182.4101</v>
      </c>
      <c r="AA146" s="315">
        <v>183.68979999999999</v>
      </c>
      <c r="AB146" s="315">
        <v>185.16059999999999</v>
      </c>
      <c r="AC146" s="315">
        <v>186.67509999999999</v>
      </c>
      <c r="AD146" s="315">
        <v>188.25489999999999</v>
      </c>
      <c r="AE146" s="315">
        <v>189.75980000000001</v>
      </c>
      <c r="AF146" s="315">
        <v>191.2979</v>
      </c>
      <c r="AG146" s="315">
        <v>192.78149999999999</v>
      </c>
      <c r="AH146" s="315">
        <v>194.24189999999999</v>
      </c>
      <c r="AI146" s="315">
        <v>195.85749999999999</v>
      </c>
      <c r="AJ146" s="315">
        <v>197.57409999999999</v>
      </c>
      <c r="AK146" s="315">
        <v>199.36519999999999</v>
      </c>
      <c r="AL146" s="309"/>
    </row>
    <row r="147" spans="2:38">
      <c r="B147" t="s">
        <v>85</v>
      </c>
      <c r="C147" t="s">
        <v>79</v>
      </c>
      <c r="D147" t="s">
        <v>58</v>
      </c>
      <c r="E147" s="315">
        <v>77.844999999999999</v>
      </c>
      <c r="F147" s="315">
        <v>79.542000000000002</v>
      </c>
      <c r="G147" s="315">
        <v>80.427700000000002</v>
      </c>
      <c r="H147" s="315">
        <v>80.302599999999998</v>
      </c>
      <c r="I147" s="315">
        <v>74.0077</v>
      </c>
      <c r="J147" s="315">
        <v>72.917100000000005</v>
      </c>
      <c r="K147" s="315">
        <v>71.4041</v>
      </c>
      <c r="L147" s="315">
        <v>69.409099999999995</v>
      </c>
      <c r="M147" s="315">
        <v>67.448300000000003</v>
      </c>
      <c r="N147" s="315">
        <v>65.077299999999994</v>
      </c>
      <c r="O147" s="315">
        <v>62.189799999999998</v>
      </c>
      <c r="P147" s="315">
        <v>58.966799999999999</v>
      </c>
      <c r="Q147" s="315">
        <v>55.814799999999998</v>
      </c>
      <c r="R147" s="315">
        <v>54.571800000000003</v>
      </c>
      <c r="S147" s="315">
        <v>53.912100000000002</v>
      </c>
      <c r="T147" s="315">
        <v>54.090400000000002</v>
      </c>
      <c r="U147" s="315">
        <v>54.306199999999997</v>
      </c>
      <c r="V147" s="315">
        <v>54.527900000000002</v>
      </c>
      <c r="W147" s="315">
        <v>54.746699999999997</v>
      </c>
      <c r="X147" s="315">
        <v>54.931399999999996</v>
      </c>
      <c r="Y147" s="315">
        <v>55.116</v>
      </c>
      <c r="Z147" s="315">
        <v>55.587699999999998</v>
      </c>
      <c r="AA147" s="315">
        <v>56.201099999999997</v>
      </c>
      <c r="AB147" s="315">
        <v>56.754100000000001</v>
      </c>
      <c r="AC147" s="315">
        <v>57.141599999999997</v>
      </c>
      <c r="AD147" s="315">
        <v>57.3399</v>
      </c>
      <c r="AE147" s="315">
        <v>57.752099999999999</v>
      </c>
      <c r="AF147" s="315">
        <v>58.3414</v>
      </c>
      <c r="AG147" s="315">
        <v>58.8551</v>
      </c>
      <c r="AH147" s="315">
        <v>59.232799999999997</v>
      </c>
      <c r="AI147" s="315">
        <v>59.473100000000002</v>
      </c>
      <c r="AJ147" s="315">
        <v>59.932499999999997</v>
      </c>
      <c r="AK147" s="315">
        <v>60.279400000000003</v>
      </c>
      <c r="AL147" s="309"/>
    </row>
    <row r="148" spans="2:38">
      <c r="B148" t="s">
        <v>85</v>
      </c>
      <c r="C148" t="s">
        <v>79</v>
      </c>
      <c r="D148" t="s">
        <v>59</v>
      </c>
      <c r="E148" s="315">
        <v>23.42</v>
      </c>
      <c r="F148" s="315">
        <v>23.344000000000001</v>
      </c>
      <c r="G148" s="315">
        <v>22.279199999999999</v>
      </c>
      <c r="H148" s="315">
        <v>21.6678</v>
      </c>
      <c r="I148" s="315">
        <v>19.9161</v>
      </c>
      <c r="J148" s="315">
        <v>19.302900000000001</v>
      </c>
      <c r="K148" s="315">
        <v>18.722100000000001</v>
      </c>
      <c r="L148" s="315">
        <v>18.117899999999999</v>
      </c>
      <c r="M148" s="315">
        <v>17.512</v>
      </c>
      <c r="N148" s="315">
        <v>17.0411</v>
      </c>
      <c r="O148" s="315">
        <v>16.547799999999999</v>
      </c>
      <c r="P148" s="315">
        <v>16.132200000000001</v>
      </c>
      <c r="Q148" s="315">
        <v>15.841200000000001</v>
      </c>
      <c r="R148" s="315">
        <v>15.6031</v>
      </c>
      <c r="S148" s="315">
        <v>15.418900000000001</v>
      </c>
      <c r="T148" s="315">
        <v>15.271100000000001</v>
      </c>
      <c r="U148" s="315">
        <v>15.1592</v>
      </c>
      <c r="V148" s="315">
        <v>15.059100000000001</v>
      </c>
      <c r="W148" s="315">
        <v>14.9756</v>
      </c>
      <c r="X148" s="315">
        <v>14.907299999999999</v>
      </c>
      <c r="Y148" s="315">
        <v>14.859400000000001</v>
      </c>
      <c r="Z148" s="315">
        <v>14.8316</v>
      </c>
      <c r="AA148" s="315">
        <v>14.8064</v>
      </c>
      <c r="AB148" s="315">
        <v>14.8043</v>
      </c>
      <c r="AC148" s="315">
        <v>14.8134</v>
      </c>
      <c r="AD148" s="315">
        <v>14.835800000000001</v>
      </c>
      <c r="AE148" s="315">
        <v>14.854900000000001</v>
      </c>
      <c r="AF148" s="315">
        <v>14.901</v>
      </c>
      <c r="AG148" s="315">
        <v>14.9453</v>
      </c>
      <c r="AH148" s="315">
        <v>14.9968</v>
      </c>
      <c r="AI148" s="315">
        <v>14.997199999999999</v>
      </c>
      <c r="AJ148" s="315">
        <v>15.009499999999999</v>
      </c>
      <c r="AK148" s="315">
        <v>15.0246</v>
      </c>
      <c r="AL148" s="309"/>
    </row>
    <row r="149" spans="2:38">
      <c r="B149" t="s">
        <v>85</v>
      </c>
      <c r="C149" t="s">
        <v>79</v>
      </c>
      <c r="D149" t="s">
        <v>60</v>
      </c>
      <c r="E149" s="315">
        <v>0.61599999999999999</v>
      </c>
      <c r="F149" s="315">
        <v>0.61199999999999999</v>
      </c>
      <c r="G149" s="315">
        <v>0.54810000000000003</v>
      </c>
      <c r="H149" s="315">
        <v>0.51229999999999998</v>
      </c>
      <c r="I149" s="315">
        <v>0.51119999999999999</v>
      </c>
      <c r="J149" s="315">
        <v>0.50260000000000005</v>
      </c>
      <c r="K149" s="315">
        <v>0.50670000000000004</v>
      </c>
      <c r="L149" s="315">
        <v>0.49809999999999999</v>
      </c>
      <c r="M149" s="315">
        <v>0.48499999999999999</v>
      </c>
      <c r="N149" s="315">
        <v>0.46929999999999999</v>
      </c>
      <c r="O149" s="315">
        <v>0.4466</v>
      </c>
      <c r="P149" s="315">
        <v>0.42699999999999999</v>
      </c>
      <c r="Q149" s="315">
        <v>0.40760000000000002</v>
      </c>
      <c r="R149" s="315">
        <v>0.39029999999999998</v>
      </c>
      <c r="S149" s="315">
        <v>0.37940000000000002</v>
      </c>
      <c r="T149" s="315">
        <v>0.3644</v>
      </c>
      <c r="U149" s="315">
        <v>0.35270000000000001</v>
      </c>
      <c r="V149" s="315">
        <v>0.34010000000000001</v>
      </c>
      <c r="W149" s="315">
        <v>0.33169999999999999</v>
      </c>
      <c r="X149" s="315">
        <v>0.31759999999999999</v>
      </c>
      <c r="Y149" s="315">
        <v>0.30819999999999997</v>
      </c>
      <c r="Z149" s="315">
        <v>0.29980000000000001</v>
      </c>
      <c r="AA149" s="315">
        <v>0.29260000000000003</v>
      </c>
      <c r="AB149" s="315">
        <v>0.28599999999999998</v>
      </c>
      <c r="AC149" s="315">
        <v>0.35099999999999998</v>
      </c>
      <c r="AD149" s="315">
        <v>0.38500000000000001</v>
      </c>
      <c r="AE149" s="315">
        <v>0.41139999999999999</v>
      </c>
      <c r="AF149" s="315">
        <v>0.41909999999999997</v>
      </c>
      <c r="AG149" s="315">
        <v>0.42280000000000001</v>
      </c>
      <c r="AH149" s="315">
        <v>0.42070000000000002</v>
      </c>
      <c r="AI149" s="315">
        <v>0.42299999999999999</v>
      </c>
      <c r="AJ149" s="315">
        <v>0.4194</v>
      </c>
      <c r="AK149" s="315">
        <v>0.4214</v>
      </c>
      <c r="AL149" s="309"/>
    </row>
    <row r="150" spans="2:38">
      <c r="B150" t="s">
        <v>85</v>
      </c>
      <c r="C150" t="s">
        <v>79</v>
      </c>
      <c r="D150" t="s">
        <v>61</v>
      </c>
      <c r="E150" s="315">
        <v>0</v>
      </c>
      <c r="F150" s="315">
        <v>0</v>
      </c>
      <c r="G150" s="315">
        <v>0</v>
      </c>
      <c r="H150" s="315">
        <v>0</v>
      </c>
      <c r="I150" s="315">
        <v>0</v>
      </c>
      <c r="J150" s="315">
        <v>0</v>
      </c>
      <c r="K150" s="315">
        <v>0</v>
      </c>
      <c r="L150" s="315">
        <v>0</v>
      </c>
      <c r="M150" s="315">
        <v>0</v>
      </c>
      <c r="N150" s="315">
        <v>0</v>
      </c>
      <c r="O150" s="315">
        <v>0</v>
      </c>
      <c r="P150" s="315">
        <v>0</v>
      </c>
      <c r="Q150" s="315">
        <v>0</v>
      </c>
      <c r="R150" s="315">
        <v>0</v>
      </c>
      <c r="S150" s="315">
        <v>0</v>
      </c>
      <c r="T150" s="315">
        <v>0</v>
      </c>
      <c r="U150" s="315">
        <v>0</v>
      </c>
      <c r="V150" s="315">
        <v>0</v>
      </c>
      <c r="W150" s="315">
        <v>0</v>
      </c>
      <c r="X150" s="315">
        <v>0</v>
      </c>
      <c r="Y150" s="315">
        <v>0</v>
      </c>
      <c r="Z150" s="315">
        <v>0</v>
      </c>
      <c r="AA150" s="315">
        <v>0</v>
      </c>
      <c r="AB150" s="315">
        <v>0</v>
      </c>
      <c r="AC150" s="315">
        <v>0</v>
      </c>
      <c r="AD150" s="315">
        <v>0</v>
      </c>
      <c r="AE150" s="315">
        <v>0</v>
      </c>
      <c r="AF150" s="315">
        <v>0</v>
      </c>
      <c r="AG150" s="315">
        <v>0</v>
      </c>
      <c r="AH150" s="315">
        <v>0</v>
      </c>
      <c r="AI150" s="315">
        <v>0</v>
      </c>
      <c r="AJ150" s="315">
        <v>0</v>
      </c>
      <c r="AK150" s="315">
        <v>0</v>
      </c>
      <c r="AL150" s="309"/>
    </row>
    <row r="151" spans="2:38">
      <c r="B151" t="s">
        <v>85</v>
      </c>
      <c r="C151" t="s">
        <v>79</v>
      </c>
      <c r="D151" t="s">
        <v>62</v>
      </c>
      <c r="E151" s="315">
        <v>8.7999999999999995E-2</v>
      </c>
      <c r="F151" s="315">
        <v>6.3E-2</v>
      </c>
      <c r="G151" s="315">
        <v>6.2E-2</v>
      </c>
      <c r="H151" s="315">
        <v>5.6800000000000003E-2</v>
      </c>
      <c r="I151" s="315">
        <v>5.1999999999999998E-2</v>
      </c>
      <c r="J151" s="315">
        <v>4.7699999999999999E-2</v>
      </c>
      <c r="K151" s="315">
        <v>4.3700000000000003E-2</v>
      </c>
      <c r="L151" s="315">
        <v>0.04</v>
      </c>
      <c r="M151" s="315">
        <v>3.6700000000000003E-2</v>
      </c>
      <c r="N151" s="315">
        <v>3.3599999999999998E-2</v>
      </c>
      <c r="O151" s="315">
        <v>3.0800000000000001E-2</v>
      </c>
      <c r="P151" s="315">
        <v>2.8199999999999999E-2</v>
      </c>
      <c r="Q151" s="315">
        <v>2.5899999999999999E-2</v>
      </c>
      <c r="R151" s="315">
        <v>2.3699999999999999E-2</v>
      </c>
      <c r="S151" s="315">
        <v>2.18E-2</v>
      </c>
      <c r="T151" s="315">
        <v>2.01E-2</v>
      </c>
      <c r="U151" s="315">
        <v>1.8599999999999998E-2</v>
      </c>
      <c r="V151" s="315">
        <v>1.72E-2</v>
      </c>
      <c r="W151" s="315">
        <v>1.6E-2</v>
      </c>
      <c r="X151" s="315">
        <v>1.4800000000000001E-2</v>
      </c>
      <c r="Y151" s="315">
        <v>1.38E-2</v>
      </c>
      <c r="Z151" s="315">
        <v>1.29E-2</v>
      </c>
      <c r="AA151" s="315">
        <v>1.2E-2</v>
      </c>
      <c r="AB151" s="315">
        <v>1.12E-2</v>
      </c>
      <c r="AC151" s="315">
        <v>1.0500000000000001E-2</v>
      </c>
      <c r="AD151" s="315">
        <v>9.9000000000000008E-3</v>
      </c>
      <c r="AE151" s="315">
        <v>9.2999999999999992E-3</v>
      </c>
      <c r="AF151" s="315">
        <v>8.8000000000000005E-3</v>
      </c>
      <c r="AG151" s="315">
        <v>8.3000000000000001E-3</v>
      </c>
      <c r="AH151" s="315">
        <v>7.7999999999999996E-3</v>
      </c>
      <c r="AI151" s="315">
        <v>7.4000000000000003E-3</v>
      </c>
      <c r="AJ151" s="315">
        <v>7.0000000000000001E-3</v>
      </c>
      <c r="AK151" s="315">
        <v>6.7000000000000002E-3</v>
      </c>
      <c r="AL151" s="309"/>
    </row>
    <row r="152" spans="2:38">
      <c r="B152" t="s">
        <v>85</v>
      </c>
      <c r="C152" t="s">
        <v>79</v>
      </c>
      <c r="D152" t="s">
        <v>63</v>
      </c>
      <c r="E152" s="315">
        <v>0.30399999999999999</v>
      </c>
      <c r="F152" s="315">
        <v>0.33300000000000002</v>
      </c>
      <c r="G152" s="315">
        <v>0.29720000000000002</v>
      </c>
      <c r="H152" s="315">
        <v>0.30270000000000002</v>
      </c>
      <c r="I152" s="315">
        <v>0.29959999999999998</v>
      </c>
      <c r="J152" s="315">
        <v>0.29289999999999999</v>
      </c>
      <c r="K152" s="315">
        <v>0.28560000000000002</v>
      </c>
      <c r="L152" s="315">
        <v>0.27539999999999998</v>
      </c>
      <c r="M152" s="315">
        <v>0.26279999999999998</v>
      </c>
      <c r="N152" s="315">
        <v>0.25069999999999998</v>
      </c>
      <c r="O152" s="315">
        <v>0.2379</v>
      </c>
      <c r="P152" s="315">
        <v>0.22600000000000001</v>
      </c>
      <c r="Q152" s="315">
        <v>0.2145</v>
      </c>
      <c r="R152" s="315">
        <v>0.2039</v>
      </c>
      <c r="S152" s="315">
        <v>0.1948</v>
      </c>
      <c r="T152" s="315">
        <v>0.18440000000000001</v>
      </c>
      <c r="U152" s="315">
        <v>0.17530000000000001</v>
      </c>
      <c r="V152" s="315">
        <v>0.16650000000000001</v>
      </c>
      <c r="W152" s="315">
        <v>0.159</v>
      </c>
      <c r="X152" s="315">
        <v>0.151</v>
      </c>
      <c r="Y152" s="315">
        <v>0.1444</v>
      </c>
      <c r="Z152" s="315">
        <v>0.13830000000000001</v>
      </c>
      <c r="AA152" s="315">
        <v>0.1331</v>
      </c>
      <c r="AB152" s="315">
        <v>0.1283</v>
      </c>
      <c r="AC152" s="315">
        <v>0.12570000000000001</v>
      </c>
      <c r="AD152" s="315">
        <v>0.1229</v>
      </c>
      <c r="AE152" s="315">
        <v>0.12</v>
      </c>
      <c r="AF152" s="315">
        <v>0.1172</v>
      </c>
      <c r="AG152" s="315">
        <v>0.1144</v>
      </c>
      <c r="AH152" s="315">
        <v>0.11119999999999999</v>
      </c>
      <c r="AI152" s="315">
        <v>0.10879999999999999</v>
      </c>
      <c r="AJ152" s="315">
        <v>0.106</v>
      </c>
      <c r="AK152" s="315">
        <v>0.104</v>
      </c>
      <c r="AL152" s="309"/>
    </row>
    <row r="153" spans="2:38">
      <c r="B153" t="s">
        <v>85</v>
      </c>
      <c r="C153" t="s">
        <v>79</v>
      </c>
      <c r="D153" t="s">
        <v>64</v>
      </c>
      <c r="E153" s="315">
        <v>0</v>
      </c>
      <c r="F153" s="315">
        <v>0</v>
      </c>
      <c r="G153" s="315">
        <v>0</v>
      </c>
      <c r="H153" s="315">
        <v>0</v>
      </c>
      <c r="I153" s="315">
        <v>0</v>
      </c>
      <c r="J153" s="315">
        <v>0</v>
      </c>
      <c r="K153" s="315">
        <v>0</v>
      </c>
      <c r="L153" s="315">
        <v>0</v>
      </c>
      <c r="M153" s="315">
        <v>0</v>
      </c>
      <c r="N153" s="315">
        <v>0</v>
      </c>
      <c r="O153" s="315">
        <v>0</v>
      </c>
      <c r="P153" s="315">
        <v>0</v>
      </c>
      <c r="Q153" s="315">
        <v>0</v>
      </c>
      <c r="R153" s="315">
        <v>0</v>
      </c>
      <c r="S153" s="315">
        <v>0</v>
      </c>
      <c r="T153" s="315">
        <v>0</v>
      </c>
      <c r="U153" s="315">
        <v>0</v>
      </c>
      <c r="V153" s="315">
        <v>0</v>
      </c>
      <c r="W153" s="315">
        <v>0</v>
      </c>
      <c r="X153" s="315">
        <v>0</v>
      </c>
      <c r="Y153" s="315">
        <v>0</v>
      </c>
      <c r="Z153" s="315">
        <v>0</v>
      </c>
      <c r="AA153" s="315">
        <v>0</v>
      </c>
      <c r="AB153" s="315">
        <v>0</v>
      </c>
      <c r="AC153" s="315">
        <v>0</v>
      </c>
      <c r="AD153" s="315">
        <v>0</v>
      </c>
      <c r="AE153" s="315">
        <v>0</v>
      </c>
      <c r="AF153" s="315">
        <v>0</v>
      </c>
      <c r="AG153" s="315">
        <v>0</v>
      </c>
      <c r="AH153" s="315">
        <v>0</v>
      </c>
      <c r="AI153" s="315">
        <v>0</v>
      </c>
      <c r="AJ153" s="315">
        <v>0</v>
      </c>
      <c r="AK153" s="315">
        <v>0</v>
      </c>
      <c r="AL153" s="309"/>
    </row>
    <row r="154" spans="2:38">
      <c r="B154" t="s">
        <v>85</v>
      </c>
      <c r="C154" t="s">
        <v>79</v>
      </c>
      <c r="D154" t="s">
        <v>65</v>
      </c>
      <c r="E154" s="315">
        <v>383.45499999999998</v>
      </c>
      <c r="F154" s="315">
        <v>379.14299999999997</v>
      </c>
      <c r="G154" s="315">
        <v>354.19310000000002</v>
      </c>
      <c r="H154" s="315">
        <v>366.95920000000001</v>
      </c>
      <c r="I154" s="315">
        <v>348.19069999999999</v>
      </c>
      <c r="J154" s="315">
        <v>347.01499999999999</v>
      </c>
      <c r="K154" s="315">
        <v>345.85039999999998</v>
      </c>
      <c r="L154" s="315">
        <v>344.1472</v>
      </c>
      <c r="M154" s="315">
        <v>342.2568</v>
      </c>
      <c r="N154" s="315">
        <v>340.42540000000002</v>
      </c>
      <c r="O154" s="315">
        <v>337.57490000000001</v>
      </c>
      <c r="P154" s="315">
        <v>334.54410000000001</v>
      </c>
      <c r="Q154" s="315">
        <v>331.70920000000001</v>
      </c>
      <c r="R154" s="315">
        <v>329.26089999999999</v>
      </c>
      <c r="S154" s="315">
        <v>329.07530000000003</v>
      </c>
      <c r="T154" s="315">
        <v>327.87860000000001</v>
      </c>
      <c r="U154" s="315">
        <v>327.30360000000002</v>
      </c>
      <c r="V154" s="315">
        <v>326.57299999999998</v>
      </c>
      <c r="W154" s="315">
        <v>326.27269999999999</v>
      </c>
      <c r="X154" s="315">
        <v>326.11430000000001</v>
      </c>
      <c r="Y154" s="315">
        <v>326.22109999999998</v>
      </c>
      <c r="Z154" s="315">
        <v>326.3657</v>
      </c>
      <c r="AA154" s="315">
        <v>326.62700000000001</v>
      </c>
      <c r="AB154" s="315">
        <v>327.12180000000001</v>
      </c>
      <c r="AC154" s="315">
        <v>328.0299</v>
      </c>
      <c r="AD154" s="315">
        <v>329.10939999999999</v>
      </c>
      <c r="AE154" s="315">
        <v>330.3972</v>
      </c>
      <c r="AF154" s="315">
        <v>331.8372</v>
      </c>
      <c r="AG154" s="315">
        <v>333.80889999999999</v>
      </c>
      <c r="AH154" s="315">
        <v>335.42009999999999</v>
      </c>
      <c r="AI154" s="315">
        <v>337.65010000000001</v>
      </c>
      <c r="AJ154" s="315">
        <v>339.67880000000002</v>
      </c>
      <c r="AK154" s="315">
        <v>342.06240000000003</v>
      </c>
      <c r="AL154" s="309"/>
    </row>
    <row r="155" spans="2:38">
      <c r="B155" t="s">
        <v>85</v>
      </c>
      <c r="C155" t="s">
        <v>79</v>
      </c>
      <c r="D155" t="s">
        <v>66</v>
      </c>
      <c r="E155" s="315">
        <v>0</v>
      </c>
      <c r="F155" s="315">
        <v>0</v>
      </c>
      <c r="G155" s="315">
        <v>0</v>
      </c>
      <c r="H155" s="315">
        <v>0</v>
      </c>
      <c r="I155" s="315">
        <v>0</v>
      </c>
      <c r="J155" s="315">
        <v>0</v>
      </c>
      <c r="K155" s="315">
        <v>0</v>
      </c>
      <c r="L155" s="315">
        <v>0</v>
      </c>
      <c r="M155" s="315">
        <v>0</v>
      </c>
      <c r="N155" s="315">
        <v>0</v>
      </c>
      <c r="O155" s="315">
        <v>0</v>
      </c>
      <c r="P155" s="315">
        <v>0</v>
      </c>
      <c r="Q155" s="315">
        <v>0</v>
      </c>
      <c r="R155" s="315">
        <v>0</v>
      </c>
      <c r="S155" s="315">
        <v>0</v>
      </c>
      <c r="T155" s="315">
        <v>0</v>
      </c>
      <c r="U155" s="315">
        <v>0</v>
      </c>
      <c r="V155" s="315">
        <v>0</v>
      </c>
      <c r="W155" s="315">
        <v>0</v>
      </c>
      <c r="X155" s="315">
        <v>0</v>
      </c>
      <c r="Y155" s="315">
        <v>0</v>
      </c>
      <c r="Z155" s="315">
        <v>0</v>
      </c>
      <c r="AA155" s="315">
        <v>0</v>
      </c>
      <c r="AB155" s="315">
        <v>0</v>
      </c>
      <c r="AC155" s="315">
        <v>0</v>
      </c>
      <c r="AD155" s="315">
        <v>0</v>
      </c>
      <c r="AE155" s="315">
        <v>0</v>
      </c>
      <c r="AF155" s="315">
        <v>0</v>
      </c>
      <c r="AG155" s="315">
        <v>0</v>
      </c>
      <c r="AH155" s="315">
        <v>0</v>
      </c>
      <c r="AI155" s="315">
        <v>0</v>
      </c>
      <c r="AJ155" s="315">
        <v>0</v>
      </c>
      <c r="AK155" s="315">
        <v>0</v>
      </c>
      <c r="AL155" s="309"/>
    </row>
    <row r="156" spans="2:38">
      <c r="B156" t="s">
        <v>85</v>
      </c>
      <c r="C156" t="s">
        <v>79</v>
      </c>
      <c r="D156" t="s">
        <v>67</v>
      </c>
      <c r="E156" s="315">
        <v>24.079000000000001</v>
      </c>
      <c r="F156" s="315">
        <v>28.538</v>
      </c>
      <c r="G156" s="315">
        <v>27.386099999999999</v>
      </c>
      <c r="H156" s="315">
        <v>25.953900000000001</v>
      </c>
      <c r="I156" s="315">
        <v>24.521999999999998</v>
      </c>
      <c r="J156" s="315">
        <v>23.664100000000001</v>
      </c>
      <c r="K156" s="315">
        <v>22.873999999999999</v>
      </c>
      <c r="L156" s="315">
        <v>21.423500000000001</v>
      </c>
      <c r="M156" s="315">
        <v>20.402200000000001</v>
      </c>
      <c r="N156" s="315">
        <v>19.389900000000001</v>
      </c>
      <c r="O156" s="315">
        <v>18.164300000000001</v>
      </c>
      <c r="P156" s="315">
        <v>17.229800000000001</v>
      </c>
      <c r="Q156" s="315">
        <v>16.5169</v>
      </c>
      <c r="R156" s="315">
        <v>15.890499999999999</v>
      </c>
      <c r="S156" s="315">
        <v>16.761800000000001</v>
      </c>
      <c r="T156" s="315">
        <v>16.706</v>
      </c>
      <c r="U156" s="315">
        <v>17.4849</v>
      </c>
      <c r="V156" s="315">
        <v>18.038</v>
      </c>
      <c r="W156" s="315">
        <v>18.541699999999999</v>
      </c>
      <c r="X156" s="315">
        <v>17.193999999999999</v>
      </c>
      <c r="Y156" s="315">
        <v>16.992699999999999</v>
      </c>
      <c r="Z156" s="315">
        <v>16.804099999999998</v>
      </c>
      <c r="AA156" s="315">
        <v>16.621700000000001</v>
      </c>
      <c r="AB156" s="315">
        <v>16.460999999999999</v>
      </c>
      <c r="AC156" s="315">
        <v>17.533100000000001</v>
      </c>
      <c r="AD156" s="315">
        <v>16.5137</v>
      </c>
      <c r="AE156" s="315">
        <v>15.696</v>
      </c>
      <c r="AF156" s="315">
        <v>15.4733</v>
      </c>
      <c r="AG156" s="315">
        <v>15.275700000000001</v>
      </c>
      <c r="AH156" s="315">
        <v>14.9185</v>
      </c>
      <c r="AI156" s="315">
        <v>14.8413</v>
      </c>
      <c r="AJ156" s="315">
        <v>14.574400000000001</v>
      </c>
      <c r="AK156" s="315">
        <v>14.599</v>
      </c>
      <c r="AL156" s="309"/>
    </row>
    <row r="157" spans="2:38">
      <c r="B157" t="s">
        <v>85</v>
      </c>
      <c r="C157" t="s">
        <v>79</v>
      </c>
      <c r="D157" t="s">
        <v>68</v>
      </c>
      <c r="E157" s="315">
        <v>40.549999999999997</v>
      </c>
      <c r="F157" s="315">
        <v>42.81</v>
      </c>
      <c r="G157" s="315">
        <v>39.116599999999998</v>
      </c>
      <c r="H157" s="315">
        <v>39.7224</v>
      </c>
      <c r="I157" s="315">
        <v>40.632599999999996</v>
      </c>
      <c r="J157" s="315">
        <v>40.4709</v>
      </c>
      <c r="K157" s="315">
        <v>40.273299999999999</v>
      </c>
      <c r="L157" s="315">
        <v>39.981200000000001</v>
      </c>
      <c r="M157" s="315">
        <v>39.639000000000003</v>
      </c>
      <c r="N157" s="315">
        <v>39.275599999999997</v>
      </c>
      <c r="O157" s="315">
        <v>38.937800000000003</v>
      </c>
      <c r="P157" s="315">
        <v>38.751600000000003</v>
      </c>
      <c r="Q157" s="315">
        <v>38.562100000000001</v>
      </c>
      <c r="R157" s="315">
        <v>38.4619</v>
      </c>
      <c r="S157" s="315">
        <v>38.448900000000002</v>
      </c>
      <c r="T157" s="315">
        <v>38.485199999999999</v>
      </c>
      <c r="U157" s="315">
        <v>38.528500000000001</v>
      </c>
      <c r="V157" s="315">
        <v>38.563600000000001</v>
      </c>
      <c r="W157" s="315">
        <v>38.628300000000003</v>
      </c>
      <c r="X157" s="315">
        <v>38.709899999999998</v>
      </c>
      <c r="Y157" s="315">
        <v>38.867199999999997</v>
      </c>
      <c r="Z157" s="315">
        <v>39.052999999999997</v>
      </c>
      <c r="AA157" s="315">
        <v>39.263300000000001</v>
      </c>
      <c r="AB157" s="315">
        <v>39.531799999999997</v>
      </c>
      <c r="AC157" s="315">
        <v>39.832700000000003</v>
      </c>
      <c r="AD157" s="315">
        <v>40.186599999999999</v>
      </c>
      <c r="AE157" s="315">
        <v>40.535200000000003</v>
      </c>
      <c r="AF157" s="315">
        <v>40.912799999999997</v>
      </c>
      <c r="AG157" s="315">
        <v>41.322400000000002</v>
      </c>
      <c r="AH157" s="315">
        <v>41.712699999999998</v>
      </c>
      <c r="AI157" s="315">
        <v>42.079799999999999</v>
      </c>
      <c r="AJ157" s="315">
        <v>42.4497</v>
      </c>
      <c r="AK157" s="315">
        <v>42.837699999999998</v>
      </c>
      <c r="AL157" s="309"/>
    </row>
    <row r="158" spans="2:38">
      <c r="B158" t="s">
        <v>85</v>
      </c>
      <c r="C158" t="s">
        <v>79</v>
      </c>
      <c r="D158" t="s">
        <v>69</v>
      </c>
      <c r="E158" s="315">
        <v>0</v>
      </c>
      <c r="F158" s="315">
        <v>0</v>
      </c>
      <c r="G158" s="315">
        <v>0</v>
      </c>
      <c r="H158" s="315">
        <v>0</v>
      </c>
      <c r="I158" s="315">
        <v>0</v>
      </c>
      <c r="J158" s="315">
        <v>0</v>
      </c>
      <c r="K158" s="315">
        <v>0</v>
      </c>
      <c r="L158" s="315">
        <v>0</v>
      </c>
      <c r="M158" s="315">
        <v>0</v>
      </c>
      <c r="N158" s="315">
        <v>0</v>
      </c>
      <c r="O158" s="315">
        <v>0</v>
      </c>
      <c r="P158" s="315">
        <v>0</v>
      </c>
      <c r="Q158" s="315">
        <v>0</v>
      </c>
      <c r="R158" s="315">
        <v>0</v>
      </c>
      <c r="S158" s="315">
        <v>0</v>
      </c>
      <c r="T158" s="315">
        <v>0</v>
      </c>
      <c r="U158" s="315">
        <v>0</v>
      </c>
      <c r="V158" s="315">
        <v>0</v>
      </c>
      <c r="W158" s="315">
        <v>0</v>
      </c>
      <c r="X158" s="315">
        <v>0</v>
      </c>
      <c r="Y158" s="315">
        <v>0</v>
      </c>
      <c r="Z158" s="315">
        <v>0</v>
      </c>
      <c r="AA158" s="315">
        <v>0</v>
      </c>
      <c r="AB158" s="315">
        <v>0</v>
      </c>
      <c r="AC158" s="315">
        <v>0</v>
      </c>
      <c r="AD158" s="315">
        <v>0</v>
      </c>
      <c r="AE158" s="315">
        <v>0</v>
      </c>
      <c r="AF158" s="315">
        <v>0</v>
      </c>
      <c r="AG158" s="315">
        <v>0</v>
      </c>
      <c r="AH158" s="315">
        <v>0</v>
      </c>
      <c r="AI158" s="315">
        <v>0</v>
      </c>
      <c r="AJ158" s="315">
        <v>0</v>
      </c>
      <c r="AK158" s="315">
        <v>0</v>
      </c>
      <c r="AL158" s="309"/>
    </row>
    <row r="159" spans="2:38">
      <c r="B159" t="s">
        <v>85</v>
      </c>
      <c r="C159" s="1" t="s">
        <v>89</v>
      </c>
      <c r="D159" s="1" t="s">
        <v>87</v>
      </c>
      <c r="E159" s="314">
        <v>732.53839999999991</v>
      </c>
      <c r="F159" s="314">
        <v>742.07379999999989</v>
      </c>
      <c r="G159" s="314">
        <v>703.02379999999982</v>
      </c>
      <c r="H159" s="314">
        <v>709.73719999999992</v>
      </c>
      <c r="I159" s="314">
        <v>687.16000000000008</v>
      </c>
      <c r="J159" s="314">
        <v>683.06780000000003</v>
      </c>
      <c r="K159" s="314">
        <v>678.83139999999992</v>
      </c>
      <c r="L159" s="314">
        <v>672.66450000000009</v>
      </c>
      <c r="M159" s="314">
        <v>666.51769999999999</v>
      </c>
      <c r="N159" s="314">
        <v>660.05579999999986</v>
      </c>
      <c r="O159" s="314">
        <v>651.57700000000011</v>
      </c>
      <c r="P159" s="314">
        <v>643.19709999999998</v>
      </c>
      <c r="Q159" s="314">
        <v>635.18949999999995</v>
      </c>
      <c r="R159" s="314">
        <v>630.37879999999996</v>
      </c>
      <c r="S159" s="314">
        <v>630.24830000000009</v>
      </c>
      <c r="T159" s="314">
        <v>629.55579999999998</v>
      </c>
      <c r="U159" s="314">
        <v>630.70410000000004</v>
      </c>
      <c r="V159" s="314">
        <v>631.61289999999997</v>
      </c>
      <c r="W159" s="314">
        <v>632.87919999999997</v>
      </c>
      <c r="X159" s="314">
        <v>632.45979999999997</v>
      </c>
      <c r="Y159" s="314">
        <v>633.72829999999999</v>
      </c>
      <c r="Z159" s="314">
        <v>635.50319999999988</v>
      </c>
      <c r="AA159" s="314">
        <v>637.64699999999993</v>
      </c>
      <c r="AB159" s="314">
        <v>640.25909999999999</v>
      </c>
      <c r="AC159" s="314">
        <v>644.51299999999992</v>
      </c>
      <c r="AD159" s="314">
        <v>646.75810000000001</v>
      </c>
      <c r="AE159" s="314">
        <v>649.53590000000008</v>
      </c>
      <c r="AF159" s="314">
        <v>653.30870000000004</v>
      </c>
      <c r="AG159" s="314">
        <v>657.53440000000001</v>
      </c>
      <c r="AH159" s="314">
        <v>661.0625</v>
      </c>
      <c r="AI159" s="314">
        <v>665.43820000000005</v>
      </c>
      <c r="AJ159" s="314">
        <v>669.75139999999999</v>
      </c>
      <c r="AK159" s="314">
        <v>674.70040000000006</v>
      </c>
      <c r="AL159" s="309"/>
    </row>
    <row r="160" spans="2:38">
      <c r="B160" t="s">
        <v>85</v>
      </c>
      <c r="C160" t="s">
        <v>81</v>
      </c>
      <c r="D160" t="s">
        <v>57</v>
      </c>
      <c r="E160" s="315">
        <v>1.6540999999999999</v>
      </c>
      <c r="F160" s="315">
        <v>1.6676</v>
      </c>
      <c r="G160" s="315">
        <v>1.3013999999999999</v>
      </c>
      <c r="H160" s="315">
        <v>2.2675000000000001</v>
      </c>
      <c r="I160" s="315">
        <v>4.1783999999999999</v>
      </c>
      <c r="J160" s="315">
        <v>5.0888</v>
      </c>
      <c r="K160" s="315">
        <v>6.0427999999999997</v>
      </c>
      <c r="L160" s="315">
        <v>6.7350000000000003</v>
      </c>
      <c r="M160" s="315">
        <v>7.4600999999999997</v>
      </c>
      <c r="N160" s="315">
        <v>8.1856000000000009</v>
      </c>
      <c r="O160" s="315">
        <v>9.4648000000000003</v>
      </c>
      <c r="P160" s="315">
        <v>10.297700000000001</v>
      </c>
      <c r="Q160" s="315">
        <v>11.1191</v>
      </c>
      <c r="R160" s="315">
        <v>11.8797</v>
      </c>
      <c r="S160" s="315">
        <v>13.6762</v>
      </c>
      <c r="T160" s="315">
        <v>14.4038</v>
      </c>
      <c r="U160" s="315">
        <v>15.2182</v>
      </c>
      <c r="V160" s="315">
        <v>15.9679</v>
      </c>
      <c r="W160" s="315">
        <v>17.674499999999998</v>
      </c>
      <c r="X160" s="315">
        <v>18.3933</v>
      </c>
      <c r="Y160" s="315">
        <v>19.161799999999999</v>
      </c>
      <c r="Z160" s="315">
        <v>19.970099999999999</v>
      </c>
      <c r="AA160" s="315">
        <v>20.816099999999999</v>
      </c>
      <c r="AB160" s="315">
        <v>21.718399999999999</v>
      </c>
      <c r="AC160" s="315">
        <v>22.663699999999999</v>
      </c>
      <c r="AD160" s="315">
        <v>23.674399999999999</v>
      </c>
      <c r="AE160" s="315">
        <v>24.764600000000002</v>
      </c>
      <c r="AF160" s="315">
        <v>25.884699999999999</v>
      </c>
      <c r="AG160" s="315">
        <v>27.078700000000001</v>
      </c>
      <c r="AH160" s="315">
        <v>28.358599999999999</v>
      </c>
      <c r="AI160" s="315">
        <v>29.779299999999999</v>
      </c>
      <c r="AJ160" s="315">
        <v>31.364699999999999</v>
      </c>
      <c r="AK160" s="315">
        <v>33.077500000000001</v>
      </c>
      <c r="AL160" s="309"/>
    </row>
    <row r="161" spans="2:38">
      <c r="B161" t="s">
        <v>85</v>
      </c>
      <c r="C161" t="s">
        <v>81</v>
      </c>
      <c r="D161" t="s">
        <v>58</v>
      </c>
      <c r="E161" s="315">
        <v>0.62909999999999999</v>
      </c>
      <c r="F161" s="315">
        <v>0.67100000000000004</v>
      </c>
      <c r="G161" s="315">
        <v>1.052</v>
      </c>
      <c r="H161" s="315">
        <v>1.8793</v>
      </c>
      <c r="I161" s="315">
        <v>2.9175</v>
      </c>
      <c r="J161" s="315">
        <v>3.5598999999999998</v>
      </c>
      <c r="K161" s="315">
        <v>4.1448</v>
      </c>
      <c r="L161" s="315">
        <v>4.7411000000000003</v>
      </c>
      <c r="M161" s="315">
        <v>5.4020999999999999</v>
      </c>
      <c r="N161" s="315">
        <v>6.0267999999999997</v>
      </c>
      <c r="O161" s="315">
        <v>6.9302999999999999</v>
      </c>
      <c r="P161" s="315">
        <v>7.5834999999999999</v>
      </c>
      <c r="Q161" s="315">
        <v>8.3780999999999999</v>
      </c>
      <c r="R161" s="315">
        <v>9.3340999999999994</v>
      </c>
      <c r="S161" s="315">
        <v>10.9672</v>
      </c>
      <c r="T161" s="315">
        <v>12.003299999999999</v>
      </c>
      <c r="U161" s="315">
        <v>13.042899999999999</v>
      </c>
      <c r="V161" s="315">
        <v>14.0939</v>
      </c>
      <c r="W161" s="315">
        <v>15.6479</v>
      </c>
      <c r="X161" s="315">
        <v>16.674900000000001</v>
      </c>
      <c r="Y161" s="315">
        <v>17.930599999999998</v>
      </c>
      <c r="Z161" s="315">
        <v>19.398399999999999</v>
      </c>
      <c r="AA161" s="315">
        <v>20.776399999999999</v>
      </c>
      <c r="AB161" s="315">
        <v>22.1313</v>
      </c>
      <c r="AC161" s="315">
        <v>23.4071</v>
      </c>
      <c r="AD161" s="315">
        <v>24.981300000000001</v>
      </c>
      <c r="AE161" s="315">
        <v>26.859500000000001</v>
      </c>
      <c r="AF161" s="315">
        <v>28.616299999999999</v>
      </c>
      <c r="AG161" s="315">
        <v>30.4223</v>
      </c>
      <c r="AH161" s="315">
        <v>32.252299999999998</v>
      </c>
      <c r="AI161" s="315">
        <v>34.220500000000001</v>
      </c>
      <c r="AJ161" s="315">
        <v>36.412399999999998</v>
      </c>
      <c r="AK161" s="315">
        <v>38.8249</v>
      </c>
      <c r="AL161" s="309"/>
    </row>
    <row r="162" spans="2:38">
      <c r="B162" t="s">
        <v>85</v>
      </c>
      <c r="C162" t="s">
        <v>81</v>
      </c>
      <c r="D162" t="s">
        <v>59</v>
      </c>
      <c r="E162" s="315">
        <v>0</v>
      </c>
      <c r="F162" s="315">
        <v>0</v>
      </c>
      <c r="G162" s="315">
        <v>0</v>
      </c>
      <c r="H162" s="315">
        <v>0.22389999999999999</v>
      </c>
      <c r="I162" s="315">
        <v>0.73809999999999998</v>
      </c>
      <c r="J162" s="315">
        <v>0.94969999999999999</v>
      </c>
      <c r="K162" s="315">
        <v>1.1518999999999999</v>
      </c>
      <c r="L162" s="315">
        <v>1.3562000000000001</v>
      </c>
      <c r="M162" s="315">
        <v>1.5466</v>
      </c>
      <c r="N162" s="315">
        <v>1.7299</v>
      </c>
      <c r="O162" s="315">
        <v>2.1747999999999998</v>
      </c>
      <c r="P162" s="315">
        <v>2.3831000000000002</v>
      </c>
      <c r="Q162" s="315">
        <v>2.6006999999999998</v>
      </c>
      <c r="R162" s="315">
        <v>2.8226</v>
      </c>
      <c r="S162" s="315">
        <v>3.5243000000000002</v>
      </c>
      <c r="T162" s="315">
        <v>3.7502</v>
      </c>
      <c r="U162" s="315">
        <v>3.9742000000000002</v>
      </c>
      <c r="V162" s="315">
        <v>4.1897000000000002</v>
      </c>
      <c r="W162" s="315">
        <v>4.8380999999999998</v>
      </c>
      <c r="X162" s="315">
        <v>5.0336999999999996</v>
      </c>
      <c r="Y162" s="315">
        <v>5.2241999999999997</v>
      </c>
      <c r="Z162" s="315">
        <v>5.4146000000000001</v>
      </c>
      <c r="AA162" s="315">
        <v>5.6029</v>
      </c>
      <c r="AB162" s="315">
        <v>5.7889999999999997</v>
      </c>
      <c r="AC162" s="315">
        <v>5.9734999999999996</v>
      </c>
      <c r="AD162" s="315">
        <v>6.1631999999999998</v>
      </c>
      <c r="AE162" s="315">
        <v>6.3616000000000001</v>
      </c>
      <c r="AF162" s="315">
        <v>6.5618999999999996</v>
      </c>
      <c r="AG162" s="315">
        <v>6.7630999999999997</v>
      </c>
      <c r="AH162" s="315">
        <v>6.9641999999999999</v>
      </c>
      <c r="AI162" s="315">
        <v>7.1703999999999999</v>
      </c>
      <c r="AJ162" s="315">
        <v>7.3834999999999997</v>
      </c>
      <c r="AK162" s="315">
        <v>7.6021999999999998</v>
      </c>
      <c r="AL162" s="309"/>
    </row>
    <row r="163" spans="2:38">
      <c r="B163" t="s">
        <v>85</v>
      </c>
      <c r="C163" t="s">
        <v>81</v>
      </c>
      <c r="D163" t="s">
        <v>60</v>
      </c>
      <c r="E163" s="315">
        <v>2E-3</v>
      </c>
      <c r="F163" s="315">
        <v>2E-3</v>
      </c>
      <c r="G163" s="315">
        <v>1.6999999999999999E-3</v>
      </c>
      <c r="H163" s="315">
        <v>8.3000000000000001E-3</v>
      </c>
      <c r="I163" s="315">
        <v>6.2600000000000003E-2</v>
      </c>
      <c r="J163" s="315">
        <v>7.0499999999999993E-2</v>
      </c>
      <c r="K163" s="315">
        <v>0.08</v>
      </c>
      <c r="L163" s="315">
        <v>8.9700000000000002E-2</v>
      </c>
      <c r="M163" s="315">
        <v>9.9500000000000005E-2</v>
      </c>
      <c r="N163" s="315">
        <v>0.1129</v>
      </c>
      <c r="O163" s="315">
        <v>0.16880000000000001</v>
      </c>
      <c r="P163" s="315">
        <v>0.18279999999999999</v>
      </c>
      <c r="Q163" s="315">
        <v>0.1973</v>
      </c>
      <c r="R163" s="315">
        <v>0.2117</v>
      </c>
      <c r="S163" s="315">
        <v>0.30780000000000002</v>
      </c>
      <c r="T163" s="315">
        <v>0.32450000000000001</v>
      </c>
      <c r="U163" s="315">
        <v>0.3417</v>
      </c>
      <c r="V163" s="315">
        <v>0.35970000000000002</v>
      </c>
      <c r="W163" s="315">
        <v>0.45190000000000002</v>
      </c>
      <c r="X163" s="315">
        <v>0.46949999999999997</v>
      </c>
      <c r="Y163" s="315">
        <v>0.48730000000000001</v>
      </c>
      <c r="Z163" s="315">
        <v>0.50509999999999999</v>
      </c>
      <c r="AA163" s="315">
        <v>0.52290000000000003</v>
      </c>
      <c r="AB163" s="315">
        <v>0.54090000000000005</v>
      </c>
      <c r="AC163" s="315">
        <v>0.55879999999999996</v>
      </c>
      <c r="AD163" s="315">
        <v>0.57709999999999995</v>
      </c>
      <c r="AE163" s="315">
        <v>0.59550000000000003</v>
      </c>
      <c r="AF163" s="315">
        <v>0.6139</v>
      </c>
      <c r="AG163" s="315">
        <v>0.63229999999999997</v>
      </c>
      <c r="AH163" s="315">
        <v>0.65059999999999996</v>
      </c>
      <c r="AI163" s="315">
        <v>0.66930000000000001</v>
      </c>
      <c r="AJ163" s="315">
        <v>0.68840000000000001</v>
      </c>
      <c r="AK163" s="315">
        <v>0.70779999999999998</v>
      </c>
      <c r="AL163" s="309"/>
    </row>
    <row r="164" spans="2:38">
      <c r="B164" t="s">
        <v>85</v>
      </c>
      <c r="C164" t="s">
        <v>81</v>
      </c>
      <c r="D164" t="s">
        <v>61</v>
      </c>
      <c r="E164" s="315">
        <v>0</v>
      </c>
      <c r="F164" s="315">
        <v>0</v>
      </c>
      <c r="G164" s="315">
        <v>0</v>
      </c>
      <c r="H164" s="315">
        <v>5.0000000000000001E-4</v>
      </c>
      <c r="I164" s="315">
        <v>1.4E-3</v>
      </c>
      <c r="J164" s="315">
        <v>2.3999999999999998E-3</v>
      </c>
      <c r="K164" s="315">
        <v>3.0999999999999999E-3</v>
      </c>
      <c r="L164" s="315">
        <v>3.8999999999999998E-3</v>
      </c>
      <c r="M164" s="315">
        <v>5.1999999999999998E-3</v>
      </c>
      <c r="N164" s="315">
        <v>6.1000000000000004E-3</v>
      </c>
      <c r="O164" s="315">
        <v>6.6E-3</v>
      </c>
      <c r="P164" s="315">
        <v>7.6E-3</v>
      </c>
      <c r="Q164" s="315">
        <v>8.8999999999999999E-3</v>
      </c>
      <c r="R164" s="315">
        <v>1.0999999999999999E-2</v>
      </c>
      <c r="S164" s="315">
        <v>1.32E-2</v>
      </c>
      <c r="T164" s="315">
        <v>1.54E-2</v>
      </c>
      <c r="U164" s="315">
        <v>1.7299999999999999E-2</v>
      </c>
      <c r="V164" s="315">
        <v>1.84E-2</v>
      </c>
      <c r="W164" s="315">
        <v>2.01E-2</v>
      </c>
      <c r="X164" s="315">
        <v>2.1999999999999999E-2</v>
      </c>
      <c r="Y164" s="315">
        <v>2.2800000000000001E-2</v>
      </c>
      <c r="Z164" s="315">
        <v>2.46E-2</v>
      </c>
      <c r="AA164" s="315">
        <v>2.5899999999999999E-2</v>
      </c>
      <c r="AB164" s="315">
        <v>2.7300000000000001E-2</v>
      </c>
      <c r="AC164" s="315">
        <v>2.87E-2</v>
      </c>
      <c r="AD164" s="315">
        <v>2.9600000000000001E-2</v>
      </c>
      <c r="AE164" s="315">
        <v>3.0700000000000002E-2</v>
      </c>
      <c r="AF164" s="315">
        <v>3.1600000000000003E-2</v>
      </c>
      <c r="AG164" s="315">
        <v>3.2500000000000001E-2</v>
      </c>
      <c r="AH164" s="315">
        <v>3.32E-2</v>
      </c>
      <c r="AI164" s="315">
        <v>3.3799999999999997E-2</v>
      </c>
      <c r="AJ164" s="315">
        <v>3.5200000000000002E-2</v>
      </c>
      <c r="AK164" s="315">
        <v>3.6900000000000002E-2</v>
      </c>
      <c r="AL164" s="309"/>
    </row>
    <row r="165" spans="2:38">
      <c r="B165" t="s">
        <v>85</v>
      </c>
      <c r="C165" t="s">
        <v>81</v>
      </c>
      <c r="D165" t="s">
        <v>62</v>
      </c>
      <c r="E165" s="315">
        <v>0</v>
      </c>
      <c r="F165" s="315">
        <v>0</v>
      </c>
      <c r="G165" s="315">
        <v>0</v>
      </c>
      <c r="H165" s="315">
        <v>1E-4</v>
      </c>
      <c r="I165" s="315">
        <v>5.4000000000000003E-3</v>
      </c>
      <c r="J165" s="315">
        <v>8.8000000000000005E-3</v>
      </c>
      <c r="K165" s="315">
        <v>1.26E-2</v>
      </c>
      <c r="L165" s="315">
        <v>1.5100000000000001E-2</v>
      </c>
      <c r="M165" s="315">
        <v>1.7399999999999999E-2</v>
      </c>
      <c r="N165" s="315">
        <v>1.9E-2</v>
      </c>
      <c r="O165" s="315">
        <v>2.69E-2</v>
      </c>
      <c r="P165" s="315">
        <v>2.9100000000000001E-2</v>
      </c>
      <c r="Q165" s="315">
        <v>3.2000000000000001E-2</v>
      </c>
      <c r="R165" s="315">
        <v>3.5200000000000002E-2</v>
      </c>
      <c r="S165" s="315">
        <v>5.21E-2</v>
      </c>
      <c r="T165" s="315">
        <v>5.57E-2</v>
      </c>
      <c r="U165" s="315">
        <v>5.9200000000000003E-2</v>
      </c>
      <c r="V165" s="315">
        <v>6.2399999999999997E-2</v>
      </c>
      <c r="W165" s="315">
        <v>7.9600000000000004E-2</v>
      </c>
      <c r="X165" s="315">
        <v>8.2799999999999999E-2</v>
      </c>
      <c r="Y165" s="315">
        <v>8.5900000000000004E-2</v>
      </c>
      <c r="Z165" s="315">
        <v>8.9200000000000002E-2</v>
      </c>
      <c r="AA165" s="315">
        <v>9.2499999999999999E-2</v>
      </c>
      <c r="AB165" s="315">
        <v>9.5799999999999996E-2</v>
      </c>
      <c r="AC165" s="315">
        <v>9.9099999999999994E-2</v>
      </c>
      <c r="AD165" s="315">
        <v>0.1024</v>
      </c>
      <c r="AE165" s="315">
        <v>0.10580000000000001</v>
      </c>
      <c r="AF165" s="315">
        <v>0.10920000000000001</v>
      </c>
      <c r="AG165" s="315">
        <v>0.1125</v>
      </c>
      <c r="AH165" s="315">
        <v>0.1157</v>
      </c>
      <c r="AI165" s="315">
        <v>0.11890000000000001</v>
      </c>
      <c r="AJ165" s="315">
        <v>0.1221</v>
      </c>
      <c r="AK165" s="315">
        <v>0.12529999999999999</v>
      </c>
      <c r="AL165" s="309"/>
    </row>
    <row r="166" spans="2:38">
      <c r="B166" t="s">
        <v>85</v>
      </c>
      <c r="C166" t="s">
        <v>81</v>
      </c>
      <c r="D166" t="s">
        <v>63</v>
      </c>
      <c r="E166" s="315">
        <v>0.318</v>
      </c>
      <c r="F166" s="315">
        <v>0.33479999999999999</v>
      </c>
      <c r="G166" s="315">
        <v>0.28110000000000002</v>
      </c>
      <c r="H166" s="315">
        <v>0.38100000000000001</v>
      </c>
      <c r="I166" s="315">
        <v>0.46949999999999997</v>
      </c>
      <c r="J166" s="315">
        <v>0.50649999999999995</v>
      </c>
      <c r="K166" s="315">
        <v>0.54249999999999998</v>
      </c>
      <c r="L166" s="315">
        <v>0.58230000000000004</v>
      </c>
      <c r="M166" s="315">
        <v>0.62060000000000004</v>
      </c>
      <c r="N166" s="315">
        <v>0.65720000000000001</v>
      </c>
      <c r="O166" s="315">
        <v>0.73429999999999995</v>
      </c>
      <c r="P166" s="315">
        <v>0.76170000000000004</v>
      </c>
      <c r="Q166" s="315">
        <v>0.78569999999999995</v>
      </c>
      <c r="R166" s="315">
        <v>0.80879999999999996</v>
      </c>
      <c r="S166" s="315">
        <v>0.9123</v>
      </c>
      <c r="T166" s="315">
        <v>0.92579999999999996</v>
      </c>
      <c r="U166" s="315">
        <v>0.93440000000000001</v>
      </c>
      <c r="V166" s="315">
        <v>0.94079999999999997</v>
      </c>
      <c r="W166" s="315">
        <v>1.0249999999999999</v>
      </c>
      <c r="X166" s="315">
        <v>1.0277000000000001</v>
      </c>
      <c r="Y166" s="315">
        <v>1.0296000000000001</v>
      </c>
      <c r="Z166" s="315">
        <v>1.0310999999999999</v>
      </c>
      <c r="AA166" s="315">
        <v>1.0305</v>
      </c>
      <c r="AB166" s="315">
        <v>1.0303</v>
      </c>
      <c r="AC166" s="315">
        <v>1.0306999999999999</v>
      </c>
      <c r="AD166" s="315">
        <v>1.0319</v>
      </c>
      <c r="AE166" s="315">
        <v>1.0345</v>
      </c>
      <c r="AF166" s="315">
        <v>1.0355000000000001</v>
      </c>
      <c r="AG166" s="315">
        <v>1.0358000000000001</v>
      </c>
      <c r="AH166" s="315">
        <v>1.0374000000000001</v>
      </c>
      <c r="AI166" s="315">
        <v>1.0422</v>
      </c>
      <c r="AJ166" s="315">
        <v>1.0484</v>
      </c>
      <c r="AK166" s="315">
        <v>1.0562</v>
      </c>
      <c r="AL166" s="309"/>
    </row>
    <row r="167" spans="2:38">
      <c r="B167" t="s">
        <v>85</v>
      </c>
      <c r="C167" t="s">
        <v>81</v>
      </c>
      <c r="D167" t="s">
        <v>64</v>
      </c>
      <c r="E167" s="315">
        <v>0</v>
      </c>
      <c r="F167" s="315">
        <v>0</v>
      </c>
      <c r="G167" s="315">
        <v>0</v>
      </c>
      <c r="H167" s="315">
        <v>0</v>
      </c>
      <c r="I167" s="315">
        <v>0</v>
      </c>
      <c r="J167" s="315">
        <v>0</v>
      </c>
      <c r="K167" s="315">
        <v>0</v>
      </c>
      <c r="L167" s="315">
        <v>0</v>
      </c>
      <c r="M167" s="315">
        <v>0</v>
      </c>
      <c r="N167" s="315">
        <v>0</v>
      </c>
      <c r="O167" s="315">
        <v>0</v>
      </c>
      <c r="P167" s="315">
        <v>0</v>
      </c>
      <c r="Q167" s="315">
        <v>0</v>
      </c>
      <c r="R167" s="315">
        <v>0</v>
      </c>
      <c r="S167" s="315">
        <v>0</v>
      </c>
      <c r="T167" s="315">
        <v>0</v>
      </c>
      <c r="U167" s="315">
        <v>0</v>
      </c>
      <c r="V167" s="315">
        <v>0</v>
      </c>
      <c r="W167" s="315">
        <v>0</v>
      </c>
      <c r="X167" s="315">
        <v>0</v>
      </c>
      <c r="Y167" s="315">
        <v>0</v>
      </c>
      <c r="Z167" s="315">
        <v>0</v>
      </c>
      <c r="AA167" s="315">
        <v>0</v>
      </c>
      <c r="AB167" s="315">
        <v>0</v>
      </c>
      <c r="AC167" s="315">
        <v>0</v>
      </c>
      <c r="AD167" s="315">
        <v>0</v>
      </c>
      <c r="AE167" s="315">
        <v>0</v>
      </c>
      <c r="AF167" s="315">
        <v>0</v>
      </c>
      <c r="AG167" s="315">
        <v>0</v>
      </c>
      <c r="AH167" s="315">
        <v>0</v>
      </c>
      <c r="AI167" s="315">
        <v>0</v>
      </c>
      <c r="AJ167" s="315">
        <v>0</v>
      </c>
      <c r="AK167" s="315">
        <v>0</v>
      </c>
      <c r="AL167" s="309"/>
    </row>
    <row r="168" spans="2:38">
      <c r="B168" t="s">
        <v>85</v>
      </c>
      <c r="C168" t="s">
        <v>81</v>
      </c>
      <c r="D168" t="s">
        <v>65</v>
      </c>
      <c r="E168" s="315">
        <v>0.75160000000000005</v>
      </c>
      <c r="F168" s="315">
        <v>0.86939999999999995</v>
      </c>
      <c r="G168" s="315">
        <v>0.66210000000000002</v>
      </c>
      <c r="H168" s="315">
        <v>1.8204</v>
      </c>
      <c r="I168" s="315">
        <v>3.8984999999999999</v>
      </c>
      <c r="J168" s="315">
        <v>5.0503999999999998</v>
      </c>
      <c r="K168" s="315">
        <v>6.2093999999999996</v>
      </c>
      <c r="L168" s="315">
        <v>7.2493999999999996</v>
      </c>
      <c r="M168" s="315">
        <v>8.2910000000000004</v>
      </c>
      <c r="N168" s="315">
        <v>9.3408999999999995</v>
      </c>
      <c r="O168" s="315">
        <v>10.931699999999999</v>
      </c>
      <c r="P168" s="315">
        <v>12.233599999999999</v>
      </c>
      <c r="Q168" s="315">
        <v>13.5402</v>
      </c>
      <c r="R168" s="315">
        <v>14.861599999999999</v>
      </c>
      <c r="S168" s="315">
        <v>17.05</v>
      </c>
      <c r="T168" s="315">
        <v>18.529699999999998</v>
      </c>
      <c r="U168" s="315">
        <v>20.004300000000001</v>
      </c>
      <c r="V168" s="315">
        <v>21.514700000000001</v>
      </c>
      <c r="W168" s="315">
        <v>23.689800000000002</v>
      </c>
      <c r="X168" s="315">
        <v>25.257300000000001</v>
      </c>
      <c r="Y168" s="315">
        <v>26.7502</v>
      </c>
      <c r="Z168" s="315">
        <v>28.303599999999999</v>
      </c>
      <c r="AA168" s="315">
        <v>29.9344</v>
      </c>
      <c r="AB168" s="315">
        <v>31.700800000000001</v>
      </c>
      <c r="AC168" s="315">
        <v>33.607100000000003</v>
      </c>
      <c r="AD168" s="315">
        <v>35.704300000000003</v>
      </c>
      <c r="AE168" s="315">
        <v>38.034700000000001</v>
      </c>
      <c r="AF168" s="315">
        <v>40.583199999999998</v>
      </c>
      <c r="AG168" s="315">
        <v>43.331200000000003</v>
      </c>
      <c r="AH168" s="315">
        <v>46.276800000000001</v>
      </c>
      <c r="AI168" s="315">
        <v>49.495100000000001</v>
      </c>
      <c r="AJ168" s="315">
        <v>52.981099999999998</v>
      </c>
      <c r="AK168" s="315">
        <v>56.743499999999997</v>
      </c>
      <c r="AL168" s="309"/>
    </row>
    <row r="169" spans="2:38">
      <c r="B169" t="s">
        <v>85</v>
      </c>
      <c r="C169" t="s">
        <v>81</v>
      </c>
      <c r="D169" t="s">
        <v>66</v>
      </c>
      <c r="E169" s="315">
        <v>0</v>
      </c>
      <c r="F169" s="315">
        <v>0</v>
      </c>
      <c r="G169" s="315">
        <v>0</v>
      </c>
      <c r="H169" s="315">
        <v>0</v>
      </c>
      <c r="I169" s="315">
        <v>0</v>
      </c>
      <c r="J169" s="315">
        <v>0</v>
      </c>
      <c r="K169" s="315">
        <v>0</v>
      </c>
      <c r="L169" s="315">
        <v>0</v>
      </c>
      <c r="M169" s="315">
        <v>0</v>
      </c>
      <c r="N169" s="315">
        <v>0</v>
      </c>
      <c r="O169" s="315">
        <v>0</v>
      </c>
      <c r="P169" s="315">
        <v>1E-4</v>
      </c>
      <c r="Q169" s="315">
        <v>1E-4</v>
      </c>
      <c r="R169" s="315">
        <v>1E-4</v>
      </c>
      <c r="S169" s="315">
        <v>1E-4</v>
      </c>
      <c r="T169" s="315">
        <v>1E-4</v>
      </c>
      <c r="U169" s="315">
        <v>1E-4</v>
      </c>
      <c r="V169" s="315">
        <v>1E-4</v>
      </c>
      <c r="W169" s="315">
        <v>1E-4</v>
      </c>
      <c r="X169" s="315">
        <v>1E-4</v>
      </c>
      <c r="Y169" s="315">
        <v>1E-4</v>
      </c>
      <c r="Z169" s="315">
        <v>1E-4</v>
      </c>
      <c r="AA169" s="315">
        <v>2.0000000000000001E-4</v>
      </c>
      <c r="AB169" s="315">
        <v>2.0000000000000001E-4</v>
      </c>
      <c r="AC169" s="315">
        <v>2.0000000000000001E-4</v>
      </c>
      <c r="AD169" s="315">
        <v>2.0000000000000001E-4</v>
      </c>
      <c r="AE169" s="315">
        <v>2.0000000000000001E-4</v>
      </c>
      <c r="AF169" s="315">
        <v>2.0000000000000001E-4</v>
      </c>
      <c r="AG169" s="315">
        <v>2.0000000000000001E-4</v>
      </c>
      <c r="AH169" s="315">
        <v>2.0000000000000001E-4</v>
      </c>
      <c r="AI169" s="315">
        <v>2.0000000000000001E-4</v>
      </c>
      <c r="AJ169" s="315">
        <v>2.0000000000000001E-4</v>
      </c>
      <c r="AK169" s="315">
        <v>2.9999999999999997E-4</v>
      </c>
      <c r="AL169" s="309"/>
    </row>
    <row r="170" spans="2:38">
      <c r="B170" t="s">
        <v>85</v>
      </c>
      <c r="C170" t="s">
        <v>81</v>
      </c>
      <c r="D170" t="s">
        <v>67</v>
      </c>
      <c r="E170" s="315">
        <v>1.1313</v>
      </c>
      <c r="F170" s="315">
        <v>1.327</v>
      </c>
      <c r="G170" s="315">
        <v>1.5548999999999999</v>
      </c>
      <c r="H170" s="315">
        <v>2.4691999999999998</v>
      </c>
      <c r="I170" s="315">
        <v>3.4121000000000001</v>
      </c>
      <c r="J170" s="315">
        <v>3.9792000000000001</v>
      </c>
      <c r="K170" s="315">
        <v>4.5324</v>
      </c>
      <c r="L170" s="315">
        <v>5.0487000000000002</v>
      </c>
      <c r="M170" s="315">
        <v>5.5881999999999996</v>
      </c>
      <c r="N170" s="315">
        <v>6.1424000000000003</v>
      </c>
      <c r="O170" s="315">
        <v>6.9183000000000003</v>
      </c>
      <c r="P170" s="315">
        <v>7.5514999999999999</v>
      </c>
      <c r="Q170" s="315">
        <v>8.2094000000000005</v>
      </c>
      <c r="R170" s="315">
        <v>8.8726000000000003</v>
      </c>
      <c r="S170" s="315">
        <v>9.8888999999999996</v>
      </c>
      <c r="T170" s="315">
        <v>10.5641</v>
      </c>
      <c r="U170" s="315">
        <v>11.2662</v>
      </c>
      <c r="V170" s="315">
        <v>12.0068</v>
      </c>
      <c r="W170" s="315">
        <v>13.098800000000001</v>
      </c>
      <c r="X170" s="315">
        <v>13.8713</v>
      </c>
      <c r="Y170" s="315">
        <v>14.659800000000001</v>
      </c>
      <c r="Z170" s="315">
        <v>15.480600000000001</v>
      </c>
      <c r="AA170" s="315">
        <v>16.329499999999999</v>
      </c>
      <c r="AB170" s="315">
        <v>17.220800000000001</v>
      </c>
      <c r="AC170" s="315">
        <v>18.155100000000001</v>
      </c>
      <c r="AD170" s="315">
        <v>19.163399999999999</v>
      </c>
      <c r="AE170" s="315">
        <v>20.28</v>
      </c>
      <c r="AF170" s="315">
        <v>21.491399999999999</v>
      </c>
      <c r="AG170" s="315">
        <v>22.7973</v>
      </c>
      <c r="AH170" s="315">
        <v>24.190200000000001</v>
      </c>
      <c r="AI170" s="315">
        <v>25.691700000000001</v>
      </c>
      <c r="AJ170" s="315">
        <v>27.318999999999999</v>
      </c>
      <c r="AK170" s="315">
        <v>29.084800000000001</v>
      </c>
      <c r="AL170" s="309"/>
    </row>
    <row r="171" spans="2:38">
      <c r="B171" t="s">
        <v>85</v>
      </c>
      <c r="C171" t="s">
        <v>81</v>
      </c>
      <c r="D171" t="s">
        <v>68</v>
      </c>
      <c r="E171" s="315">
        <v>3.1099999999999999E-2</v>
      </c>
      <c r="F171" s="315">
        <v>3.1099999999999999E-2</v>
      </c>
      <c r="G171" s="315">
        <v>2.76E-2</v>
      </c>
      <c r="H171" s="315">
        <v>0.38850000000000001</v>
      </c>
      <c r="I171" s="315">
        <v>1.2486999999999999</v>
      </c>
      <c r="J171" s="315">
        <v>1.6420999999999999</v>
      </c>
      <c r="K171" s="315">
        <v>1.9706999999999999</v>
      </c>
      <c r="L171" s="315">
        <v>2.1999</v>
      </c>
      <c r="M171" s="315">
        <v>2.4333</v>
      </c>
      <c r="N171" s="315">
        <v>2.6953</v>
      </c>
      <c r="O171" s="315">
        <v>3.3815</v>
      </c>
      <c r="P171" s="315">
        <v>3.7168999999999999</v>
      </c>
      <c r="Q171" s="315">
        <v>4.0723000000000003</v>
      </c>
      <c r="R171" s="315">
        <v>4.4363000000000001</v>
      </c>
      <c r="S171" s="315">
        <v>5.5121000000000002</v>
      </c>
      <c r="T171" s="315">
        <v>5.8966000000000003</v>
      </c>
      <c r="U171" s="315">
        <v>6.2864000000000004</v>
      </c>
      <c r="V171" s="315">
        <v>6.6772999999999998</v>
      </c>
      <c r="W171" s="315">
        <v>7.7430000000000003</v>
      </c>
      <c r="X171" s="315">
        <v>8.1439000000000004</v>
      </c>
      <c r="Y171" s="315">
        <v>8.5530000000000008</v>
      </c>
      <c r="Z171" s="315">
        <v>8.9723000000000006</v>
      </c>
      <c r="AA171" s="315">
        <v>9.3945000000000007</v>
      </c>
      <c r="AB171" s="315">
        <v>9.8268000000000004</v>
      </c>
      <c r="AC171" s="315">
        <v>10.269600000000001</v>
      </c>
      <c r="AD171" s="315">
        <v>10.714</v>
      </c>
      <c r="AE171" s="315">
        <v>11.171200000000001</v>
      </c>
      <c r="AF171" s="315">
        <v>11.6305</v>
      </c>
      <c r="AG171" s="315">
        <v>12.094799999999999</v>
      </c>
      <c r="AH171" s="315">
        <v>12.5717</v>
      </c>
      <c r="AI171" s="315">
        <v>13.074400000000001</v>
      </c>
      <c r="AJ171" s="315">
        <v>13.606199999999999</v>
      </c>
      <c r="AK171" s="315">
        <v>14.1683</v>
      </c>
    </row>
    <row r="172" spans="2:38">
      <c r="B172" t="s">
        <v>85</v>
      </c>
      <c r="C172" t="s">
        <v>81</v>
      </c>
      <c r="D172" t="s">
        <v>69</v>
      </c>
      <c r="E172" s="315">
        <v>0</v>
      </c>
      <c r="F172" s="315">
        <v>0</v>
      </c>
      <c r="G172" s="315">
        <v>0</v>
      </c>
      <c r="H172" s="315">
        <v>0</v>
      </c>
      <c r="I172" s="315">
        <v>0</v>
      </c>
      <c r="J172" s="315">
        <v>0</v>
      </c>
      <c r="K172" s="315">
        <v>0</v>
      </c>
      <c r="L172" s="315">
        <v>0</v>
      </c>
      <c r="M172" s="315">
        <v>0</v>
      </c>
      <c r="N172" s="315">
        <v>0</v>
      </c>
      <c r="O172" s="315">
        <v>0</v>
      </c>
      <c r="P172" s="315">
        <v>0</v>
      </c>
      <c r="Q172" s="315">
        <v>0</v>
      </c>
      <c r="R172" s="315">
        <v>0</v>
      </c>
      <c r="S172" s="315">
        <v>0</v>
      </c>
      <c r="T172" s="315">
        <v>0</v>
      </c>
      <c r="U172" s="315">
        <v>0</v>
      </c>
      <c r="V172" s="315">
        <v>0</v>
      </c>
      <c r="W172" s="315">
        <v>0</v>
      </c>
      <c r="X172" s="315">
        <v>0</v>
      </c>
      <c r="Y172" s="315">
        <v>0</v>
      </c>
      <c r="Z172" s="315">
        <v>0</v>
      </c>
      <c r="AA172" s="315">
        <v>0</v>
      </c>
      <c r="AB172" s="315">
        <v>0</v>
      </c>
      <c r="AC172" s="315">
        <v>0</v>
      </c>
      <c r="AD172" s="315">
        <v>0</v>
      </c>
      <c r="AE172" s="315">
        <v>0</v>
      </c>
      <c r="AF172" s="315">
        <v>0</v>
      </c>
      <c r="AG172" s="315">
        <v>0</v>
      </c>
      <c r="AH172" s="315">
        <v>0</v>
      </c>
      <c r="AI172" s="315">
        <v>0</v>
      </c>
      <c r="AJ172" s="315">
        <v>0</v>
      </c>
      <c r="AK172" s="315">
        <v>0</v>
      </c>
    </row>
    <row r="173" spans="2:38">
      <c r="B173" t="s">
        <v>85</v>
      </c>
      <c r="C173" s="1" t="s">
        <v>90</v>
      </c>
      <c r="D173" s="1" t="s">
        <v>87</v>
      </c>
      <c r="E173" s="314">
        <v>4.5172000000000008</v>
      </c>
      <c r="F173" s="314">
        <v>4.9028999999999998</v>
      </c>
      <c r="G173" s="314">
        <v>4.8807999999999989</v>
      </c>
      <c r="H173" s="314">
        <v>9.4387000000000008</v>
      </c>
      <c r="I173" s="314">
        <v>16.932200000000002</v>
      </c>
      <c r="J173" s="314">
        <v>20.858299999999996</v>
      </c>
      <c r="K173" s="314">
        <v>24.690200000000001</v>
      </c>
      <c r="L173" s="314">
        <v>28.0213</v>
      </c>
      <c r="M173" s="314">
        <v>31.464000000000002</v>
      </c>
      <c r="N173" s="314">
        <v>34.916100000000007</v>
      </c>
      <c r="O173" s="314">
        <v>40.738000000000007</v>
      </c>
      <c r="P173" s="314">
        <v>44.747600000000006</v>
      </c>
      <c r="Q173" s="314">
        <v>48.943800000000003</v>
      </c>
      <c r="R173" s="314">
        <v>53.273700000000005</v>
      </c>
      <c r="S173" s="314">
        <v>61.904200000000003</v>
      </c>
      <c r="T173" s="314">
        <v>66.469200000000001</v>
      </c>
      <c r="U173" s="314">
        <v>71.144900000000007</v>
      </c>
      <c r="V173" s="314">
        <v>75.831699999999998</v>
      </c>
      <c r="W173" s="314">
        <v>84.268799999999999</v>
      </c>
      <c r="X173" s="314">
        <v>88.976500000000001</v>
      </c>
      <c r="Y173" s="314">
        <v>93.905299999999997</v>
      </c>
      <c r="Z173" s="314">
        <v>99.189700000000002</v>
      </c>
      <c r="AA173" s="314">
        <v>104.5258</v>
      </c>
      <c r="AB173" s="314">
        <v>110.08159999999999</v>
      </c>
      <c r="AC173" s="314">
        <v>115.79360000000001</v>
      </c>
      <c r="AD173" s="314">
        <v>122.14180000000002</v>
      </c>
      <c r="AE173" s="314">
        <v>129.23830000000001</v>
      </c>
      <c r="AF173" s="314">
        <v>136.55840000000001</v>
      </c>
      <c r="AG173" s="314">
        <v>144.30070000000001</v>
      </c>
      <c r="AH173" s="314">
        <v>152.45090000000002</v>
      </c>
      <c r="AI173" s="314">
        <v>161.29579999999999</v>
      </c>
      <c r="AJ173" s="314">
        <v>170.96119999999999</v>
      </c>
      <c r="AK173" s="314">
        <v>181.42770000000002</v>
      </c>
    </row>
  </sheetData>
  <conditionalFormatting sqref="E17:E55">
    <cfRule type="colorScale" priority="5">
      <colorScale>
        <cfvo type="min"/>
        <cfvo type="percentile" val="50"/>
        <cfvo type="max"/>
        <color rgb="FF63BE7B"/>
        <color rgb="FFFFEB84"/>
        <color rgb="FFF8696B"/>
      </colorScale>
    </cfRule>
  </conditionalFormatting>
  <conditionalFormatting sqref="E59:AK71">
    <cfRule type="colorScale" priority="4">
      <colorScale>
        <cfvo type="min"/>
        <cfvo type="max"/>
        <color rgb="FFFCFCFF"/>
        <color rgb="FF63BE7B"/>
      </colorScale>
    </cfRule>
  </conditionalFormatting>
  <conditionalFormatting sqref="E73:AK85">
    <cfRule type="colorScale" priority="3">
      <colorScale>
        <cfvo type="min"/>
        <cfvo type="max"/>
        <color rgb="FFFCFCFF"/>
        <color rgb="FF63BE7B"/>
      </colorScale>
    </cfRule>
  </conditionalFormatting>
  <conditionalFormatting sqref="E87:AK99">
    <cfRule type="colorScale" priority="2">
      <colorScale>
        <cfvo type="min"/>
        <cfvo type="max"/>
        <color rgb="FFFCFCFF"/>
        <color rgb="FF63BE7B"/>
      </colorScale>
    </cfRule>
  </conditionalFormatting>
  <conditionalFormatting sqref="E101:AK113">
    <cfRule type="colorScale" priority="1">
      <colorScale>
        <cfvo type="min"/>
        <cfvo type="max"/>
        <color rgb="FFFCFCFF"/>
        <color rgb="FF63BE7B"/>
      </colorScale>
    </cfRule>
  </conditionalFormatting>
  <hyperlinks>
    <hyperlink ref="C1" r:id="rId1" xr:uid="{18F05BFE-37E8-432E-887C-BDF1533396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topLeftCell="A223" zoomScale="85" zoomScaleNormal="85" workbookViewId="0">
      <selection activeCell="M301" sqref="M301"/>
    </sheetView>
  </sheetViews>
  <sheetFormatPr defaultRowHeight="15"/>
  <cols>
    <col min="1" max="1" width="24.28515625" customWidth="1"/>
    <col min="2" max="2" width="21" customWidth="1"/>
    <col min="3" max="3" width="24.42578125" customWidth="1"/>
  </cols>
  <sheetData>
    <row r="1" spans="1:34" ht="18">
      <c r="A1" s="108" t="s">
        <v>91</v>
      </c>
      <c r="B1" s="109" t="s">
        <v>91</v>
      </c>
      <c r="C1" s="109" t="s">
        <v>92</v>
      </c>
      <c r="D1" s="110" t="s">
        <v>91</v>
      </c>
      <c r="E1" s="110" t="s">
        <v>91</v>
      </c>
      <c r="F1" s="110" t="s">
        <v>91</v>
      </c>
      <c r="G1" s="110" t="s">
        <v>91</v>
      </c>
      <c r="H1" s="111" t="s">
        <v>91</v>
      </c>
      <c r="I1" s="108" t="s">
        <v>91</v>
      </c>
      <c r="J1" s="108" t="s">
        <v>91</v>
      </c>
      <c r="K1" s="108" t="s">
        <v>91</v>
      </c>
      <c r="L1" s="108" t="s">
        <v>91</v>
      </c>
      <c r="M1" s="108" t="s">
        <v>91</v>
      </c>
      <c r="N1" s="108" t="s">
        <v>91</v>
      </c>
      <c r="O1" s="108" t="s">
        <v>91</v>
      </c>
      <c r="P1" s="108" t="s">
        <v>91</v>
      </c>
      <c r="Q1" s="108" t="s">
        <v>91</v>
      </c>
      <c r="R1" s="108" t="s">
        <v>91</v>
      </c>
      <c r="S1" s="108" t="s">
        <v>91</v>
      </c>
      <c r="T1" s="108" t="s">
        <v>91</v>
      </c>
      <c r="U1" s="108" t="s">
        <v>91</v>
      </c>
      <c r="V1" s="108" t="s">
        <v>91</v>
      </c>
      <c r="W1" s="108" t="s">
        <v>91</v>
      </c>
      <c r="X1" s="108" t="s">
        <v>91</v>
      </c>
      <c r="Y1" s="108" t="s">
        <v>91</v>
      </c>
      <c r="Z1" s="108" t="s">
        <v>91</v>
      </c>
      <c r="AA1" s="108" t="s">
        <v>91</v>
      </c>
      <c r="AB1" s="108" t="s">
        <v>91</v>
      </c>
      <c r="AC1" s="108" t="s">
        <v>91</v>
      </c>
      <c r="AD1" s="108" t="s">
        <v>91</v>
      </c>
      <c r="AE1" s="108" t="s">
        <v>91</v>
      </c>
      <c r="AF1" s="108" t="s">
        <v>91</v>
      </c>
      <c r="AG1" s="108" t="s">
        <v>91</v>
      </c>
      <c r="AH1" s="108" t="s">
        <v>91</v>
      </c>
    </row>
    <row r="2" spans="1:34">
      <c r="A2" s="108" t="s">
        <v>91</v>
      </c>
      <c r="B2" s="112" t="s">
        <v>91</v>
      </c>
      <c r="C2" s="113" t="s">
        <v>93</v>
      </c>
      <c r="D2" s="113"/>
      <c r="E2" s="113"/>
      <c r="F2" s="113" t="s">
        <v>91</v>
      </c>
      <c r="G2" s="111" t="s">
        <v>91</v>
      </c>
      <c r="H2" s="113" t="s">
        <v>94</v>
      </c>
      <c r="I2" s="113"/>
      <c r="J2" s="113"/>
      <c r="K2" s="113"/>
      <c r="L2" s="108" t="s">
        <v>91</v>
      </c>
      <c r="M2" s="108" t="s">
        <v>91</v>
      </c>
      <c r="N2" s="108" t="s">
        <v>91</v>
      </c>
      <c r="O2" s="108" t="s">
        <v>91</v>
      </c>
      <c r="P2" s="108" t="s">
        <v>91</v>
      </c>
      <c r="Q2" s="108" t="s">
        <v>91</v>
      </c>
      <c r="R2" s="108" t="s">
        <v>91</v>
      </c>
      <c r="S2" s="108" t="s">
        <v>91</v>
      </c>
      <c r="T2" s="108" t="s">
        <v>91</v>
      </c>
      <c r="U2" s="108" t="s">
        <v>91</v>
      </c>
      <c r="V2" s="108" t="s">
        <v>91</v>
      </c>
      <c r="W2" s="108" t="s">
        <v>91</v>
      </c>
      <c r="X2" s="108" t="s">
        <v>91</v>
      </c>
      <c r="Y2" s="108" t="s">
        <v>91</v>
      </c>
      <c r="Z2" s="108" t="s">
        <v>91</v>
      </c>
      <c r="AA2" s="108" t="s">
        <v>91</v>
      </c>
      <c r="AB2" s="108" t="s">
        <v>91</v>
      </c>
      <c r="AC2" s="108" t="s">
        <v>91</v>
      </c>
      <c r="AD2" s="108" t="s">
        <v>91</v>
      </c>
      <c r="AE2" s="108" t="s">
        <v>91</v>
      </c>
      <c r="AF2" s="108" t="s">
        <v>91</v>
      </c>
      <c r="AG2" s="108" t="s">
        <v>91</v>
      </c>
      <c r="AH2" s="108" t="s">
        <v>91</v>
      </c>
    </row>
    <row r="3" spans="1:34" ht="16.5" customHeight="1">
      <c r="A3" s="108" t="s">
        <v>91</v>
      </c>
      <c r="B3" s="113" t="s">
        <v>91</v>
      </c>
      <c r="C3" s="113" t="s">
        <v>95</v>
      </c>
      <c r="D3" s="113" t="s">
        <v>91</v>
      </c>
      <c r="E3" s="113" t="s">
        <v>91</v>
      </c>
      <c r="F3" s="113" t="s">
        <v>91</v>
      </c>
      <c r="G3" s="113" t="s">
        <v>91</v>
      </c>
      <c r="H3" s="111" t="s">
        <v>91</v>
      </c>
      <c r="I3" s="108" t="s">
        <v>91</v>
      </c>
      <c r="J3" s="108" t="s">
        <v>91</v>
      </c>
      <c r="K3" s="108" t="s">
        <v>91</v>
      </c>
      <c r="L3" s="336" t="s">
        <v>91</v>
      </c>
      <c r="M3" s="336"/>
      <c r="N3" s="336"/>
      <c r="O3" s="336"/>
      <c r="P3" s="336"/>
      <c r="Q3" s="336"/>
      <c r="R3" s="336"/>
      <c r="S3" s="336"/>
      <c r="T3" s="336"/>
      <c r="U3" s="336"/>
      <c r="V3" s="336"/>
      <c r="W3" s="336"/>
      <c r="X3" s="336"/>
      <c r="Y3" s="336"/>
      <c r="Z3" s="336"/>
      <c r="AA3" s="336"/>
      <c r="AB3" s="336"/>
      <c r="AC3" s="336"/>
      <c r="AD3" s="336"/>
      <c r="AE3" s="336"/>
      <c r="AF3" s="336"/>
      <c r="AG3" s="336"/>
      <c r="AH3" s="336"/>
    </row>
    <row r="4" spans="1:34">
      <c r="A4" s="303" t="s">
        <v>96</v>
      </c>
      <c r="B4" s="304" t="s">
        <v>97</v>
      </c>
      <c r="C4" s="304" t="s">
        <v>98</v>
      </c>
      <c r="D4" s="304" t="s">
        <v>99</v>
      </c>
      <c r="E4" s="304" t="s">
        <v>100</v>
      </c>
      <c r="F4" s="304" t="s">
        <v>101</v>
      </c>
      <c r="G4" s="304" t="s">
        <v>102</v>
      </c>
      <c r="H4" s="304" t="s">
        <v>103</v>
      </c>
      <c r="I4" s="304" t="s">
        <v>104</v>
      </c>
      <c r="J4" s="304" t="s">
        <v>105</v>
      </c>
      <c r="K4" s="304" t="s">
        <v>106</v>
      </c>
      <c r="L4" s="304" t="s">
        <v>107</v>
      </c>
      <c r="M4" s="304" t="s">
        <v>108</v>
      </c>
      <c r="N4" s="304" t="s">
        <v>109</v>
      </c>
      <c r="O4" s="304" t="s">
        <v>110</v>
      </c>
      <c r="P4" s="304" t="s">
        <v>111</v>
      </c>
      <c r="Q4" s="304" t="s">
        <v>112</v>
      </c>
      <c r="R4" s="304" t="s">
        <v>113</v>
      </c>
      <c r="S4" s="304" t="s">
        <v>114</v>
      </c>
      <c r="T4" s="304" t="s">
        <v>115</v>
      </c>
      <c r="U4" s="304" t="s">
        <v>116</v>
      </c>
      <c r="V4" s="304" t="s">
        <v>117</v>
      </c>
      <c r="W4" s="304" t="s">
        <v>118</v>
      </c>
      <c r="X4" s="304" t="s">
        <v>119</v>
      </c>
      <c r="Y4" s="304" t="s">
        <v>120</v>
      </c>
      <c r="Z4" s="304" t="s">
        <v>121</v>
      </c>
      <c r="AA4" s="304" t="s">
        <v>122</v>
      </c>
      <c r="AB4" s="304" t="s">
        <v>123</v>
      </c>
      <c r="AC4" s="304" t="s">
        <v>124</v>
      </c>
      <c r="AD4" s="304" t="s">
        <v>125</v>
      </c>
      <c r="AE4" s="304" t="s">
        <v>126</v>
      </c>
      <c r="AF4" s="304" t="s">
        <v>127</v>
      </c>
      <c r="AG4" s="304" t="s">
        <v>128</v>
      </c>
      <c r="AH4" s="304" t="s">
        <v>129</v>
      </c>
    </row>
    <row r="5" spans="1:34" ht="16.5" hidden="1">
      <c r="A5" s="114" t="s">
        <v>130</v>
      </c>
      <c r="B5" s="114" t="s">
        <v>131</v>
      </c>
      <c r="C5" s="114" t="s">
        <v>132</v>
      </c>
      <c r="D5" s="115">
        <v>0.223</v>
      </c>
      <c r="E5" s="115">
        <v>0.22</v>
      </c>
      <c r="F5" s="115">
        <v>0.22</v>
      </c>
      <c r="G5" s="115">
        <v>0.22</v>
      </c>
      <c r="H5" s="115">
        <v>0.22</v>
      </c>
      <c r="I5" s="115">
        <v>0.22</v>
      </c>
      <c r="J5" s="115">
        <v>0.22</v>
      </c>
      <c r="K5" s="115">
        <v>0.22</v>
      </c>
      <c r="L5" s="115">
        <v>0.22</v>
      </c>
      <c r="M5" s="115">
        <v>0.22</v>
      </c>
      <c r="N5" s="115">
        <v>0.22</v>
      </c>
      <c r="O5" s="115">
        <v>0.22</v>
      </c>
      <c r="P5" s="115">
        <v>0.22</v>
      </c>
      <c r="Q5" s="115">
        <v>0.22</v>
      </c>
      <c r="R5" s="115">
        <v>0.22</v>
      </c>
      <c r="S5" s="115">
        <v>0.22</v>
      </c>
      <c r="T5" s="115">
        <v>0.22</v>
      </c>
      <c r="U5" s="115">
        <v>0.22</v>
      </c>
      <c r="V5" s="115">
        <v>0.22</v>
      </c>
      <c r="W5" s="115">
        <v>0.22</v>
      </c>
      <c r="X5" s="115">
        <v>0.22</v>
      </c>
      <c r="Y5" s="115">
        <v>0.22</v>
      </c>
      <c r="Z5" s="115">
        <v>0.22</v>
      </c>
      <c r="AA5" s="115">
        <v>0.22</v>
      </c>
      <c r="AB5" s="115">
        <v>0.22</v>
      </c>
      <c r="AC5" s="115">
        <v>0.22</v>
      </c>
      <c r="AD5" s="115">
        <v>0.22</v>
      </c>
      <c r="AE5" s="115">
        <v>0.22</v>
      </c>
      <c r="AF5" s="115">
        <v>0.22</v>
      </c>
      <c r="AG5" s="115">
        <v>0.22</v>
      </c>
      <c r="AH5" s="115">
        <v>0.22</v>
      </c>
    </row>
    <row r="6" spans="1:34" ht="16.5" hidden="1">
      <c r="A6" s="114" t="s">
        <v>130</v>
      </c>
      <c r="B6" s="114" t="s">
        <v>133</v>
      </c>
      <c r="C6" s="114" t="s">
        <v>132</v>
      </c>
      <c r="D6" s="115">
        <v>0.16</v>
      </c>
      <c r="E6" s="115">
        <v>0.16</v>
      </c>
      <c r="F6" s="115">
        <v>0.16</v>
      </c>
      <c r="G6" s="115">
        <v>0.16</v>
      </c>
      <c r="H6" s="115">
        <v>0.16</v>
      </c>
      <c r="I6" s="115">
        <v>0.16</v>
      </c>
      <c r="J6" s="115">
        <v>0.16</v>
      </c>
      <c r="K6" s="115">
        <v>0.16</v>
      </c>
      <c r="L6" s="115">
        <v>0.16</v>
      </c>
      <c r="M6" s="115">
        <v>0.16</v>
      </c>
      <c r="N6" s="115">
        <v>0.16</v>
      </c>
      <c r="O6" s="115">
        <v>0.16</v>
      </c>
      <c r="P6" s="115">
        <v>0.16</v>
      </c>
      <c r="Q6" s="115">
        <v>0.16</v>
      </c>
      <c r="R6" s="115">
        <v>0.16</v>
      </c>
      <c r="S6" s="115">
        <v>0.16</v>
      </c>
      <c r="T6" s="115">
        <v>0.16</v>
      </c>
      <c r="U6" s="115">
        <v>0.16</v>
      </c>
      <c r="V6" s="115">
        <v>0.16</v>
      </c>
      <c r="W6" s="115">
        <v>0.16</v>
      </c>
      <c r="X6" s="115">
        <v>0.16</v>
      </c>
      <c r="Y6" s="115">
        <v>0.16</v>
      </c>
      <c r="Z6" s="115">
        <v>0.16</v>
      </c>
      <c r="AA6" s="115">
        <v>0.16</v>
      </c>
      <c r="AB6" s="115">
        <v>0.16</v>
      </c>
      <c r="AC6" s="115">
        <v>0.16</v>
      </c>
      <c r="AD6" s="115">
        <v>0.16</v>
      </c>
      <c r="AE6" s="115">
        <v>0.16</v>
      </c>
      <c r="AF6" s="115">
        <v>0.16</v>
      </c>
      <c r="AG6" s="115">
        <v>0.16</v>
      </c>
      <c r="AH6" s="115">
        <v>0.16</v>
      </c>
    </row>
    <row r="7" spans="1:34" ht="16.5" hidden="1">
      <c r="A7" s="114" t="s">
        <v>130</v>
      </c>
      <c r="B7" s="114" t="s">
        <v>55</v>
      </c>
      <c r="C7" s="114" t="s">
        <v>132</v>
      </c>
      <c r="D7" s="115">
        <v>0.14699999999999999</v>
      </c>
      <c r="E7" s="115">
        <v>0.15</v>
      </c>
      <c r="F7" s="115">
        <v>0.15</v>
      </c>
      <c r="G7" s="115">
        <v>0.15</v>
      </c>
      <c r="H7" s="115">
        <v>0.15</v>
      </c>
      <c r="I7" s="115">
        <v>0.15</v>
      </c>
      <c r="J7" s="115">
        <v>0.15</v>
      </c>
      <c r="K7" s="115">
        <v>0.15</v>
      </c>
      <c r="L7" s="115">
        <v>0.15</v>
      </c>
      <c r="M7" s="115">
        <v>0.15</v>
      </c>
      <c r="N7" s="115">
        <v>0.15</v>
      </c>
      <c r="O7" s="115">
        <v>0.15</v>
      </c>
      <c r="P7" s="115">
        <v>0.15</v>
      </c>
      <c r="Q7" s="115">
        <v>0.15</v>
      </c>
      <c r="R7" s="115">
        <v>0.15</v>
      </c>
      <c r="S7" s="115">
        <v>0.15</v>
      </c>
      <c r="T7" s="115">
        <v>0.15</v>
      </c>
      <c r="U7" s="115">
        <v>0.15</v>
      </c>
      <c r="V7" s="115">
        <v>0.15</v>
      </c>
      <c r="W7" s="115">
        <v>0.15</v>
      </c>
      <c r="X7" s="115">
        <v>0.15</v>
      </c>
      <c r="Y7" s="115">
        <v>0.15</v>
      </c>
      <c r="Z7" s="115">
        <v>0.15</v>
      </c>
      <c r="AA7" s="115">
        <v>0.15</v>
      </c>
      <c r="AB7" s="115">
        <v>0.15</v>
      </c>
      <c r="AC7" s="115">
        <v>0.15</v>
      </c>
      <c r="AD7" s="115">
        <v>0.15</v>
      </c>
      <c r="AE7" s="115">
        <v>0.15</v>
      </c>
      <c r="AF7" s="115">
        <v>0.15</v>
      </c>
      <c r="AG7" s="115">
        <v>0.15</v>
      </c>
      <c r="AH7" s="115">
        <v>0.15</v>
      </c>
    </row>
    <row r="8" spans="1:34" ht="16.5" hidden="1">
      <c r="A8" s="114" t="s">
        <v>130</v>
      </c>
      <c r="B8" s="114" t="s">
        <v>131</v>
      </c>
      <c r="C8" s="114" t="s">
        <v>134</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row>
    <row r="9" spans="1:34" ht="16.5" hidden="1">
      <c r="A9" s="114" t="s">
        <v>130</v>
      </c>
      <c r="B9" s="114" t="s">
        <v>133</v>
      </c>
      <c r="C9" s="114" t="s">
        <v>134</v>
      </c>
      <c r="D9" s="115">
        <v>12.25</v>
      </c>
      <c r="E9" s="115">
        <v>12.25</v>
      </c>
      <c r="F9" s="115">
        <v>12.25</v>
      </c>
      <c r="G9" s="115">
        <v>12.25</v>
      </c>
      <c r="H9" s="115">
        <v>12.25</v>
      </c>
      <c r="I9" s="115">
        <v>12.25</v>
      </c>
      <c r="J9" s="115">
        <v>12.25</v>
      </c>
      <c r="K9" s="115">
        <v>12.25</v>
      </c>
      <c r="L9" s="115">
        <v>12.25</v>
      </c>
      <c r="M9" s="115">
        <v>12.25</v>
      </c>
      <c r="N9" s="115">
        <v>12.25</v>
      </c>
      <c r="O9" s="115">
        <v>12.25</v>
      </c>
      <c r="P9" s="115">
        <v>12.25</v>
      </c>
      <c r="Q9" s="115">
        <v>12.24</v>
      </c>
      <c r="R9" s="115">
        <v>12.24</v>
      </c>
      <c r="S9" s="115">
        <v>12.24</v>
      </c>
      <c r="T9" s="115">
        <v>12.24</v>
      </c>
      <c r="U9" s="115">
        <v>12.24</v>
      </c>
      <c r="V9" s="115">
        <v>12.24</v>
      </c>
      <c r="W9" s="115">
        <v>12.24</v>
      </c>
      <c r="X9" s="115">
        <v>12.24</v>
      </c>
      <c r="Y9" s="115">
        <v>12.24</v>
      </c>
      <c r="Z9" s="115">
        <v>12.24</v>
      </c>
      <c r="AA9" s="115">
        <v>12.24</v>
      </c>
      <c r="AB9" s="115">
        <v>12.24</v>
      </c>
      <c r="AC9" s="115">
        <v>12.24</v>
      </c>
      <c r="AD9" s="115">
        <v>12.24</v>
      </c>
      <c r="AE9" s="115">
        <v>12.24</v>
      </c>
      <c r="AF9" s="115">
        <v>12.24</v>
      </c>
      <c r="AG9" s="115">
        <v>12.24</v>
      </c>
      <c r="AH9" s="115">
        <v>12.24</v>
      </c>
    </row>
    <row r="10" spans="1:34" ht="16.5" hidden="1">
      <c r="A10" s="114" t="s">
        <v>130</v>
      </c>
      <c r="B10" s="114" t="s">
        <v>55</v>
      </c>
      <c r="C10" s="114" t="s">
        <v>134</v>
      </c>
      <c r="D10" s="115">
        <v>12.25</v>
      </c>
      <c r="E10" s="115">
        <v>12.25</v>
      </c>
      <c r="F10" s="115">
        <v>12.25</v>
      </c>
      <c r="G10" s="115">
        <v>12.25</v>
      </c>
      <c r="H10" s="115">
        <v>12.25</v>
      </c>
      <c r="I10" s="115">
        <v>12.25</v>
      </c>
      <c r="J10" s="115">
        <v>12.25</v>
      </c>
      <c r="K10" s="115">
        <v>12.25</v>
      </c>
      <c r="L10" s="115">
        <v>12.25</v>
      </c>
      <c r="M10" s="115">
        <v>12.25</v>
      </c>
      <c r="N10" s="115">
        <v>12.25</v>
      </c>
      <c r="O10" s="115">
        <v>12.25</v>
      </c>
      <c r="P10" s="115">
        <v>12.25</v>
      </c>
      <c r="Q10" s="115">
        <v>12.24</v>
      </c>
      <c r="R10" s="115">
        <v>12.24</v>
      </c>
      <c r="S10" s="115">
        <v>12.24</v>
      </c>
      <c r="T10" s="115">
        <v>12.24</v>
      </c>
      <c r="U10" s="115">
        <v>12.24</v>
      </c>
      <c r="V10" s="115">
        <v>12.24</v>
      </c>
      <c r="W10" s="115">
        <v>12.24</v>
      </c>
      <c r="X10" s="115">
        <v>12.24</v>
      </c>
      <c r="Y10" s="115">
        <v>12.24</v>
      </c>
      <c r="Z10" s="115">
        <v>12.24</v>
      </c>
      <c r="AA10" s="115">
        <v>12.24</v>
      </c>
      <c r="AB10" s="115">
        <v>12.24</v>
      </c>
      <c r="AC10" s="115">
        <v>12.24</v>
      </c>
      <c r="AD10" s="115">
        <v>12.24</v>
      </c>
      <c r="AE10" s="115">
        <v>12.24</v>
      </c>
      <c r="AF10" s="115">
        <v>12.24</v>
      </c>
      <c r="AG10" s="115">
        <v>12.24</v>
      </c>
      <c r="AH10" s="115">
        <v>12.24</v>
      </c>
    </row>
    <row r="11" spans="1:34" ht="16.5" hidden="1">
      <c r="A11" s="114" t="s">
        <v>130</v>
      </c>
      <c r="B11" s="114" t="s">
        <v>131</v>
      </c>
      <c r="C11" s="114" t="s">
        <v>74</v>
      </c>
      <c r="D11" s="115">
        <v>9.9600000000000009</v>
      </c>
      <c r="E11" s="115">
        <v>10.01</v>
      </c>
      <c r="F11" s="115">
        <v>10.09</v>
      </c>
      <c r="G11" s="115">
        <v>10.19</v>
      </c>
      <c r="H11" s="115">
        <v>10.3</v>
      </c>
      <c r="I11" s="115">
        <v>10.4</v>
      </c>
      <c r="J11" s="115">
        <v>10.55</v>
      </c>
      <c r="K11" s="115">
        <v>10.7</v>
      </c>
      <c r="L11" s="115">
        <v>10.87</v>
      </c>
      <c r="M11" s="115">
        <v>11</v>
      </c>
      <c r="N11" s="115">
        <v>11.13</v>
      </c>
      <c r="O11" s="115">
        <v>11.17</v>
      </c>
      <c r="P11" s="115">
        <v>11.19</v>
      </c>
      <c r="Q11" s="115">
        <v>11.21</v>
      </c>
      <c r="R11" s="115">
        <v>11.24</v>
      </c>
      <c r="S11" s="115">
        <v>11.27</v>
      </c>
      <c r="T11" s="115">
        <v>11.3</v>
      </c>
      <c r="U11" s="115">
        <v>11.36</v>
      </c>
      <c r="V11" s="115">
        <v>11.42</v>
      </c>
      <c r="W11" s="115">
        <v>11.48</v>
      </c>
      <c r="X11" s="115">
        <v>11.53</v>
      </c>
      <c r="Y11" s="115">
        <v>11.56</v>
      </c>
      <c r="Z11" s="115">
        <v>11.57</v>
      </c>
      <c r="AA11" s="115">
        <v>11.59</v>
      </c>
      <c r="AB11" s="115">
        <v>11.6</v>
      </c>
      <c r="AC11" s="115">
        <v>11.6</v>
      </c>
      <c r="AD11" s="115">
        <v>11.62</v>
      </c>
      <c r="AE11" s="115">
        <v>11.62</v>
      </c>
      <c r="AF11" s="115">
        <v>11.62</v>
      </c>
      <c r="AG11" s="115">
        <v>11.63</v>
      </c>
      <c r="AH11" s="115">
        <v>11.64</v>
      </c>
    </row>
    <row r="12" spans="1:34" ht="16.5" hidden="1">
      <c r="A12" s="114" t="s">
        <v>130</v>
      </c>
      <c r="B12" s="114" t="s">
        <v>133</v>
      </c>
      <c r="C12" s="114" t="s">
        <v>74</v>
      </c>
      <c r="D12" s="115">
        <v>7.09</v>
      </c>
      <c r="E12" s="115">
        <v>7.14</v>
      </c>
      <c r="F12" s="115">
        <v>7.21</v>
      </c>
      <c r="G12" s="115">
        <v>7.3</v>
      </c>
      <c r="H12" s="115">
        <v>7.39</v>
      </c>
      <c r="I12" s="115">
        <v>7.48</v>
      </c>
      <c r="J12" s="115">
        <v>7.6</v>
      </c>
      <c r="K12" s="115">
        <v>7.74</v>
      </c>
      <c r="L12" s="115">
        <v>7.88</v>
      </c>
      <c r="M12" s="115">
        <v>8</v>
      </c>
      <c r="N12" s="115">
        <v>8.11</v>
      </c>
      <c r="O12" s="115">
        <v>8.14</v>
      </c>
      <c r="P12" s="115">
        <v>8.16</v>
      </c>
      <c r="Q12" s="115">
        <v>8.17</v>
      </c>
      <c r="R12" s="115">
        <v>8.19</v>
      </c>
      <c r="S12" s="115">
        <v>8.2200000000000006</v>
      </c>
      <c r="T12" s="115">
        <v>8.25</v>
      </c>
      <c r="U12" s="115">
        <v>8.3000000000000007</v>
      </c>
      <c r="V12" s="115">
        <v>8.35</v>
      </c>
      <c r="W12" s="115">
        <v>8.41</v>
      </c>
      <c r="X12" s="115">
        <v>8.4499999999999993</v>
      </c>
      <c r="Y12" s="115">
        <v>8.48</v>
      </c>
      <c r="Z12" s="115">
        <v>8.48</v>
      </c>
      <c r="AA12" s="115">
        <v>8.5</v>
      </c>
      <c r="AB12" s="115">
        <v>8.51</v>
      </c>
      <c r="AC12" s="115">
        <v>8.51</v>
      </c>
      <c r="AD12" s="115">
        <v>8.52</v>
      </c>
      <c r="AE12" s="115">
        <v>8.52</v>
      </c>
      <c r="AF12" s="115">
        <v>8.52</v>
      </c>
      <c r="AG12" s="115">
        <v>8.52</v>
      </c>
      <c r="AH12" s="115">
        <v>8.5299999999999994</v>
      </c>
    </row>
    <row r="13" spans="1:34" ht="16.5">
      <c r="A13" s="114" t="s">
        <v>130</v>
      </c>
      <c r="B13" s="114" t="s">
        <v>55</v>
      </c>
      <c r="C13" s="114" t="s">
        <v>74</v>
      </c>
      <c r="D13" s="115">
        <v>6.31</v>
      </c>
      <c r="E13" s="115">
        <v>6.37</v>
      </c>
      <c r="F13" s="115">
        <v>6.45</v>
      </c>
      <c r="G13" s="115">
        <v>6.54</v>
      </c>
      <c r="H13" s="115">
        <v>6.63</v>
      </c>
      <c r="I13" s="115">
        <v>6.72</v>
      </c>
      <c r="J13" s="115">
        <v>6.84</v>
      </c>
      <c r="K13" s="115">
        <v>6.98</v>
      </c>
      <c r="L13" s="115">
        <v>7.12</v>
      </c>
      <c r="M13" s="115">
        <v>7.23</v>
      </c>
      <c r="N13" s="115">
        <v>7.34</v>
      </c>
      <c r="O13" s="115">
        <v>7.37</v>
      </c>
      <c r="P13" s="115">
        <v>7.39</v>
      </c>
      <c r="Q13" s="115">
        <v>7.4</v>
      </c>
      <c r="R13" s="115">
        <v>7.42</v>
      </c>
      <c r="S13" s="115">
        <v>7.45</v>
      </c>
      <c r="T13" s="115">
        <v>7.48</v>
      </c>
      <c r="U13" s="115">
        <v>7.53</v>
      </c>
      <c r="V13" s="115">
        <v>7.58</v>
      </c>
      <c r="W13" s="115">
        <v>7.63</v>
      </c>
      <c r="X13" s="115">
        <v>7.67</v>
      </c>
      <c r="Y13" s="115">
        <v>7.7</v>
      </c>
      <c r="Z13" s="115">
        <v>7.7</v>
      </c>
      <c r="AA13" s="115">
        <v>7.72</v>
      </c>
      <c r="AB13" s="115">
        <v>7.73</v>
      </c>
      <c r="AC13" s="115">
        <v>7.73</v>
      </c>
      <c r="AD13" s="115">
        <v>7.74</v>
      </c>
      <c r="AE13" s="115">
        <v>7.74</v>
      </c>
      <c r="AF13" s="115">
        <v>7.74</v>
      </c>
      <c r="AG13" s="115">
        <v>7.74</v>
      </c>
      <c r="AH13" s="115">
        <v>7.75</v>
      </c>
    </row>
    <row r="14" spans="1:34" ht="16.5" hidden="1">
      <c r="A14" s="114" t="s">
        <v>130</v>
      </c>
      <c r="B14" s="114" t="s">
        <v>131</v>
      </c>
      <c r="C14" s="114" t="s">
        <v>135</v>
      </c>
      <c r="D14" s="115">
        <v>28.568000000000001</v>
      </c>
      <c r="E14" s="115">
        <v>28.16</v>
      </c>
      <c r="F14" s="115">
        <v>27.78</v>
      </c>
      <c r="G14" s="115">
        <v>27.96</v>
      </c>
      <c r="H14" s="115">
        <v>28.13</v>
      </c>
      <c r="I14" s="115">
        <v>28.31</v>
      </c>
      <c r="J14" s="115">
        <v>28.48</v>
      </c>
      <c r="K14" s="115">
        <v>28.66</v>
      </c>
      <c r="L14" s="115">
        <v>28.83</v>
      </c>
      <c r="M14" s="115">
        <v>29</v>
      </c>
      <c r="N14" s="115">
        <v>29.17</v>
      </c>
      <c r="O14" s="115">
        <v>29.35</v>
      </c>
      <c r="P14" s="115">
        <v>29.52</v>
      </c>
      <c r="Q14" s="115">
        <v>29.69</v>
      </c>
      <c r="R14" s="115">
        <v>29.86</v>
      </c>
      <c r="S14" s="115">
        <v>30.03</v>
      </c>
      <c r="T14" s="115">
        <v>30.2</v>
      </c>
      <c r="U14" s="115">
        <v>30.37</v>
      </c>
      <c r="V14" s="115">
        <v>30.54</v>
      </c>
      <c r="W14" s="115">
        <v>30.71</v>
      </c>
      <c r="X14" s="115">
        <v>30.88</v>
      </c>
      <c r="Y14" s="115">
        <v>31.05</v>
      </c>
      <c r="Z14" s="115">
        <v>31.22</v>
      </c>
      <c r="AA14" s="115">
        <v>31.39</v>
      </c>
      <c r="AB14" s="115">
        <v>31.56</v>
      </c>
      <c r="AC14" s="115">
        <v>31.73</v>
      </c>
      <c r="AD14" s="115">
        <v>31.89</v>
      </c>
      <c r="AE14" s="115">
        <v>32.06</v>
      </c>
      <c r="AF14" s="115">
        <v>32.229999999999997</v>
      </c>
      <c r="AG14" s="115">
        <v>32.4</v>
      </c>
      <c r="AH14" s="115">
        <v>32.57</v>
      </c>
    </row>
    <row r="15" spans="1:34" ht="16.5" hidden="1">
      <c r="A15" s="114" t="s">
        <v>130</v>
      </c>
      <c r="B15" s="114" t="s">
        <v>131</v>
      </c>
      <c r="C15" s="114" t="s">
        <v>136</v>
      </c>
      <c r="D15" s="115">
        <v>30.888999999999999</v>
      </c>
      <c r="E15" s="115">
        <v>30.33</v>
      </c>
      <c r="F15" s="115">
        <v>29.8</v>
      </c>
      <c r="G15" s="115">
        <v>30</v>
      </c>
      <c r="H15" s="115">
        <v>30.21</v>
      </c>
      <c r="I15" s="115">
        <v>30.41</v>
      </c>
      <c r="J15" s="115">
        <v>30.61</v>
      </c>
      <c r="K15" s="115">
        <v>30.81</v>
      </c>
      <c r="L15" s="115">
        <v>31.02</v>
      </c>
      <c r="M15" s="115">
        <v>31.22</v>
      </c>
      <c r="N15" s="115">
        <v>31.41</v>
      </c>
      <c r="O15" s="115">
        <v>31.61</v>
      </c>
      <c r="P15" s="115">
        <v>31.81</v>
      </c>
      <c r="Q15" s="115">
        <v>32.01</v>
      </c>
      <c r="R15" s="115">
        <v>32.21</v>
      </c>
      <c r="S15" s="115">
        <v>32.4</v>
      </c>
      <c r="T15" s="115">
        <v>32.6</v>
      </c>
      <c r="U15" s="115">
        <v>32.79</v>
      </c>
      <c r="V15" s="115">
        <v>32.99</v>
      </c>
      <c r="W15" s="115">
        <v>33.18</v>
      </c>
      <c r="X15" s="115">
        <v>33.380000000000003</v>
      </c>
      <c r="Y15" s="115">
        <v>33.57</v>
      </c>
      <c r="Z15" s="115">
        <v>33.76</v>
      </c>
      <c r="AA15" s="115">
        <v>33.950000000000003</v>
      </c>
      <c r="AB15" s="115">
        <v>34.15</v>
      </c>
      <c r="AC15" s="115">
        <v>34.340000000000003</v>
      </c>
      <c r="AD15" s="115">
        <v>34.53</v>
      </c>
      <c r="AE15" s="115">
        <v>34.72</v>
      </c>
      <c r="AF15" s="115">
        <v>34.909999999999997</v>
      </c>
      <c r="AG15" s="115">
        <v>35.1</v>
      </c>
      <c r="AH15" s="115">
        <v>35.29</v>
      </c>
    </row>
    <row r="16" spans="1:34" ht="16.5" hidden="1">
      <c r="A16" s="114" t="s">
        <v>130</v>
      </c>
      <c r="B16" s="114" t="s">
        <v>131</v>
      </c>
      <c r="C16" s="114" t="s">
        <v>137</v>
      </c>
      <c r="D16" s="115">
        <v>0</v>
      </c>
      <c r="E16" s="115">
        <v>0</v>
      </c>
      <c r="F16" s="115">
        <v>0</v>
      </c>
      <c r="G16" s="115">
        <v>0</v>
      </c>
      <c r="H16" s="115">
        <v>0</v>
      </c>
      <c r="I16" s="115">
        <v>0</v>
      </c>
      <c r="J16" s="115">
        <v>0</v>
      </c>
      <c r="K16" s="115">
        <v>0</v>
      </c>
      <c r="L16" s="115">
        <v>0</v>
      </c>
      <c r="M16" s="115">
        <v>0</v>
      </c>
      <c r="N16" s="115">
        <v>0</v>
      </c>
      <c r="O16" s="115">
        <v>0</v>
      </c>
      <c r="P16" s="115">
        <v>0</v>
      </c>
      <c r="Q16" s="115">
        <v>0</v>
      </c>
      <c r="R16" s="115">
        <v>0</v>
      </c>
      <c r="S16" s="115">
        <v>0</v>
      </c>
      <c r="T16" s="115">
        <v>0</v>
      </c>
      <c r="U16" s="115">
        <v>0</v>
      </c>
      <c r="V16" s="115">
        <v>0</v>
      </c>
      <c r="W16" s="115">
        <v>0</v>
      </c>
      <c r="X16" s="115">
        <v>0</v>
      </c>
      <c r="Y16" s="115">
        <v>0</v>
      </c>
      <c r="Z16" s="115">
        <v>0</v>
      </c>
      <c r="AA16" s="115">
        <v>0</v>
      </c>
      <c r="AB16" s="115">
        <v>0</v>
      </c>
      <c r="AC16" s="115">
        <v>0</v>
      </c>
      <c r="AD16" s="115">
        <v>0</v>
      </c>
      <c r="AE16" s="115">
        <v>0</v>
      </c>
      <c r="AF16" s="115">
        <v>0</v>
      </c>
      <c r="AG16" s="115">
        <v>0</v>
      </c>
      <c r="AH16" s="115">
        <v>0</v>
      </c>
    </row>
    <row r="17" spans="1:34" ht="16.5" hidden="1">
      <c r="A17" s="114" t="s">
        <v>130</v>
      </c>
      <c r="B17" s="114" t="s">
        <v>131</v>
      </c>
      <c r="C17" s="114" t="s">
        <v>138</v>
      </c>
      <c r="D17" s="115">
        <v>2.2669999999999999</v>
      </c>
      <c r="E17" s="115">
        <v>2.2799999999999998</v>
      </c>
      <c r="F17" s="115">
        <v>2.29</v>
      </c>
      <c r="G17" s="115">
        <v>2.29</v>
      </c>
      <c r="H17" s="115">
        <v>2.2999999999999998</v>
      </c>
      <c r="I17" s="115">
        <v>2.31</v>
      </c>
      <c r="J17" s="115">
        <v>2.3199999999999998</v>
      </c>
      <c r="K17" s="115">
        <v>2.33</v>
      </c>
      <c r="L17" s="115">
        <v>2.34</v>
      </c>
      <c r="M17" s="115">
        <v>2.35</v>
      </c>
      <c r="N17" s="115">
        <v>2.36</v>
      </c>
      <c r="O17" s="115">
        <v>2.37</v>
      </c>
      <c r="P17" s="115">
        <v>2.38</v>
      </c>
      <c r="Q17" s="115">
        <v>2.39</v>
      </c>
      <c r="R17" s="115">
        <v>2.4</v>
      </c>
      <c r="S17" s="115">
        <v>2.41</v>
      </c>
      <c r="T17" s="115">
        <v>2.42</v>
      </c>
      <c r="U17" s="115">
        <v>2.4300000000000002</v>
      </c>
      <c r="V17" s="115">
        <v>2.44</v>
      </c>
      <c r="W17" s="115">
        <v>2.4500000000000002</v>
      </c>
      <c r="X17" s="115">
        <v>2.46</v>
      </c>
      <c r="Y17" s="115">
        <v>2.4700000000000002</v>
      </c>
      <c r="Z17" s="115">
        <v>2.48</v>
      </c>
      <c r="AA17" s="115">
        <v>2.4900000000000002</v>
      </c>
      <c r="AB17" s="115">
        <v>2.5</v>
      </c>
      <c r="AC17" s="115">
        <v>2.5099999999999998</v>
      </c>
      <c r="AD17" s="115">
        <v>2.52</v>
      </c>
      <c r="AE17" s="115">
        <v>2.5299999999999998</v>
      </c>
      <c r="AF17" s="115">
        <v>2.54</v>
      </c>
      <c r="AG17" s="115">
        <v>2.5499999999999998</v>
      </c>
      <c r="AH17" s="115">
        <v>2.56</v>
      </c>
    </row>
    <row r="18" spans="1:34" ht="16.5" hidden="1">
      <c r="A18" s="114" t="s">
        <v>130</v>
      </c>
      <c r="B18" s="114" t="s">
        <v>131</v>
      </c>
      <c r="C18" s="114" t="s">
        <v>139</v>
      </c>
      <c r="D18" s="115">
        <v>28.463000000000001</v>
      </c>
      <c r="E18" s="115">
        <v>29.37</v>
      </c>
      <c r="F18" s="115">
        <v>31.78</v>
      </c>
      <c r="G18" s="115">
        <v>33.92</v>
      </c>
      <c r="H18" s="115">
        <v>34.74</v>
      </c>
      <c r="I18" s="115">
        <v>35.56</v>
      </c>
      <c r="J18" s="115">
        <v>36.47</v>
      </c>
      <c r="K18" s="115">
        <v>36.22</v>
      </c>
      <c r="L18" s="115">
        <v>36</v>
      </c>
      <c r="M18" s="115">
        <v>35.67</v>
      </c>
      <c r="N18" s="115">
        <v>35.380000000000003</v>
      </c>
      <c r="O18" s="115">
        <v>35.119999999999997</v>
      </c>
      <c r="P18" s="115">
        <v>34.85</v>
      </c>
      <c r="Q18" s="115">
        <v>34.57</v>
      </c>
      <c r="R18" s="115">
        <v>34.33</v>
      </c>
      <c r="S18" s="115">
        <v>34.1</v>
      </c>
      <c r="T18" s="115">
        <v>33.89</v>
      </c>
      <c r="U18" s="115">
        <v>33.74</v>
      </c>
      <c r="V18" s="115">
        <v>33.590000000000003</v>
      </c>
      <c r="W18" s="115">
        <v>33.450000000000003</v>
      </c>
      <c r="X18" s="115">
        <v>33.31</v>
      </c>
      <c r="Y18" s="115">
        <v>33.18</v>
      </c>
      <c r="Z18" s="115">
        <v>33</v>
      </c>
      <c r="AA18" s="115">
        <v>32.85</v>
      </c>
      <c r="AB18" s="115">
        <v>32.69</v>
      </c>
      <c r="AC18" s="115">
        <v>32.5</v>
      </c>
      <c r="AD18" s="115">
        <v>32.32</v>
      </c>
      <c r="AE18" s="115">
        <v>32.14</v>
      </c>
      <c r="AF18" s="115">
        <v>31.96</v>
      </c>
      <c r="AG18" s="115">
        <v>31.78</v>
      </c>
      <c r="AH18" s="115">
        <v>31.63</v>
      </c>
    </row>
    <row r="19" spans="1:34" ht="16.5" hidden="1">
      <c r="A19" s="114" t="s">
        <v>130</v>
      </c>
      <c r="B19" s="114" t="s">
        <v>131</v>
      </c>
      <c r="C19" s="114" t="s">
        <v>140</v>
      </c>
      <c r="D19" s="115">
        <v>75.757999999999996</v>
      </c>
      <c r="E19" s="115">
        <v>75.38</v>
      </c>
      <c r="F19" s="115">
        <v>75.03</v>
      </c>
      <c r="G19" s="115">
        <v>75.42</v>
      </c>
      <c r="H19" s="115">
        <v>75.81</v>
      </c>
      <c r="I19" s="115">
        <v>76.19</v>
      </c>
      <c r="J19" s="115">
        <v>76.58</v>
      </c>
      <c r="K19" s="115">
        <v>76.959999999999994</v>
      </c>
      <c r="L19" s="115">
        <v>77.349999999999994</v>
      </c>
      <c r="M19" s="115">
        <v>77.73</v>
      </c>
      <c r="N19" s="115">
        <v>78.12</v>
      </c>
      <c r="O19" s="115">
        <v>78.5</v>
      </c>
      <c r="P19" s="115">
        <v>78.89</v>
      </c>
      <c r="Q19" s="115">
        <v>79.27</v>
      </c>
      <c r="R19" s="115">
        <v>79.66</v>
      </c>
      <c r="S19" s="115">
        <v>80.05</v>
      </c>
      <c r="T19" s="115">
        <v>80.430000000000007</v>
      </c>
      <c r="U19" s="115">
        <v>80.819999999999993</v>
      </c>
      <c r="V19" s="115">
        <v>81.209999999999994</v>
      </c>
      <c r="W19" s="115">
        <v>81.59</v>
      </c>
      <c r="X19" s="115">
        <v>81.98</v>
      </c>
      <c r="Y19" s="115">
        <v>82.37</v>
      </c>
      <c r="Z19" s="115">
        <v>82.76</v>
      </c>
      <c r="AA19" s="115">
        <v>83.15</v>
      </c>
      <c r="AB19" s="115">
        <v>83.54</v>
      </c>
      <c r="AC19" s="115">
        <v>83.93</v>
      </c>
      <c r="AD19" s="115">
        <v>84.32</v>
      </c>
      <c r="AE19" s="115">
        <v>84.71</v>
      </c>
      <c r="AF19" s="115">
        <v>85.1</v>
      </c>
      <c r="AG19" s="115">
        <v>85.49</v>
      </c>
      <c r="AH19" s="115">
        <v>85.88</v>
      </c>
    </row>
    <row r="20" spans="1:34" ht="16.5" hidden="1">
      <c r="A20" s="114" t="s">
        <v>130</v>
      </c>
      <c r="B20" s="114" t="s">
        <v>131</v>
      </c>
      <c r="C20" s="114" t="s">
        <v>141</v>
      </c>
      <c r="D20" s="115">
        <v>25.585999999999999</v>
      </c>
      <c r="E20" s="115">
        <v>26.56</v>
      </c>
      <c r="F20" s="115">
        <v>29.03</v>
      </c>
      <c r="G20" s="115">
        <v>31.19</v>
      </c>
      <c r="H20" s="115">
        <v>32.04</v>
      </c>
      <c r="I20" s="115">
        <v>32.880000000000003</v>
      </c>
      <c r="J20" s="115">
        <v>33.83</v>
      </c>
      <c r="K20" s="115">
        <v>33.6</v>
      </c>
      <c r="L20" s="115">
        <v>33.42</v>
      </c>
      <c r="M20" s="115">
        <v>33.130000000000003</v>
      </c>
      <c r="N20" s="115">
        <v>32.86</v>
      </c>
      <c r="O20" s="115">
        <v>32.619999999999997</v>
      </c>
      <c r="P20" s="115">
        <v>32.39</v>
      </c>
      <c r="Q20" s="115">
        <v>32.14</v>
      </c>
      <c r="R20" s="115">
        <v>31.91</v>
      </c>
      <c r="S20" s="115">
        <v>31.71</v>
      </c>
      <c r="T20" s="115">
        <v>31.52</v>
      </c>
      <c r="U20" s="115">
        <v>31.4</v>
      </c>
      <c r="V20" s="115">
        <v>31.26</v>
      </c>
      <c r="W20" s="115">
        <v>31.15</v>
      </c>
      <c r="X20" s="115">
        <v>31.04</v>
      </c>
      <c r="Y20" s="115">
        <v>30.92</v>
      </c>
      <c r="Z20" s="115">
        <v>30.76</v>
      </c>
      <c r="AA20" s="115">
        <v>30.63</v>
      </c>
      <c r="AB20" s="115">
        <v>30.49</v>
      </c>
      <c r="AC20" s="115">
        <v>30.32</v>
      </c>
      <c r="AD20" s="115">
        <v>30.16</v>
      </c>
      <c r="AE20" s="115">
        <v>30.01</v>
      </c>
      <c r="AF20" s="115">
        <v>29.85</v>
      </c>
      <c r="AG20" s="115">
        <v>29.69</v>
      </c>
      <c r="AH20" s="115">
        <v>29.54</v>
      </c>
    </row>
    <row r="21" spans="1:34" ht="16.5" hidden="1">
      <c r="A21" s="114" t="s">
        <v>130</v>
      </c>
      <c r="B21" s="114" t="s">
        <v>131</v>
      </c>
      <c r="C21" s="114" t="s">
        <v>142</v>
      </c>
      <c r="D21" s="115">
        <v>40.392000000000003</v>
      </c>
      <c r="E21" s="115">
        <v>39.880000000000003</v>
      </c>
      <c r="F21" s="115">
        <v>39.39</v>
      </c>
      <c r="G21" s="115">
        <v>39.64</v>
      </c>
      <c r="H21" s="115">
        <v>39.880000000000003</v>
      </c>
      <c r="I21" s="115">
        <v>40.119999999999997</v>
      </c>
      <c r="J21" s="115">
        <v>40.36</v>
      </c>
      <c r="K21" s="115">
        <v>40.6</v>
      </c>
      <c r="L21" s="115">
        <v>40.840000000000003</v>
      </c>
      <c r="M21" s="115">
        <v>41.08</v>
      </c>
      <c r="N21" s="115">
        <v>41.31</v>
      </c>
      <c r="O21" s="115">
        <v>41.55</v>
      </c>
      <c r="P21" s="115">
        <v>41.79</v>
      </c>
      <c r="Q21" s="115">
        <v>42.02</v>
      </c>
      <c r="R21" s="115">
        <v>42.26</v>
      </c>
      <c r="S21" s="115">
        <v>42.5</v>
      </c>
      <c r="T21" s="115">
        <v>42.73</v>
      </c>
      <c r="U21" s="115">
        <v>42.97</v>
      </c>
      <c r="V21" s="115">
        <v>43.2</v>
      </c>
      <c r="W21" s="115">
        <v>43.44</v>
      </c>
      <c r="X21" s="115">
        <v>43.67</v>
      </c>
      <c r="Y21" s="115">
        <v>43.91</v>
      </c>
      <c r="Z21" s="115">
        <v>44.14</v>
      </c>
      <c r="AA21" s="115">
        <v>44.37</v>
      </c>
      <c r="AB21" s="115">
        <v>44.61</v>
      </c>
      <c r="AC21" s="115">
        <v>44.84</v>
      </c>
      <c r="AD21" s="115">
        <v>45.07</v>
      </c>
      <c r="AE21" s="115">
        <v>45.31</v>
      </c>
      <c r="AF21" s="115">
        <v>45.54</v>
      </c>
      <c r="AG21" s="115">
        <v>45.77</v>
      </c>
      <c r="AH21" s="115">
        <v>46</v>
      </c>
    </row>
    <row r="22" spans="1:34" ht="16.5" hidden="1">
      <c r="A22" s="114" t="s">
        <v>130</v>
      </c>
      <c r="B22" s="114" t="s">
        <v>131</v>
      </c>
      <c r="C22" s="114" t="s">
        <v>143</v>
      </c>
      <c r="D22" s="115">
        <v>32.942</v>
      </c>
      <c r="E22" s="115">
        <v>32.450000000000003</v>
      </c>
      <c r="F22" s="115">
        <v>31.98</v>
      </c>
      <c r="G22" s="115">
        <v>32.18</v>
      </c>
      <c r="H22" s="115">
        <v>32.39</v>
      </c>
      <c r="I22" s="115">
        <v>32.590000000000003</v>
      </c>
      <c r="J22" s="115">
        <v>32.799999999999997</v>
      </c>
      <c r="K22" s="115">
        <v>33</v>
      </c>
      <c r="L22" s="115">
        <v>33.21</v>
      </c>
      <c r="M22" s="115">
        <v>33.409999999999997</v>
      </c>
      <c r="N22" s="115">
        <v>33.61</v>
      </c>
      <c r="O22" s="115">
        <v>33.81</v>
      </c>
      <c r="P22" s="115">
        <v>34.01</v>
      </c>
      <c r="Q22" s="115">
        <v>34.21</v>
      </c>
      <c r="R22" s="115">
        <v>34.409999999999997</v>
      </c>
      <c r="S22" s="115">
        <v>34.61</v>
      </c>
      <c r="T22" s="115">
        <v>34.81</v>
      </c>
      <c r="U22" s="115">
        <v>35.01</v>
      </c>
      <c r="V22" s="115">
        <v>35.21</v>
      </c>
      <c r="W22" s="115">
        <v>35.409999999999997</v>
      </c>
      <c r="X22" s="115">
        <v>35.61</v>
      </c>
      <c r="Y22" s="115">
        <v>35.799999999999997</v>
      </c>
      <c r="Z22" s="115">
        <v>36</v>
      </c>
      <c r="AA22" s="115">
        <v>36.200000000000003</v>
      </c>
      <c r="AB22" s="115">
        <v>36.4</v>
      </c>
      <c r="AC22" s="115">
        <v>36.590000000000003</v>
      </c>
      <c r="AD22" s="115">
        <v>36.79</v>
      </c>
      <c r="AE22" s="115">
        <v>36.979999999999997</v>
      </c>
      <c r="AF22" s="115">
        <v>37.18</v>
      </c>
      <c r="AG22" s="115">
        <v>37.380000000000003</v>
      </c>
      <c r="AH22" s="115">
        <v>37.57</v>
      </c>
    </row>
    <row r="23" spans="1:34" ht="16.5" hidden="1">
      <c r="A23" s="114" t="s">
        <v>130</v>
      </c>
      <c r="B23" s="114" t="s">
        <v>131</v>
      </c>
      <c r="C23" s="114" t="s">
        <v>144</v>
      </c>
      <c r="D23" s="115">
        <v>2.2669999999999999</v>
      </c>
      <c r="E23" s="115">
        <v>2.2799999999999998</v>
      </c>
      <c r="F23" s="115">
        <v>2.29</v>
      </c>
      <c r="G23" s="115">
        <v>2.29</v>
      </c>
      <c r="H23" s="115">
        <v>2.2999999999999998</v>
      </c>
      <c r="I23" s="115">
        <v>2.31</v>
      </c>
      <c r="J23" s="115">
        <v>2.3199999999999998</v>
      </c>
      <c r="K23" s="115">
        <v>2.33</v>
      </c>
      <c r="L23" s="115">
        <v>2.34</v>
      </c>
      <c r="M23" s="115">
        <v>2.35</v>
      </c>
      <c r="N23" s="115">
        <v>2.36</v>
      </c>
      <c r="O23" s="115">
        <v>2.37</v>
      </c>
      <c r="P23" s="115">
        <v>2.38</v>
      </c>
      <c r="Q23" s="115">
        <v>2.39</v>
      </c>
      <c r="R23" s="115">
        <v>2.4</v>
      </c>
      <c r="S23" s="115">
        <v>2.41</v>
      </c>
      <c r="T23" s="115">
        <v>2.42</v>
      </c>
      <c r="U23" s="115">
        <v>2.4300000000000002</v>
      </c>
      <c r="V23" s="115">
        <v>2.44</v>
      </c>
      <c r="W23" s="115">
        <v>2.4500000000000002</v>
      </c>
      <c r="X23" s="115">
        <v>2.46</v>
      </c>
      <c r="Y23" s="115">
        <v>2.4700000000000002</v>
      </c>
      <c r="Z23" s="115">
        <v>2.48</v>
      </c>
      <c r="AA23" s="115">
        <v>2.4900000000000002</v>
      </c>
      <c r="AB23" s="115">
        <v>2.5</v>
      </c>
      <c r="AC23" s="115">
        <v>2.5099999999999998</v>
      </c>
      <c r="AD23" s="115">
        <v>2.52</v>
      </c>
      <c r="AE23" s="115">
        <v>2.5299999999999998</v>
      </c>
      <c r="AF23" s="115">
        <v>2.54</v>
      </c>
      <c r="AG23" s="115">
        <v>2.5499999999999998</v>
      </c>
      <c r="AH23" s="115">
        <v>2.56</v>
      </c>
    </row>
    <row r="24" spans="1:34" ht="16.5" hidden="1">
      <c r="A24" s="114" t="s">
        <v>130</v>
      </c>
      <c r="B24" s="114" t="s">
        <v>131</v>
      </c>
      <c r="C24" s="114" t="s">
        <v>145</v>
      </c>
      <c r="D24" s="115">
        <v>4.016</v>
      </c>
      <c r="E24" s="115">
        <v>3.03</v>
      </c>
      <c r="F24" s="115">
        <v>2.08</v>
      </c>
      <c r="G24" s="115">
        <v>2.2200000000000002</v>
      </c>
      <c r="H24" s="115">
        <v>2.35</v>
      </c>
      <c r="I24" s="115">
        <v>2.48</v>
      </c>
      <c r="J24" s="115">
        <v>2.61</v>
      </c>
      <c r="K24" s="115">
        <v>2.73</v>
      </c>
      <c r="L24" s="115">
        <v>2.86</v>
      </c>
      <c r="M24" s="115">
        <v>2.98</v>
      </c>
      <c r="N24" s="115">
        <v>3.1</v>
      </c>
      <c r="O24" s="115">
        <v>3.22</v>
      </c>
      <c r="P24" s="115">
        <v>3.34</v>
      </c>
      <c r="Q24" s="115">
        <v>3.45</v>
      </c>
      <c r="R24" s="115">
        <v>3.57</v>
      </c>
      <c r="S24" s="115">
        <v>3.68</v>
      </c>
      <c r="T24" s="115">
        <v>3.79</v>
      </c>
      <c r="U24" s="115">
        <v>3.9</v>
      </c>
      <c r="V24" s="115">
        <v>4.01</v>
      </c>
      <c r="W24" s="115">
        <v>4.12</v>
      </c>
      <c r="X24" s="115">
        <v>4.22</v>
      </c>
      <c r="Y24" s="115">
        <v>4.33</v>
      </c>
      <c r="Z24" s="115">
        <v>4.43</v>
      </c>
      <c r="AA24" s="115">
        <v>4.53</v>
      </c>
      <c r="AB24" s="115">
        <v>4.63</v>
      </c>
      <c r="AC24" s="115">
        <v>4.7300000000000004</v>
      </c>
      <c r="AD24" s="115">
        <v>4.83</v>
      </c>
      <c r="AE24" s="115">
        <v>4.93</v>
      </c>
      <c r="AF24" s="115">
        <v>5.03</v>
      </c>
      <c r="AG24" s="115">
        <v>5.12</v>
      </c>
      <c r="AH24" s="115">
        <v>5.21</v>
      </c>
    </row>
    <row r="25" spans="1:34" ht="16.5" hidden="1">
      <c r="A25" s="114" t="s">
        <v>130</v>
      </c>
      <c r="B25" s="114" t="s">
        <v>131</v>
      </c>
      <c r="C25" s="114" t="s">
        <v>146</v>
      </c>
      <c r="D25" s="115">
        <v>5.2549999999999999</v>
      </c>
      <c r="E25" s="115">
        <v>4.9400000000000004</v>
      </c>
      <c r="F25" s="115">
        <v>4.6500000000000004</v>
      </c>
      <c r="G25" s="115">
        <v>4.71</v>
      </c>
      <c r="H25" s="115">
        <v>4.7699999999999996</v>
      </c>
      <c r="I25" s="115">
        <v>4.82</v>
      </c>
      <c r="J25" s="115">
        <v>4.88</v>
      </c>
      <c r="K25" s="115">
        <v>4.9400000000000004</v>
      </c>
      <c r="L25" s="115">
        <v>5</v>
      </c>
      <c r="M25" s="115">
        <v>5.05</v>
      </c>
      <c r="N25" s="115">
        <v>5.1100000000000003</v>
      </c>
      <c r="O25" s="115">
        <v>5.17</v>
      </c>
      <c r="P25" s="115">
        <v>5.22</v>
      </c>
      <c r="Q25" s="115">
        <v>5.28</v>
      </c>
      <c r="R25" s="115">
        <v>5.33</v>
      </c>
      <c r="S25" s="115">
        <v>5.39</v>
      </c>
      <c r="T25" s="115">
        <v>5.44</v>
      </c>
      <c r="U25" s="115">
        <v>5.49</v>
      </c>
      <c r="V25" s="115">
        <v>5.55</v>
      </c>
      <c r="W25" s="115">
        <v>5.6</v>
      </c>
      <c r="X25" s="115">
        <v>5.65</v>
      </c>
      <c r="Y25" s="115">
        <v>5.7</v>
      </c>
      <c r="Z25" s="115">
        <v>5.75</v>
      </c>
      <c r="AA25" s="115">
        <v>5.8</v>
      </c>
      <c r="AB25" s="115">
        <v>5.86</v>
      </c>
      <c r="AC25" s="115">
        <v>5.91</v>
      </c>
      <c r="AD25" s="115">
        <v>5.96</v>
      </c>
      <c r="AE25" s="115">
        <v>6.01</v>
      </c>
      <c r="AF25" s="115">
        <v>6.05</v>
      </c>
      <c r="AG25" s="115">
        <v>6.1</v>
      </c>
      <c r="AH25" s="115">
        <v>6.15</v>
      </c>
    </row>
    <row r="26" spans="1:34" ht="16.5" hidden="1">
      <c r="A26" s="114" t="s">
        <v>147</v>
      </c>
      <c r="B26" s="114" t="s">
        <v>131</v>
      </c>
      <c r="C26" s="114" t="s">
        <v>132</v>
      </c>
      <c r="D26" s="115">
        <v>8.5999999999999993E-2</v>
      </c>
      <c r="E26" s="115">
        <v>0.09</v>
      </c>
      <c r="F26" s="115">
        <v>0.09</v>
      </c>
      <c r="G26" s="115">
        <v>0.09</v>
      </c>
      <c r="H26" s="115">
        <v>0.09</v>
      </c>
      <c r="I26" s="115">
        <v>0.1</v>
      </c>
      <c r="J26" s="115">
        <v>0.1</v>
      </c>
      <c r="K26" s="115">
        <v>0.1</v>
      </c>
      <c r="L26" s="115">
        <v>0.1</v>
      </c>
      <c r="M26" s="115">
        <v>0.1</v>
      </c>
      <c r="N26" s="115">
        <v>0.1</v>
      </c>
      <c r="O26" s="115">
        <v>0.11</v>
      </c>
      <c r="P26" s="115">
        <v>0.11</v>
      </c>
      <c r="Q26" s="115">
        <v>0.11</v>
      </c>
      <c r="R26" s="115">
        <v>0.11</v>
      </c>
      <c r="S26" s="115">
        <v>0.11</v>
      </c>
      <c r="T26" s="115">
        <v>0.11</v>
      </c>
      <c r="U26" s="115">
        <v>0.11</v>
      </c>
      <c r="V26" s="115">
        <v>0.11</v>
      </c>
      <c r="W26" s="115">
        <v>0.12</v>
      </c>
      <c r="X26" s="115">
        <v>0.12</v>
      </c>
      <c r="Y26" s="115">
        <v>0.12</v>
      </c>
      <c r="Z26" s="115">
        <v>0.12</v>
      </c>
      <c r="AA26" s="115">
        <v>0.12</v>
      </c>
      <c r="AB26" s="115">
        <v>0.12</v>
      </c>
      <c r="AC26" s="115">
        <v>0.12</v>
      </c>
      <c r="AD26" s="115">
        <v>0.13</v>
      </c>
      <c r="AE26" s="115">
        <v>0.13</v>
      </c>
      <c r="AF26" s="115">
        <v>0.13</v>
      </c>
      <c r="AG26" s="115">
        <v>0.13</v>
      </c>
      <c r="AH26" s="115">
        <v>0.13</v>
      </c>
    </row>
    <row r="27" spans="1:34" ht="16.5" hidden="1">
      <c r="A27" s="114" t="s">
        <v>147</v>
      </c>
      <c r="B27" s="114" t="s">
        <v>133</v>
      </c>
      <c r="C27" s="114" t="s">
        <v>132</v>
      </c>
      <c r="D27" s="115">
        <v>5.6000000000000001E-2</v>
      </c>
      <c r="E27" s="115">
        <v>0.06</v>
      </c>
      <c r="F27" s="115">
        <v>0.05</v>
      </c>
      <c r="G27" s="115">
        <v>0.06</v>
      </c>
      <c r="H27" s="115">
        <v>0.06</v>
      </c>
      <c r="I27" s="115">
        <v>0.06</v>
      </c>
      <c r="J27" s="115">
        <v>0.06</v>
      </c>
      <c r="K27" s="115">
        <v>0.06</v>
      </c>
      <c r="L27" s="115">
        <v>0.06</v>
      </c>
      <c r="M27" s="115">
        <v>7.0000000000000007E-2</v>
      </c>
      <c r="N27" s="115">
        <v>7.0000000000000007E-2</v>
      </c>
      <c r="O27" s="115">
        <v>7.0000000000000007E-2</v>
      </c>
      <c r="P27" s="115">
        <v>7.0000000000000007E-2</v>
      </c>
      <c r="Q27" s="115">
        <v>7.0000000000000007E-2</v>
      </c>
      <c r="R27" s="115">
        <v>7.0000000000000007E-2</v>
      </c>
      <c r="S27" s="115">
        <v>7.0000000000000007E-2</v>
      </c>
      <c r="T27" s="115">
        <v>7.0000000000000007E-2</v>
      </c>
      <c r="U27" s="115">
        <v>7.0000000000000007E-2</v>
      </c>
      <c r="V27" s="115">
        <v>0.08</v>
      </c>
      <c r="W27" s="115">
        <v>0.08</v>
      </c>
      <c r="X27" s="115">
        <v>0.08</v>
      </c>
      <c r="Y27" s="115">
        <v>0.08</v>
      </c>
      <c r="Z27" s="115">
        <v>0.08</v>
      </c>
      <c r="AA27" s="115">
        <v>0.08</v>
      </c>
      <c r="AB27" s="115">
        <v>0.08</v>
      </c>
      <c r="AC27" s="115">
        <v>0.08</v>
      </c>
      <c r="AD27" s="115">
        <v>0.08</v>
      </c>
      <c r="AE27" s="115">
        <v>0.08</v>
      </c>
      <c r="AF27" s="115">
        <v>0.09</v>
      </c>
      <c r="AG27" s="115">
        <v>0.09</v>
      </c>
      <c r="AH27" s="115">
        <v>0.09</v>
      </c>
    </row>
    <row r="28" spans="1:34" ht="16.5" hidden="1">
      <c r="A28" s="114" t="s">
        <v>147</v>
      </c>
      <c r="B28" s="114" t="s">
        <v>55</v>
      </c>
      <c r="C28" s="114" t="s">
        <v>132</v>
      </c>
      <c r="D28" s="115">
        <v>3.6999999999999998E-2</v>
      </c>
      <c r="E28" s="115">
        <v>0.03</v>
      </c>
      <c r="F28" s="115">
        <v>0.03</v>
      </c>
      <c r="G28" s="115">
        <v>0.03</v>
      </c>
      <c r="H28" s="115">
        <v>0.04</v>
      </c>
      <c r="I28" s="115">
        <v>0.04</v>
      </c>
      <c r="J28" s="115">
        <v>0.04</v>
      </c>
      <c r="K28" s="115">
        <v>0.04</v>
      </c>
      <c r="L28" s="115">
        <v>0.04</v>
      </c>
      <c r="M28" s="115">
        <v>0.04</v>
      </c>
      <c r="N28" s="115">
        <v>0.04</v>
      </c>
      <c r="O28" s="115">
        <v>0.04</v>
      </c>
      <c r="P28" s="115">
        <v>0.05</v>
      </c>
      <c r="Q28" s="115">
        <v>0.05</v>
      </c>
      <c r="R28" s="115">
        <v>0.05</v>
      </c>
      <c r="S28" s="115">
        <v>0.05</v>
      </c>
      <c r="T28" s="115">
        <v>0.05</v>
      </c>
      <c r="U28" s="115">
        <v>0.05</v>
      </c>
      <c r="V28" s="115">
        <v>0.05</v>
      </c>
      <c r="W28" s="115">
        <v>0.05</v>
      </c>
      <c r="X28" s="115">
        <v>0.05</v>
      </c>
      <c r="Y28" s="115">
        <v>0.05</v>
      </c>
      <c r="Z28" s="115">
        <v>0.05</v>
      </c>
      <c r="AA28" s="115">
        <v>0.05</v>
      </c>
      <c r="AB28" s="115">
        <v>0.06</v>
      </c>
      <c r="AC28" s="115">
        <v>0.06</v>
      </c>
      <c r="AD28" s="115">
        <v>0.06</v>
      </c>
      <c r="AE28" s="115">
        <v>0.06</v>
      </c>
      <c r="AF28" s="115">
        <v>0.06</v>
      </c>
      <c r="AG28" s="115">
        <v>0.06</v>
      </c>
      <c r="AH28" s="115">
        <v>0.06</v>
      </c>
    </row>
    <row r="29" spans="1:34" ht="16.5" hidden="1">
      <c r="A29" s="114" t="s">
        <v>147</v>
      </c>
      <c r="B29" s="114" t="s">
        <v>131</v>
      </c>
      <c r="C29" s="114" t="s">
        <v>134</v>
      </c>
      <c r="D29" s="115">
        <v>0</v>
      </c>
      <c r="E29" s="115">
        <v>0</v>
      </c>
      <c r="F29" s="115">
        <v>0</v>
      </c>
      <c r="G29" s="115">
        <v>0</v>
      </c>
      <c r="H29" s="115">
        <v>0</v>
      </c>
      <c r="I29" s="115">
        <v>0</v>
      </c>
      <c r="J29" s="115">
        <v>0</v>
      </c>
      <c r="K29" s="115">
        <v>0</v>
      </c>
      <c r="L29" s="115">
        <v>0</v>
      </c>
      <c r="M29" s="115">
        <v>0</v>
      </c>
      <c r="N29" s="115">
        <v>0</v>
      </c>
      <c r="O29" s="115">
        <v>0</v>
      </c>
      <c r="P29" s="115">
        <v>0</v>
      </c>
      <c r="Q29" s="115">
        <v>0</v>
      </c>
      <c r="R29" s="115">
        <v>0</v>
      </c>
      <c r="S29" s="115">
        <v>0</v>
      </c>
      <c r="T29" s="115">
        <v>0</v>
      </c>
      <c r="U29" s="115">
        <v>0</v>
      </c>
      <c r="V29" s="115">
        <v>0</v>
      </c>
      <c r="W29" s="115">
        <v>0</v>
      </c>
      <c r="X29" s="115">
        <v>0</v>
      </c>
      <c r="Y29" s="115">
        <v>0</v>
      </c>
      <c r="Z29" s="115">
        <v>0</v>
      </c>
      <c r="AA29" s="115">
        <v>0</v>
      </c>
      <c r="AB29" s="115">
        <v>0</v>
      </c>
      <c r="AC29" s="115">
        <v>0</v>
      </c>
      <c r="AD29" s="115">
        <v>0</v>
      </c>
      <c r="AE29" s="115">
        <v>0</v>
      </c>
      <c r="AF29" s="115">
        <v>0</v>
      </c>
      <c r="AG29" s="115">
        <v>0</v>
      </c>
      <c r="AH29" s="115">
        <v>0</v>
      </c>
    </row>
    <row r="30" spans="1:34" ht="16.5" hidden="1">
      <c r="A30" s="114" t="s">
        <v>147</v>
      </c>
      <c r="B30" s="114" t="s">
        <v>133</v>
      </c>
      <c r="C30" s="114" t="s">
        <v>134</v>
      </c>
      <c r="D30" s="115">
        <v>12.215999999999999</v>
      </c>
      <c r="E30" s="115">
        <v>12.35</v>
      </c>
      <c r="F30" s="115">
        <v>12.49</v>
      </c>
      <c r="G30" s="115">
        <v>12.64</v>
      </c>
      <c r="H30" s="115">
        <v>12.78</v>
      </c>
      <c r="I30" s="115">
        <v>12.93</v>
      </c>
      <c r="J30" s="115">
        <v>13.07</v>
      </c>
      <c r="K30" s="115">
        <v>13.22</v>
      </c>
      <c r="L30" s="115">
        <v>13.37</v>
      </c>
      <c r="M30" s="115">
        <v>13.52</v>
      </c>
      <c r="N30" s="115">
        <v>13.68</v>
      </c>
      <c r="O30" s="115">
        <v>13.83</v>
      </c>
      <c r="P30" s="115">
        <v>13.99</v>
      </c>
      <c r="Q30" s="115">
        <v>14.15</v>
      </c>
      <c r="R30" s="115">
        <v>14.31</v>
      </c>
      <c r="S30" s="115">
        <v>14.47</v>
      </c>
      <c r="T30" s="115">
        <v>14.63</v>
      </c>
      <c r="U30" s="115">
        <v>14.8</v>
      </c>
      <c r="V30" s="115">
        <v>14.97</v>
      </c>
      <c r="W30" s="115">
        <v>15.14</v>
      </c>
      <c r="X30" s="115">
        <v>15.31</v>
      </c>
      <c r="Y30" s="115">
        <v>15.48</v>
      </c>
      <c r="Z30" s="115">
        <v>15.66</v>
      </c>
      <c r="AA30" s="115">
        <v>15.84</v>
      </c>
      <c r="AB30" s="115">
        <v>16.02</v>
      </c>
      <c r="AC30" s="115">
        <v>16.2</v>
      </c>
      <c r="AD30" s="115">
        <v>16.38</v>
      </c>
      <c r="AE30" s="115">
        <v>16.57</v>
      </c>
      <c r="AF30" s="115">
        <v>16.760000000000002</v>
      </c>
      <c r="AG30" s="115">
        <v>16.95</v>
      </c>
      <c r="AH30" s="115">
        <v>17.14</v>
      </c>
    </row>
    <row r="31" spans="1:34" ht="16.5" hidden="1">
      <c r="A31" s="114" t="s">
        <v>147</v>
      </c>
      <c r="B31" s="114" t="s">
        <v>55</v>
      </c>
      <c r="C31" s="114" t="s">
        <v>134</v>
      </c>
      <c r="D31" s="115">
        <v>13.058999999999999</v>
      </c>
      <c r="E31" s="115">
        <v>13.21</v>
      </c>
      <c r="F31" s="115">
        <v>13.36</v>
      </c>
      <c r="G31" s="115">
        <v>13.51</v>
      </c>
      <c r="H31" s="115">
        <v>13.66</v>
      </c>
      <c r="I31" s="115">
        <v>13.82</v>
      </c>
      <c r="J31" s="115">
        <v>13.97</v>
      </c>
      <c r="K31" s="115">
        <v>14.13</v>
      </c>
      <c r="L31" s="115">
        <v>14.29</v>
      </c>
      <c r="M31" s="115">
        <v>14.46</v>
      </c>
      <c r="N31" s="115">
        <v>14.62</v>
      </c>
      <c r="O31" s="115">
        <v>14.79</v>
      </c>
      <c r="P31" s="115">
        <v>14.95</v>
      </c>
      <c r="Q31" s="115">
        <v>15.12</v>
      </c>
      <c r="R31" s="115">
        <v>15.29</v>
      </c>
      <c r="S31" s="115">
        <v>15.47</v>
      </c>
      <c r="T31" s="115">
        <v>15.64</v>
      </c>
      <c r="U31" s="115">
        <v>15.82</v>
      </c>
      <c r="V31" s="115">
        <v>16</v>
      </c>
      <c r="W31" s="115">
        <v>16.18</v>
      </c>
      <c r="X31" s="115">
        <v>16.37</v>
      </c>
      <c r="Y31" s="115">
        <v>16.55</v>
      </c>
      <c r="Z31" s="115">
        <v>16.739999999999998</v>
      </c>
      <c r="AA31" s="115">
        <v>16.93</v>
      </c>
      <c r="AB31" s="115">
        <v>17.12</v>
      </c>
      <c r="AC31" s="115">
        <v>17.32</v>
      </c>
      <c r="AD31" s="115">
        <v>17.510000000000002</v>
      </c>
      <c r="AE31" s="115">
        <v>17.71</v>
      </c>
      <c r="AF31" s="115">
        <v>17.91</v>
      </c>
      <c r="AG31" s="115">
        <v>18.12</v>
      </c>
      <c r="AH31" s="115">
        <v>18.32</v>
      </c>
    </row>
    <row r="32" spans="1:34" ht="16.5" hidden="1">
      <c r="A32" s="114" t="s">
        <v>147</v>
      </c>
      <c r="B32" s="114" t="s">
        <v>131</v>
      </c>
      <c r="C32" s="114" t="s">
        <v>74</v>
      </c>
      <c r="D32" s="115">
        <v>4.79</v>
      </c>
      <c r="E32" s="115">
        <v>4.8499999999999996</v>
      </c>
      <c r="F32" s="115">
        <v>4.9400000000000004</v>
      </c>
      <c r="G32" s="115">
        <v>5.04</v>
      </c>
      <c r="H32" s="115">
        <v>5.13</v>
      </c>
      <c r="I32" s="115">
        <v>5.22</v>
      </c>
      <c r="J32" s="115">
        <v>5.35</v>
      </c>
      <c r="K32" s="115">
        <v>5.5</v>
      </c>
      <c r="L32" s="115">
        <v>5.64</v>
      </c>
      <c r="M32" s="115">
        <v>5.77</v>
      </c>
      <c r="N32" s="115">
        <v>5.89</v>
      </c>
      <c r="O32" s="115">
        <v>5.91</v>
      </c>
      <c r="P32" s="115">
        <v>5.93</v>
      </c>
      <c r="Q32" s="115">
        <v>5.95</v>
      </c>
      <c r="R32" s="115">
        <v>5.97</v>
      </c>
      <c r="S32" s="115">
        <v>6</v>
      </c>
      <c r="T32" s="115">
        <v>6.03</v>
      </c>
      <c r="U32" s="115">
        <v>6.08</v>
      </c>
      <c r="V32" s="115">
        <v>6.13</v>
      </c>
      <c r="W32" s="115">
        <v>6.19</v>
      </c>
      <c r="X32" s="115">
        <v>6.24</v>
      </c>
      <c r="Y32" s="115">
        <v>6.26</v>
      </c>
      <c r="Z32" s="115">
        <v>6.26</v>
      </c>
      <c r="AA32" s="115">
        <v>6.28</v>
      </c>
      <c r="AB32" s="115">
        <v>6.29</v>
      </c>
      <c r="AC32" s="115">
        <v>6.29</v>
      </c>
      <c r="AD32" s="115">
        <v>6.31</v>
      </c>
      <c r="AE32" s="115">
        <v>6.31</v>
      </c>
      <c r="AF32" s="115">
        <v>6.31</v>
      </c>
      <c r="AG32" s="115">
        <v>6.31</v>
      </c>
      <c r="AH32" s="115">
        <v>6.32</v>
      </c>
    </row>
    <row r="33" spans="1:34" ht="16.5" hidden="1">
      <c r="A33" s="114" t="s">
        <v>147</v>
      </c>
      <c r="B33" s="114" t="s">
        <v>133</v>
      </c>
      <c r="C33" s="114" t="s">
        <v>74</v>
      </c>
      <c r="D33" s="115">
        <v>1.97</v>
      </c>
      <c r="E33" s="115">
        <v>2.0299999999999998</v>
      </c>
      <c r="F33" s="115">
        <v>2.12</v>
      </c>
      <c r="G33" s="115">
        <v>2.21</v>
      </c>
      <c r="H33" s="115">
        <v>2.2999999999999998</v>
      </c>
      <c r="I33" s="115">
        <v>2.38</v>
      </c>
      <c r="J33" s="115">
        <v>2.5</v>
      </c>
      <c r="K33" s="115">
        <v>2.64</v>
      </c>
      <c r="L33" s="115">
        <v>2.78</v>
      </c>
      <c r="M33" s="115">
        <v>2.89</v>
      </c>
      <c r="N33" s="115">
        <v>3.01</v>
      </c>
      <c r="O33" s="115">
        <v>3.03</v>
      </c>
      <c r="P33" s="115">
        <v>3.05</v>
      </c>
      <c r="Q33" s="115">
        <v>3.06</v>
      </c>
      <c r="R33" s="115">
        <v>3.08</v>
      </c>
      <c r="S33" s="115">
        <v>3.11</v>
      </c>
      <c r="T33" s="115">
        <v>3.14</v>
      </c>
      <c r="U33" s="115">
        <v>3.19</v>
      </c>
      <c r="V33" s="115">
        <v>3.24</v>
      </c>
      <c r="W33" s="115">
        <v>3.29</v>
      </c>
      <c r="X33" s="115">
        <v>3.33</v>
      </c>
      <c r="Y33" s="115">
        <v>3.36</v>
      </c>
      <c r="Z33" s="115">
        <v>3.36</v>
      </c>
      <c r="AA33" s="115">
        <v>3.38</v>
      </c>
      <c r="AB33" s="115">
        <v>3.39</v>
      </c>
      <c r="AC33" s="115">
        <v>3.39</v>
      </c>
      <c r="AD33" s="115">
        <v>3.4</v>
      </c>
      <c r="AE33" s="115">
        <v>3.4</v>
      </c>
      <c r="AF33" s="115">
        <v>3.4</v>
      </c>
      <c r="AG33" s="115">
        <v>3.4</v>
      </c>
      <c r="AH33" s="115">
        <v>3.41</v>
      </c>
    </row>
    <row r="34" spans="1:34" ht="16.5">
      <c r="A34" s="114" t="s">
        <v>147</v>
      </c>
      <c r="B34" s="114" t="s">
        <v>55</v>
      </c>
      <c r="C34" s="114" t="s">
        <v>74</v>
      </c>
      <c r="D34" s="115">
        <v>0.6</v>
      </c>
      <c r="E34" s="115">
        <v>0.47</v>
      </c>
      <c r="F34" s="115">
        <v>0.35</v>
      </c>
      <c r="G34" s="115">
        <v>0.48</v>
      </c>
      <c r="H34" s="115">
        <v>1.72</v>
      </c>
      <c r="I34" s="115">
        <v>1.81</v>
      </c>
      <c r="J34" s="115">
        <v>1.93</v>
      </c>
      <c r="K34" s="115">
        <v>2.06</v>
      </c>
      <c r="L34" s="115">
        <v>2.2000000000000002</v>
      </c>
      <c r="M34" s="115">
        <v>2.31</v>
      </c>
      <c r="N34" s="115">
        <v>2.42</v>
      </c>
      <c r="O34" s="115">
        <v>2.4500000000000002</v>
      </c>
      <c r="P34" s="115">
        <v>2.46</v>
      </c>
      <c r="Q34" s="115">
        <v>2.48</v>
      </c>
      <c r="R34" s="115">
        <v>2.5</v>
      </c>
      <c r="S34" s="115">
        <v>2.52</v>
      </c>
      <c r="T34" s="115">
        <v>2.5499999999999998</v>
      </c>
      <c r="U34" s="115">
        <v>2.6</v>
      </c>
      <c r="V34" s="115">
        <v>2.65</v>
      </c>
      <c r="W34" s="115">
        <v>2.7</v>
      </c>
      <c r="X34" s="115">
        <v>2.74</v>
      </c>
      <c r="Y34" s="115">
        <v>2.77</v>
      </c>
      <c r="Z34" s="115">
        <v>2.77</v>
      </c>
      <c r="AA34" s="115">
        <v>2.78</v>
      </c>
      <c r="AB34" s="115">
        <v>2.79</v>
      </c>
      <c r="AC34" s="115">
        <v>2.79</v>
      </c>
      <c r="AD34" s="115">
        <v>2.8</v>
      </c>
      <c r="AE34" s="115">
        <v>2.8</v>
      </c>
      <c r="AF34" s="115">
        <v>2.8</v>
      </c>
      <c r="AG34" s="115">
        <v>2.8</v>
      </c>
      <c r="AH34" s="115">
        <v>2.81</v>
      </c>
    </row>
    <row r="35" spans="1:34" ht="16.5" hidden="1">
      <c r="A35" s="114" t="s">
        <v>147</v>
      </c>
      <c r="B35" s="114" t="s">
        <v>131</v>
      </c>
      <c r="C35" s="114" t="s">
        <v>135</v>
      </c>
      <c r="D35" s="115">
        <v>31.719000000000001</v>
      </c>
      <c r="E35" s="115">
        <v>31.33</v>
      </c>
      <c r="F35" s="115">
        <v>30.96</v>
      </c>
      <c r="G35" s="115">
        <v>31.15</v>
      </c>
      <c r="H35" s="115">
        <v>31.34</v>
      </c>
      <c r="I35" s="115">
        <v>31.54</v>
      </c>
      <c r="J35" s="115">
        <v>31.73</v>
      </c>
      <c r="K35" s="115">
        <v>31.92</v>
      </c>
      <c r="L35" s="115">
        <v>32.11</v>
      </c>
      <c r="M35" s="115">
        <v>32.29</v>
      </c>
      <c r="N35" s="115">
        <v>32.479999999999997</v>
      </c>
      <c r="O35" s="115">
        <v>32.67</v>
      </c>
      <c r="P35" s="115">
        <v>32.86</v>
      </c>
      <c r="Q35" s="115">
        <v>33.049999999999997</v>
      </c>
      <c r="R35" s="115">
        <v>33.24</v>
      </c>
      <c r="S35" s="115">
        <v>33.42</v>
      </c>
      <c r="T35" s="115">
        <v>33.61</v>
      </c>
      <c r="U35" s="115">
        <v>33.799999999999997</v>
      </c>
      <c r="V35" s="115">
        <v>33.979999999999997</v>
      </c>
      <c r="W35" s="115">
        <v>34.17</v>
      </c>
      <c r="X35" s="115">
        <v>34.36</v>
      </c>
      <c r="Y35" s="115">
        <v>34.54</v>
      </c>
      <c r="Z35" s="115">
        <v>34.729999999999997</v>
      </c>
      <c r="AA35" s="115">
        <v>34.92</v>
      </c>
      <c r="AB35" s="115">
        <v>35.1</v>
      </c>
      <c r="AC35" s="115">
        <v>35.29</v>
      </c>
      <c r="AD35" s="115">
        <v>35.47</v>
      </c>
      <c r="AE35" s="115">
        <v>35.659999999999997</v>
      </c>
      <c r="AF35" s="115">
        <v>35.840000000000003</v>
      </c>
      <c r="AG35" s="115">
        <v>36.03</v>
      </c>
      <c r="AH35" s="115">
        <v>36.22</v>
      </c>
    </row>
    <row r="36" spans="1:34" ht="16.5" hidden="1">
      <c r="A36" s="114" t="s">
        <v>147</v>
      </c>
      <c r="B36" s="114" t="s">
        <v>131</v>
      </c>
      <c r="C36" s="114" t="s">
        <v>136</v>
      </c>
      <c r="D36" s="115"/>
      <c r="E36" s="115">
        <v>26.19</v>
      </c>
      <c r="F36" s="115">
        <v>25.65</v>
      </c>
      <c r="G36" s="115">
        <v>25.84</v>
      </c>
      <c r="H36" s="115">
        <v>26.03</v>
      </c>
      <c r="I36" s="115">
        <v>26.22</v>
      </c>
      <c r="J36" s="115">
        <v>26.4</v>
      </c>
      <c r="K36" s="115">
        <v>26.59</v>
      </c>
      <c r="L36" s="115">
        <v>26.78</v>
      </c>
      <c r="M36" s="115">
        <v>26.96</v>
      </c>
      <c r="N36" s="115">
        <v>27.15</v>
      </c>
      <c r="O36" s="115">
        <v>27.33</v>
      </c>
      <c r="P36" s="115">
        <v>27.51</v>
      </c>
      <c r="Q36" s="115">
        <v>27.7</v>
      </c>
      <c r="R36" s="115">
        <v>27.88</v>
      </c>
      <c r="S36" s="115">
        <v>28.06</v>
      </c>
      <c r="T36" s="115">
        <v>28.24</v>
      </c>
      <c r="U36" s="115">
        <v>28.42</v>
      </c>
      <c r="V36" s="115">
        <v>28.6</v>
      </c>
      <c r="W36" s="115">
        <v>28.78</v>
      </c>
      <c r="X36" s="115">
        <v>28.96</v>
      </c>
      <c r="Y36" s="115">
        <v>29.14</v>
      </c>
      <c r="Z36" s="115">
        <v>29.32</v>
      </c>
      <c r="AA36" s="115">
        <v>29.49</v>
      </c>
      <c r="AB36" s="115">
        <v>29.67</v>
      </c>
      <c r="AC36" s="115">
        <v>29.85</v>
      </c>
      <c r="AD36" s="115">
        <v>30.02</v>
      </c>
      <c r="AE36" s="115">
        <v>30.2</v>
      </c>
      <c r="AF36" s="115">
        <v>30.38</v>
      </c>
      <c r="AG36" s="115">
        <v>30.55</v>
      </c>
      <c r="AH36" s="115">
        <v>30.73</v>
      </c>
    </row>
    <row r="37" spans="1:34" ht="16.5" hidden="1">
      <c r="A37" s="114" t="s">
        <v>147</v>
      </c>
      <c r="B37" s="114" t="s">
        <v>131</v>
      </c>
      <c r="C37" s="114" t="s">
        <v>137</v>
      </c>
      <c r="D37" s="115">
        <v>0</v>
      </c>
      <c r="E37" s="115">
        <v>0</v>
      </c>
      <c r="F37" s="115">
        <v>0</v>
      </c>
      <c r="G37" s="115">
        <v>0</v>
      </c>
      <c r="H37" s="115">
        <v>0</v>
      </c>
      <c r="I37" s="115">
        <v>0</v>
      </c>
      <c r="J37" s="115">
        <v>0</v>
      </c>
      <c r="K37" s="115">
        <v>0</v>
      </c>
      <c r="L37" s="115">
        <v>0</v>
      </c>
      <c r="M37" s="115">
        <v>0</v>
      </c>
      <c r="N37" s="115">
        <v>0</v>
      </c>
      <c r="O37" s="115">
        <v>0</v>
      </c>
      <c r="P37" s="115">
        <v>0</v>
      </c>
      <c r="Q37" s="115">
        <v>0</v>
      </c>
      <c r="R37" s="115">
        <v>0</v>
      </c>
      <c r="S37" s="115">
        <v>0</v>
      </c>
      <c r="T37" s="115">
        <v>0</v>
      </c>
      <c r="U37" s="115">
        <v>0</v>
      </c>
      <c r="V37" s="115">
        <v>0</v>
      </c>
      <c r="W37" s="115">
        <v>0</v>
      </c>
      <c r="X37" s="115">
        <v>0</v>
      </c>
      <c r="Y37" s="115">
        <v>0</v>
      </c>
      <c r="Z37" s="115">
        <v>0</v>
      </c>
      <c r="AA37" s="115">
        <v>0</v>
      </c>
      <c r="AB37" s="115">
        <v>0</v>
      </c>
      <c r="AC37" s="115">
        <v>0</v>
      </c>
      <c r="AD37" s="115">
        <v>0</v>
      </c>
      <c r="AE37" s="115">
        <v>0</v>
      </c>
      <c r="AF37" s="115">
        <v>0</v>
      </c>
      <c r="AG37" s="115">
        <v>0</v>
      </c>
      <c r="AH37" s="115">
        <v>0</v>
      </c>
    </row>
    <row r="38" spans="1:34" ht="16.5" hidden="1">
      <c r="A38" s="114" t="s">
        <v>147</v>
      </c>
      <c r="B38" s="114" t="s">
        <v>131</v>
      </c>
      <c r="C38" s="114" t="s">
        <v>138</v>
      </c>
      <c r="D38" s="115">
        <v>2.2669999999999999</v>
      </c>
      <c r="E38" s="115">
        <v>2.2799999999999998</v>
      </c>
      <c r="F38" s="115">
        <v>2.29</v>
      </c>
      <c r="G38" s="115">
        <v>2.29</v>
      </c>
      <c r="H38" s="115">
        <v>2.2999999999999998</v>
      </c>
      <c r="I38" s="115">
        <v>2.31</v>
      </c>
      <c r="J38" s="115">
        <v>2.3199999999999998</v>
      </c>
      <c r="K38" s="115">
        <v>2.33</v>
      </c>
      <c r="L38" s="115">
        <v>2.34</v>
      </c>
      <c r="M38" s="115">
        <v>2.35</v>
      </c>
      <c r="N38" s="115">
        <v>2.36</v>
      </c>
      <c r="O38" s="115">
        <v>2.37</v>
      </c>
      <c r="P38" s="115">
        <v>2.38</v>
      </c>
      <c r="Q38" s="115">
        <v>2.39</v>
      </c>
      <c r="R38" s="115">
        <v>2.4</v>
      </c>
      <c r="S38" s="115">
        <v>2.41</v>
      </c>
      <c r="T38" s="115">
        <v>2.42</v>
      </c>
      <c r="U38" s="115">
        <v>2.4300000000000002</v>
      </c>
      <c r="V38" s="115">
        <v>2.44</v>
      </c>
      <c r="W38" s="115">
        <v>2.4500000000000002</v>
      </c>
      <c r="X38" s="115">
        <v>2.46</v>
      </c>
      <c r="Y38" s="115">
        <v>2.4700000000000002</v>
      </c>
      <c r="Z38" s="115">
        <v>2.48</v>
      </c>
      <c r="AA38" s="115">
        <v>2.4900000000000002</v>
      </c>
      <c r="AB38" s="115">
        <v>2.5</v>
      </c>
      <c r="AC38" s="115">
        <v>2.5099999999999998</v>
      </c>
      <c r="AD38" s="115">
        <v>2.52</v>
      </c>
      <c r="AE38" s="115">
        <v>2.5299999999999998</v>
      </c>
      <c r="AF38" s="115">
        <v>2.54</v>
      </c>
      <c r="AG38" s="115">
        <v>2.5499999999999998</v>
      </c>
      <c r="AH38" s="115">
        <v>2.56</v>
      </c>
    </row>
    <row r="39" spans="1:34" ht="16.5" hidden="1">
      <c r="A39" s="114" t="s">
        <v>147</v>
      </c>
      <c r="B39" s="114" t="s">
        <v>131</v>
      </c>
      <c r="C39" s="114" t="s">
        <v>139</v>
      </c>
      <c r="D39" s="115">
        <v>25.652999999999999</v>
      </c>
      <c r="E39" s="115">
        <v>26.53</v>
      </c>
      <c r="F39" s="115">
        <v>28.8</v>
      </c>
      <c r="G39" s="115">
        <v>30.79</v>
      </c>
      <c r="H39" s="115">
        <v>31.56</v>
      </c>
      <c r="I39" s="115">
        <v>32.33</v>
      </c>
      <c r="J39" s="115">
        <v>33.18</v>
      </c>
      <c r="K39" s="115">
        <v>32.950000000000003</v>
      </c>
      <c r="L39" s="115">
        <v>32.76</v>
      </c>
      <c r="M39" s="115">
        <v>32.46</v>
      </c>
      <c r="N39" s="115">
        <v>32.200000000000003</v>
      </c>
      <c r="O39" s="115">
        <v>31.96</v>
      </c>
      <c r="P39" s="115">
        <v>31.72</v>
      </c>
      <c r="Q39" s="115">
        <v>31.46</v>
      </c>
      <c r="R39" s="115">
        <v>31.25</v>
      </c>
      <c r="S39" s="115">
        <v>31.04</v>
      </c>
      <c r="T39" s="115">
        <v>30.85</v>
      </c>
      <c r="U39" s="115">
        <v>30.71</v>
      </c>
      <c r="V39" s="115">
        <v>30.58</v>
      </c>
      <c r="W39" s="115">
        <v>30.46</v>
      </c>
      <c r="X39" s="115">
        <v>30.34</v>
      </c>
      <c r="Y39" s="115">
        <v>30.22</v>
      </c>
      <c r="Z39" s="115">
        <v>30.06</v>
      </c>
      <c r="AA39" s="115">
        <v>29.93</v>
      </c>
      <c r="AB39" s="115">
        <v>29.78</v>
      </c>
      <c r="AC39" s="115">
        <v>29.61</v>
      </c>
      <c r="AD39" s="115">
        <v>29.45</v>
      </c>
      <c r="AE39" s="115">
        <v>29.29</v>
      </c>
      <c r="AF39" s="115">
        <v>29.13</v>
      </c>
      <c r="AG39" s="115">
        <v>28.97</v>
      </c>
      <c r="AH39" s="115">
        <v>28.83</v>
      </c>
    </row>
    <row r="40" spans="1:34" ht="16.5" hidden="1">
      <c r="A40" s="114" t="s">
        <v>147</v>
      </c>
      <c r="B40" s="114" t="s">
        <v>131</v>
      </c>
      <c r="C40" s="114" t="s">
        <v>140</v>
      </c>
      <c r="D40" s="115">
        <v>75.757999999999996</v>
      </c>
      <c r="E40" s="115">
        <v>75.39</v>
      </c>
      <c r="F40" s="115">
        <v>75.05</v>
      </c>
      <c r="G40" s="115">
        <v>75.44</v>
      </c>
      <c r="H40" s="115">
        <v>75.83</v>
      </c>
      <c r="I40" s="115">
        <v>76.23</v>
      </c>
      <c r="J40" s="115">
        <v>76.62</v>
      </c>
      <c r="K40" s="115">
        <v>77.010000000000005</v>
      </c>
      <c r="L40" s="115">
        <v>77.400000000000006</v>
      </c>
      <c r="M40" s="115">
        <v>77.790000000000006</v>
      </c>
      <c r="N40" s="115">
        <v>78.19</v>
      </c>
      <c r="O40" s="115">
        <v>78.58</v>
      </c>
      <c r="P40" s="115">
        <v>78.97</v>
      </c>
      <c r="Q40" s="115">
        <v>79.37</v>
      </c>
      <c r="R40" s="115">
        <v>79.760000000000005</v>
      </c>
      <c r="S40" s="115">
        <v>80.150000000000006</v>
      </c>
      <c r="T40" s="115">
        <v>80.55</v>
      </c>
      <c r="U40" s="115">
        <v>80.94</v>
      </c>
      <c r="V40" s="115">
        <v>81.34</v>
      </c>
      <c r="W40" s="115">
        <v>81.73</v>
      </c>
      <c r="X40" s="115">
        <v>82.13</v>
      </c>
      <c r="Y40" s="115">
        <v>82.52</v>
      </c>
      <c r="Z40" s="115">
        <v>82.92</v>
      </c>
      <c r="AA40" s="115">
        <v>83.32</v>
      </c>
      <c r="AB40" s="115">
        <v>83.71</v>
      </c>
      <c r="AC40" s="115">
        <v>84.11</v>
      </c>
      <c r="AD40" s="115">
        <v>84.51</v>
      </c>
      <c r="AE40" s="115">
        <v>84.91</v>
      </c>
      <c r="AF40" s="115">
        <v>85.31</v>
      </c>
      <c r="AG40" s="115">
        <v>85.71</v>
      </c>
      <c r="AH40" s="115">
        <v>86.11</v>
      </c>
    </row>
    <row r="41" spans="1:34" ht="16.5" hidden="1">
      <c r="A41" s="114" t="s">
        <v>147</v>
      </c>
      <c r="B41" s="114" t="s">
        <v>131</v>
      </c>
      <c r="C41" s="114" t="s">
        <v>141</v>
      </c>
      <c r="D41" s="115">
        <v>25.736000000000001</v>
      </c>
      <c r="E41" s="115">
        <v>26.67</v>
      </c>
      <c r="F41" s="115">
        <v>28.99</v>
      </c>
      <c r="G41" s="115">
        <v>31.01</v>
      </c>
      <c r="H41" s="115">
        <v>31.8</v>
      </c>
      <c r="I41" s="115">
        <v>32.58</v>
      </c>
      <c r="J41" s="115">
        <v>33.47</v>
      </c>
      <c r="K41" s="115">
        <v>33.26</v>
      </c>
      <c r="L41" s="115">
        <v>33.1</v>
      </c>
      <c r="M41" s="115">
        <v>32.83</v>
      </c>
      <c r="N41" s="115">
        <v>32.58</v>
      </c>
      <c r="O41" s="115">
        <v>32.369999999999997</v>
      </c>
      <c r="P41" s="115">
        <v>32.159999999999997</v>
      </c>
      <c r="Q41" s="115">
        <v>31.93</v>
      </c>
      <c r="R41" s="115">
        <v>31.73</v>
      </c>
      <c r="S41" s="115">
        <v>31.54</v>
      </c>
      <c r="T41" s="115">
        <v>31.37</v>
      </c>
      <c r="U41" s="115">
        <v>31.26</v>
      </c>
      <c r="V41" s="115">
        <v>31.14</v>
      </c>
      <c r="W41" s="115">
        <v>31.04</v>
      </c>
      <c r="X41" s="115">
        <v>30.94</v>
      </c>
      <c r="Y41" s="115">
        <v>30.84</v>
      </c>
      <c r="Z41" s="115">
        <v>30.69</v>
      </c>
      <c r="AA41" s="115">
        <v>30.58</v>
      </c>
      <c r="AB41" s="115">
        <v>30.45</v>
      </c>
      <c r="AC41" s="115">
        <v>30.3</v>
      </c>
      <c r="AD41" s="115">
        <v>30.15</v>
      </c>
      <c r="AE41" s="115">
        <v>30.01</v>
      </c>
      <c r="AF41" s="115">
        <v>29.87</v>
      </c>
      <c r="AG41" s="115">
        <v>29.72</v>
      </c>
      <c r="AH41" s="115">
        <v>29.59</v>
      </c>
    </row>
    <row r="42" spans="1:34" ht="16.5" hidden="1">
      <c r="A42" s="114" t="s">
        <v>147</v>
      </c>
      <c r="B42" s="114" t="s">
        <v>131</v>
      </c>
      <c r="C42" s="114" t="s">
        <v>142</v>
      </c>
      <c r="D42" s="115">
        <v>40.392000000000003</v>
      </c>
      <c r="E42" s="115">
        <v>39.880000000000003</v>
      </c>
      <c r="F42" s="115">
        <v>39.4</v>
      </c>
      <c r="G42" s="115">
        <v>39.65</v>
      </c>
      <c r="H42" s="115">
        <v>39.89</v>
      </c>
      <c r="I42" s="115">
        <v>40.14</v>
      </c>
      <c r="J42" s="115">
        <v>40.380000000000003</v>
      </c>
      <c r="K42" s="115">
        <v>40.619999999999997</v>
      </c>
      <c r="L42" s="115">
        <v>40.869999999999997</v>
      </c>
      <c r="M42" s="115">
        <v>41.11</v>
      </c>
      <c r="N42" s="115">
        <v>41.35</v>
      </c>
      <c r="O42" s="115">
        <v>41.59</v>
      </c>
      <c r="P42" s="115">
        <v>41.83</v>
      </c>
      <c r="Q42" s="115">
        <v>42.07</v>
      </c>
      <c r="R42" s="115">
        <v>42.32</v>
      </c>
      <c r="S42" s="115">
        <v>42.55</v>
      </c>
      <c r="T42" s="115">
        <v>42.79</v>
      </c>
      <c r="U42" s="115">
        <v>43.03</v>
      </c>
      <c r="V42" s="115">
        <v>43.27</v>
      </c>
      <c r="W42" s="115">
        <v>43.51</v>
      </c>
      <c r="X42" s="115">
        <v>43.75</v>
      </c>
      <c r="Y42" s="115">
        <v>43.99</v>
      </c>
      <c r="Z42" s="115">
        <v>44.23</v>
      </c>
      <c r="AA42" s="115">
        <v>44.46</v>
      </c>
      <c r="AB42" s="115">
        <v>44.7</v>
      </c>
      <c r="AC42" s="115">
        <v>44.94</v>
      </c>
      <c r="AD42" s="115">
        <v>45.18</v>
      </c>
      <c r="AE42" s="115">
        <v>45.42</v>
      </c>
      <c r="AF42" s="115">
        <v>45.65</v>
      </c>
      <c r="AG42" s="115">
        <v>45.89</v>
      </c>
      <c r="AH42" s="115">
        <v>46.13</v>
      </c>
    </row>
    <row r="43" spans="1:34" ht="16.5" hidden="1">
      <c r="A43" s="114" t="s">
        <v>147</v>
      </c>
      <c r="B43" s="114" t="s">
        <v>131</v>
      </c>
      <c r="C43" s="114" t="s">
        <v>143</v>
      </c>
      <c r="D43" s="115">
        <v>32.942</v>
      </c>
      <c r="E43" s="115">
        <v>32.450000000000003</v>
      </c>
      <c r="F43" s="115">
        <v>31.98</v>
      </c>
      <c r="G43" s="115">
        <v>32.19</v>
      </c>
      <c r="H43" s="115">
        <v>32.4</v>
      </c>
      <c r="I43" s="115">
        <v>32.61</v>
      </c>
      <c r="J43" s="115">
        <v>32.82</v>
      </c>
      <c r="K43" s="115">
        <v>33.020000000000003</v>
      </c>
      <c r="L43" s="115">
        <v>33.229999999999997</v>
      </c>
      <c r="M43" s="115">
        <v>33.44</v>
      </c>
      <c r="N43" s="115">
        <v>33.64</v>
      </c>
      <c r="O43" s="115">
        <v>33.85</v>
      </c>
      <c r="P43" s="115">
        <v>34.049999999999997</v>
      </c>
      <c r="Q43" s="115">
        <v>34.26</v>
      </c>
      <c r="R43" s="115">
        <v>34.46</v>
      </c>
      <c r="S43" s="115">
        <v>34.659999999999997</v>
      </c>
      <c r="T43" s="115">
        <v>34.86</v>
      </c>
      <c r="U43" s="115">
        <v>35.07</v>
      </c>
      <c r="V43" s="115">
        <v>35.270000000000003</v>
      </c>
      <c r="W43" s="115">
        <v>35.47</v>
      </c>
      <c r="X43" s="115">
        <v>35.67</v>
      </c>
      <c r="Y43" s="115">
        <v>35.869999999999997</v>
      </c>
      <c r="Z43" s="115">
        <v>36.07</v>
      </c>
      <c r="AA43" s="115">
        <v>36.270000000000003</v>
      </c>
      <c r="AB43" s="115">
        <v>36.47</v>
      </c>
      <c r="AC43" s="115">
        <v>36.67</v>
      </c>
      <c r="AD43" s="115">
        <v>36.869999999999997</v>
      </c>
      <c r="AE43" s="115">
        <v>37.07</v>
      </c>
      <c r="AF43" s="115">
        <v>37.270000000000003</v>
      </c>
      <c r="AG43" s="115">
        <v>37.47</v>
      </c>
      <c r="AH43" s="115">
        <v>37.67</v>
      </c>
    </row>
    <row r="44" spans="1:34" ht="16.5" hidden="1">
      <c r="A44" s="114" t="s">
        <v>147</v>
      </c>
      <c r="B44" s="114" t="s">
        <v>131</v>
      </c>
      <c r="C44" s="114" t="s">
        <v>144</v>
      </c>
      <c r="D44" s="115">
        <v>2.2669999999999999</v>
      </c>
      <c r="E44" s="115">
        <v>2.2799999999999998</v>
      </c>
      <c r="F44" s="115">
        <v>2.29</v>
      </c>
      <c r="G44" s="115">
        <v>2.29</v>
      </c>
      <c r="H44" s="115">
        <v>2.2999999999999998</v>
      </c>
      <c r="I44" s="115">
        <v>2.31</v>
      </c>
      <c r="J44" s="115">
        <v>2.3199999999999998</v>
      </c>
      <c r="K44" s="115">
        <v>2.33</v>
      </c>
      <c r="L44" s="115">
        <v>2.34</v>
      </c>
      <c r="M44" s="115">
        <v>2.35</v>
      </c>
      <c r="N44" s="115">
        <v>2.36</v>
      </c>
      <c r="O44" s="115">
        <v>2.37</v>
      </c>
      <c r="P44" s="115">
        <v>2.38</v>
      </c>
      <c r="Q44" s="115">
        <v>2.39</v>
      </c>
      <c r="R44" s="115">
        <v>2.4</v>
      </c>
      <c r="S44" s="115">
        <v>2.41</v>
      </c>
      <c r="T44" s="115">
        <v>2.42</v>
      </c>
      <c r="U44" s="115">
        <v>2.4300000000000002</v>
      </c>
      <c r="V44" s="115">
        <v>2.44</v>
      </c>
      <c r="W44" s="115">
        <v>2.4500000000000002</v>
      </c>
      <c r="X44" s="115">
        <v>2.46</v>
      </c>
      <c r="Y44" s="115">
        <v>2.4700000000000002</v>
      </c>
      <c r="Z44" s="115">
        <v>2.48</v>
      </c>
      <c r="AA44" s="115">
        <v>2.4900000000000002</v>
      </c>
      <c r="AB44" s="115">
        <v>2.5</v>
      </c>
      <c r="AC44" s="115">
        <v>2.5099999999999998</v>
      </c>
      <c r="AD44" s="115">
        <v>2.52</v>
      </c>
      <c r="AE44" s="115">
        <v>2.5299999999999998</v>
      </c>
      <c r="AF44" s="115">
        <v>2.54</v>
      </c>
      <c r="AG44" s="115">
        <v>2.5499999999999998</v>
      </c>
      <c r="AH44" s="115">
        <v>2.56</v>
      </c>
    </row>
    <row r="45" spans="1:34" ht="16.5" hidden="1">
      <c r="A45" s="114" t="s">
        <v>147</v>
      </c>
      <c r="B45" s="114" t="s">
        <v>131</v>
      </c>
      <c r="C45" s="114" t="s">
        <v>145</v>
      </c>
      <c r="D45" s="115">
        <v>4.016</v>
      </c>
      <c r="E45" s="115">
        <v>3.03</v>
      </c>
      <c r="F45" s="115">
        <v>2.08</v>
      </c>
      <c r="G45" s="115">
        <v>2.2200000000000002</v>
      </c>
      <c r="H45" s="115">
        <v>2.35</v>
      </c>
      <c r="I45" s="115">
        <v>2.48</v>
      </c>
      <c r="J45" s="115">
        <v>2.61</v>
      </c>
      <c r="K45" s="115">
        <v>2.74</v>
      </c>
      <c r="L45" s="115">
        <v>2.86</v>
      </c>
      <c r="M45" s="115">
        <v>2.98</v>
      </c>
      <c r="N45" s="115">
        <v>3.11</v>
      </c>
      <c r="O45" s="115">
        <v>3.23</v>
      </c>
      <c r="P45" s="115">
        <v>3.34</v>
      </c>
      <c r="Q45" s="115">
        <v>3.46</v>
      </c>
      <c r="R45" s="115">
        <v>3.58</v>
      </c>
      <c r="S45" s="115">
        <v>3.69</v>
      </c>
      <c r="T45" s="115">
        <v>3.8</v>
      </c>
      <c r="U45" s="115">
        <v>3.91</v>
      </c>
      <c r="V45" s="115">
        <v>4.0199999999999996</v>
      </c>
      <c r="W45" s="115">
        <v>4.13</v>
      </c>
      <c r="X45" s="115">
        <v>4.24</v>
      </c>
      <c r="Y45" s="115">
        <v>4.34</v>
      </c>
      <c r="Z45" s="115">
        <v>4.45</v>
      </c>
      <c r="AA45" s="115">
        <v>4.55</v>
      </c>
      <c r="AB45" s="115">
        <v>4.6500000000000004</v>
      </c>
      <c r="AC45" s="115">
        <v>4.75</v>
      </c>
      <c r="AD45" s="115">
        <v>4.8499999999999996</v>
      </c>
      <c r="AE45" s="115">
        <v>4.95</v>
      </c>
      <c r="AF45" s="115">
        <v>5.04</v>
      </c>
      <c r="AG45" s="115">
        <v>5.14</v>
      </c>
      <c r="AH45" s="115">
        <v>5.24</v>
      </c>
    </row>
    <row r="46" spans="1:34" ht="16.5" hidden="1">
      <c r="A46" s="114" t="s">
        <v>147</v>
      </c>
      <c r="B46" s="114" t="s">
        <v>131</v>
      </c>
      <c r="C46" s="114" t="s">
        <v>146</v>
      </c>
      <c r="D46" s="115">
        <v>0.68700000000000006</v>
      </c>
      <c r="E46" s="115">
        <v>0.36</v>
      </c>
      <c r="F46" s="115">
        <v>0.04</v>
      </c>
      <c r="G46" s="115">
        <v>0.08</v>
      </c>
      <c r="H46" s="115">
        <v>0.12</v>
      </c>
      <c r="I46" s="115">
        <v>0.16</v>
      </c>
      <c r="J46" s="115">
        <v>0.2</v>
      </c>
      <c r="K46" s="115">
        <v>0.24</v>
      </c>
      <c r="L46" s="115">
        <v>0.28000000000000003</v>
      </c>
      <c r="M46" s="115">
        <v>0.32</v>
      </c>
      <c r="N46" s="115">
        <v>0.36</v>
      </c>
      <c r="O46" s="115">
        <v>0.4</v>
      </c>
      <c r="P46" s="115">
        <v>0.43</v>
      </c>
      <c r="Q46" s="115">
        <v>0.47</v>
      </c>
      <c r="R46" s="115">
        <v>0.5</v>
      </c>
      <c r="S46" s="115">
        <v>0.54</v>
      </c>
      <c r="T46" s="115">
        <v>0.56999999999999995</v>
      </c>
      <c r="U46" s="115">
        <v>0.61</v>
      </c>
      <c r="V46" s="115">
        <v>0.64</v>
      </c>
      <c r="W46" s="115">
        <v>0.67</v>
      </c>
      <c r="X46" s="115">
        <v>0.71</v>
      </c>
      <c r="Y46" s="115">
        <v>0.74</v>
      </c>
      <c r="Z46" s="115">
        <v>0.77</v>
      </c>
      <c r="AA46" s="115">
        <v>0.8</v>
      </c>
      <c r="AB46" s="115">
        <v>0.83</v>
      </c>
      <c r="AC46" s="115">
        <v>0.86</v>
      </c>
      <c r="AD46" s="115">
        <v>0.89</v>
      </c>
      <c r="AE46" s="115">
        <v>0.92</v>
      </c>
      <c r="AF46" s="115">
        <v>0.95</v>
      </c>
      <c r="AG46" s="115">
        <v>0.98</v>
      </c>
      <c r="AH46" s="115">
        <v>1.01</v>
      </c>
    </row>
    <row r="47" spans="1:34" ht="16.5" hidden="1">
      <c r="A47" s="114" t="s">
        <v>148</v>
      </c>
      <c r="B47" s="114" t="s">
        <v>131</v>
      </c>
      <c r="C47" s="114" t="s">
        <v>132</v>
      </c>
      <c r="D47" s="115">
        <v>0.12</v>
      </c>
      <c r="E47" s="115">
        <v>0.11</v>
      </c>
      <c r="F47" s="115">
        <v>0.12</v>
      </c>
      <c r="G47" s="115">
        <v>0.11</v>
      </c>
      <c r="H47" s="115">
        <v>0.11</v>
      </c>
      <c r="I47" s="115">
        <v>0.12</v>
      </c>
      <c r="J47" s="115">
        <v>0.12</v>
      </c>
      <c r="K47" s="115">
        <v>0.12</v>
      </c>
      <c r="L47" s="115">
        <v>0.12</v>
      </c>
      <c r="M47" s="115">
        <v>0.13</v>
      </c>
      <c r="N47" s="115">
        <v>0.13</v>
      </c>
      <c r="O47" s="115">
        <v>0.13</v>
      </c>
      <c r="P47" s="115">
        <v>0.13</v>
      </c>
      <c r="Q47" s="115">
        <v>0.13</v>
      </c>
      <c r="R47" s="115">
        <v>0.14000000000000001</v>
      </c>
      <c r="S47" s="115">
        <v>0.14000000000000001</v>
      </c>
      <c r="T47" s="115">
        <v>0.14000000000000001</v>
      </c>
      <c r="U47" s="115">
        <v>0.14000000000000001</v>
      </c>
      <c r="V47" s="115">
        <v>0.14000000000000001</v>
      </c>
      <c r="W47" s="115">
        <v>0.14000000000000001</v>
      </c>
      <c r="X47" s="115">
        <v>0.15</v>
      </c>
      <c r="Y47" s="115">
        <v>0.15</v>
      </c>
      <c r="Z47" s="115">
        <v>0.15</v>
      </c>
      <c r="AA47" s="115">
        <v>0.15</v>
      </c>
      <c r="AB47" s="115">
        <v>0.15</v>
      </c>
      <c r="AC47" s="115">
        <v>0.15</v>
      </c>
      <c r="AD47" s="115">
        <v>0.15</v>
      </c>
      <c r="AE47" s="115">
        <v>0.15</v>
      </c>
      <c r="AF47" s="115">
        <v>0.15</v>
      </c>
      <c r="AG47" s="115">
        <v>0.15</v>
      </c>
      <c r="AH47" s="115">
        <v>0.15</v>
      </c>
    </row>
    <row r="48" spans="1:34" ht="16.5" hidden="1">
      <c r="A48" s="114" t="s">
        <v>148</v>
      </c>
      <c r="B48" s="114" t="s">
        <v>133</v>
      </c>
      <c r="C48" s="114" t="s">
        <v>132</v>
      </c>
      <c r="D48" s="115">
        <v>0.10199999999999999</v>
      </c>
      <c r="E48" s="115">
        <v>0.09</v>
      </c>
      <c r="F48" s="115">
        <v>0.1</v>
      </c>
      <c r="G48" s="115">
        <v>0.1</v>
      </c>
      <c r="H48" s="115">
        <v>0.1</v>
      </c>
      <c r="I48" s="115">
        <v>0.1</v>
      </c>
      <c r="J48" s="115">
        <v>0.1</v>
      </c>
      <c r="K48" s="115">
        <v>0.1</v>
      </c>
      <c r="L48" s="115">
        <v>0.1</v>
      </c>
      <c r="M48" s="115">
        <v>0.11</v>
      </c>
      <c r="N48" s="115">
        <v>0.11</v>
      </c>
      <c r="O48" s="115">
        <v>0.11</v>
      </c>
      <c r="P48" s="115">
        <v>0.11</v>
      </c>
      <c r="Q48" s="115">
        <v>0.11</v>
      </c>
      <c r="R48" s="115">
        <v>0.11</v>
      </c>
      <c r="S48" s="115">
        <v>0.12</v>
      </c>
      <c r="T48" s="115">
        <v>0.12</v>
      </c>
      <c r="U48" s="115">
        <v>0.12</v>
      </c>
      <c r="V48" s="115">
        <v>0.12</v>
      </c>
      <c r="W48" s="115">
        <v>0.12</v>
      </c>
      <c r="X48" s="115">
        <v>0.12</v>
      </c>
      <c r="Y48" s="115">
        <v>0.12</v>
      </c>
      <c r="Z48" s="115">
        <v>0.12</v>
      </c>
      <c r="AA48" s="115">
        <v>0.13</v>
      </c>
      <c r="AB48" s="115">
        <v>0.13</v>
      </c>
      <c r="AC48" s="115">
        <v>0.13</v>
      </c>
      <c r="AD48" s="115">
        <v>0.13</v>
      </c>
      <c r="AE48" s="115">
        <v>0.13</v>
      </c>
      <c r="AF48" s="115">
        <v>0.13</v>
      </c>
      <c r="AG48" s="115">
        <v>0.13</v>
      </c>
      <c r="AH48" s="115">
        <v>0.13</v>
      </c>
    </row>
    <row r="49" spans="1:34" ht="16.5" hidden="1">
      <c r="A49" s="114" t="s">
        <v>148</v>
      </c>
      <c r="B49" s="114" t="s">
        <v>55</v>
      </c>
      <c r="C49" s="114" t="s">
        <v>132</v>
      </c>
      <c r="D49" s="115">
        <v>8.7999999999999995E-2</v>
      </c>
      <c r="E49" s="115">
        <v>0.08</v>
      </c>
      <c r="F49" s="115">
        <v>0.09</v>
      </c>
      <c r="G49" s="115">
        <v>0.08</v>
      </c>
      <c r="H49" s="115">
        <v>0.08</v>
      </c>
      <c r="I49" s="115">
        <v>0.08</v>
      </c>
      <c r="J49" s="115">
        <v>0.09</v>
      </c>
      <c r="K49" s="115">
        <v>0.09</v>
      </c>
      <c r="L49" s="115">
        <v>0.09</v>
      </c>
      <c r="M49" s="115">
        <v>0.09</v>
      </c>
      <c r="N49" s="115">
        <v>0.09</v>
      </c>
      <c r="O49" s="115">
        <v>0.1</v>
      </c>
      <c r="P49" s="115">
        <v>0.1</v>
      </c>
      <c r="Q49" s="115">
        <v>0.1</v>
      </c>
      <c r="R49" s="115">
        <v>0.1</v>
      </c>
      <c r="S49" s="115">
        <v>0.1</v>
      </c>
      <c r="T49" s="115">
        <v>0.1</v>
      </c>
      <c r="U49" s="115">
        <v>0.1</v>
      </c>
      <c r="V49" s="115">
        <v>0.1</v>
      </c>
      <c r="W49" s="115">
        <v>0.11</v>
      </c>
      <c r="X49" s="115">
        <v>0.11</v>
      </c>
      <c r="Y49" s="115">
        <v>0.11</v>
      </c>
      <c r="Z49" s="115">
        <v>0.11</v>
      </c>
      <c r="AA49" s="115">
        <v>0.11</v>
      </c>
      <c r="AB49" s="115">
        <v>0.11</v>
      </c>
      <c r="AC49" s="115">
        <v>0.11</v>
      </c>
      <c r="AD49" s="115">
        <v>0.11</v>
      </c>
      <c r="AE49" s="115">
        <v>0.11</v>
      </c>
      <c r="AF49" s="115">
        <v>0.11</v>
      </c>
      <c r="AG49" s="115">
        <v>0.11</v>
      </c>
      <c r="AH49" s="115">
        <v>0.11</v>
      </c>
    </row>
    <row r="50" spans="1:34" ht="16.5" hidden="1">
      <c r="A50" s="114" t="s">
        <v>148</v>
      </c>
      <c r="B50" s="114" t="s">
        <v>131</v>
      </c>
      <c r="C50" s="114" t="s">
        <v>134</v>
      </c>
      <c r="D50" s="115">
        <v>0</v>
      </c>
      <c r="E50" s="115">
        <v>0</v>
      </c>
      <c r="F50" s="115">
        <v>0</v>
      </c>
      <c r="G50" s="115">
        <v>0</v>
      </c>
      <c r="H50" s="115">
        <v>0</v>
      </c>
      <c r="I50" s="115">
        <v>0</v>
      </c>
      <c r="J50" s="115">
        <v>0</v>
      </c>
      <c r="K50" s="115">
        <v>0</v>
      </c>
      <c r="L50" s="115">
        <v>0</v>
      </c>
      <c r="M50" s="115">
        <v>0</v>
      </c>
      <c r="N50" s="115">
        <v>0</v>
      </c>
      <c r="O50" s="115">
        <v>0</v>
      </c>
      <c r="P50" s="115">
        <v>0</v>
      </c>
      <c r="Q50" s="115">
        <v>0</v>
      </c>
      <c r="R50" s="115">
        <v>0</v>
      </c>
      <c r="S50" s="115">
        <v>0</v>
      </c>
      <c r="T50" s="115">
        <v>0</v>
      </c>
      <c r="U50" s="115">
        <v>0</v>
      </c>
      <c r="V50" s="115">
        <v>0</v>
      </c>
      <c r="W50" s="115">
        <v>0</v>
      </c>
      <c r="X50" s="115">
        <v>0</v>
      </c>
      <c r="Y50" s="115">
        <v>0</v>
      </c>
      <c r="Z50" s="115">
        <v>0</v>
      </c>
      <c r="AA50" s="115">
        <v>0</v>
      </c>
      <c r="AB50" s="115">
        <v>0</v>
      </c>
      <c r="AC50" s="115">
        <v>0</v>
      </c>
      <c r="AD50" s="115">
        <v>0</v>
      </c>
      <c r="AE50" s="115">
        <v>0</v>
      </c>
      <c r="AF50" s="115">
        <v>0</v>
      </c>
      <c r="AG50" s="115">
        <v>0</v>
      </c>
      <c r="AH50" s="115">
        <v>0</v>
      </c>
    </row>
    <row r="51" spans="1:34" ht="16.5" hidden="1">
      <c r="A51" s="114" t="s">
        <v>148</v>
      </c>
      <c r="B51" s="114" t="s">
        <v>133</v>
      </c>
      <c r="C51" s="114" t="s">
        <v>134</v>
      </c>
      <c r="D51" s="115">
        <v>9.3780000000000001</v>
      </c>
      <c r="E51" s="115">
        <v>9.4600000000000009</v>
      </c>
      <c r="F51" s="115">
        <v>9.5399999999999991</v>
      </c>
      <c r="G51" s="115">
        <v>9.6199999999999992</v>
      </c>
      <c r="H51" s="115">
        <v>9.6999999999999993</v>
      </c>
      <c r="I51" s="115">
        <v>9.7799999999999994</v>
      </c>
      <c r="J51" s="115">
        <v>9.8699999999999992</v>
      </c>
      <c r="K51" s="115">
        <v>9.9499999999999993</v>
      </c>
      <c r="L51" s="115">
        <v>10.029999999999999</v>
      </c>
      <c r="M51" s="115">
        <v>10.119999999999999</v>
      </c>
      <c r="N51" s="115">
        <v>10.199999999999999</v>
      </c>
      <c r="O51" s="115">
        <v>10.29</v>
      </c>
      <c r="P51" s="115">
        <v>10.38</v>
      </c>
      <c r="Q51" s="115">
        <v>10.47</v>
      </c>
      <c r="R51" s="115">
        <v>10.56</v>
      </c>
      <c r="S51" s="115">
        <v>10.65</v>
      </c>
      <c r="T51" s="115">
        <v>10.74</v>
      </c>
      <c r="U51" s="115">
        <v>10.83</v>
      </c>
      <c r="V51" s="115">
        <v>10.92</v>
      </c>
      <c r="W51" s="115">
        <v>11.01</v>
      </c>
      <c r="X51" s="115">
        <v>11.1</v>
      </c>
      <c r="Y51" s="115">
        <v>11.2</v>
      </c>
      <c r="Z51" s="115">
        <v>11.29</v>
      </c>
      <c r="AA51" s="115">
        <v>11.39</v>
      </c>
      <c r="AB51" s="115">
        <v>11.49</v>
      </c>
      <c r="AC51" s="115">
        <v>11.58</v>
      </c>
      <c r="AD51" s="115">
        <v>11.68</v>
      </c>
      <c r="AE51" s="115">
        <v>11.78</v>
      </c>
      <c r="AF51" s="115">
        <v>11.88</v>
      </c>
      <c r="AG51" s="115">
        <v>11.98</v>
      </c>
      <c r="AH51" s="115">
        <v>12.08</v>
      </c>
    </row>
    <row r="52" spans="1:34" ht="16.5" hidden="1">
      <c r="A52" s="114" t="s">
        <v>148</v>
      </c>
      <c r="B52" s="114" t="s">
        <v>55</v>
      </c>
      <c r="C52" s="114" t="s">
        <v>134</v>
      </c>
      <c r="D52" s="115">
        <v>9.3780000000000001</v>
      </c>
      <c r="E52" s="115">
        <v>9.4600000000000009</v>
      </c>
      <c r="F52" s="115">
        <v>9.5399999999999991</v>
      </c>
      <c r="G52" s="115">
        <v>9.6199999999999992</v>
      </c>
      <c r="H52" s="115">
        <v>9.6999999999999993</v>
      </c>
      <c r="I52" s="115">
        <v>9.7799999999999994</v>
      </c>
      <c r="J52" s="115">
        <v>9.8699999999999992</v>
      </c>
      <c r="K52" s="115">
        <v>9.9499999999999993</v>
      </c>
      <c r="L52" s="115">
        <v>10.029999999999999</v>
      </c>
      <c r="M52" s="115">
        <v>10.119999999999999</v>
      </c>
      <c r="N52" s="115">
        <v>10.199999999999999</v>
      </c>
      <c r="O52" s="115">
        <v>10.29</v>
      </c>
      <c r="P52" s="115">
        <v>10.38</v>
      </c>
      <c r="Q52" s="115">
        <v>10.47</v>
      </c>
      <c r="R52" s="115">
        <v>10.56</v>
      </c>
      <c r="S52" s="115">
        <v>10.65</v>
      </c>
      <c r="T52" s="115">
        <v>10.74</v>
      </c>
      <c r="U52" s="115">
        <v>10.83</v>
      </c>
      <c r="V52" s="115">
        <v>10.92</v>
      </c>
      <c r="W52" s="115">
        <v>11.01</v>
      </c>
      <c r="X52" s="115">
        <v>11.1</v>
      </c>
      <c r="Y52" s="115">
        <v>11.2</v>
      </c>
      <c r="Z52" s="115">
        <v>11.29</v>
      </c>
      <c r="AA52" s="115">
        <v>11.39</v>
      </c>
      <c r="AB52" s="115">
        <v>11.49</v>
      </c>
      <c r="AC52" s="115">
        <v>11.58</v>
      </c>
      <c r="AD52" s="115">
        <v>11.68</v>
      </c>
      <c r="AE52" s="115">
        <v>11.78</v>
      </c>
      <c r="AF52" s="115">
        <v>11.88</v>
      </c>
      <c r="AG52" s="115">
        <v>11.98</v>
      </c>
      <c r="AH52" s="115">
        <v>12.08</v>
      </c>
    </row>
    <row r="53" spans="1:34" ht="16.5" hidden="1">
      <c r="A53" s="114" t="s">
        <v>148</v>
      </c>
      <c r="B53" s="114" t="s">
        <v>131</v>
      </c>
      <c r="C53" s="114" t="s">
        <v>74</v>
      </c>
      <c r="D53" s="115">
        <v>12.42</v>
      </c>
      <c r="E53" s="115">
        <v>12.44</v>
      </c>
      <c r="F53" s="115">
        <v>12.04</v>
      </c>
      <c r="G53" s="115">
        <v>12.19</v>
      </c>
      <c r="H53" s="115">
        <v>12.34</v>
      </c>
      <c r="I53" s="115">
        <v>12.57</v>
      </c>
      <c r="J53" s="115">
        <v>12.92</v>
      </c>
      <c r="K53" s="115">
        <v>13.29</v>
      </c>
      <c r="L53" s="115">
        <v>13.75</v>
      </c>
      <c r="M53" s="115">
        <v>14.17</v>
      </c>
      <c r="N53" s="115">
        <v>14.68</v>
      </c>
      <c r="O53" s="115">
        <v>15.1</v>
      </c>
      <c r="P53" s="115">
        <v>15.09</v>
      </c>
      <c r="Q53" s="115">
        <v>15.08</v>
      </c>
      <c r="R53" s="115">
        <v>15.08</v>
      </c>
      <c r="S53" s="115">
        <v>15.08</v>
      </c>
      <c r="T53" s="115">
        <v>15.09</v>
      </c>
      <c r="U53" s="115">
        <v>15.12</v>
      </c>
      <c r="V53" s="115">
        <v>15.16</v>
      </c>
      <c r="W53" s="115">
        <v>15.2</v>
      </c>
      <c r="X53" s="115">
        <v>15.22</v>
      </c>
      <c r="Y53" s="115">
        <v>15.23</v>
      </c>
      <c r="Z53" s="115">
        <v>15.21</v>
      </c>
      <c r="AA53" s="115">
        <v>15.21</v>
      </c>
      <c r="AB53" s="115">
        <v>15.2</v>
      </c>
      <c r="AC53" s="115">
        <v>15.19</v>
      </c>
      <c r="AD53" s="115">
        <v>15.18</v>
      </c>
      <c r="AE53" s="115">
        <v>15.16</v>
      </c>
      <c r="AF53" s="115">
        <v>15.15</v>
      </c>
      <c r="AG53" s="115">
        <v>15.13</v>
      </c>
      <c r="AH53" s="115">
        <v>15.12</v>
      </c>
    </row>
    <row r="54" spans="1:34" ht="16.5" hidden="1">
      <c r="A54" s="114" t="s">
        <v>148</v>
      </c>
      <c r="B54" s="114" t="s">
        <v>133</v>
      </c>
      <c r="C54" s="114" t="s">
        <v>74</v>
      </c>
      <c r="D54" s="115">
        <v>9.68</v>
      </c>
      <c r="E54" s="115">
        <v>9.6999999999999993</v>
      </c>
      <c r="F54" s="115">
        <v>9.2899999999999991</v>
      </c>
      <c r="G54" s="115">
        <v>9.44</v>
      </c>
      <c r="H54" s="115">
        <v>9.58</v>
      </c>
      <c r="I54" s="115">
        <v>9.81</v>
      </c>
      <c r="J54" s="115">
        <v>10.16</v>
      </c>
      <c r="K54" s="115">
        <v>10.52</v>
      </c>
      <c r="L54" s="115">
        <v>10.96</v>
      </c>
      <c r="M54" s="115">
        <v>11.38</v>
      </c>
      <c r="N54" s="115">
        <v>11.89</v>
      </c>
      <c r="O54" s="115">
        <v>12.3</v>
      </c>
      <c r="P54" s="115">
        <v>12.29</v>
      </c>
      <c r="Q54" s="115">
        <v>12.28</v>
      </c>
      <c r="R54" s="115">
        <v>12.28</v>
      </c>
      <c r="S54" s="115">
        <v>12.28</v>
      </c>
      <c r="T54" s="115">
        <v>12.29</v>
      </c>
      <c r="U54" s="115">
        <v>12.32</v>
      </c>
      <c r="V54" s="115">
        <v>12.35</v>
      </c>
      <c r="W54" s="115">
        <v>12.39</v>
      </c>
      <c r="X54" s="115">
        <v>12.41</v>
      </c>
      <c r="Y54" s="115">
        <v>12.42</v>
      </c>
      <c r="Z54" s="115">
        <v>12.4</v>
      </c>
      <c r="AA54" s="115">
        <v>12.4</v>
      </c>
      <c r="AB54" s="115">
        <v>12.39</v>
      </c>
      <c r="AC54" s="115">
        <v>12.37</v>
      </c>
      <c r="AD54" s="115">
        <v>12.37</v>
      </c>
      <c r="AE54" s="115">
        <v>12.35</v>
      </c>
      <c r="AF54" s="115">
        <v>12.33</v>
      </c>
      <c r="AG54" s="115">
        <v>12.32</v>
      </c>
      <c r="AH54" s="115">
        <v>12.31</v>
      </c>
    </row>
    <row r="55" spans="1:34" ht="16.5">
      <c r="A55" s="114" t="s">
        <v>148</v>
      </c>
      <c r="B55" s="114" t="s">
        <v>55</v>
      </c>
      <c r="C55" s="114" t="s">
        <v>74</v>
      </c>
      <c r="D55" s="115">
        <v>8.7799999999999994</v>
      </c>
      <c r="E55" s="115">
        <v>8.8000000000000007</v>
      </c>
      <c r="F55" s="115"/>
      <c r="G55" s="115">
        <v>8.5299999999999994</v>
      </c>
      <c r="H55" s="115">
        <v>8.67</v>
      </c>
      <c r="I55" s="115">
        <v>8.9</v>
      </c>
      <c r="J55" s="115">
        <v>9.24</v>
      </c>
      <c r="K55" s="115">
        <v>9.59</v>
      </c>
      <c r="L55" s="115">
        <v>10.02</v>
      </c>
      <c r="M55" s="115">
        <v>10.44</v>
      </c>
      <c r="N55" s="115">
        <v>10.92</v>
      </c>
      <c r="O55" s="115">
        <v>11.33</v>
      </c>
      <c r="P55" s="115">
        <v>11.32</v>
      </c>
      <c r="Q55" s="115">
        <v>11.31</v>
      </c>
      <c r="R55" s="115">
        <v>11.3</v>
      </c>
      <c r="S55" s="115">
        <v>11.31</v>
      </c>
      <c r="T55" s="115">
        <v>11.32</v>
      </c>
      <c r="U55" s="115">
        <v>11.35</v>
      </c>
      <c r="V55" s="115">
        <v>11.38</v>
      </c>
      <c r="W55" s="115">
        <v>11.42</v>
      </c>
      <c r="X55" s="115">
        <v>11.44</v>
      </c>
      <c r="Y55" s="115">
        <v>11.45</v>
      </c>
      <c r="Z55" s="115">
        <v>11.43</v>
      </c>
      <c r="AA55" s="115">
        <v>11.43</v>
      </c>
      <c r="AB55" s="115">
        <v>11.42</v>
      </c>
      <c r="AC55" s="115">
        <v>11.4</v>
      </c>
      <c r="AD55" s="115">
        <v>11.4</v>
      </c>
      <c r="AE55" s="115">
        <v>11.38</v>
      </c>
      <c r="AF55" s="115">
        <v>11.37</v>
      </c>
      <c r="AG55" s="115">
        <v>11.35</v>
      </c>
      <c r="AH55" s="115">
        <v>11.34</v>
      </c>
    </row>
    <row r="56" spans="1:34" ht="16.5" hidden="1">
      <c r="A56" s="114" t="s">
        <v>148</v>
      </c>
      <c r="B56" s="114" t="s">
        <v>131</v>
      </c>
      <c r="C56" s="114" t="s">
        <v>135</v>
      </c>
      <c r="D56" s="115">
        <v>29.341999999999999</v>
      </c>
      <c r="E56" s="115">
        <v>28.85</v>
      </c>
      <c r="F56" s="115">
        <v>28.39</v>
      </c>
      <c r="G56" s="115">
        <v>28.48</v>
      </c>
      <c r="H56" s="115">
        <v>28.57</v>
      </c>
      <c r="I56" s="115">
        <v>28.66</v>
      </c>
      <c r="J56" s="115">
        <v>28.75</v>
      </c>
      <c r="K56" s="115">
        <v>28.84</v>
      </c>
      <c r="L56" s="115">
        <v>28.92</v>
      </c>
      <c r="M56" s="115">
        <v>29.01</v>
      </c>
      <c r="N56" s="115">
        <v>29.1</v>
      </c>
      <c r="O56" s="115">
        <v>29.18</v>
      </c>
      <c r="P56" s="115">
        <v>29.27</v>
      </c>
      <c r="Q56" s="115">
        <v>29.35</v>
      </c>
      <c r="R56" s="115">
        <v>29.43</v>
      </c>
      <c r="S56" s="115">
        <v>29.51</v>
      </c>
      <c r="T56" s="115">
        <v>29.59</v>
      </c>
      <c r="U56" s="115">
        <v>29.67</v>
      </c>
      <c r="V56" s="115">
        <v>29.75</v>
      </c>
      <c r="W56" s="115">
        <v>29.83</v>
      </c>
      <c r="X56" s="115">
        <v>29.91</v>
      </c>
      <c r="Y56" s="115">
        <v>29.98</v>
      </c>
      <c r="Z56" s="115">
        <v>30.06</v>
      </c>
      <c r="AA56" s="115">
        <v>30.13</v>
      </c>
      <c r="AB56" s="115">
        <v>30.21</v>
      </c>
      <c r="AC56" s="115">
        <v>30.28</v>
      </c>
      <c r="AD56" s="115">
        <v>30.36</v>
      </c>
      <c r="AE56" s="115">
        <v>30.43</v>
      </c>
      <c r="AF56" s="115">
        <v>30.5</v>
      </c>
      <c r="AG56" s="115">
        <v>30.57</v>
      </c>
      <c r="AH56" s="115">
        <v>30.65</v>
      </c>
    </row>
    <row r="57" spans="1:34" ht="16.5" hidden="1">
      <c r="A57" s="114" t="s">
        <v>148</v>
      </c>
      <c r="B57" s="114" t="s">
        <v>131</v>
      </c>
      <c r="C57" s="114" t="s">
        <v>136</v>
      </c>
      <c r="D57" s="115">
        <v>30.437000000000001</v>
      </c>
      <c r="E57" s="115">
        <v>29.79</v>
      </c>
      <c r="F57" s="115">
        <v>29.16</v>
      </c>
      <c r="G57" s="115">
        <v>29.27</v>
      </c>
      <c r="H57" s="115">
        <v>29.38</v>
      </c>
      <c r="I57" s="115">
        <v>29.49</v>
      </c>
      <c r="J57" s="115">
        <v>29.6</v>
      </c>
      <c r="K57" s="115">
        <v>29.7</v>
      </c>
      <c r="L57" s="115">
        <v>29.81</v>
      </c>
      <c r="M57" s="115">
        <v>29.91</v>
      </c>
      <c r="N57" s="115">
        <v>30.01</v>
      </c>
      <c r="O57" s="115">
        <v>30.12</v>
      </c>
      <c r="P57" s="115">
        <v>30.22</v>
      </c>
      <c r="Q57" s="115">
        <v>30.31</v>
      </c>
      <c r="R57" s="115">
        <v>30.41</v>
      </c>
      <c r="S57" s="115">
        <v>30.51</v>
      </c>
      <c r="T57" s="115">
        <v>30.6</v>
      </c>
      <c r="U57" s="115">
        <v>30.7</v>
      </c>
      <c r="V57" s="115">
        <v>30.79</v>
      </c>
      <c r="W57" s="115">
        <v>30.88</v>
      </c>
      <c r="X57" s="115">
        <v>30.98</v>
      </c>
      <c r="Y57" s="115">
        <v>31.07</v>
      </c>
      <c r="Z57" s="115">
        <v>31.16</v>
      </c>
      <c r="AA57" s="115">
        <v>31.25</v>
      </c>
      <c r="AB57" s="115">
        <v>31.33</v>
      </c>
      <c r="AC57" s="115">
        <v>31.42</v>
      </c>
      <c r="AD57" s="115">
        <v>31.51</v>
      </c>
      <c r="AE57" s="115">
        <v>31.59</v>
      </c>
      <c r="AF57" s="115">
        <v>31.68</v>
      </c>
      <c r="AG57" s="115">
        <v>31.76</v>
      </c>
      <c r="AH57" s="115">
        <v>31.84</v>
      </c>
    </row>
    <row r="58" spans="1:34" ht="16.5" hidden="1">
      <c r="A58" s="114" t="s">
        <v>148</v>
      </c>
      <c r="B58" s="114" t="s">
        <v>131</v>
      </c>
      <c r="C58" s="114" t="s">
        <v>137</v>
      </c>
      <c r="D58" s="115">
        <v>0</v>
      </c>
      <c r="E58" s="115">
        <v>0</v>
      </c>
      <c r="F58" s="115">
        <v>0</v>
      </c>
      <c r="G58" s="115">
        <v>0</v>
      </c>
      <c r="H58" s="115">
        <v>0</v>
      </c>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115">
        <v>0</v>
      </c>
      <c r="AA58" s="115">
        <v>0</v>
      </c>
      <c r="AB58" s="115">
        <v>0</v>
      </c>
      <c r="AC58" s="115">
        <v>0</v>
      </c>
      <c r="AD58" s="115">
        <v>0</v>
      </c>
      <c r="AE58" s="115">
        <v>0</v>
      </c>
      <c r="AF58" s="115">
        <v>0</v>
      </c>
      <c r="AG58" s="115">
        <v>0</v>
      </c>
      <c r="AH58" s="115">
        <v>0</v>
      </c>
    </row>
    <row r="59" spans="1:34" ht="16.5" hidden="1">
      <c r="A59" s="114" t="s">
        <v>148</v>
      </c>
      <c r="B59" s="114" t="s">
        <v>131</v>
      </c>
      <c r="C59" s="114" t="s">
        <v>138</v>
      </c>
      <c r="D59" s="115">
        <v>2.2669999999999999</v>
      </c>
      <c r="E59" s="115">
        <v>2.27</v>
      </c>
      <c r="F59" s="115">
        <v>2.27</v>
      </c>
      <c r="G59" s="115">
        <v>2.2799999999999998</v>
      </c>
      <c r="H59" s="115">
        <v>2.2799999999999998</v>
      </c>
      <c r="I59" s="115">
        <v>2.2799999999999998</v>
      </c>
      <c r="J59" s="115">
        <v>2.2799999999999998</v>
      </c>
      <c r="K59" s="115">
        <v>2.29</v>
      </c>
      <c r="L59" s="115">
        <v>2.29</v>
      </c>
      <c r="M59" s="115">
        <v>2.29</v>
      </c>
      <c r="N59" s="115">
        <v>2.29</v>
      </c>
      <c r="O59" s="115">
        <v>2.2999999999999998</v>
      </c>
      <c r="P59" s="115">
        <v>2.2999999999999998</v>
      </c>
      <c r="Q59" s="115">
        <v>2.2999999999999998</v>
      </c>
      <c r="R59" s="115">
        <v>2.31</v>
      </c>
      <c r="S59" s="115">
        <v>2.31</v>
      </c>
      <c r="T59" s="115">
        <v>2.31</v>
      </c>
      <c r="U59" s="115">
        <v>2.31</v>
      </c>
      <c r="V59" s="115">
        <v>2.3199999999999998</v>
      </c>
      <c r="W59" s="115">
        <v>2.3199999999999998</v>
      </c>
      <c r="X59" s="115">
        <v>2.3199999999999998</v>
      </c>
      <c r="Y59" s="115">
        <v>2.33</v>
      </c>
      <c r="Z59" s="115">
        <v>2.33</v>
      </c>
      <c r="AA59" s="115">
        <v>2.33</v>
      </c>
      <c r="AB59" s="115">
        <v>2.33</v>
      </c>
      <c r="AC59" s="115">
        <v>2.34</v>
      </c>
      <c r="AD59" s="115">
        <v>2.34</v>
      </c>
      <c r="AE59" s="115">
        <v>2.34</v>
      </c>
      <c r="AF59" s="115">
        <v>2.35</v>
      </c>
      <c r="AG59" s="115">
        <v>2.35</v>
      </c>
      <c r="AH59" s="115">
        <v>2.35</v>
      </c>
    </row>
    <row r="60" spans="1:34" ht="16.5" hidden="1">
      <c r="A60" s="114" t="s">
        <v>148</v>
      </c>
      <c r="B60" s="114" t="s">
        <v>131</v>
      </c>
      <c r="C60" s="114" t="s">
        <v>139</v>
      </c>
      <c r="D60" s="115">
        <v>35.332999999999998</v>
      </c>
      <c r="E60" s="115">
        <v>35.92</v>
      </c>
      <c r="F60" s="115">
        <v>37.35</v>
      </c>
      <c r="G60" s="115">
        <v>39.31</v>
      </c>
      <c r="H60" s="115">
        <v>40.04</v>
      </c>
      <c r="I60" s="115">
        <v>40.76</v>
      </c>
      <c r="J60" s="115">
        <v>41.57</v>
      </c>
      <c r="K60" s="115">
        <v>41.3</v>
      </c>
      <c r="L60" s="115">
        <v>41.07</v>
      </c>
      <c r="M60" s="115">
        <v>40.72</v>
      </c>
      <c r="N60" s="115">
        <v>40.409999999999997</v>
      </c>
      <c r="O60" s="115">
        <v>40.130000000000003</v>
      </c>
      <c r="P60" s="115">
        <v>39.85</v>
      </c>
      <c r="Q60" s="115">
        <v>39.549999999999997</v>
      </c>
      <c r="R60" s="115">
        <v>39.299999999999997</v>
      </c>
      <c r="S60" s="115">
        <v>39.06</v>
      </c>
      <c r="T60" s="115">
        <v>38.82</v>
      </c>
      <c r="U60" s="115">
        <v>38.659999999999997</v>
      </c>
      <c r="V60" s="115">
        <v>38.5</v>
      </c>
      <c r="W60" s="115">
        <v>38.340000000000003</v>
      </c>
      <c r="X60" s="115">
        <v>38.19</v>
      </c>
      <c r="Y60" s="115">
        <v>38.03</v>
      </c>
      <c r="Z60" s="115">
        <v>37.840000000000003</v>
      </c>
      <c r="AA60" s="115">
        <v>37.68</v>
      </c>
      <c r="AB60" s="115">
        <v>37.5</v>
      </c>
      <c r="AC60" s="115">
        <v>37.299999999999997</v>
      </c>
      <c r="AD60" s="115">
        <v>37.11</v>
      </c>
      <c r="AE60" s="115">
        <v>36.92</v>
      </c>
      <c r="AF60" s="115">
        <v>36.729999999999997</v>
      </c>
      <c r="AG60" s="115">
        <v>36.54</v>
      </c>
      <c r="AH60" s="115">
        <v>36.380000000000003</v>
      </c>
    </row>
    <row r="61" spans="1:34" ht="16.5" hidden="1">
      <c r="A61" s="114" t="s">
        <v>148</v>
      </c>
      <c r="B61" s="114" t="s">
        <v>131</v>
      </c>
      <c r="C61" s="114" t="s">
        <v>140</v>
      </c>
      <c r="D61" s="115">
        <v>75.757999999999996</v>
      </c>
      <c r="E61" s="115">
        <v>75.38</v>
      </c>
      <c r="F61" s="115">
        <v>75.03</v>
      </c>
      <c r="G61" s="115">
        <v>75.42</v>
      </c>
      <c r="H61" s="115">
        <v>75.81</v>
      </c>
      <c r="I61" s="115">
        <v>76.19</v>
      </c>
      <c r="J61" s="115">
        <v>76.58</v>
      </c>
      <c r="K61" s="115">
        <v>76.959999999999994</v>
      </c>
      <c r="L61" s="115">
        <v>77.349999999999994</v>
      </c>
      <c r="M61" s="115">
        <v>77.73</v>
      </c>
      <c r="N61" s="115">
        <v>78.12</v>
      </c>
      <c r="O61" s="115">
        <v>78.5</v>
      </c>
      <c r="P61" s="115">
        <v>78.89</v>
      </c>
      <c r="Q61" s="115">
        <v>79.27</v>
      </c>
      <c r="R61" s="115">
        <v>79.66</v>
      </c>
      <c r="S61" s="115">
        <v>80.05</v>
      </c>
      <c r="T61" s="115">
        <v>80.430000000000007</v>
      </c>
      <c r="U61" s="115">
        <v>80.819999999999993</v>
      </c>
      <c r="V61" s="115">
        <v>81.209999999999994</v>
      </c>
      <c r="W61" s="115">
        <v>81.59</v>
      </c>
      <c r="X61" s="115">
        <v>81.98</v>
      </c>
      <c r="Y61" s="115">
        <v>82.37</v>
      </c>
      <c r="Z61" s="115">
        <v>82.76</v>
      </c>
      <c r="AA61" s="115">
        <v>83.15</v>
      </c>
      <c r="AB61" s="115">
        <v>83.54</v>
      </c>
      <c r="AC61" s="115">
        <v>83.93</v>
      </c>
      <c r="AD61" s="115">
        <v>84.32</v>
      </c>
      <c r="AE61" s="115">
        <v>84.71</v>
      </c>
      <c r="AF61" s="115">
        <v>85.1</v>
      </c>
      <c r="AG61" s="115">
        <v>85.49</v>
      </c>
      <c r="AH61" s="115">
        <v>85.88</v>
      </c>
    </row>
    <row r="62" spans="1:34" ht="16.5" hidden="1">
      <c r="A62" s="114" t="s">
        <v>148</v>
      </c>
      <c r="B62" s="114" t="s">
        <v>131</v>
      </c>
      <c r="C62" s="114" t="s">
        <v>141</v>
      </c>
      <c r="D62" s="115">
        <v>29.706</v>
      </c>
      <c r="E62" s="115">
        <v>30.29</v>
      </c>
      <c r="F62" s="115">
        <v>31.75</v>
      </c>
      <c r="G62" s="115">
        <v>33.72</v>
      </c>
      <c r="H62" s="115">
        <v>34.47</v>
      </c>
      <c r="I62" s="115">
        <v>35.200000000000003</v>
      </c>
      <c r="J62" s="115">
        <v>36.04</v>
      </c>
      <c r="K62" s="115">
        <v>35.78</v>
      </c>
      <c r="L62" s="115">
        <v>35.57</v>
      </c>
      <c r="M62" s="115">
        <v>35.25</v>
      </c>
      <c r="N62" s="115">
        <v>34.96</v>
      </c>
      <c r="O62" s="115">
        <v>34.700000000000003</v>
      </c>
      <c r="P62" s="115">
        <v>34.44</v>
      </c>
      <c r="Q62" s="115">
        <v>34.159999999999997</v>
      </c>
      <c r="R62" s="115">
        <v>33.909999999999997</v>
      </c>
      <c r="S62" s="115">
        <v>33.68</v>
      </c>
      <c r="T62" s="115">
        <v>33.479999999999997</v>
      </c>
      <c r="U62" s="115">
        <v>33.33</v>
      </c>
      <c r="V62" s="115">
        <v>33.17</v>
      </c>
      <c r="W62" s="115">
        <v>33.04</v>
      </c>
      <c r="X62" s="115">
        <v>32.9</v>
      </c>
      <c r="Y62" s="115">
        <v>32.76</v>
      </c>
      <c r="Z62" s="115">
        <v>32.58</v>
      </c>
      <c r="AA62" s="115">
        <v>32.43</v>
      </c>
      <c r="AB62" s="115">
        <v>32.270000000000003</v>
      </c>
      <c r="AC62" s="115">
        <v>32.08</v>
      </c>
      <c r="AD62" s="115">
        <v>31.9</v>
      </c>
      <c r="AE62" s="115">
        <v>31.73</v>
      </c>
      <c r="AF62" s="115">
        <v>31.55</v>
      </c>
      <c r="AG62" s="115">
        <v>31.38</v>
      </c>
      <c r="AH62" s="115">
        <v>31.22</v>
      </c>
    </row>
    <row r="63" spans="1:34" ht="16.5" hidden="1">
      <c r="A63" s="114" t="s">
        <v>148</v>
      </c>
      <c r="B63" s="114" t="s">
        <v>131</v>
      </c>
      <c r="C63" s="114" t="s">
        <v>142</v>
      </c>
      <c r="D63" s="115"/>
      <c r="E63" s="115">
        <v>39.76</v>
      </c>
      <c r="F63" s="115">
        <v>39.159999999999997</v>
      </c>
      <c r="G63" s="115">
        <v>39.28</v>
      </c>
      <c r="H63" s="115">
        <v>39.4</v>
      </c>
      <c r="I63" s="115">
        <v>39.520000000000003</v>
      </c>
      <c r="J63" s="115">
        <v>39.64</v>
      </c>
      <c r="K63" s="115">
        <v>39.76</v>
      </c>
      <c r="L63" s="115">
        <v>39.869999999999997</v>
      </c>
      <c r="M63" s="115">
        <v>39.99</v>
      </c>
      <c r="N63" s="115">
        <v>40.1</v>
      </c>
      <c r="O63" s="115">
        <v>40.21</v>
      </c>
      <c r="P63" s="115">
        <v>40.33</v>
      </c>
      <c r="Q63" s="115">
        <v>40.44</v>
      </c>
      <c r="R63" s="115">
        <v>40.549999999999997</v>
      </c>
      <c r="S63" s="115">
        <v>40.65</v>
      </c>
      <c r="T63" s="115">
        <v>40.76</v>
      </c>
      <c r="U63" s="115">
        <v>40.869999999999997</v>
      </c>
      <c r="V63" s="115">
        <v>40.97</v>
      </c>
      <c r="W63" s="115">
        <v>41.08</v>
      </c>
      <c r="X63" s="115">
        <v>41.18</v>
      </c>
      <c r="Y63" s="115">
        <v>41.28</v>
      </c>
      <c r="Z63" s="115">
        <v>41.39</v>
      </c>
      <c r="AA63" s="115">
        <v>41.49</v>
      </c>
      <c r="AB63" s="115">
        <v>41.59</v>
      </c>
      <c r="AC63" s="115">
        <v>41.69</v>
      </c>
      <c r="AD63" s="115">
        <v>41.79</v>
      </c>
      <c r="AE63" s="115">
        <v>41.88</v>
      </c>
      <c r="AF63" s="115">
        <v>41.98</v>
      </c>
      <c r="AG63" s="115">
        <v>42.08</v>
      </c>
      <c r="AH63" s="115">
        <v>42.17</v>
      </c>
    </row>
    <row r="64" spans="1:34" ht="16.5" hidden="1">
      <c r="A64" s="114" t="s">
        <v>148</v>
      </c>
      <c r="B64" s="114" t="s">
        <v>131</v>
      </c>
      <c r="C64" s="114" t="s">
        <v>143</v>
      </c>
      <c r="D64" s="115">
        <v>32.942</v>
      </c>
      <c r="E64" s="115">
        <v>32.35</v>
      </c>
      <c r="F64" s="115">
        <v>31.78</v>
      </c>
      <c r="G64" s="115">
        <v>31.89</v>
      </c>
      <c r="H64" s="115">
        <v>32</v>
      </c>
      <c r="I64" s="115">
        <v>32.1</v>
      </c>
      <c r="J64" s="115">
        <v>32.21</v>
      </c>
      <c r="K64" s="115">
        <v>32.31</v>
      </c>
      <c r="L64" s="115">
        <v>32.409999999999997</v>
      </c>
      <c r="M64" s="115">
        <v>32.51</v>
      </c>
      <c r="N64" s="115">
        <v>32.61</v>
      </c>
      <c r="O64" s="115">
        <v>32.71</v>
      </c>
      <c r="P64" s="115">
        <v>32.81</v>
      </c>
      <c r="Q64" s="115">
        <v>32.909999999999997</v>
      </c>
      <c r="R64" s="115">
        <v>33.01</v>
      </c>
      <c r="S64" s="115">
        <v>33.1</v>
      </c>
      <c r="T64" s="115">
        <v>33.19</v>
      </c>
      <c r="U64" s="115">
        <v>33.29</v>
      </c>
      <c r="V64" s="115">
        <v>33.380000000000003</v>
      </c>
      <c r="W64" s="115">
        <v>33.47</v>
      </c>
      <c r="X64" s="115">
        <v>33.56</v>
      </c>
      <c r="Y64" s="115">
        <v>33.65</v>
      </c>
      <c r="Z64" s="115">
        <v>33.74</v>
      </c>
      <c r="AA64" s="115">
        <v>33.83</v>
      </c>
      <c r="AB64" s="115">
        <v>33.92</v>
      </c>
      <c r="AC64" s="115">
        <v>34</v>
      </c>
      <c r="AD64" s="115">
        <v>34.090000000000003</v>
      </c>
      <c r="AE64" s="115">
        <v>34.17</v>
      </c>
      <c r="AF64" s="115">
        <v>34.26</v>
      </c>
      <c r="AG64" s="115">
        <v>34.340000000000003</v>
      </c>
      <c r="AH64" s="115">
        <v>34.42</v>
      </c>
    </row>
    <row r="65" spans="1:34" ht="16.5" hidden="1">
      <c r="A65" s="114" t="s">
        <v>148</v>
      </c>
      <c r="B65" s="114" t="s">
        <v>131</v>
      </c>
      <c r="C65" s="114" t="s">
        <v>144</v>
      </c>
      <c r="D65" s="115">
        <v>2.2669999999999999</v>
      </c>
      <c r="E65" s="115">
        <v>2.27</v>
      </c>
      <c r="F65" s="115">
        <v>2.27</v>
      </c>
      <c r="G65" s="115">
        <v>2.2799999999999998</v>
      </c>
      <c r="H65" s="115">
        <v>2.2799999999999998</v>
      </c>
      <c r="I65" s="115">
        <v>2.2799999999999998</v>
      </c>
      <c r="J65" s="115">
        <v>2.2799999999999998</v>
      </c>
      <c r="K65" s="115">
        <v>2.29</v>
      </c>
      <c r="L65" s="115">
        <v>2.29</v>
      </c>
      <c r="M65" s="115">
        <v>2.29</v>
      </c>
      <c r="N65" s="115">
        <v>2.29</v>
      </c>
      <c r="O65" s="115">
        <v>2.2999999999999998</v>
      </c>
      <c r="P65" s="115">
        <v>2.2999999999999998</v>
      </c>
      <c r="Q65" s="115">
        <v>2.2999999999999998</v>
      </c>
      <c r="R65" s="115">
        <v>2.31</v>
      </c>
      <c r="S65" s="115">
        <v>2.31</v>
      </c>
      <c r="T65" s="115">
        <v>2.31</v>
      </c>
      <c r="U65" s="115">
        <v>2.31</v>
      </c>
      <c r="V65" s="115">
        <v>2.3199999999999998</v>
      </c>
      <c r="W65" s="115">
        <v>2.3199999999999998</v>
      </c>
      <c r="X65" s="115">
        <v>2.3199999999999998</v>
      </c>
      <c r="Y65" s="115">
        <v>2.33</v>
      </c>
      <c r="Z65" s="115">
        <v>2.33</v>
      </c>
      <c r="AA65" s="115">
        <v>2.33</v>
      </c>
      <c r="AB65" s="115">
        <v>2.33</v>
      </c>
      <c r="AC65" s="115">
        <v>2.34</v>
      </c>
      <c r="AD65" s="115">
        <v>2.34</v>
      </c>
      <c r="AE65" s="115">
        <v>2.34</v>
      </c>
      <c r="AF65" s="115">
        <v>2.35</v>
      </c>
      <c r="AG65" s="115">
        <v>2.35</v>
      </c>
      <c r="AH65" s="115">
        <v>2.35</v>
      </c>
    </row>
    <row r="66" spans="1:34" ht="16.5" hidden="1">
      <c r="A66" s="114" t="s">
        <v>148</v>
      </c>
      <c r="B66" s="114" t="s">
        <v>131</v>
      </c>
      <c r="C66" s="114" t="s">
        <v>145</v>
      </c>
      <c r="D66" s="115">
        <v>4.016</v>
      </c>
      <c r="E66" s="115">
        <v>3.01</v>
      </c>
      <c r="F66" s="115">
        <v>2.04</v>
      </c>
      <c r="G66" s="115">
        <v>2.16</v>
      </c>
      <c r="H66" s="115">
        <v>2.27</v>
      </c>
      <c r="I66" s="115">
        <v>2.37</v>
      </c>
      <c r="J66" s="115">
        <v>2.48</v>
      </c>
      <c r="K66" s="115">
        <v>2.59</v>
      </c>
      <c r="L66" s="115">
        <v>2.69</v>
      </c>
      <c r="M66" s="115">
        <v>2.79</v>
      </c>
      <c r="N66" s="115">
        <v>2.89</v>
      </c>
      <c r="O66" s="115">
        <v>2.99</v>
      </c>
      <c r="P66" s="115">
        <v>3.09</v>
      </c>
      <c r="Q66" s="115">
        <v>3.18</v>
      </c>
      <c r="R66" s="115">
        <v>3.27</v>
      </c>
      <c r="S66" s="115">
        <v>3.36</v>
      </c>
      <c r="T66" s="115">
        <v>3.45</v>
      </c>
      <c r="U66" s="115">
        <v>3.54</v>
      </c>
      <c r="V66" s="115">
        <v>3.63</v>
      </c>
      <c r="W66" s="115">
        <v>3.71</v>
      </c>
      <c r="X66" s="115">
        <v>3.8</v>
      </c>
      <c r="Y66" s="115">
        <v>3.88</v>
      </c>
      <c r="Z66" s="115">
        <v>3.96</v>
      </c>
      <c r="AA66" s="115">
        <v>4.04</v>
      </c>
      <c r="AB66" s="115">
        <v>4.12</v>
      </c>
      <c r="AC66" s="115">
        <v>4.1900000000000004</v>
      </c>
      <c r="AD66" s="115">
        <v>4.2699999999999996</v>
      </c>
      <c r="AE66" s="115">
        <v>4.34</v>
      </c>
      <c r="AF66" s="115">
        <v>4.41</v>
      </c>
      <c r="AG66" s="115">
        <v>4.4800000000000004</v>
      </c>
      <c r="AH66" s="115">
        <v>4.5599999999999996</v>
      </c>
    </row>
    <row r="67" spans="1:34" ht="16.5" hidden="1">
      <c r="A67" s="114" t="s">
        <v>148</v>
      </c>
      <c r="B67" s="114" t="s">
        <v>131</v>
      </c>
      <c r="C67" s="114" t="s">
        <v>146</v>
      </c>
      <c r="D67" s="115">
        <v>7.2309999999999999</v>
      </c>
      <c r="E67" s="115">
        <v>6.9</v>
      </c>
      <c r="F67" s="115">
        <v>6.59</v>
      </c>
      <c r="G67" s="115">
        <v>6.64</v>
      </c>
      <c r="H67" s="115">
        <v>6.68</v>
      </c>
      <c r="I67" s="115">
        <v>6.72</v>
      </c>
      <c r="J67" s="115">
        <v>6.77</v>
      </c>
      <c r="K67" s="115">
        <v>6.81</v>
      </c>
      <c r="L67" s="115">
        <v>6.85</v>
      </c>
      <c r="M67" s="115">
        <v>6.89</v>
      </c>
      <c r="N67" s="115">
        <v>6.93</v>
      </c>
      <c r="O67" s="115">
        <v>6.97</v>
      </c>
      <c r="P67" s="115">
        <v>7.01</v>
      </c>
      <c r="Q67" s="115">
        <v>7.05</v>
      </c>
      <c r="R67" s="115">
        <v>7.09</v>
      </c>
      <c r="S67" s="115">
        <v>7.12</v>
      </c>
      <c r="T67" s="115">
        <v>7.16</v>
      </c>
      <c r="U67" s="115">
        <v>7.2</v>
      </c>
      <c r="V67" s="115">
        <v>7.23</v>
      </c>
      <c r="W67" s="115">
        <v>7.27</v>
      </c>
      <c r="X67" s="115">
        <v>7.3</v>
      </c>
      <c r="Y67" s="115">
        <v>7.34</v>
      </c>
      <c r="Z67" s="115">
        <v>7.37</v>
      </c>
      <c r="AA67" s="115">
        <v>7.41</v>
      </c>
      <c r="AB67" s="115">
        <v>7.44</v>
      </c>
      <c r="AC67" s="115">
        <v>7.47</v>
      </c>
      <c r="AD67" s="115">
        <v>7.51</v>
      </c>
      <c r="AE67" s="115">
        <v>7.54</v>
      </c>
      <c r="AF67" s="115">
        <v>7.57</v>
      </c>
      <c r="AG67" s="115">
        <v>7.6</v>
      </c>
      <c r="AH67" s="115">
        <v>7.63</v>
      </c>
    </row>
    <row r="68" spans="1:34" ht="16.5" hidden="1">
      <c r="A68" s="114" t="s">
        <v>149</v>
      </c>
      <c r="B68" s="114" t="s">
        <v>131</v>
      </c>
      <c r="C68" s="114" t="s">
        <v>132</v>
      </c>
      <c r="D68" s="115">
        <v>9.2999999999999999E-2</v>
      </c>
      <c r="E68" s="115">
        <v>0.09</v>
      </c>
      <c r="F68" s="115">
        <v>0.09</v>
      </c>
      <c r="G68" s="115">
        <v>0.09</v>
      </c>
      <c r="H68" s="115">
        <v>0.09</v>
      </c>
      <c r="I68" s="115">
        <v>0.09</v>
      </c>
      <c r="J68" s="115">
        <v>0.09</v>
      </c>
      <c r="K68" s="115">
        <v>0.1</v>
      </c>
      <c r="L68" s="115">
        <v>0.09</v>
      </c>
      <c r="M68" s="115">
        <v>0.1</v>
      </c>
      <c r="N68" s="115">
        <v>0.1</v>
      </c>
      <c r="O68" s="115">
        <v>0.1</v>
      </c>
      <c r="P68" s="115">
        <v>0.1</v>
      </c>
      <c r="Q68" s="115">
        <v>0.1</v>
      </c>
      <c r="R68" s="115">
        <v>0.1</v>
      </c>
      <c r="S68" s="115">
        <v>0.1</v>
      </c>
      <c r="T68" s="115">
        <v>0.1</v>
      </c>
      <c r="U68" s="115">
        <v>0.11</v>
      </c>
      <c r="V68" s="115">
        <v>0.11</v>
      </c>
      <c r="W68" s="115">
        <v>0.11</v>
      </c>
      <c r="X68" s="115">
        <v>0.11</v>
      </c>
      <c r="Y68" s="115">
        <v>0.11</v>
      </c>
      <c r="Z68" s="115">
        <v>0.11</v>
      </c>
      <c r="AA68" s="115">
        <v>0.12</v>
      </c>
      <c r="AB68" s="115">
        <v>0.12</v>
      </c>
      <c r="AC68" s="115">
        <v>0.12</v>
      </c>
      <c r="AD68" s="115">
        <v>0.12</v>
      </c>
      <c r="AE68" s="115">
        <v>0.12</v>
      </c>
      <c r="AF68" s="115">
        <v>0.12</v>
      </c>
      <c r="AG68" s="115">
        <v>0.12</v>
      </c>
      <c r="AH68" s="115">
        <v>0.12</v>
      </c>
    </row>
    <row r="69" spans="1:34" ht="16.5" hidden="1">
      <c r="A69" s="114" t="s">
        <v>149</v>
      </c>
      <c r="B69" s="114" t="s">
        <v>133</v>
      </c>
      <c r="C69" s="114" t="s">
        <v>132</v>
      </c>
      <c r="D69" s="115">
        <v>8.8999999999999996E-2</v>
      </c>
      <c r="E69" s="115">
        <v>0.09</v>
      </c>
      <c r="F69" s="115">
        <v>0.09</v>
      </c>
      <c r="G69" s="115">
        <v>0.09</v>
      </c>
      <c r="H69" s="115">
        <v>0.09</v>
      </c>
      <c r="I69" s="115">
        <v>0.09</v>
      </c>
      <c r="J69" s="115">
        <v>0.09</v>
      </c>
      <c r="K69" s="115">
        <v>0.09</v>
      </c>
      <c r="L69" s="115">
        <v>0.09</v>
      </c>
      <c r="M69" s="115">
        <v>0.09</v>
      </c>
      <c r="N69" s="115">
        <v>0.09</v>
      </c>
      <c r="O69" s="115">
        <v>0.09</v>
      </c>
      <c r="P69" s="115">
        <v>0.09</v>
      </c>
      <c r="Q69" s="115">
        <v>0.09</v>
      </c>
      <c r="R69" s="115">
        <v>0.1</v>
      </c>
      <c r="S69" s="115">
        <v>0.1</v>
      </c>
      <c r="T69" s="115">
        <v>0.1</v>
      </c>
      <c r="U69" s="115">
        <v>0.1</v>
      </c>
      <c r="V69" s="115">
        <v>0.1</v>
      </c>
      <c r="W69" s="115">
        <v>0.1</v>
      </c>
      <c r="X69" s="115">
        <v>0.1</v>
      </c>
      <c r="Y69" s="115">
        <v>0.11</v>
      </c>
      <c r="Z69" s="115">
        <v>0.11</v>
      </c>
      <c r="AA69" s="115">
        <v>0.11</v>
      </c>
      <c r="AB69" s="115">
        <v>0.11</v>
      </c>
      <c r="AC69" s="115">
        <v>0.11</v>
      </c>
      <c r="AD69" s="115">
        <v>0.11</v>
      </c>
      <c r="AE69" s="115">
        <v>0.11</v>
      </c>
      <c r="AF69" s="115">
        <v>0.12</v>
      </c>
      <c r="AG69" s="115">
        <v>0.12</v>
      </c>
      <c r="AH69" s="115">
        <v>0.12</v>
      </c>
    </row>
    <row r="70" spans="1:34" ht="16.5" hidden="1">
      <c r="A70" s="114" t="s">
        <v>149</v>
      </c>
      <c r="B70" s="114" t="s">
        <v>55</v>
      </c>
      <c r="C70" s="114" t="s">
        <v>132</v>
      </c>
      <c r="D70" s="115">
        <v>5.8000000000000003E-2</v>
      </c>
      <c r="E70" s="115">
        <v>0.06</v>
      </c>
      <c r="F70" s="115">
        <v>0.06</v>
      </c>
      <c r="G70" s="115">
        <v>0.06</v>
      </c>
      <c r="H70" s="115">
        <v>0.06</v>
      </c>
      <c r="I70" s="115">
        <v>0.06</v>
      </c>
      <c r="J70" s="115">
        <v>0.06</v>
      </c>
      <c r="K70" s="115">
        <v>0.06</v>
      </c>
      <c r="L70" s="115">
        <v>0.06</v>
      </c>
      <c r="M70" s="115">
        <v>0.06</v>
      </c>
      <c r="N70" s="115">
        <v>0.06</v>
      </c>
      <c r="O70" s="115">
        <v>0.06</v>
      </c>
      <c r="P70" s="115">
        <v>0.06</v>
      </c>
      <c r="Q70" s="115">
        <v>0.06</v>
      </c>
      <c r="R70" s="115">
        <v>0.06</v>
      </c>
      <c r="S70" s="115">
        <v>0.06</v>
      </c>
      <c r="T70" s="115">
        <v>0.06</v>
      </c>
      <c r="U70" s="115">
        <v>7.0000000000000007E-2</v>
      </c>
      <c r="V70" s="115">
        <v>7.0000000000000007E-2</v>
      </c>
      <c r="W70" s="115">
        <v>7.0000000000000007E-2</v>
      </c>
      <c r="X70" s="115">
        <v>7.0000000000000007E-2</v>
      </c>
      <c r="Y70" s="115">
        <v>7.0000000000000007E-2</v>
      </c>
      <c r="Z70" s="115">
        <v>7.0000000000000007E-2</v>
      </c>
      <c r="AA70" s="115">
        <v>7.0000000000000007E-2</v>
      </c>
      <c r="AB70" s="115">
        <v>7.0000000000000007E-2</v>
      </c>
      <c r="AC70" s="115">
        <v>7.0000000000000007E-2</v>
      </c>
      <c r="AD70" s="115">
        <v>7.0000000000000007E-2</v>
      </c>
      <c r="AE70" s="115">
        <v>7.0000000000000007E-2</v>
      </c>
      <c r="AF70" s="115">
        <v>0.08</v>
      </c>
      <c r="AG70" s="115">
        <v>0.08</v>
      </c>
      <c r="AH70" s="115">
        <v>0.08</v>
      </c>
    </row>
    <row r="71" spans="1:34" ht="16.5" hidden="1">
      <c r="A71" s="114" t="s">
        <v>149</v>
      </c>
      <c r="B71" s="114" t="s">
        <v>131</v>
      </c>
      <c r="C71" s="114" t="s">
        <v>134</v>
      </c>
      <c r="D71" s="115">
        <v>0</v>
      </c>
      <c r="E71" s="115">
        <v>0</v>
      </c>
      <c r="F71" s="115">
        <v>0</v>
      </c>
      <c r="G71" s="115">
        <v>0</v>
      </c>
      <c r="H71" s="115">
        <v>0</v>
      </c>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5">
        <v>0</v>
      </c>
      <c r="AF71" s="115">
        <v>0</v>
      </c>
      <c r="AG71" s="115">
        <v>0</v>
      </c>
      <c r="AH71" s="115">
        <v>0</v>
      </c>
    </row>
    <row r="72" spans="1:34" ht="16.5" hidden="1">
      <c r="A72" s="114" t="s">
        <v>149</v>
      </c>
      <c r="B72" s="114" t="s">
        <v>133</v>
      </c>
      <c r="C72" s="114" t="s">
        <v>134</v>
      </c>
      <c r="D72" s="115">
        <v>13.58</v>
      </c>
      <c r="E72" s="115">
        <v>13.71</v>
      </c>
      <c r="F72" s="115">
        <v>13.83</v>
      </c>
      <c r="G72" s="115">
        <v>13.96</v>
      </c>
      <c r="H72" s="115">
        <v>14.09</v>
      </c>
      <c r="I72" s="115">
        <v>14.22</v>
      </c>
      <c r="J72" s="115">
        <v>14.36</v>
      </c>
      <c r="K72" s="115">
        <v>14.49</v>
      </c>
      <c r="L72" s="115">
        <v>14.62</v>
      </c>
      <c r="M72" s="115">
        <v>14.76</v>
      </c>
      <c r="N72" s="115">
        <v>14.9</v>
      </c>
      <c r="O72" s="115">
        <v>15.04</v>
      </c>
      <c r="P72" s="115">
        <v>15.18</v>
      </c>
      <c r="Q72" s="115">
        <v>15.32</v>
      </c>
      <c r="R72" s="115">
        <v>15.46</v>
      </c>
      <c r="S72" s="115">
        <v>15.6</v>
      </c>
      <c r="T72" s="115">
        <v>15.75</v>
      </c>
      <c r="U72" s="115">
        <v>15.9</v>
      </c>
      <c r="V72" s="115">
        <v>16.04</v>
      </c>
      <c r="W72" s="115">
        <v>16.190000000000001</v>
      </c>
      <c r="X72" s="115">
        <v>16.34</v>
      </c>
      <c r="Y72" s="115">
        <v>16.5</v>
      </c>
      <c r="Z72" s="115">
        <v>16.649999999999999</v>
      </c>
      <c r="AA72" s="115">
        <v>16.8</v>
      </c>
      <c r="AB72" s="115">
        <v>16.96</v>
      </c>
      <c r="AC72" s="115">
        <v>17.12</v>
      </c>
      <c r="AD72" s="115">
        <v>17.28</v>
      </c>
      <c r="AE72" s="115">
        <v>17.440000000000001</v>
      </c>
      <c r="AF72" s="115">
        <v>17.600000000000001</v>
      </c>
      <c r="AG72" s="115">
        <v>17.760000000000002</v>
      </c>
      <c r="AH72" s="115">
        <v>17.93</v>
      </c>
    </row>
    <row r="73" spans="1:34" ht="16.5" hidden="1">
      <c r="A73" s="114" t="s">
        <v>149</v>
      </c>
      <c r="B73" s="114" t="s">
        <v>55</v>
      </c>
      <c r="C73" s="114" t="s">
        <v>134</v>
      </c>
      <c r="D73" s="115">
        <v>13.58</v>
      </c>
      <c r="E73" s="115">
        <v>13.71</v>
      </c>
      <c r="F73" s="115">
        <v>13.83</v>
      </c>
      <c r="G73" s="115">
        <v>13.96</v>
      </c>
      <c r="H73" s="115">
        <v>14.09</v>
      </c>
      <c r="I73" s="115">
        <v>14.22</v>
      </c>
      <c r="J73" s="115">
        <v>14.36</v>
      </c>
      <c r="K73" s="115">
        <v>14.49</v>
      </c>
      <c r="L73" s="115">
        <v>14.62</v>
      </c>
      <c r="M73" s="115">
        <v>14.76</v>
      </c>
      <c r="N73" s="115">
        <v>14.9</v>
      </c>
      <c r="O73" s="115">
        <v>15.04</v>
      </c>
      <c r="P73" s="115">
        <v>15.18</v>
      </c>
      <c r="Q73" s="115">
        <v>15.32</v>
      </c>
      <c r="R73" s="115">
        <v>15.46</v>
      </c>
      <c r="S73" s="115">
        <v>15.6</v>
      </c>
      <c r="T73" s="115">
        <v>15.75</v>
      </c>
      <c r="U73" s="115">
        <v>15.9</v>
      </c>
      <c r="V73" s="115">
        <v>16.04</v>
      </c>
      <c r="W73" s="115">
        <v>16.190000000000001</v>
      </c>
      <c r="X73" s="115">
        <v>16.34</v>
      </c>
      <c r="Y73" s="115">
        <v>16.5</v>
      </c>
      <c r="Z73" s="115">
        <v>16.649999999999999</v>
      </c>
      <c r="AA73" s="115">
        <v>16.8</v>
      </c>
      <c r="AB73" s="115">
        <v>16.96</v>
      </c>
      <c r="AC73" s="115">
        <v>17.12</v>
      </c>
      <c r="AD73" s="115">
        <v>17.28</v>
      </c>
      <c r="AE73" s="115">
        <v>17.440000000000001</v>
      </c>
      <c r="AF73" s="115">
        <v>17.600000000000001</v>
      </c>
      <c r="AG73" s="115">
        <v>17.760000000000002</v>
      </c>
      <c r="AH73" s="115">
        <v>17.93</v>
      </c>
    </row>
    <row r="74" spans="1:34" ht="16.5" hidden="1">
      <c r="A74" s="114" t="s">
        <v>149</v>
      </c>
      <c r="B74" s="114" t="s">
        <v>131</v>
      </c>
      <c r="C74" s="114" t="s">
        <v>74</v>
      </c>
      <c r="D74" s="115">
        <v>13.95</v>
      </c>
      <c r="E74" s="115">
        <v>13.86</v>
      </c>
      <c r="F74" s="115">
        <v>13.73</v>
      </c>
      <c r="G74" s="115">
        <v>14.24</v>
      </c>
      <c r="H74" s="115">
        <v>14.73</v>
      </c>
      <c r="I74" s="115">
        <v>15.29</v>
      </c>
      <c r="J74" s="115">
        <v>15.76</v>
      </c>
      <c r="K74" s="115">
        <v>15.91</v>
      </c>
      <c r="L74" s="115">
        <v>16.059999999999999</v>
      </c>
      <c r="M74" s="115">
        <v>16.18</v>
      </c>
      <c r="N74" s="115">
        <v>16.3</v>
      </c>
      <c r="O74" s="115">
        <v>16.309999999999999</v>
      </c>
      <c r="P74" s="115">
        <v>16.32</v>
      </c>
      <c r="Q74" s="115">
        <v>16.329999999999998</v>
      </c>
      <c r="R74" s="115">
        <v>16.34</v>
      </c>
      <c r="S74" s="115">
        <v>16.36</v>
      </c>
      <c r="T74" s="115">
        <v>16.38</v>
      </c>
      <c r="U74" s="115">
        <v>16.43</v>
      </c>
      <c r="V74" s="115">
        <v>16.48</v>
      </c>
      <c r="W74" s="115">
        <v>16.53</v>
      </c>
      <c r="X74" s="115">
        <v>16.57</v>
      </c>
      <c r="Y74" s="115">
        <v>16.59</v>
      </c>
      <c r="Z74" s="115">
        <v>16.579999999999998</v>
      </c>
      <c r="AA74" s="115">
        <v>16.59</v>
      </c>
      <c r="AB74" s="115">
        <v>16.59</v>
      </c>
      <c r="AC74" s="115">
        <v>16.579999999999998</v>
      </c>
      <c r="AD74" s="115">
        <v>16.59</v>
      </c>
      <c r="AE74" s="115">
        <v>16.579999999999998</v>
      </c>
      <c r="AF74" s="115">
        <v>16.57</v>
      </c>
      <c r="AG74" s="115">
        <v>16.57</v>
      </c>
      <c r="AH74" s="115">
        <v>16.57</v>
      </c>
    </row>
    <row r="75" spans="1:34" ht="16.5" hidden="1">
      <c r="A75" s="114" t="s">
        <v>149</v>
      </c>
      <c r="B75" s="114" t="s">
        <v>133</v>
      </c>
      <c r="C75" s="114" t="s">
        <v>74</v>
      </c>
      <c r="D75" s="115">
        <v>11.31</v>
      </c>
      <c r="E75" s="115">
        <v>11.22</v>
      </c>
      <c r="F75" s="115">
        <v>11.08</v>
      </c>
      <c r="G75" s="115">
        <v>11.58</v>
      </c>
      <c r="H75" s="115">
        <v>12.05</v>
      </c>
      <c r="I75" s="115">
        <v>12.59</v>
      </c>
      <c r="J75" s="115">
        <v>13.04</v>
      </c>
      <c r="K75" s="115">
        <v>13.16</v>
      </c>
      <c r="L75" s="115">
        <v>13.29</v>
      </c>
      <c r="M75" s="115">
        <v>13.39</v>
      </c>
      <c r="N75" s="115">
        <v>13.49</v>
      </c>
      <c r="O75" s="115">
        <v>13.5</v>
      </c>
      <c r="P75" s="115">
        <v>13.51</v>
      </c>
      <c r="Q75" s="115">
        <v>13.51</v>
      </c>
      <c r="R75" s="115">
        <v>13.52</v>
      </c>
      <c r="S75" s="115">
        <v>13.53</v>
      </c>
      <c r="T75" s="115">
        <v>13.55</v>
      </c>
      <c r="U75" s="115">
        <v>13.59</v>
      </c>
      <c r="V75" s="115">
        <v>13.63</v>
      </c>
      <c r="W75" s="115">
        <v>13.68</v>
      </c>
      <c r="X75" s="115">
        <v>13.71</v>
      </c>
      <c r="Y75" s="115">
        <v>13.72</v>
      </c>
      <c r="Z75" s="115">
        <v>13.72</v>
      </c>
      <c r="AA75" s="115">
        <v>13.73</v>
      </c>
      <c r="AB75" s="115">
        <v>13.72</v>
      </c>
      <c r="AC75" s="115">
        <v>13.71</v>
      </c>
      <c r="AD75" s="115">
        <v>13.72</v>
      </c>
      <c r="AE75" s="115">
        <v>13.71</v>
      </c>
      <c r="AF75" s="115">
        <v>13.7</v>
      </c>
      <c r="AG75" s="115">
        <v>13.69</v>
      </c>
      <c r="AH75" s="115">
        <v>13.69</v>
      </c>
    </row>
    <row r="76" spans="1:34" ht="16.5">
      <c r="A76" s="114" t="s">
        <v>149</v>
      </c>
      <c r="B76" s="114" t="s">
        <v>55</v>
      </c>
      <c r="C76" s="114" t="s">
        <v>74</v>
      </c>
      <c r="D76" s="115">
        <v>7.51</v>
      </c>
      <c r="E76" s="115">
        <v>7.42</v>
      </c>
      <c r="F76" s="115">
        <v>7.29</v>
      </c>
      <c r="G76" s="115">
        <v>7.79</v>
      </c>
      <c r="H76" s="115">
        <v>8.27</v>
      </c>
      <c r="I76" s="115">
        <v>8.82</v>
      </c>
      <c r="J76" s="115">
        <v>9.26</v>
      </c>
      <c r="K76" s="115">
        <v>9.39</v>
      </c>
      <c r="L76" s="115">
        <v>9.51</v>
      </c>
      <c r="M76" s="115">
        <v>9.61</v>
      </c>
      <c r="N76" s="115">
        <v>9.7100000000000009</v>
      </c>
      <c r="O76" s="115">
        <v>9.7200000000000006</v>
      </c>
      <c r="P76" s="115">
        <v>9.73</v>
      </c>
      <c r="Q76" s="115">
        <v>9.73</v>
      </c>
      <c r="R76" s="115">
        <v>9.73</v>
      </c>
      <c r="S76" s="115">
        <v>9.75</v>
      </c>
      <c r="T76" s="115">
        <v>9.76</v>
      </c>
      <c r="U76" s="115">
        <v>9.8000000000000007</v>
      </c>
      <c r="V76" s="115">
        <v>9.84</v>
      </c>
      <c r="W76" s="115">
        <v>9.89</v>
      </c>
      <c r="X76" s="115">
        <v>9.92</v>
      </c>
      <c r="Y76" s="115">
        <v>9.94</v>
      </c>
      <c r="Z76" s="115">
        <v>9.93</v>
      </c>
      <c r="AA76" s="115">
        <v>9.94</v>
      </c>
      <c r="AB76" s="115">
        <v>9.94</v>
      </c>
      <c r="AC76" s="115">
        <v>9.93</v>
      </c>
      <c r="AD76" s="115">
        <v>9.93</v>
      </c>
      <c r="AE76" s="115">
        <v>9.92</v>
      </c>
      <c r="AF76" s="115">
        <v>9.91</v>
      </c>
      <c r="AG76" s="115">
        <v>9.9</v>
      </c>
      <c r="AH76" s="115">
        <v>9.9</v>
      </c>
    </row>
    <row r="77" spans="1:34" ht="16.5" hidden="1">
      <c r="A77" s="114" t="s">
        <v>149</v>
      </c>
      <c r="B77" s="114" t="s">
        <v>131</v>
      </c>
      <c r="C77" s="114" t="s">
        <v>135</v>
      </c>
      <c r="D77" s="115">
        <v>27.992000000000001</v>
      </c>
      <c r="E77" s="115">
        <v>27.56</v>
      </c>
      <c r="F77" s="115">
        <v>27.15</v>
      </c>
      <c r="G77" s="115">
        <v>27.31</v>
      </c>
      <c r="H77" s="115">
        <v>27.46</v>
      </c>
      <c r="I77" s="115">
        <v>27.61</v>
      </c>
      <c r="J77" s="115">
        <v>27.76</v>
      </c>
      <c r="K77" s="115">
        <v>27.9</v>
      </c>
      <c r="L77" s="115">
        <v>28.05</v>
      </c>
      <c r="M77" s="115">
        <v>28.2</v>
      </c>
      <c r="N77" s="115">
        <v>28.35</v>
      </c>
      <c r="O77" s="115">
        <v>28.49</v>
      </c>
      <c r="P77" s="115">
        <v>28.64</v>
      </c>
      <c r="Q77" s="115">
        <v>28.78</v>
      </c>
      <c r="R77" s="115">
        <v>28.93</v>
      </c>
      <c r="S77" s="115">
        <v>29.07</v>
      </c>
      <c r="T77" s="115">
        <v>29.21</v>
      </c>
      <c r="U77" s="115">
        <v>29.36</v>
      </c>
      <c r="V77" s="115">
        <v>29.5</v>
      </c>
      <c r="W77" s="115">
        <v>29.64</v>
      </c>
      <c r="X77" s="115">
        <v>29.78</v>
      </c>
      <c r="Y77" s="115">
        <v>29.92</v>
      </c>
      <c r="Z77" s="115">
        <v>30.07</v>
      </c>
      <c r="AA77" s="115">
        <v>30.21</v>
      </c>
      <c r="AB77" s="115">
        <v>30.35</v>
      </c>
      <c r="AC77" s="115">
        <v>30.49</v>
      </c>
      <c r="AD77" s="115">
        <v>30.63</v>
      </c>
      <c r="AE77" s="115">
        <v>30.76</v>
      </c>
      <c r="AF77" s="115">
        <v>30.9</v>
      </c>
      <c r="AG77" s="115">
        <v>31.04</v>
      </c>
      <c r="AH77" s="115">
        <v>31.18</v>
      </c>
    </row>
    <row r="78" spans="1:34" ht="16.5" hidden="1">
      <c r="A78" s="114" t="s">
        <v>149</v>
      </c>
      <c r="B78" s="114" t="s">
        <v>131</v>
      </c>
      <c r="C78" s="114" t="s">
        <v>136</v>
      </c>
      <c r="D78" s="115">
        <v>26.137</v>
      </c>
      <c r="E78" s="115">
        <v>25.54</v>
      </c>
      <c r="F78" s="115">
        <v>24.97</v>
      </c>
      <c r="G78" s="115">
        <v>25.13</v>
      </c>
      <c r="H78" s="115">
        <v>25.29</v>
      </c>
      <c r="I78" s="115">
        <v>25.46</v>
      </c>
      <c r="J78" s="115">
        <v>25.62</v>
      </c>
      <c r="K78" s="115">
        <v>25.78</v>
      </c>
      <c r="L78" s="115">
        <v>25.94</v>
      </c>
      <c r="M78" s="115">
        <v>26.09</v>
      </c>
      <c r="N78" s="115">
        <v>26.25</v>
      </c>
      <c r="O78" s="115">
        <v>26.41</v>
      </c>
      <c r="P78" s="115">
        <v>26.56</v>
      </c>
      <c r="Q78" s="115">
        <v>26.72</v>
      </c>
      <c r="R78" s="115">
        <v>26.87</v>
      </c>
      <c r="S78" s="115">
        <v>27.02</v>
      </c>
      <c r="T78" s="115">
        <v>27.17</v>
      </c>
      <c r="U78" s="115">
        <v>27.33</v>
      </c>
      <c r="V78" s="115">
        <v>27.48</v>
      </c>
      <c r="W78" s="115">
        <v>27.63</v>
      </c>
      <c r="X78" s="115">
        <v>27.77</v>
      </c>
      <c r="Y78" s="115">
        <v>27.92</v>
      </c>
      <c r="Z78" s="115">
        <v>28.07</v>
      </c>
      <c r="AA78" s="115">
        <v>28.22</v>
      </c>
      <c r="AB78" s="115">
        <v>28.36</v>
      </c>
      <c r="AC78" s="115">
        <v>28.51</v>
      </c>
      <c r="AD78" s="115">
        <v>28.66</v>
      </c>
      <c r="AE78" s="115">
        <v>28.8</v>
      </c>
      <c r="AF78" s="115">
        <v>28.94</v>
      </c>
      <c r="AG78" s="115">
        <v>29.09</v>
      </c>
      <c r="AH78" s="115">
        <v>29.23</v>
      </c>
    </row>
    <row r="79" spans="1:34" ht="16.5" hidden="1">
      <c r="A79" s="114" t="s">
        <v>149</v>
      </c>
      <c r="B79" s="114" t="s">
        <v>131</v>
      </c>
      <c r="C79" s="114" t="s">
        <v>137</v>
      </c>
      <c r="D79" s="115">
        <v>0</v>
      </c>
      <c r="E79" s="115">
        <v>0</v>
      </c>
      <c r="F79" s="115">
        <v>0</v>
      </c>
      <c r="G79" s="115">
        <v>0</v>
      </c>
      <c r="H79" s="115">
        <v>0</v>
      </c>
      <c r="I79" s="115">
        <v>0</v>
      </c>
      <c r="J79" s="115">
        <v>0</v>
      </c>
      <c r="K79" s="115">
        <v>0</v>
      </c>
      <c r="L79" s="115">
        <v>0</v>
      </c>
      <c r="M79" s="115">
        <v>0</v>
      </c>
      <c r="N79" s="115">
        <v>0</v>
      </c>
      <c r="O79" s="115">
        <v>0</v>
      </c>
      <c r="P79" s="115">
        <v>0</v>
      </c>
      <c r="Q79" s="115">
        <v>0</v>
      </c>
      <c r="R79" s="115">
        <v>0</v>
      </c>
      <c r="S79" s="115">
        <v>0</v>
      </c>
      <c r="T79" s="115">
        <v>0</v>
      </c>
      <c r="U79" s="115">
        <v>0</v>
      </c>
      <c r="V79" s="115">
        <v>0</v>
      </c>
      <c r="W79" s="115">
        <v>0</v>
      </c>
      <c r="X79" s="115">
        <v>0</v>
      </c>
      <c r="Y79" s="115">
        <v>0</v>
      </c>
      <c r="Z79" s="115">
        <v>0</v>
      </c>
      <c r="AA79" s="115">
        <v>0</v>
      </c>
      <c r="AB79" s="115">
        <v>0</v>
      </c>
      <c r="AC79" s="115">
        <v>0</v>
      </c>
      <c r="AD79" s="115">
        <v>0</v>
      </c>
      <c r="AE79" s="115">
        <v>0</v>
      </c>
      <c r="AF79" s="115">
        <v>0</v>
      </c>
      <c r="AG79" s="115">
        <v>0</v>
      </c>
      <c r="AH79" s="115">
        <v>0</v>
      </c>
    </row>
    <row r="80" spans="1:34" ht="16.5" hidden="1">
      <c r="A80" s="114" t="s">
        <v>149</v>
      </c>
      <c r="B80" s="114" t="s">
        <v>131</v>
      </c>
      <c r="C80" s="114" t="s">
        <v>138</v>
      </c>
      <c r="D80" s="115">
        <v>2.2669999999999999</v>
      </c>
      <c r="E80" s="115">
        <v>2.27</v>
      </c>
      <c r="F80" s="115">
        <v>2.2799999999999998</v>
      </c>
      <c r="G80" s="115">
        <v>2.29</v>
      </c>
      <c r="H80" s="115">
        <v>2.2999999999999998</v>
      </c>
      <c r="I80" s="115">
        <v>2.2999999999999998</v>
      </c>
      <c r="J80" s="115">
        <v>2.31</v>
      </c>
      <c r="K80" s="115">
        <v>2.3199999999999998</v>
      </c>
      <c r="L80" s="115">
        <v>2.33</v>
      </c>
      <c r="M80" s="115">
        <v>2.33</v>
      </c>
      <c r="N80" s="115">
        <v>2.34</v>
      </c>
      <c r="O80" s="115">
        <v>2.35</v>
      </c>
      <c r="P80" s="115">
        <v>2.36</v>
      </c>
      <c r="Q80" s="115">
        <v>2.37</v>
      </c>
      <c r="R80" s="115">
        <v>2.37</v>
      </c>
      <c r="S80" s="115">
        <v>2.38</v>
      </c>
      <c r="T80" s="115">
        <v>2.39</v>
      </c>
      <c r="U80" s="115">
        <v>2.4</v>
      </c>
      <c r="V80" s="115">
        <v>2.4</v>
      </c>
      <c r="W80" s="115">
        <v>2.41</v>
      </c>
      <c r="X80" s="115">
        <v>2.42</v>
      </c>
      <c r="Y80" s="115">
        <v>2.4300000000000002</v>
      </c>
      <c r="Z80" s="115">
        <v>2.44</v>
      </c>
      <c r="AA80" s="115">
        <v>2.44</v>
      </c>
      <c r="AB80" s="115">
        <v>2.4500000000000002</v>
      </c>
      <c r="AC80" s="115">
        <v>2.46</v>
      </c>
      <c r="AD80" s="115">
        <v>2.4700000000000002</v>
      </c>
      <c r="AE80" s="115">
        <v>2.48</v>
      </c>
      <c r="AF80" s="115">
        <v>2.48</v>
      </c>
      <c r="AG80" s="115">
        <v>2.4900000000000002</v>
      </c>
      <c r="AH80" s="115">
        <v>2.5</v>
      </c>
    </row>
    <row r="81" spans="1:34" ht="16.5" hidden="1">
      <c r="A81" s="114" t="s">
        <v>149</v>
      </c>
      <c r="B81" s="114" t="s">
        <v>131</v>
      </c>
      <c r="C81" s="114" t="s">
        <v>139</v>
      </c>
      <c r="D81" s="115">
        <v>30.873000000000001</v>
      </c>
      <c r="E81" s="115">
        <v>31.45</v>
      </c>
      <c r="F81" s="115">
        <v>33.47</v>
      </c>
      <c r="G81" s="115">
        <v>36.07</v>
      </c>
      <c r="H81" s="115">
        <v>37.31</v>
      </c>
      <c r="I81" s="115">
        <v>38.51</v>
      </c>
      <c r="J81" s="115">
        <v>39.4</v>
      </c>
      <c r="K81" s="115">
        <v>39.11</v>
      </c>
      <c r="L81" s="115">
        <v>38.86</v>
      </c>
      <c r="M81" s="115">
        <v>38.479999999999997</v>
      </c>
      <c r="N81" s="115">
        <v>38.15</v>
      </c>
      <c r="O81" s="115">
        <v>37.85</v>
      </c>
      <c r="P81" s="115">
        <v>37.54</v>
      </c>
      <c r="Q81" s="115">
        <v>37.22</v>
      </c>
      <c r="R81" s="115">
        <v>36.94</v>
      </c>
      <c r="S81" s="115">
        <v>36.68</v>
      </c>
      <c r="T81" s="115">
        <v>36.42</v>
      </c>
      <c r="U81" s="115">
        <v>36.25</v>
      </c>
      <c r="V81" s="115">
        <v>36.07</v>
      </c>
      <c r="W81" s="115">
        <v>35.9</v>
      </c>
      <c r="X81" s="115">
        <v>35.729999999999997</v>
      </c>
      <c r="Y81" s="115">
        <v>35.57</v>
      </c>
      <c r="Z81" s="115">
        <v>35.36</v>
      </c>
      <c r="AA81" s="115">
        <v>35.18</v>
      </c>
      <c r="AB81" s="115">
        <v>34.99</v>
      </c>
      <c r="AC81" s="115">
        <v>34.78</v>
      </c>
      <c r="AD81" s="115">
        <v>34.57</v>
      </c>
      <c r="AE81" s="115">
        <v>34.36</v>
      </c>
      <c r="AF81" s="115">
        <v>34.15</v>
      </c>
      <c r="AG81" s="115">
        <v>33.950000000000003</v>
      </c>
      <c r="AH81" s="115">
        <v>33.770000000000003</v>
      </c>
    </row>
    <row r="82" spans="1:34" ht="16.5" hidden="1">
      <c r="A82" s="114" t="s">
        <v>149</v>
      </c>
      <c r="B82" s="114" t="s">
        <v>131</v>
      </c>
      <c r="C82" s="114" t="s">
        <v>140</v>
      </c>
      <c r="D82" s="115">
        <v>75.757999999999996</v>
      </c>
      <c r="E82" s="115">
        <v>75.319999999999993</v>
      </c>
      <c r="F82" s="115">
        <v>74.92</v>
      </c>
      <c r="G82" s="115">
        <v>75.239999999999995</v>
      </c>
      <c r="H82" s="115">
        <v>75.569999999999993</v>
      </c>
      <c r="I82" s="115">
        <v>75.900000000000006</v>
      </c>
      <c r="J82" s="115">
        <v>76.22</v>
      </c>
      <c r="K82" s="115">
        <v>76.55</v>
      </c>
      <c r="L82" s="115">
        <v>76.87</v>
      </c>
      <c r="M82" s="115">
        <v>77.19</v>
      </c>
      <c r="N82" s="115">
        <v>77.52</v>
      </c>
      <c r="O82" s="115">
        <v>77.84</v>
      </c>
      <c r="P82" s="115">
        <v>78.16</v>
      </c>
      <c r="Q82" s="115">
        <v>78.489999999999995</v>
      </c>
      <c r="R82" s="115">
        <v>78.81</v>
      </c>
      <c r="S82" s="115">
        <v>79.13</v>
      </c>
      <c r="T82" s="115">
        <v>79.45</v>
      </c>
      <c r="U82" s="115">
        <v>79.77</v>
      </c>
      <c r="V82" s="115">
        <v>80.09</v>
      </c>
      <c r="W82" s="115">
        <v>80.42</v>
      </c>
      <c r="X82" s="115">
        <v>80.739999999999995</v>
      </c>
      <c r="Y82" s="115">
        <v>81.06</v>
      </c>
      <c r="Z82" s="115">
        <v>81.38</v>
      </c>
      <c r="AA82" s="115">
        <v>81.7</v>
      </c>
      <c r="AB82" s="115">
        <v>82.02</v>
      </c>
      <c r="AC82" s="115">
        <v>82.34</v>
      </c>
      <c r="AD82" s="115">
        <v>82.66</v>
      </c>
      <c r="AE82" s="115">
        <v>82.98</v>
      </c>
      <c r="AF82" s="115">
        <v>83.3</v>
      </c>
      <c r="AG82" s="115">
        <v>83.62</v>
      </c>
      <c r="AH82" s="115">
        <v>83.95</v>
      </c>
    </row>
    <row r="83" spans="1:34" ht="16.5" hidden="1">
      <c r="A83" s="114" t="s">
        <v>149</v>
      </c>
      <c r="B83" s="114" t="s">
        <v>131</v>
      </c>
      <c r="C83" s="114" t="s">
        <v>141</v>
      </c>
      <c r="D83" s="115">
        <v>29.366</v>
      </c>
      <c r="E83" s="115">
        <v>29.98</v>
      </c>
      <c r="F83" s="115">
        <v>32.03</v>
      </c>
      <c r="G83" s="115">
        <v>34.659999999999997</v>
      </c>
      <c r="H83" s="115">
        <v>35.93</v>
      </c>
      <c r="I83" s="115">
        <v>37.15</v>
      </c>
      <c r="J83" s="115">
        <v>38.07</v>
      </c>
      <c r="K83" s="115">
        <v>37.799999999999997</v>
      </c>
      <c r="L83" s="115">
        <v>37.57</v>
      </c>
      <c r="M83" s="115">
        <v>37.229999999999997</v>
      </c>
      <c r="N83" s="115">
        <v>36.9</v>
      </c>
      <c r="O83" s="115">
        <v>36.619999999999997</v>
      </c>
      <c r="P83" s="115">
        <v>36.340000000000003</v>
      </c>
      <c r="Q83" s="115">
        <v>36.04</v>
      </c>
      <c r="R83" s="115">
        <v>35.78</v>
      </c>
      <c r="S83" s="115">
        <v>35.53</v>
      </c>
      <c r="T83" s="115">
        <v>35.31</v>
      </c>
      <c r="U83" s="115">
        <v>35.14</v>
      </c>
      <c r="V83" s="115">
        <v>34.97</v>
      </c>
      <c r="W83" s="115">
        <v>34.83</v>
      </c>
      <c r="X83" s="115">
        <v>34.68</v>
      </c>
      <c r="Y83" s="115">
        <v>34.53</v>
      </c>
      <c r="Z83" s="115">
        <v>34.33</v>
      </c>
      <c r="AA83" s="115">
        <v>34.17</v>
      </c>
      <c r="AB83" s="115">
        <v>34</v>
      </c>
      <c r="AC83" s="115">
        <v>33.799999999999997</v>
      </c>
      <c r="AD83" s="115">
        <v>33.61</v>
      </c>
      <c r="AE83" s="115">
        <v>33.42</v>
      </c>
      <c r="AF83" s="115">
        <v>33.229999999999997</v>
      </c>
      <c r="AG83" s="115">
        <v>33.04</v>
      </c>
      <c r="AH83" s="115">
        <v>32.86</v>
      </c>
    </row>
    <row r="84" spans="1:34" ht="16.5" hidden="1">
      <c r="A84" s="114" t="s">
        <v>149</v>
      </c>
      <c r="B84" s="114" t="s">
        <v>131</v>
      </c>
      <c r="C84" s="114" t="s">
        <v>142</v>
      </c>
      <c r="D84" s="115">
        <v>40.392000000000003</v>
      </c>
      <c r="E84" s="115">
        <v>39.85</v>
      </c>
      <c r="F84" s="115">
        <v>39.33</v>
      </c>
      <c r="G84" s="115">
        <v>39.54</v>
      </c>
      <c r="H84" s="115">
        <v>39.75</v>
      </c>
      <c r="I84" s="115">
        <v>39.96</v>
      </c>
      <c r="J84" s="115">
        <v>40.159999999999997</v>
      </c>
      <c r="K84" s="115">
        <v>40.369999999999997</v>
      </c>
      <c r="L84" s="115">
        <v>40.58</v>
      </c>
      <c r="M84" s="115">
        <v>40.78</v>
      </c>
      <c r="N84" s="115">
        <v>40.99</v>
      </c>
      <c r="O84" s="115">
        <v>41.19</v>
      </c>
      <c r="P84" s="115">
        <v>41.39</v>
      </c>
      <c r="Q84" s="115">
        <v>41.59</v>
      </c>
      <c r="R84" s="115">
        <v>41.8</v>
      </c>
      <c r="S84" s="115">
        <v>42</v>
      </c>
      <c r="T84" s="115">
        <v>42.2</v>
      </c>
      <c r="U84" s="115">
        <v>42.4</v>
      </c>
      <c r="V84" s="115">
        <v>42.59</v>
      </c>
      <c r="W84" s="115">
        <v>42.79</v>
      </c>
      <c r="X84" s="115">
        <v>42.99</v>
      </c>
      <c r="Y84" s="115">
        <v>43.19</v>
      </c>
      <c r="Z84" s="115">
        <v>43.39</v>
      </c>
      <c r="AA84" s="115">
        <v>43.58</v>
      </c>
      <c r="AB84" s="115">
        <v>43.78</v>
      </c>
      <c r="AC84" s="115">
        <v>43.97</v>
      </c>
      <c r="AD84" s="115">
        <v>44.17</v>
      </c>
      <c r="AE84" s="115">
        <v>44.36</v>
      </c>
      <c r="AF84" s="115">
        <v>44.56</v>
      </c>
      <c r="AG84" s="115">
        <v>44.75</v>
      </c>
      <c r="AH84" s="115">
        <v>44.95</v>
      </c>
    </row>
    <row r="85" spans="1:34" ht="16.5" hidden="1">
      <c r="A85" s="114" t="s">
        <v>149</v>
      </c>
      <c r="B85" s="114" t="s">
        <v>131</v>
      </c>
      <c r="C85" s="114" t="s">
        <v>143</v>
      </c>
      <c r="D85" s="115">
        <v>32.942</v>
      </c>
      <c r="E85" s="115">
        <v>32.42</v>
      </c>
      <c r="F85" s="115">
        <v>31.92</v>
      </c>
      <c r="G85" s="115">
        <v>32.1</v>
      </c>
      <c r="H85" s="115">
        <v>32.28</v>
      </c>
      <c r="I85" s="115">
        <v>32.46</v>
      </c>
      <c r="J85" s="115">
        <v>32.64</v>
      </c>
      <c r="K85" s="115">
        <v>32.82</v>
      </c>
      <c r="L85" s="115">
        <v>32.99</v>
      </c>
      <c r="M85" s="115">
        <v>33.17</v>
      </c>
      <c r="N85" s="115">
        <v>33.340000000000003</v>
      </c>
      <c r="O85" s="115">
        <v>33.51</v>
      </c>
      <c r="P85" s="115">
        <v>33.69</v>
      </c>
      <c r="Q85" s="115">
        <v>33.86</v>
      </c>
      <c r="R85" s="115">
        <v>34.03</v>
      </c>
      <c r="S85" s="115">
        <v>34.200000000000003</v>
      </c>
      <c r="T85" s="115">
        <v>34.369999999999997</v>
      </c>
      <c r="U85" s="115">
        <v>34.54</v>
      </c>
      <c r="V85" s="115">
        <v>34.71</v>
      </c>
      <c r="W85" s="115">
        <v>34.880000000000003</v>
      </c>
      <c r="X85" s="115">
        <v>35.049999999999997</v>
      </c>
      <c r="Y85" s="115">
        <v>35.22</v>
      </c>
      <c r="Z85" s="115">
        <v>35.380000000000003</v>
      </c>
      <c r="AA85" s="115">
        <v>35.549999999999997</v>
      </c>
      <c r="AB85" s="115">
        <v>35.72</v>
      </c>
      <c r="AC85" s="115">
        <v>35.880000000000003</v>
      </c>
      <c r="AD85" s="115">
        <v>36.049999999999997</v>
      </c>
      <c r="AE85" s="115">
        <v>36.21</v>
      </c>
      <c r="AF85" s="115">
        <v>36.380000000000003</v>
      </c>
      <c r="AG85" s="115">
        <v>36.54</v>
      </c>
      <c r="AH85" s="115">
        <v>36.700000000000003</v>
      </c>
    </row>
    <row r="86" spans="1:34" ht="16.5" hidden="1">
      <c r="A86" s="114" t="s">
        <v>149</v>
      </c>
      <c r="B86" s="114" t="s">
        <v>131</v>
      </c>
      <c r="C86" s="114" t="s">
        <v>144</v>
      </c>
      <c r="D86" s="115">
        <v>2.2669999999999999</v>
      </c>
      <c r="E86" s="115">
        <v>2.27</v>
      </c>
      <c r="F86" s="115">
        <v>2.2799999999999998</v>
      </c>
      <c r="G86" s="115">
        <v>2.29</v>
      </c>
      <c r="H86" s="115">
        <v>2.2999999999999998</v>
      </c>
      <c r="I86" s="115">
        <v>2.2999999999999998</v>
      </c>
      <c r="J86" s="115">
        <v>2.31</v>
      </c>
      <c r="K86" s="115">
        <v>2.3199999999999998</v>
      </c>
      <c r="L86" s="115">
        <v>2.33</v>
      </c>
      <c r="M86" s="115">
        <v>2.33</v>
      </c>
      <c r="N86" s="115">
        <v>2.34</v>
      </c>
      <c r="O86" s="115">
        <v>2.35</v>
      </c>
      <c r="P86" s="115">
        <v>2.36</v>
      </c>
      <c r="Q86" s="115">
        <v>2.37</v>
      </c>
      <c r="R86" s="115">
        <v>2.37</v>
      </c>
      <c r="S86" s="115">
        <v>2.38</v>
      </c>
      <c r="T86" s="115">
        <v>2.39</v>
      </c>
      <c r="U86" s="115">
        <v>2.4</v>
      </c>
      <c r="V86" s="115">
        <v>2.4</v>
      </c>
      <c r="W86" s="115">
        <v>2.41</v>
      </c>
      <c r="X86" s="115">
        <v>2.42</v>
      </c>
      <c r="Y86" s="115">
        <v>2.4300000000000002</v>
      </c>
      <c r="Z86" s="115">
        <v>2.44</v>
      </c>
      <c r="AA86" s="115">
        <v>2.44</v>
      </c>
      <c r="AB86" s="115">
        <v>2.4500000000000002</v>
      </c>
      <c r="AC86" s="115">
        <v>2.46</v>
      </c>
      <c r="AD86" s="115">
        <v>2.4700000000000002</v>
      </c>
      <c r="AE86" s="115">
        <v>2.48</v>
      </c>
      <c r="AF86" s="115">
        <v>2.48</v>
      </c>
      <c r="AG86" s="115">
        <v>2.4900000000000002</v>
      </c>
      <c r="AH86" s="115">
        <v>2.5</v>
      </c>
    </row>
    <row r="87" spans="1:34" ht="16.5" hidden="1">
      <c r="A87" s="114" t="s">
        <v>149</v>
      </c>
      <c r="B87" s="114" t="s">
        <v>131</v>
      </c>
      <c r="C87" s="114" t="s">
        <v>145</v>
      </c>
      <c r="D87" s="115">
        <v>4.016</v>
      </c>
      <c r="E87" s="115">
        <v>3.02</v>
      </c>
      <c r="F87" s="115">
        <v>2.0699999999999998</v>
      </c>
      <c r="G87" s="115">
        <v>2.2000000000000002</v>
      </c>
      <c r="H87" s="115">
        <v>2.33</v>
      </c>
      <c r="I87" s="115">
        <v>2.4500000000000002</v>
      </c>
      <c r="J87" s="115">
        <v>2.57</v>
      </c>
      <c r="K87" s="115">
        <v>2.69</v>
      </c>
      <c r="L87" s="115">
        <v>2.81</v>
      </c>
      <c r="M87" s="115">
        <v>2.93</v>
      </c>
      <c r="N87" s="115">
        <v>3.04</v>
      </c>
      <c r="O87" s="115">
        <v>3.16</v>
      </c>
      <c r="P87" s="115">
        <v>3.27</v>
      </c>
      <c r="Q87" s="115">
        <v>3.38</v>
      </c>
      <c r="R87" s="115">
        <v>3.49</v>
      </c>
      <c r="S87" s="115">
        <v>3.59</v>
      </c>
      <c r="T87" s="115">
        <v>3.7</v>
      </c>
      <c r="U87" s="115">
        <v>3.8</v>
      </c>
      <c r="V87" s="115">
        <v>3.91</v>
      </c>
      <c r="W87" s="115">
        <v>4.01</v>
      </c>
      <c r="X87" s="115">
        <v>4.1100000000000003</v>
      </c>
      <c r="Y87" s="115">
        <v>4.2</v>
      </c>
      <c r="Z87" s="115">
        <v>4.3</v>
      </c>
      <c r="AA87" s="115">
        <v>4.4000000000000004</v>
      </c>
      <c r="AB87" s="115">
        <v>4.49</v>
      </c>
      <c r="AC87" s="115">
        <v>4.58</v>
      </c>
      <c r="AD87" s="115">
        <v>4.68</v>
      </c>
      <c r="AE87" s="115">
        <v>4.7699999999999996</v>
      </c>
      <c r="AF87" s="115">
        <v>4.8600000000000003</v>
      </c>
      <c r="AG87" s="115">
        <v>4.9400000000000004</v>
      </c>
      <c r="AH87" s="115">
        <v>5.03</v>
      </c>
    </row>
    <row r="88" spans="1:34" ht="16.5" hidden="1">
      <c r="A88" s="114" t="s">
        <v>149</v>
      </c>
      <c r="B88" s="114" t="s">
        <v>131</v>
      </c>
      <c r="C88" s="114" t="s">
        <v>146</v>
      </c>
      <c r="D88" s="115">
        <v>6.2149999999999999</v>
      </c>
      <c r="E88" s="115">
        <v>5.9</v>
      </c>
      <c r="F88" s="115">
        <v>5.6</v>
      </c>
      <c r="G88" s="115">
        <v>5.66</v>
      </c>
      <c r="H88" s="115">
        <v>5.72</v>
      </c>
      <c r="I88" s="115">
        <v>5.78</v>
      </c>
      <c r="J88" s="115">
        <v>5.83</v>
      </c>
      <c r="K88" s="115">
        <v>5.89</v>
      </c>
      <c r="L88" s="115">
        <v>5.94</v>
      </c>
      <c r="M88" s="115">
        <v>6</v>
      </c>
      <c r="N88" s="115">
        <v>6.05</v>
      </c>
      <c r="O88" s="115">
        <v>6.11</v>
      </c>
      <c r="P88" s="115">
        <v>6.16</v>
      </c>
      <c r="Q88" s="115">
        <v>6.21</v>
      </c>
      <c r="R88" s="115">
        <v>6.27</v>
      </c>
      <c r="S88" s="115">
        <v>6.32</v>
      </c>
      <c r="T88" s="115">
        <v>6.37</v>
      </c>
      <c r="U88" s="115">
        <v>6.42</v>
      </c>
      <c r="V88" s="115">
        <v>6.47</v>
      </c>
      <c r="W88" s="115">
        <v>6.52</v>
      </c>
      <c r="X88" s="115">
        <v>6.57</v>
      </c>
      <c r="Y88" s="115">
        <v>6.62</v>
      </c>
      <c r="Z88" s="115">
        <v>6.67</v>
      </c>
      <c r="AA88" s="115">
        <v>6.72</v>
      </c>
      <c r="AB88" s="115">
        <v>6.77</v>
      </c>
      <c r="AC88" s="115">
        <v>6.82</v>
      </c>
      <c r="AD88" s="115">
        <v>6.87</v>
      </c>
      <c r="AE88" s="115">
        <v>6.91</v>
      </c>
      <c r="AF88" s="115">
        <v>6.96</v>
      </c>
      <c r="AG88" s="115">
        <v>7.01</v>
      </c>
      <c r="AH88" s="115">
        <v>7.05</v>
      </c>
    </row>
    <row r="89" spans="1:34" ht="16.5" hidden="1">
      <c r="A89" s="114" t="s">
        <v>150</v>
      </c>
      <c r="B89" s="114" t="s">
        <v>131</v>
      </c>
      <c r="C89" s="114" t="s">
        <v>132</v>
      </c>
      <c r="D89" s="115">
        <v>0.17899999999999999</v>
      </c>
      <c r="E89" s="115">
        <v>0.18</v>
      </c>
      <c r="F89" s="115">
        <v>0.18</v>
      </c>
      <c r="G89" s="115">
        <v>0.18</v>
      </c>
      <c r="H89" s="115">
        <v>0.18</v>
      </c>
      <c r="I89" s="115">
        <v>0.19</v>
      </c>
      <c r="J89" s="115">
        <v>0.19</v>
      </c>
      <c r="K89" s="115">
        <v>0.19</v>
      </c>
      <c r="L89" s="115">
        <v>0.19</v>
      </c>
      <c r="M89" s="115">
        <v>0.19</v>
      </c>
      <c r="N89" s="115">
        <v>0.19</v>
      </c>
      <c r="O89" s="115">
        <v>0.19</v>
      </c>
      <c r="P89" s="115">
        <v>0.19</v>
      </c>
      <c r="Q89" s="115">
        <v>0.19</v>
      </c>
      <c r="R89" s="115">
        <v>0.19</v>
      </c>
      <c r="S89" s="115">
        <v>0.19</v>
      </c>
      <c r="T89" s="115">
        <v>0.2</v>
      </c>
      <c r="U89" s="115">
        <v>0.2</v>
      </c>
      <c r="V89" s="115">
        <v>0.2</v>
      </c>
      <c r="W89" s="115">
        <v>0.2</v>
      </c>
      <c r="X89" s="115">
        <v>0.2</v>
      </c>
      <c r="Y89" s="115">
        <v>0.2</v>
      </c>
      <c r="Z89" s="115">
        <v>0.2</v>
      </c>
      <c r="AA89" s="115">
        <v>0.2</v>
      </c>
      <c r="AB89" s="115">
        <v>0.2</v>
      </c>
      <c r="AC89" s="115">
        <v>0.2</v>
      </c>
      <c r="AD89" s="115">
        <v>0.2</v>
      </c>
      <c r="AE89" s="115">
        <v>0.2</v>
      </c>
      <c r="AF89" s="115">
        <v>0.2</v>
      </c>
      <c r="AG89" s="115">
        <v>0.2</v>
      </c>
      <c r="AH89" s="115">
        <v>0.21</v>
      </c>
    </row>
    <row r="90" spans="1:34" ht="16.5" hidden="1">
      <c r="A90" s="114" t="s">
        <v>150</v>
      </c>
      <c r="B90" s="114" t="s">
        <v>133</v>
      </c>
      <c r="C90" s="114" t="s">
        <v>132</v>
      </c>
      <c r="D90" s="115">
        <v>0.11799999999999999</v>
      </c>
      <c r="E90" s="115">
        <v>0.12</v>
      </c>
      <c r="F90" s="115">
        <v>0.11</v>
      </c>
      <c r="G90" s="115">
        <v>0.12</v>
      </c>
      <c r="H90" s="115">
        <v>0.12</v>
      </c>
      <c r="I90" s="115">
        <v>0.12</v>
      </c>
      <c r="J90" s="115">
        <v>0.12</v>
      </c>
      <c r="K90" s="115">
        <v>0.12</v>
      </c>
      <c r="L90" s="115">
        <v>0.12</v>
      </c>
      <c r="M90" s="115">
        <v>0.12</v>
      </c>
      <c r="N90" s="115">
        <v>0.12</v>
      </c>
      <c r="O90" s="115">
        <v>0.12</v>
      </c>
      <c r="P90" s="115">
        <v>0.12</v>
      </c>
      <c r="Q90" s="115">
        <v>0.13</v>
      </c>
      <c r="R90" s="115">
        <v>0.13</v>
      </c>
      <c r="S90" s="115">
        <v>0.13</v>
      </c>
      <c r="T90" s="115">
        <v>0.13</v>
      </c>
      <c r="U90" s="115">
        <v>0.13</v>
      </c>
      <c r="V90" s="115">
        <v>0.13</v>
      </c>
      <c r="W90" s="115">
        <v>0.13</v>
      </c>
      <c r="X90" s="115">
        <v>0.13</v>
      </c>
      <c r="Y90" s="115">
        <v>0.13</v>
      </c>
      <c r="Z90" s="115">
        <v>0.13</v>
      </c>
      <c r="AA90" s="115">
        <v>0.13</v>
      </c>
      <c r="AB90" s="115">
        <v>0.13</v>
      </c>
      <c r="AC90" s="115">
        <v>0.13</v>
      </c>
      <c r="AD90" s="115">
        <v>0.13</v>
      </c>
      <c r="AE90" s="115">
        <v>0.13</v>
      </c>
      <c r="AF90" s="115">
        <v>0.13</v>
      </c>
      <c r="AG90" s="115">
        <v>0.14000000000000001</v>
      </c>
      <c r="AH90" s="115">
        <v>0.14000000000000001</v>
      </c>
    </row>
    <row r="91" spans="1:34" ht="16.5" hidden="1">
      <c r="A91" s="114" t="s">
        <v>150</v>
      </c>
      <c r="B91" s="114" t="s">
        <v>55</v>
      </c>
      <c r="C91" s="114" t="s">
        <v>132</v>
      </c>
      <c r="D91" s="115">
        <v>8.4000000000000005E-2</v>
      </c>
      <c r="E91" s="115">
        <v>0.08</v>
      </c>
      <c r="F91" s="115">
        <v>0.08</v>
      </c>
      <c r="G91" s="115">
        <v>0.08</v>
      </c>
      <c r="H91" s="115">
        <v>0.08</v>
      </c>
      <c r="I91" s="115">
        <v>0.08</v>
      </c>
      <c r="J91" s="115">
        <v>0.08</v>
      </c>
      <c r="K91" s="115">
        <v>0.08</v>
      </c>
      <c r="L91" s="115">
        <v>0.09</v>
      </c>
      <c r="M91" s="115">
        <v>0.09</v>
      </c>
      <c r="N91" s="115">
        <v>0.09</v>
      </c>
      <c r="O91" s="115">
        <v>0.09</v>
      </c>
      <c r="P91" s="115">
        <v>0.09</v>
      </c>
      <c r="Q91" s="115">
        <v>0.09</v>
      </c>
      <c r="R91" s="115">
        <v>0.09</v>
      </c>
      <c r="S91" s="115">
        <v>0.09</v>
      </c>
      <c r="T91" s="115">
        <v>0.09</v>
      </c>
      <c r="U91" s="115">
        <v>0.09</v>
      </c>
      <c r="V91" s="115">
        <v>0.09</v>
      </c>
      <c r="W91" s="115">
        <v>0.09</v>
      </c>
      <c r="X91" s="115">
        <v>0.09</v>
      </c>
      <c r="Y91" s="115">
        <v>0.09</v>
      </c>
      <c r="Z91" s="115">
        <v>0.09</v>
      </c>
      <c r="AA91" s="115">
        <v>0.09</v>
      </c>
      <c r="AB91" s="115">
        <v>0.09</v>
      </c>
      <c r="AC91" s="115">
        <v>0.1</v>
      </c>
      <c r="AD91" s="115">
        <v>0.1</v>
      </c>
      <c r="AE91" s="115">
        <v>0.1</v>
      </c>
      <c r="AF91" s="115">
        <v>0.1</v>
      </c>
      <c r="AG91" s="115">
        <v>0.1</v>
      </c>
      <c r="AH91" s="115">
        <v>0.1</v>
      </c>
    </row>
    <row r="92" spans="1:34" ht="16.5" hidden="1">
      <c r="A92" s="114" t="s">
        <v>150</v>
      </c>
      <c r="B92" s="114" t="s">
        <v>131</v>
      </c>
      <c r="C92" s="114" t="s">
        <v>134</v>
      </c>
      <c r="D92" s="115">
        <v>0</v>
      </c>
      <c r="E92" s="115">
        <v>0</v>
      </c>
      <c r="F92" s="115">
        <v>0</v>
      </c>
      <c r="G92" s="115">
        <v>0</v>
      </c>
      <c r="H92" s="115">
        <v>0</v>
      </c>
      <c r="I92" s="115">
        <v>0</v>
      </c>
      <c r="J92" s="115">
        <v>0</v>
      </c>
      <c r="K92" s="115">
        <v>0</v>
      </c>
      <c r="L92" s="115">
        <v>0</v>
      </c>
      <c r="M92" s="115">
        <v>0</v>
      </c>
      <c r="N92" s="115">
        <v>0</v>
      </c>
      <c r="O92" s="115">
        <v>0</v>
      </c>
      <c r="P92" s="115">
        <v>0</v>
      </c>
      <c r="Q92" s="115">
        <v>0</v>
      </c>
      <c r="R92" s="115">
        <v>0</v>
      </c>
      <c r="S92" s="115">
        <v>0</v>
      </c>
      <c r="T92" s="115">
        <v>0</v>
      </c>
      <c r="U92" s="115">
        <v>0</v>
      </c>
      <c r="V92" s="115">
        <v>0</v>
      </c>
      <c r="W92" s="115">
        <v>0</v>
      </c>
      <c r="X92" s="115">
        <v>0</v>
      </c>
      <c r="Y92" s="115">
        <v>0</v>
      </c>
      <c r="Z92" s="115">
        <v>0</v>
      </c>
      <c r="AA92" s="115">
        <v>0</v>
      </c>
      <c r="AB92" s="115">
        <v>0</v>
      </c>
      <c r="AC92" s="115">
        <v>0</v>
      </c>
      <c r="AD92" s="115">
        <v>0</v>
      </c>
      <c r="AE92" s="115">
        <v>0</v>
      </c>
      <c r="AF92" s="115">
        <v>0</v>
      </c>
      <c r="AG92" s="115">
        <v>0</v>
      </c>
      <c r="AH92" s="115">
        <v>0</v>
      </c>
    </row>
    <row r="93" spans="1:34" ht="16.5" hidden="1">
      <c r="A93" s="114" t="s">
        <v>150</v>
      </c>
      <c r="B93" s="114" t="s">
        <v>133</v>
      </c>
      <c r="C93" s="114" t="s">
        <v>134</v>
      </c>
      <c r="D93" s="115">
        <v>19.218</v>
      </c>
      <c r="E93" s="115">
        <v>19.3</v>
      </c>
      <c r="F93" s="115">
        <v>19.38</v>
      </c>
      <c r="G93" s="115">
        <v>19.46</v>
      </c>
      <c r="H93" s="115">
        <v>19.54</v>
      </c>
      <c r="I93" s="115">
        <v>19.62</v>
      </c>
      <c r="J93" s="115">
        <v>19.7</v>
      </c>
      <c r="K93" s="115">
        <v>19.78</v>
      </c>
      <c r="L93" s="115">
        <v>19.86</v>
      </c>
      <c r="M93" s="115">
        <v>19.940000000000001</v>
      </c>
      <c r="N93" s="115">
        <v>20.02</v>
      </c>
      <c r="O93" s="115">
        <v>20.100000000000001</v>
      </c>
      <c r="P93" s="115">
        <v>20.190000000000001</v>
      </c>
      <c r="Q93" s="115">
        <v>20.27</v>
      </c>
      <c r="R93" s="115">
        <v>20.350000000000001</v>
      </c>
      <c r="S93" s="115">
        <v>20.440000000000001</v>
      </c>
      <c r="T93" s="115">
        <v>20.52</v>
      </c>
      <c r="U93" s="115">
        <v>20.6</v>
      </c>
      <c r="V93" s="115">
        <v>20.69</v>
      </c>
      <c r="W93" s="115">
        <v>20.77</v>
      </c>
      <c r="X93" s="115">
        <v>20.86</v>
      </c>
      <c r="Y93" s="115">
        <v>20.94</v>
      </c>
      <c r="Z93" s="115">
        <v>21.03</v>
      </c>
      <c r="AA93" s="115">
        <v>21.12</v>
      </c>
      <c r="AB93" s="115">
        <v>21.2</v>
      </c>
      <c r="AC93" s="115">
        <v>21.29</v>
      </c>
      <c r="AD93" s="115">
        <v>21.38</v>
      </c>
      <c r="AE93" s="115">
        <v>21.47</v>
      </c>
      <c r="AF93" s="115">
        <v>21.55</v>
      </c>
      <c r="AG93" s="115">
        <v>21.64</v>
      </c>
      <c r="AH93" s="115">
        <v>21.73</v>
      </c>
    </row>
    <row r="94" spans="1:34" ht="16.5" hidden="1">
      <c r="A94" s="114" t="s">
        <v>150</v>
      </c>
      <c r="B94" s="114" t="s">
        <v>55</v>
      </c>
      <c r="C94" s="114" t="s">
        <v>134</v>
      </c>
      <c r="D94" s="115">
        <v>13.461</v>
      </c>
      <c r="E94" s="115">
        <v>13.52</v>
      </c>
      <c r="F94" s="115">
        <v>13.57</v>
      </c>
      <c r="G94" s="115">
        <v>13.63</v>
      </c>
      <c r="H94" s="115">
        <v>13.68</v>
      </c>
      <c r="I94" s="115">
        <v>13.74</v>
      </c>
      <c r="J94" s="115">
        <v>13.8</v>
      </c>
      <c r="K94" s="115">
        <v>13.85</v>
      </c>
      <c r="L94" s="115">
        <v>13.91</v>
      </c>
      <c r="M94" s="115">
        <v>13.97</v>
      </c>
      <c r="N94" s="115">
        <v>14.02</v>
      </c>
      <c r="O94" s="115">
        <v>14.08</v>
      </c>
      <c r="P94" s="115">
        <v>14.14</v>
      </c>
      <c r="Q94" s="115">
        <v>14.2</v>
      </c>
      <c r="R94" s="115">
        <v>14.26</v>
      </c>
      <c r="S94" s="115">
        <v>14.31</v>
      </c>
      <c r="T94" s="115">
        <v>14.37</v>
      </c>
      <c r="U94" s="115">
        <v>14.43</v>
      </c>
      <c r="V94" s="115">
        <v>14.49</v>
      </c>
      <c r="W94" s="115">
        <v>14.55</v>
      </c>
      <c r="X94" s="115">
        <v>14.61</v>
      </c>
      <c r="Y94" s="115">
        <v>14.67</v>
      </c>
      <c r="Z94" s="115">
        <v>14.73</v>
      </c>
      <c r="AA94" s="115">
        <v>14.79</v>
      </c>
      <c r="AB94" s="115">
        <v>14.85</v>
      </c>
      <c r="AC94" s="115">
        <v>14.91</v>
      </c>
      <c r="AD94" s="115">
        <v>14.97</v>
      </c>
      <c r="AE94" s="115">
        <v>15.04</v>
      </c>
      <c r="AF94" s="115">
        <v>15.1</v>
      </c>
      <c r="AG94" s="115">
        <v>15.16</v>
      </c>
      <c r="AH94" s="115">
        <v>15.22</v>
      </c>
    </row>
    <row r="95" spans="1:34" ht="16.5" hidden="1">
      <c r="A95" s="114" t="s">
        <v>150</v>
      </c>
      <c r="B95" s="114" t="s">
        <v>131</v>
      </c>
      <c r="C95" s="114" t="s">
        <v>74</v>
      </c>
      <c r="D95" s="115">
        <v>8.0500000000000007</v>
      </c>
      <c r="E95" s="115">
        <v>8.08</v>
      </c>
      <c r="F95" s="115">
        <v>8.14</v>
      </c>
      <c r="G95" s="115">
        <v>8.25</v>
      </c>
      <c r="H95" s="115">
        <v>8.35</v>
      </c>
      <c r="I95" s="115">
        <v>8.4600000000000009</v>
      </c>
      <c r="J95" s="115">
        <v>8.6</v>
      </c>
      <c r="K95" s="115">
        <v>8.76</v>
      </c>
      <c r="L95" s="115">
        <v>8.92</v>
      </c>
      <c r="M95" s="115">
        <v>9.0500000000000007</v>
      </c>
      <c r="N95" s="115">
        <v>9.19</v>
      </c>
      <c r="O95" s="115">
        <v>9.2200000000000006</v>
      </c>
      <c r="P95" s="115">
        <v>9.24</v>
      </c>
      <c r="Q95" s="115">
        <v>9.26</v>
      </c>
      <c r="R95" s="115">
        <v>9.2899999999999991</v>
      </c>
      <c r="S95" s="115">
        <v>9.33</v>
      </c>
      <c r="T95" s="115">
        <v>9.36</v>
      </c>
      <c r="U95" s="115">
        <v>9.42</v>
      </c>
      <c r="V95" s="115">
        <v>9.48</v>
      </c>
      <c r="W95" s="115">
        <v>9.5399999999999991</v>
      </c>
      <c r="X95" s="115">
        <v>9.59</v>
      </c>
      <c r="Y95" s="115">
        <v>9.6199999999999992</v>
      </c>
      <c r="Z95" s="115">
        <v>9.6300000000000008</v>
      </c>
      <c r="AA95" s="115">
        <v>9.65</v>
      </c>
      <c r="AB95" s="115">
        <v>9.67</v>
      </c>
      <c r="AC95" s="115">
        <v>9.67</v>
      </c>
      <c r="AD95" s="115">
        <v>9.68</v>
      </c>
      <c r="AE95" s="115">
        <v>9.69</v>
      </c>
      <c r="AF95" s="115">
        <v>9.69</v>
      </c>
      <c r="AG95" s="115">
        <v>9.69</v>
      </c>
      <c r="AH95" s="115">
        <v>9.7100000000000009</v>
      </c>
    </row>
    <row r="96" spans="1:34" ht="16.5" hidden="1">
      <c r="A96" s="114" t="s">
        <v>150</v>
      </c>
      <c r="B96" s="114" t="s">
        <v>133</v>
      </c>
      <c r="C96" s="114" t="s">
        <v>74</v>
      </c>
      <c r="D96" s="115">
        <v>5.18</v>
      </c>
      <c r="E96" s="115">
        <v>5.21</v>
      </c>
      <c r="F96" s="115">
        <v>5.27</v>
      </c>
      <c r="G96" s="115">
        <v>5.37</v>
      </c>
      <c r="H96" s="115">
        <v>5.46</v>
      </c>
      <c r="I96" s="115">
        <v>5.55</v>
      </c>
      <c r="J96" s="115">
        <v>5.68</v>
      </c>
      <c r="K96" s="115">
        <v>5.82</v>
      </c>
      <c r="L96" s="115">
        <v>5.96</v>
      </c>
      <c r="M96" s="115">
        <v>6.08</v>
      </c>
      <c r="N96" s="115">
        <v>6.19</v>
      </c>
      <c r="O96" s="115">
        <v>6.22</v>
      </c>
      <c r="P96" s="115">
        <v>6.24</v>
      </c>
      <c r="Q96" s="115">
        <v>6.26</v>
      </c>
      <c r="R96" s="115">
        <v>6.28</v>
      </c>
      <c r="S96" s="115">
        <v>6.31</v>
      </c>
      <c r="T96" s="115">
        <v>6.34</v>
      </c>
      <c r="U96" s="115">
        <v>6.39</v>
      </c>
      <c r="V96" s="115">
        <v>6.45</v>
      </c>
      <c r="W96" s="115">
        <v>6.5</v>
      </c>
      <c r="X96" s="115">
        <v>6.55</v>
      </c>
      <c r="Y96" s="115">
        <v>6.57</v>
      </c>
      <c r="Z96" s="115">
        <v>6.58</v>
      </c>
      <c r="AA96" s="115">
        <v>6.6</v>
      </c>
      <c r="AB96" s="115">
        <v>6.61</v>
      </c>
      <c r="AC96" s="115">
        <v>6.61</v>
      </c>
      <c r="AD96" s="115">
        <v>6.62</v>
      </c>
      <c r="AE96" s="115">
        <v>6.63</v>
      </c>
      <c r="AF96" s="115">
        <v>6.63</v>
      </c>
      <c r="AG96" s="115">
        <v>6.63</v>
      </c>
      <c r="AH96" s="115">
        <v>6.64</v>
      </c>
    </row>
    <row r="97" spans="1:34" ht="16.5">
      <c r="A97" s="114" t="s">
        <v>150</v>
      </c>
      <c r="B97" s="114" t="s">
        <v>55</v>
      </c>
      <c r="C97" s="114" t="s">
        <v>74</v>
      </c>
      <c r="D97" s="115">
        <v>4.28</v>
      </c>
      <c r="E97" s="115">
        <v>4.34</v>
      </c>
      <c r="F97" s="115">
        <v>4.4400000000000004</v>
      </c>
      <c r="G97" s="115">
        <v>4.5199999999999996</v>
      </c>
      <c r="H97" s="115">
        <v>4.6100000000000003</v>
      </c>
      <c r="I97" s="115">
        <v>4.6900000000000004</v>
      </c>
      <c r="J97" s="115">
        <v>4.82</v>
      </c>
      <c r="K97" s="115">
        <v>4.95</v>
      </c>
      <c r="L97" s="115">
        <v>5.09</v>
      </c>
      <c r="M97" s="115">
        <v>5.2</v>
      </c>
      <c r="N97" s="115">
        <v>5.32</v>
      </c>
      <c r="O97" s="115">
        <v>5.34</v>
      </c>
      <c r="P97" s="115">
        <v>5.36</v>
      </c>
      <c r="Q97" s="115">
        <v>5.37</v>
      </c>
      <c r="R97" s="115">
        <v>5.39</v>
      </c>
      <c r="S97" s="115">
        <v>5.42</v>
      </c>
      <c r="T97" s="115">
        <v>5.44</v>
      </c>
      <c r="U97" s="115">
        <v>5.49</v>
      </c>
      <c r="V97" s="115">
        <v>5.54</v>
      </c>
      <c r="W97" s="115">
        <v>5.6</v>
      </c>
      <c r="X97" s="115">
        <v>5.64</v>
      </c>
      <c r="Y97" s="115">
        <v>5.66</v>
      </c>
      <c r="Z97" s="115">
        <v>5.67</v>
      </c>
      <c r="AA97" s="115">
        <v>5.68</v>
      </c>
      <c r="AB97" s="115">
        <v>5.69</v>
      </c>
      <c r="AC97" s="115">
        <v>5.69</v>
      </c>
      <c r="AD97" s="115">
        <v>5.7</v>
      </c>
      <c r="AE97" s="115">
        <v>5.7</v>
      </c>
      <c r="AF97" s="115">
        <v>5.7</v>
      </c>
      <c r="AG97" s="115">
        <v>5.7</v>
      </c>
      <c r="AH97" s="115">
        <v>5.71</v>
      </c>
    </row>
    <row r="98" spans="1:34" ht="16.5" hidden="1">
      <c r="A98" s="114" t="s">
        <v>150</v>
      </c>
      <c r="B98" s="114" t="s">
        <v>131</v>
      </c>
      <c r="C98" s="114" t="s">
        <v>135</v>
      </c>
      <c r="D98" s="115">
        <v>35.362000000000002</v>
      </c>
      <c r="E98" s="115">
        <v>34.97</v>
      </c>
      <c r="F98" s="115">
        <v>34.6</v>
      </c>
      <c r="G98" s="115">
        <v>34.79</v>
      </c>
      <c r="H98" s="115">
        <v>34.97</v>
      </c>
      <c r="I98" s="115">
        <v>35.159999999999997</v>
      </c>
      <c r="J98" s="115">
        <v>35.35</v>
      </c>
      <c r="K98" s="115">
        <v>35.53</v>
      </c>
      <c r="L98" s="115">
        <v>35.72</v>
      </c>
      <c r="M98" s="115">
        <v>35.9</v>
      </c>
      <c r="N98" s="115">
        <v>36.090000000000003</v>
      </c>
      <c r="O98" s="115">
        <v>36.270000000000003</v>
      </c>
      <c r="P98" s="115">
        <v>36.46</v>
      </c>
      <c r="Q98" s="115">
        <v>36.64</v>
      </c>
      <c r="R98" s="115">
        <v>36.82</v>
      </c>
      <c r="S98" s="115">
        <v>37.01</v>
      </c>
      <c r="T98" s="115">
        <v>37.19</v>
      </c>
      <c r="U98" s="115">
        <v>37.369999999999997</v>
      </c>
      <c r="V98" s="115">
        <v>37.549999999999997</v>
      </c>
      <c r="W98" s="115">
        <v>37.729999999999997</v>
      </c>
      <c r="X98" s="115">
        <v>37.92</v>
      </c>
      <c r="Y98" s="115">
        <v>38.1</v>
      </c>
      <c r="Z98" s="115">
        <v>38.28</v>
      </c>
      <c r="AA98" s="115">
        <v>38.46</v>
      </c>
      <c r="AB98" s="115">
        <v>38.64</v>
      </c>
      <c r="AC98" s="115">
        <v>38.82</v>
      </c>
      <c r="AD98" s="115">
        <v>39</v>
      </c>
      <c r="AE98" s="115">
        <v>39.18</v>
      </c>
      <c r="AF98" s="115">
        <v>39.36</v>
      </c>
      <c r="AG98" s="115">
        <v>39.54</v>
      </c>
      <c r="AH98" s="115">
        <v>39.72</v>
      </c>
    </row>
    <row r="99" spans="1:34" ht="16.5" hidden="1">
      <c r="A99" s="114" t="s">
        <v>150</v>
      </c>
      <c r="B99" s="114" t="s">
        <v>131</v>
      </c>
      <c r="C99" s="114" t="s">
        <v>136</v>
      </c>
      <c r="D99" s="115">
        <v>26.763999999999999</v>
      </c>
      <c r="E99" s="115">
        <v>26.18</v>
      </c>
      <c r="F99" s="115">
        <v>25.62</v>
      </c>
      <c r="G99" s="115">
        <v>25.79</v>
      </c>
      <c r="H99" s="115">
        <v>25.97</v>
      </c>
      <c r="I99" s="115">
        <v>26.14</v>
      </c>
      <c r="J99" s="115">
        <v>26.32</v>
      </c>
      <c r="K99" s="115">
        <v>26.49</v>
      </c>
      <c r="L99" s="115">
        <v>26.66</v>
      </c>
      <c r="M99" s="115">
        <v>26.83</v>
      </c>
      <c r="N99" s="115">
        <v>27</v>
      </c>
      <c r="O99" s="115">
        <v>27.17</v>
      </c>
      <c r="P99" s="115">
        <v>27.33</v>
      </c>
      <c r="Q99" s="115">
        <v>27.5</v>
      </c>
      <c r="R99" s="115">
        <v>27.67</v>
      </c>
      <c r="S99" s="115">
        <v>27.83</v>
      </c>
      <c r="T99" s="115">
        <v>28</v>
      </c>
      <c r="U99" s="115">
        <v>28.16</v>
      </c>
      <c r="V99" s="115">
        <v>28.33</v>
      </c>
      <c r="W99" s="115">
        <v>28.49</v>
      </c>
      <c r="X99" s="115">
        <v>28.65</v>
      </c>
      <c r="Y99" s="115">
        <v>28.81</v>
      </c>
      <c r="Z99" s="115">
        <v>28.97</v>
      </c>
      <c r="AA99" s="115">
        <v>29.13</v>
      </c>
      <c r="AB99" s="115">
        <v>29.29</v>
      </c>
      <c r="AC99" s="115">
        <v>29.45</v>
      </c>
      <c r="AD99" s="115">
        <v>29.61</v>
      </c>
      <c r="AE99" s="115">
        <v>29.77</v>
      </c>
      <c r="AF99" s="115">
        <v>29.93</v>
      </c>
      <c r="AG99" s="115">
        <v>30.09</v>
      </c>
      <c r="AH99" s="115">
        <v>30.24</v>
      </c>
    </row>
    <row r="100" spans="1:34" ht="16.5" hidden="1">
      <c r="A100" s="114" t="s">
        <v>150</v>
      </c>
      <c r="B100" s="114" t="s">
        <v>131</v>
      </c>
      <c r="C100" s="114" t="s">
        <v>137</v>
      </c>
      <c r="D100" s="115">
        <v>0</v>
      </c>
      <c r="E100" s="115">
        <v>0</v>
      </c>
      <c r="F100" s="115">
        <v>0</v>
      </c>
      <c r="G100" s="115">
        <v>0</v>
      </c>
      <c r="H100" s="115">
        <v>0</v>
      </c>
      <c r="I100" s="115">
        <v>0</v>
      </c>
      <c r="J100" s="115">
        <v>0</v>
      </c>
      <c r="K100" s="115">
        <v>0</v>
      </c>
      <c r="L100" s="115">
        <v>0</v>
      </c>
      <c r="M100" s="115">
        <v>0</v>
      </c>
      <c r="N100" s="115">
        <v>0</v>
      </c>
      <c r="O100" s="115">
        <v>0</v>
      </c>
      <c r="P100" s="115">
        <v>0</v>
      </c>
      <c r="Q100" s="115">
        <v>0</v>
      </c>
      <c r="R100" s="115">
        <v>0</v>
      </c>
      <c r="S100" s="115">
        <v>0</v>
      </c>
      <c r="T100" s="115">
        <v>0</v>
      </c>
      <c r="U100" s="115">
        <v>0</v>
      </c>
      <c r="V100" s="115">
        <v>0</v>
      </c>
      <c r="W100" s="115">
        <v>0</v>
      </c>
      <c r="X100" s="115">
        <v>0</v>
      </c>
      <c r="Y100" s="115">
        <v>0</v>
      </c>
      <c r="Z100" s="115">
        <v>0</v>
      </c>
      <c r="AA100" s="115">
        <v>0</v>
      </c>
      <c r="AB100" s="115">
        <v>0</v>
      </c>
      <c r="AC100" s="115">
        <v>0</v>
      </c>
      <c r="AD100" s="115">
        <v>0</v>
      </c>
      <c r="AE100" s="115">
        <v>0</v>
      </c>
      <c r="AF100" s="115">
        <v>0</v>
      </c>
      <c r="AG100" s="115">
        <v>0</v>
      </c>
      <c r="AH100" s="115">
        <v>0</v>
      </c>
    </row>
    <row r="101" spans="1:34" ht="16.5" hidden="1">
      <c r="A101" s="114" t="s">
        <v>150</v>
      </c>
      <c r="B101" s="114" t="s">
        <v>131</v>
      </c>
      <c r="C101" s="114" t="s">
        <v>138</v>
      </c>
      <c r="D101" s="115">
        <v>2.2669999999999999</v>
      </c>
      <c r="E101" s="115">
        <v>2.2799999999999998</v>
      </c>
      <c r="F101" s="115">
        <v>2.2799999999999998</v>
      </c>
      <c r="G101" s="115">
        <v>2.29</v>
      </c>
      <c r="H101" s="115">
        <v>2.2999999999999998</v>
      </c>
      <c r="I101" s="115">
        <v>2.31</v>
      </c>
      <c r="J101" s="115">
        <v>2.3199999999999998</v>
      </c>
      <c r="K101" s="115">
        <v>2.3199999999999998</v>
      </c>
      <c r="L101" s="115">
        <v>2.33</v>
      </c>
      <c r="M101" s="115">
        <v>2.34</v>
      </c>
      <c r="N101" s="115">
        <v>2.35</v>
      </c>
      <c r="O101" s="115">
        <v>2.36</v>
      </c>
      <c r="P101" s="115">
        <v>2.37</v>
      </c>
      <c r="Q101" s="115">
        <v>2.38</v>
      </c>
      <c r="R101" s="115">
        <v>2.38</v>
      </c>
      <c r="S101" s="115">
        <v>2.39</v>
      </c>
      <c r="T101" s="115">
        <v>2.4</v>
      </c>
      <c r="U101" s="115">
        <v>2.41</v>
      </c>
      <c r="V101" s="115">
        <v>2.42</v>
      </c>
      <c r="W101" s="115">
        <v>2.4300000000000002</v>
      </c>
      <c r="X101" s="115">
        <v>2.44</v>
      </c>
      <c r="Y101" s="115">
        <v>2.44</v>
      </c>
      <c r="Z101" s="115">
        <v>2.4500000000000002</v>
      </c>
      <c r="AA101" s="115">
        <v>2.46</v>
      </c>
      <c r="AB101" s="115">
        <v>2.4700000000000002</v>
      </c>
      <c r="AC101" s="115">
        <v>2.48</v>
      </c>
      <c r="AD101" s="115">
        <v>2.4900000000000002</v>
      </c>
      <c r="AE101" s="115">
        <v>2.5</v>
      </c>
      <c r="AF101" s="115">
        <v>2.5099999999999998</v>
      </c>
      <c r="AG101" s="115">
        <v>2.52</v>
      </c>
      <c r="AH101" s="115">
        <v>2.52</v>
      </c>
    </row>
    <row r="102" spans="1:34" ht="16.5" hidden="1">
      <c r="A102" s="114" t="s">
        <v>150</v>
      </c>
      <c r="B102" s="114" t="s">
        <v>131</v>
      </c>
      <c r="C102" s="114" t="s">
        <v>139</v>
      </c>
      <c r="D102" s="115">
        <v>28.952999999999999</v>
      </c>
      <c r="E102" s="115">
        <v>29.84</v>
      </c>
      <c r="F102" s="115">
        <v>32.19</v>
      </c>
      <c r="G102" s="115">
        <v>34.29</v>
      </c>
      <c r="H102" s="115">
        <v>35.1</v>
      </c>
      <c r="I102" s="115">
        <v>35.909999999999997</v>
      </c>
      <c r="J102" s="115">
        <v>36.799999999999997</v>
      </c>
      <c r="K102" s="115">
        <v>36.549999999999997</v>
      </c>
      <c r="L102" s="115">
        <v>36.340000000000003</v>
      </c>
      <c r="M102" s="115">
        <v>36.01</v>
      </c>
      <c r="N102" s="115">
        <v>35.72</v>
      </c>
      <c r="O102" s="115">
        <v>35.47</v>
      </c>
      <c r="P102" s="115">
        <v>35.200000000000003</v>
      </c>
      <c r="Q102" s="115">
        <v>34.92</v>
      </c>
      <c r="R102" s="115">
        <v>34.69</v>
      </c>
      <c r="S102" s="115">
        <v>34.46</v>
      </c>
      <c r="T102" s="115">
        <v>34.24</v>
      </c>
      <c r="U102" s="115">
        <v>34.1</v>
      </c>
      <c r="V102" s="115">
        <v>33.950000000000003</v>
      </c>
      <c r="W102" s="115">
        <v>33.82</v>
      </c>
      <c r="X102" s="115">
        <v>33.68</v>
      </c>
      <c r="Y102" s="115">
        <v>33.54</v>
      </c>
      <c r="Z102" s="115">
        <v>33.36</v>
      </c>
      <c r="AA102" s="115">
        <v>33.22</v>
      </c>
      <c r="AB102" s="115">
        <v>33.06</v>
      </c>
      <c r="AC102" s="115">
        <v>32.869999999999997</v>
      </c>
      <c r="AD102" s="115">
        <v>32.700000000000003</v>
      </c>
      <c r="AE102" s="115">
        <v>32.520000000000003</v>
      </c>
      <c r="AF102" s="115">
        <v>32.340000000000003</v>
      </c>
      <c r="AG102" s="115">
        <v>32.17</v>
      </c>
      <c r="AH102" s="115">
        <v>32.01</v>
      </c>
    </row>
    <row r="103" spans="1:34" ht="16.5" hidden="1">
      <c r="A103" s="114" t="s">
        <v>150</v>
      </c>
      <c r="B103" s="114" t="s">
        <v>131</v>
      </c>
      <c r="C103" s="114" t="s">
        <v>140</v>
      </c>
      <c r="D103" s="115">
        <v>75.757999999999996</v>
      </c>
      <c r="E103" s="115">
        <v>75.349999999999994</v>
      </c>
      <c r="F103" s="115">
        <v>74.97</v>
      </c>
      <c r="G103" s="115">
        <v>75.319999999999993</v>
      </c>
      <c r="H103" s="115">
        <v>75.680000000000007</v>
      </c>
      <c r="I103" s="115">
        <v>76.03</v>
      </c>
      <c r="J103" s="115">
        <v>76.38</v>
      </c>
      <c r="K103" s="115">
        <v>76.73</v>
      </c>
      <c r="L103" s="115">
        <v>77.08</v>
      </c>
      <c r="M103" s="115">
        <v>77.44</v>
      </c>
      <c r="N103" s="115">
        <v>77.790000000000006</v>
      </c>
      <c r="O103" s="115">
        <v>78.14</v>
      </c>
      <c r="P103" s="115">
        <v>78.489999999999995</v>
      </c>
      <c r="Q103" s="115">
        <v>78.84</v>
      </c>
      <c r="R103" s="115">
        <v>79.19</v>
      </c>
      <c r="S103" s="115">
        <v>79.540000000000006</v>
      </c>
      <c r="T103" s="115">
        <v>79.89</v>
      </c>
      <c r="U103" s="115">
        <v>80.239999999999995</v>
      </c>
      <c r="V103" s="115">
        <v>80.59</v>
      </c>
      <c r="W103" s="115">
        <v>80.94</v>
      </c>
      <c r="X103" s="115">
        <v>81.290000000000006</v>
      </c>
      <c r="Y103" s="115">
        <v>81.64</v>
      </c>
      <c r="Z103" s="115">
        <v>82</v>
      </c>
      <c r="AA103" s="115">
        <v>82.35</v>
      </c>
      <c r="AB103" s="115">
        <v>82.7</v>
      </c>
      <c r="AC103" s="115">
        <v>83.05</v>
      </c>
      <c r="AD103" s="115">
        <v>83.4</v>
      </c>
      <c r="AE103" s="115">
        <v>83.75</v>
      </c>
      <c r="AF103" s="115">
        <v>84.11</v>
      </c>
      <c r="AG103" s="115">
        <v>84.46</v>
      </c>
      <c r="AH103" s="115">
        <v>84.81</v>
      </c>
    </row>
    <row r="104" spans="1:34" ht="16.5" hidden="1">
      <c r="A104" s="114" t="s">
        <v>150</v>
      </c>
      <c r="B104" s="114" t="s">
        <v>131</v>
      </c>
      <c r="C104" s="114" t="s">
        <v>141</v>
      </c>
      <c r="D104" s="115">
        <v>28.405999999999999</v>
      </c>
      <c r="E104" s="115">
        <v>29.36</v>
      </c>
      <c r="F104" s="115">
        <v>31.79</v>
      </c>
      <c r="G104" s="115">
        <v>33.909999999999997</v>
      </c>
      <c r="H104" s="115">
        <v>34.74</v>
      </c>
      <c r="I104" s="115">
        <v>35.549999999999997</v>
      </c>
      <c r="J104" s="115">
        <v>36.479999999999997</v>
      </c>
      <c r="K104" s="115">
        <v>36.25</v>
      </c>
      <c r="L104" s="115">
        <v>36.06</v>
      </c>
      <c r="M104" s="115">
        <v>35.76</v>
      </c>
      <c r="N104" s="115">
        <v>35.49</v>
      </c>
      <c r="O104" s="115">
        <v>35.25</v>
      </c>
      <c r="P104" s="115">
        <v>35.020000000000003</v>
      </c>
      <c r="Q104" s="115">
        <v>34.76</v>
      </c>
      <c r="R104" s="115">
        <v>34.54</v>
      </c>
      <c r="S104" s="115">
        <v>34.33</v>
      </c>
      <c r="T104" s="115">
        <v>34.14</v>
      </c>
      <c r="U104" s="115">
        <v>34.020000000000003</v>
      </c>
      <c r="V104" s="115">
        <v>33.880000000000003</v>
      </c>
      <c r="W104" s="115">
        <v>33.770000000000003</v>
      </c>
      <c r="X104" s="115">
        <v>33.65</v>
      </c>
      <c r="Y104" s="115">
        <v>33.53</v>
      </c>
      <c r="Z104" s="115">
        <v>33.369999999999997</v>
      </c>
      <c r="AA104" s="115">
        <v>33.24</v>
      </c>
      <c r="AB104" s="115">
        <v>33.090000000000003</v>
      </c>
      <c r="AC104" s="115">
        <v>32.92</v>
      </c>
      <c r="AD104" s="115">
        <v>32.76</v>
      </c>
      <c r="AE104" s="115">
        <v>32.61</v>
      </c>
      <c r="AF104" s="115">
        <v>32.44</v>
      </c>
      <c r="AG104" s="115">
        <v>32.28</v>
      </c>
      <c r="AH104" s="115">
        <v>32.14</v>
      </c>
    </row>
    <row r="105" spans="1:34" ht="16.5" hidden="1">
      <c r="A105" s="114" t="s">
        <v>150</v>
      </c>
      <c r="B105" s="114" t="s">
        <v>131</v>
      </c>
      <c r="C105" s="114" t="s">
        <v>142</v>
      </c>
      <c r="D105" s="115">
        <v>40.392000000000003</v>
      </c>
      <c r="E105" s="115">
        <v>39.86</v>
      </c>
      <c r="F105" s="115">
        <v>39.36</v>
      </c>
      <c r="G105" s="115">
        <v>39.58</v>
      </c>
      <c r="H105" s="115">
        <v>39.81</v>
      </c>
      <c r="I105" s="115">
        <v>40.03</v>
      </c>
      <c r="J105" s="115">
        <v>40.25</v>
      </c>
      <c r="K105" s="115">
        <v>40.47</v>
      </c>
      <c r="L105" s="115">
        <v>40.69</v>
      </c>
      <c r="M105" s="115">
        <v>40.909999999999997</v>
      </c>
      <c r="N105" s="115">
        <v>41.13</v>
      </c>
      <c r="O105" s="115">
        <v>41.35</v>
      </c>
      <c r="P105" s="115">
        <v>41.57</v>
      </c>
      <c r="Q105" s="115">
        <v>41.79</v>
      </c>
      <c r="R105" s="115">
        <v>42</v>
      </c>
      <c r="S105" s="115">
        <v>42.22</v>
      </c>
      <c r="T105" s="115">
        <v>42.44</v>
      </c>
      <c r="U105" s="115">
        <v>42.65</v>
      </c>
      <c r="V105" s="115">
        <v>42.87</v>
      </c>
      <c r="W105" s="115">
        <v>43.08</v>
      </c>
      <c r="X105" s="115">
        <v>43.3</v>
      </c>
      <c r="Y105" s="115">
        <v>43.51</v>
      </c>
      <c r="Z105" s="115">
        <v>43.72</v>
      </c>
      <c r="AA105" s="115">
        <v>43.94</v>
      </c>
      <c r="AB105" s="115">
        <v>44.15</v>
      </c>
      <c r="AC105" s="115">
        <v>44.36</v>
      </c>
      <c r="AD105" s="115">
        <v>44.57</v>
      </c>
      <c r="AE105" s="115">
        <v>44.78</v>
      </c>
      <c r="AF105" s="115">
        <v>45</v>
      </c>
      <c r="AG105" s="115">
        <v>45.21</v>
      </c>
      <c r="AH105" s="115">
        <v>45.42</v>
      </c>
    </row>
    <row r="106" spans="1:34" ht="16.5" hidden="1">
      <c r="A106" s="114" t="s">
        <v>150</v>
      </c>
      <c r="B106" s="114" t="s">
        <v>131</v>
      </c>
      <c r="C106" s="114" t="s">
        <v>143</v>
      </c>
      <c r="D106" s="115">
        <v>32.942</v>
      </c>
      <c r="E106" s="115">
        <v>32.43</v>
      </c>
      <c r="F106" s="115">
        <v>31.95</v>
      </c>
      <c r="G106" s="115">
        <v>32.14</v>
      </c>
      <c r="H106" s="115">
        <v>32.33</v>
      </c>
      <c r="I106" s="115">
        <v>32.520000000000003</v>
      </c>
      <c r="J106" s="115">
        <v>32.71</v>
      </c>
      <c r="K106" s="115">
        <v>32.9</v>
      </c>
      <c r="L106" s="115">
        <v>33.090000000000003</v>
      </c>
      <c r="M106" s="115">
        <v>33.28</v>
      </c>
      <c r="N106" s="115">
        <v>33.46</v>
      </c>
      <c r="O106" s="115">
        <v>33.65</v>
      </c>
      <c r="P106" s="115">
        <v>33.83</v>
      </c>
      <c r="Q106" s="115">
        <v>34.020000000000003</v>
      </c>
      <c r="R106" s="115">
        <v>34.200000000000003</v>
      </c>
      <c r="S106" s="115">
        <v>34.39</v>
      </c>
      <c r="T106" s="115">
        <v>34.57</v>
      </c>
      <c r="U106" s="115">
        <v>34.75</v>
      </c>
      <c r="V106" s="115">
        <v>34.93</v>
      </c>
      <c r="W106" s="115">
        <v>35.119999999999997</v>
      </c>
      <c r="X106" s="115">
        <v>35.299999999999997</v>
      </c>
      <c r="Y106" s="115">
        <v>35.479999999999997</v>
      </c>
      <c r="Z106" s="115">
        <v>35.659999999999997</v>
      </c>
      <c r="AA106" s="115">
        <v>35.840000000000003</v>
      </c>
      <c r="AB106" s="115">
        <v>36.020000000000003</v>
      </c>
      <c r="AC106" s="115">
        <v>36.200000000000003</v>
      </c>
      <c r="AD106" s="115">
        <v>36.380000000000003</v>
      </c>
      <c r="AE106" s="115">
        <v>36.56</v>
      </c>
      <c r="AF106" s="115">
        <v>36.729999999999997</v>
      </c>
      <c r="AG106" s="115">
        <v>36.909999999999997</v>
      </c>
      <c r="AH106" s="115">
        <v>37.090000000000003</v>
      </c>
    </row>
    <row r="107" spans="1:34" ht="16.5" hidden="1">
      <c r="A107" s="114" t="s">
        <v>150</v>
      </c>
      <c r="B107" s="114" t="s">
        <v>131</v>
      </c>
      <c r="C107" s="114" t="s">
        <v>144</v>
      </c>
      <c r="D107" s="115">
        <v>2.2669999999999999</v>
      </c>
      <c r="E107" s="115">
        <v>2.2799999999999998</v>
      </c>
      <c r="F107" s="115">
        <v>2.2799999999999998</v>
      </c>
      <c r="G107" s="115">
        <v>2.29</v>
      </c>
      <c r="H107" s="115">
        <v>2.2999999999999998</v>
      </c>
      <c r="I107" s="115">
        <v>2.31</v>
      </c>
      <c r="J107" s="115">
        <v>2.3199999999999998</v>
      </c>
      <c r="K107" s="115">
        <v>2.3199999999999998</v>
      </c>
      <c r="L107" s="115">
        <v>2.33</v>
      </c>
      <c r="M107" s="115">
        <v>2.34</v>
      </c>
      <c r="N107" s="115">
        <v>2.35</v>
      </c>
      <c r="O107" s="115">
        <v>2.36</v>
      </c>
      <c r="P107" s="115">
        <v>2.37</v>
      </c>
      <c r="Q107" s="115">
        <v>2.38</v>
      </c>
      <c r="R107" s="115">
        <v>2.38</v>
      </c>
      <c r="S107" s="115">
        <v>2.39</v>
      </c>
      <c r="T107" s="115">
        <v>2.4</v>
      </c>
      <c r="U107" s="115">
        <v>2.41</v>
      </c>
      <c r="V107" s="115">
        <v>2.42</v>
      </c>
      <c r="W107" s="115">
        <v>2.4300000000000002</v>
      </c>
      <c r="X107" s="115">
        <v>2.44</v>
      </c>
      <c r="Y107" s="115">
        <v>2.44</v>
      </c>
      <c r="Z107" s="115">
        <v>2.4500000000000002</v>
      </c>
      <c r="AA107" s="115">
        <v>2.46</v>
      </c>
      <c r="AB107" s="115">
        <v>2.4700000000000002</v>
      </c>
      <c r="AC107" s="115">
        <v>2.48</v>
      </c>
      <c r="AD107" s="115">
        <v>2.4900000000000002</v>
      </c>
      <c r="AE107" s="115">
        <v>2.5</v>
      </c>
      <c r="AF107" s="115">
        <v>2.5099999999999998</v>
      </c>
      <c r="AG107" s="115">
        <v>2.52</v>
      </c>
      <c r="AH107" s="115">
        <v>2.52</v>
      </c>
    </row>
    <row r="108" spans="1:34" ht="16.5" hidden="1">
      <c r="A108" s="114" t="s">
        <v>150</v>
      </c>
      <c r="B108" s="114" t="s">
        <v>131</v>
      </c>
      <c r="C108" s="114" t="s">
        <v>145</v>
      </c>
      <c r="D108" s="115">
        <v>4.016</v>
      </c>
      <c r="E108" s="115">
        <v>3.03</v>
      </c>
      <c r="F108" s="115">
        <v>2.08</v>
      </c>
      <c r="G108" s="115">
        <v>2.21</v>
      </c>
      <c r="H108" s="115">
        <v>2.34</v>
      </c>
      <c r="I108" s="115">
        <v>2.46</v>
      </c>
      <c r="J108" s="115">
        <v>2.59</v>
      </c>
      <c r="K108" s="115">
        <v>2.71</v>
      </c>
      <c r="L108" s="115">
        <v>2.83</v>
      </c>
      <c r="M108" s="115">
        <v>2.95</v>
      </c>
      <c r="N108" s="115">
        <v>3.07</v>
      </c>
      <c r="O108" s="115">
        <v>3.18</v>
      </c>
      <c r="P108" s="115">
        <v>3.3</v>
      </c>
      <c r="Q108" s="115">
        <v>3.41</v>
      </c>
      <c r="R108" s="115">
        <v>3.52</v>
      </c>
      <c r="S108" s="115">
        <v>3.63</v>
      </c>
      <c r="T108" s="115">
        <v>3.74</v>
      </c>
      <c r="U108" s="115">
        <v>3.85</v>
      </c>
      <c r="V108" s="115">
        <v>3.95</v>
      </c>
      <c r="W108" s="115">
        <v>4.0599999999999996</v>
      </c>
      <c r="X108" s="115">
        <v>4.16</v>
      </c>
      <c r="Y108" s="115">
        <v>4.26</v>
      </c>
      <c r="Z108" s="115">
        <v>4.3600000000000003</v>
      </c>
      <c r="AA108" s="115">
        <v>4.46</v>
      </c>
      <c r="AB108" s="115">
        <v>4.5599999999999996</v>
      </c>
      <c r="AC108" s="115">
        <v>4.6500000000000004</v>
      </c>
      <c r="AD108" s="115">
        <v>4.75</v>
      </c>
      <c r="AE108" s="115">
        <v>4.84</v>
      </c>
      <c r="AF108" s="115">
        <v>4.93</v>
      </c>
      <c r="AG108" s="115">
        <v>5.0199999999999996</v>
      </c>
      <c r="AH108" s="115">
        <v>5.1100000000000003</v>
      </c>
    </row>
    <row r="109" spans="1:34" ht="16.5" hidden="1">
      <c r="A109" s="114" t="s">
        <v>150</v>
      </c>
      <c r="B109" s="114" t="s">
        <v>131</v>
      </c>
      <c r="C109" s="114" t="s">
        <v>146</v>
      </c>
      <c r="D109" s="115">
        <v>3.6309999999999998</v>
      </c>
      <c r="E109" s="115">
        <v>3.31</v>
      </c>
      <c r="F109" s="115">
        <v>3</v>
      </c>
      <c r="G109" s="115">
        <v>3.06</v>
      </c>
      <c r="H109" s="115">
        <v>3.11</v>
      </c>
      <c r="I109" s="115">
        <v>3.16</v>
      </c>
      <c r="J109" s="115">
        <v>3.21</v>
      </c>
      <c r="K109" s="115">
        <v>3.26</v>
      </c>
      <c r="L109" s="115">
        <v>3.31</v>
      </c>
      <c r="M109" s="115">
        <v>3.35</v>
      </c>
      <c r="N109" s="115">
        <v>3.4</v>
      </c>
      <c r="O109" s="115">
        <v>3.45</v>
      </c>
      <c r="P109" s="115">
        <v>3.49</v>
      </c>
      <c r="Q109" s="115">
        <v>3.54</v>
      </c>
      <c r="R109" s="115">
        <v>3.59</v>
      </c>
      <c r="S109" s="115">
        <v>3.63</v>
      </c>
      <c r="T109" s="115">
        <v>3.68</v>
      </c>
      <c r="U109" s="115">
        <v>3.72</v>
      </c>
      <c r="V109" s="115">
        <v>3.76</v>
      </c>
      <c r="W109" s="115">
        <v>3.81</v>
      </c>
      <c r="X109" s="115">
        <v>3.85</v>
      </c>
      <c r="Y109" s="115">
        <v>3.89</v>
      </c>
      <c r="Z109" s="115">
        <v>3.93</v>
      </c>
      <c r="AA109" s="115">
        <v>3.98</v>
      </c>
      <c r="AB109" s="115">
        <v>4.0199999999999996</v>
      </c>
      <c r="AC109" s="115">
        <v>4.0599999999999996</v>
      </c>
      <c r="AD109" s="115">
        <v>4.0999999999999996</v>
      </c>
      <c r="AE109" s="115">
        <v>4.1399999999999997</v>
      </c>
      <c r="AF109" s="115">
        <v>4.18</v>
      </c>
      <c r="AG109" s="115">
        <v>4.22</v>
      </c>
      <c r="AH109" s="115">
        <v>4.26</v>
      </c>
    </row>
    <row r="110" spans="1:34" ht="16.5" hidden="1">
      <c r="A110" s="114" t="s">
        <v>151</v>
      </c>
      <c r="B110" s="114" t="s">
        <v>131</v>
      </c>
      <c r="C110" s="114" t="s">
        <v>132</v>
      </c>
      <c r="D110" s="115">
        <v>0.108</v>
      </c>
      <c r="E110" s="115">
        <v>0.11</v>
      </c>
      <c r="F110" s="115">
        <v>0.11</v>
      </c>
      <c r="G110" s="115">
        <v>0.11</v>
      </c>
      <c r="H110" s="115">
        <v>0.11</v>
      </c>
      <c r="I110" s="115">
        <v>0.11</v>
      </c>
      <c r="J110" s="115">
        <v>0.11</v>
      </c>
      <c r="K110" s="115">
        <v>0.11</v>
      </c>
      <c r="L110" s="115">
        <v>0.11</v>
      </c>
      <c r="M110" s="115">
        <v>0.11</v>
      </c>
      <c r="N110" s="115">
        <v>0.12</v>
      </c>
      <c r="O110" s="115">
        <v>0.12</v>
      </c>
      <c r="P110" s="115">
        <v>0.12</v>
      </c>
      <c r="Q110" s="115">
        <v>0.12</v>
      </c>
      <c r="R110" s="115">
        <v>0.12</v>
      </c>
      <c r="S110" s="115">
        <v>0.12</v>
      </c>
      <c r="T110" s="115">
        <v>0.12</v>
      </c>
      <c r="U110" s="115">
        <v>0.13</v>
      </c>
      <c r="V110" s="115">
        <v>0.13</v>
      </c>
      <c r="W110" s="115">
        <v>0.13</v>
      </c>
      <c r="X110" s="115">
        <v>0.13</v>
      </c>
      <c r="Y110" s="115">
        <v>0.13</v>
      </c>
      <c r="Z110" s="115">
        <v>0.13</v>
      </c>
      <c r="AA110" s="115">
        <v>0.13</v>
      </c>
      <c r="AB110" s="115">
        <v>0.13</v>
      </c>
      <c r="AC110" s="115">
        <v>0.13</v>
      </c>
      <c r="AD110" s="115">
        <v>0.14000000000000001</v>
      </c>
      <c r="AE110" s="115">
        <v>0.14000000000000001</v>
      </c>
      <c r="AF110" s="115">
        <v>0.14000000000000001</v>
      </c>
      <c r="AG110" s="115">
        <v>0.14000000000000001</v>
      </c>
      <c r="AH110" s="115">
        <v>0.14000000000000001</v>
      </c>
    </row>
    <row r="111" spans="1:34" ht="16.5" hidden="1">
      <c r="A111" s="114" t="s">
        <v>151</v>
      </c>
      <c r="B111" s="114" t="s">
        <v>133</v>
      </c>
      <c r="C111" s="114" t="s">
        <v>132</v>
      </c>
      <c r="D111" s="115">
        <v>7.8E-2</v>
      </c>
      <c r="E111" s="115">
        <v>0.08</v>
      </c>
      <c r="F111" s="115">
        <v>0.08</v>
      </c>
      <c r="G111" s="115">
        <v>0.08</v>
      </c>
      <c r="H111" s="115">
        <v>0.08</v>
      </c>
      <c r="I111" s="115">
        <v>0.08</v>
      </c>
      <c r="J111" s="115">
        <v>0.08</v>
      </c>
      <c r="K111" s="115">
        <v>0.08</v>
      </c>
      <c r="L111" s="115">
        <v>0.08</v>
      </c>
      <c r="M111" s="115">
        <v>0.08</v>
      </c>
      <c r="N111" s="115">
        <v>0.09</v>
      </c>
      <c r="O111" s="115">
        <v>0.09</v>
      </c>
      <c r="P111" s="115">
        <v>0.09</v>
      </c>
      <c r="Q111" s="115">
        <v>0.09</v>
      </c>
      <c r="R111" s="115">
        <v>0.09</v>
      </c>
      <c r="S111" s="115">
        <v>0.09</v>
      </c>
      <c r="T111" s="115">
        <v>0.09</v>
      </c>
      <c r="U111" s="115">
        <v>0.09</v>
      </c>
      <c r="V111" s="115">
        <v>0.09</v>
      </c>
      <c r="W111" s="115">
        <v>0.09</v>
      </c>
      <c r="X111" s="115">
        <v>0.09</v>
      </c>
      <c r="Y111" s="115">
        <v>0.09</v>
      </c>
      <c r="Z111" s="115">
        <v>0.09</v>
      </c>
      <c r="AA111" s="115">
        <v>0.1</v>
      </c>
      <c r="AB111" s="115">
        <v>0.1</v>
      </c>
      <c r="AC111" s="115">
        <v>0.1</v>
      </c>
      <c r="AD111" s="115">
        <v>0.1</v>
      </c>
      <c r="AE111" s="115">
        <v>0.1</v>
      </c>
      <c r="AF111" s="115">
        <v>0.1</v>
      </c>
      <c r="AG111" s="115">
        <v>0.1</v>
      </c>
      <c r="AH111" s="115">
        <v>0.1</v>
      </c>
    </row>
    <row r="112" spans="1:34" ht="16.5" hidden="1">
      <c r="A112" s="114" t="s">
        <v>151</v>
      </c>
      <c r="B112" s="114" t="s">
        <v>55</v>
      </c>
      <c r="C112" s="114" t="s">
        <v>132</v>
      </c>
      <c r="D112" s="115">
        <v>5.6000000000000001E-2</v>
      </c>
      <c r="E112" s="115">
        <v>0.06</v>
      </c>
      <c r="F112" s="115">
        <v>0.06</v>
      </c>
      <c r="G112" s="115">
        <v>0.06</v>
      </c>
      <c r="H112" s="115">
        <v>0.06</v>
      </c>
      <c r="I112" s="115">
        <v>0.06</v>
      </c>
      <c r="J112" s="115">
        <v>0.06</v>
      </c>
      <c r="K112" s="115">
        <v>0.06</v>
      </c>
      <c r="L112" s="115">
        <v>0.06</v>
      </c>
      <c r="M112" s="115">
        <v>0.06</v>
      </c>
      <c r="N112" s="115">
        <v>0.06</v>
      </c>
      <c r="O112" s="115">
        <v>0.06</v>
      </c>
      <c r="P112" s="115">
        <v>0.06</v>
      </c>
      <c r="Q112" s="115">
        <v>0.06</v>
      </c>
      <c r="R112" s="115">
        <v>0.06</v>
      </c>
      <c r="S112" s="115">
        <v>0.06</v>
      </c>
      <c r="T112" s="115">
        <v>0.06</v>
      </c>
      <c r="U112" s="115">
        <v>7.0000000000000007E-2</v>
      </c>
      <c r="V112" s="115">
        <v>7.0000000000000007E-2</v>
      </c>
      <c r="W112" s="115">
        <v>7.0000000000000007E-2</v>
      </c>
      <c r="X112" s="115">
        <v>7.0000000000000007E-2</v>
      </c>
      <c r="Y112" s="115">
        <v>7.0000000000000007E-2</v>
      </c>
      <c r="Z112" s="115">
        <v>7.0000000000000007E-2</v>
      </c>
      <c r="AA112" s="115">
        <v>7.0000000000000007E-2</v>
      </c>
      <c r="AB112" s="115">
        <v>7.0000000000000007E-2</v>
      </c>
      <c r="AC112" s="115">
        <v>7.0000000000000007E-2</v>
      </c>
      <c r="AD112" s="115">
        <v>7.0000000000000007E-2</v>
      </c>
      <c r="AE112" s="115">
        <v>7.0000000000000007E-2</v>
      </c>
      <c r="AF112" s="115">
        <v>7.0000000000000007E-2</v>
      </c>
      <c r="AG112" s="115">
        <v>7.0000000000000007E-2</v>
      </c>
      <c r="AH112" s="115">
        <v>7.0000000000000007E-2</v>
      </c>
    </row>
    <row r="113" spans="1:34" ht="16.5" hidden="1">
      <c r="A113" s="114" t="s">
        <v>151</v>
      </c>
      <c r="B113" s="114" t="s">
        <v>131</v>
      </c>
      <c r="C113" s="114" t="s">
        <v>134</v>
      </c>
      <c r="D113" s="115">
        <v>0</v>
      </c>
      <c r="E113" s="115">
        <v>0</v>
      </c>
      <c r="F113" s="115">
        <v>0</v>
      </c>
      <c r="G113" s="115">
        <v>0</v>
      </c>
      <c r="H113" s="115">
        <v>0</v>
      </c>
      <c r="I113" s="115">
        <v>0</v>
      </c>
      <c r="J113" s="115">
        <v>0</v>
      </c>
      <c r="K113" s="115">
        <v>0</v>
      </c>
      <c r="L113" s="115">
        <v>0</v>
      </c>
      <c r="M113" s="115">
        <v>0</v>
      </c>
      <c r="N113" s="115">
        <v>0</v>
      </c>
      <c r="O113" s="115">
        <v>0</v>
      </c>
      <c r="P113" s="115">
        <v>0</v>
      </c>
      <c r="Q113" s="115">
        <v>0</v>
      </c>
      <c r="R113" s="115">
        <v>0</v>
      </c>
      <c r="S113" s="115">
        <v>0</v>
      </c>
      <c r="T113" s="115">
        <v>0</v>
      </c>
      <c r="U113" s="115">
        <v>0</v>
      </c>
      <c r="V113" s="115">
        <v>0</v>
      </c>
      <c r="W113" s="115">
        <v>0</v>
      </c>
      <c r="X113" s="115">
        <v>0</v>
      </c>
      <c r="Y113" s="115">
        <v>0</v>
      </c>
      <c r="Z113" s="115">
        <v>0</v>
      </c>
      <c r="AA113" s="115">
        <v>0</v>
      </c>
      <c r="AB113" s="115">
        <v>0</v>
      </c>
      <c r="AC113" s="115">
        <v>0</v>
      </c>
      <c r="AD113" s="115">
        <v>0</v>
      </c>
      <c r="AE113" s="115">
        <v>0</v>
      </c>
      <c r="AF113" s="115">
        <v>0</v>
      </c>
      <c r="AG113" s="115">
        <v>0</v>
      </c>
      <c r="AH113" s="115">
        <v>0</v>
      </c>
    </row>
    <row r="114" spans="1:34" ht="16.5" hidden="1">
      <c r="A114" s="114" t="s">
        <v>151</v>
      </c>
      <c r="B114" s="114" t="s">
        <v>133</v>
      </c>
      <c r="C114" s="114" t="s">
        <v>134</v>
      </c>
      <c r="D114" s="115">
        <v>8.8800000000000008</v>
      </c>
      <c r="E114" s="115">
        <v>8.9600000000000009</v>
      </c>
      <c r="F114" s="115">
        <v>9.0500000000000007</v>
      </c>
      <c r="G114" s="115">
        <v>9.1300000000000008</v>
      </c>
      <c r="H114" s="115">
        <v>9.2200000000000006</v>
      </c>
      <c r="I114" s="115">
        <v>9.31</v>
      </c>
      <c r="J114" s="115">
        <v>9.4</v>
      </c>
      <c r="K114" s="115">
        <v>9.49</v>
      </c>
      <c r="L114" s="115">
        <v>9.58</v>
      </c>
      <c r="M114" s="115">
        <v>9.67</v>
      </c>
      <c r="N114" s="115">
        <v>9.76</v>
      </c>
      <c r="O114" s="115">
        <v>9.85</v>
      </c>
      <c r="P114" s="115">
        <v>9.94</v>
      </c>
      <c r="Q114" s="115">
        <v>10.039999999999999</v>
      </c>
      <c r="R114" s="115">
        <v>10.130000000000001</v>
      </c>
      <c r="S114" s="115">
        <v>10.23</v>
      </c>
      <c r="T114" s="115">
        <v>10.33</v>
      </c>
      <c r="U114" s="115">
        <v>10.42</v>
      </c>
      <c r="V114" s="115">
        <v>10.52</v>
      </c>
      <c r="W114" s="115">
        <v>10.62</v>
      </c>
      <c r="X114" s="115">
        <v>10.72</v>
      </c>
      <c r="Y114" s="115">
        <v>10.82</v>
      </c>
      <c r="Z114" s="115">
        <v>10.93</v>
      </c>
      <c r="AA114" s="115">
        <v>11.03</v>
      </c>
      <c r="AB114" s="115">
        <v>11.13</v>
      </c>
      <c r="AC114" s="115">
        <v>11.24</v>
      </c>
      <c r="AD114" s="115">
        <v>11.35</v>
      </c>
      <c r="AE114" s="115">
        <v>11.45</v>
      </c>
      <c r="AF114" s="115">
        <v>11.56</v>
      </c>
      <c r="AG114" s="115">
        <v>11.67</v>
      </c>
      <c r="AH114" s="115">
        <v>11.78</v>
      </c>
    </row>
    <row r="115" spans="1:34" ht="16.5" hidden="1">
      <c r="A115" s="114" t="s">
        <v>151</v>
      </c>
      <c r="B115" s="114" t="s">
        <v>55</v>
      </c>
      <c r="C115" s="114" t="s">
        <v>134</v>
      </c>
      <c r="D115" s="115">
        <v>8.8800000000000008</v>
      </c>
      <c r="E115" s="115">
        <v>8.9600000000000009</v>
      </c>
      <c r="F115" s="115">
        <v>9.0500000000000007</v>
      </c>
      <c r="G115" s="115">
        <v>9.1300000000000008</v>
      </c>
      <c r="H115" s="115">
        <v>9.2200000000000006</v>
      </c>
      <c r="I115" s="115">
        <v>9.31</v>
      </c>
      <c r="J115" s="115">
        <v>9.4</v>
      </c>
      <c r="K115" s="115">
        <v>9.49</v>
      </c>
      <c r="L115" s="115">
        <v>9.58</v>
      </c>
      <c r="M115" s="115">
        <v>9.67</v>
      </c>
      <c r="N115" s="115">
        <v>9.76</v>
      </c>
      <c r="O115" s="115">
        <v>9.85</v>
      </c>
      <c r="P115" s="115">
        <v>9.94</v>
      </c>
      <c r="Q115" s="115">
        <v>10.039999999999999</v>
      </c>
      <c r="R115" s="115">
        <v>10.130000000000001</v>
      </c>
      <c r="S115" s="115">
        <v>10.23</v>
      </c>
      <c r="T115" s="115">
        <v>10.33</v>
      </c>
      <c r="U115" s="115">
        <v>10.42</v>
      </c>
      <c r="V115" s="115">
        <v>10.52</v>
      </c>
      <c r="W115" s="115">
        <v>10.62</v>
      </c>
      <c r="X115" s="115">
        <v>10.72</v>
      </c>
      <c r="Y115" s="115">
        <v>10.82</v>
      </c>
      <c r="Z115" s="115">
        <v>10.93</v>
      </c>
      <c r="AA115" s="115">
        <v>11.03</v>
      </c>
      <c r="AB115" s="115">
        <v>11.13</v>
      </c>
      <c r="AC115" s="115">
        <v>11.24</v>
      </c>
      <c r="AD115" s="115">
        <v>11.35</v>
      </c>
      <c r="AE115" s="115">
        <v>11.45</v>
      </c>
      <c r="AF115" s="115">
        <v>11.56</v>
      </c>
      <c r="AG115" s="115">
        <v>11.67</v>
      </c>
      <c r="AH115" s="115">
        <v>11.78</v>
      </c>
    </row>
    <row r="116" spans="1:34" ht="16.5" hidden="1">
      <c r="A116" s="114" t="s">
        <v>151</v>
      </c>
      <c r="B116" s="114" t="s">
        <v>131</v>
      </c>
      <c r="C116" s="114" t="s">
        <v>74</v>
      </c>
      <c r="D116" s="115">
        <v>8.42</v>
      </c>
      <c r="E116" s="115">
        <v>8.4600000000000009</v>
      </c>
      <c r="F116" s="115">
        <v>8.5399999999999991</v>
      </c>
      <c r="G116" s="115">
        <v>8.64</v>
      </c>
      <c r="H116" s="115">
        <v>8.73</v>
      </c>
      <c r="I116" s="115">
        <v>8.83</v>
      </c>
      <c r="J116" s="115">
        <v>8.9600000000000009</v>
      </c>
      <c r="K116" s="115">
        <v>9.11</v>
      </c>
      <c r="L116" s="115">
        <v>9.26</v>
      </c>
      <c r="M116" s="115">
        <v>9.3800000000000008</v>
      </c>
      <c r="N116" s="115">
        <v>9.5</v>
      </c>
      <c r="O116" s="115">
        <v>9.5299999999999994</v>
      </c>
      <c r="P116" s="115">
        <v>9.5500000000000007</v>
      </c>
      <c r="Q116" s="115">
        <v>9.57</v>
      </c>
      <c r="R116" s="115">
        <v>9.59</v>
      </c>
      <c r="S116" s="115">
        <v>9.6199999999999992</v>
      </c>
      <c r="T116" s="115">
        <v>9.65</v>
      </c>
      <c r="U116" s="115">
        <v>9.7100000000000009</v>
      </c>
      <c r="V116" s="115">
        <v>9.76</v>
      </c>
      <c r="W116" s="115">
        <v>9.82</v>
      </c>
      <c r="X116" s="115">
        <v>9.8699999999999992</v>
      </c>
      <c r="Y116" s="115">
        <v>9.89</v>
      </c>
      <c r="Z116" s="115">
        <v>9.9</v>
      </c>
      <c r="AA116" s="115">
        <v>9.92</v>
      </c>
      <c r="AB116" s="115">
        <v>9.93</v>
      </c>
      <c r="AC116" s="115">
        <v>9.93</v>
      </c>
      <c r="AD116" s="115">
        <v>9.94</v>
      </c>
      <c r="AE116" s="115">
        <v>9.94</v>
      </c>
      <c r="AF116" s="115">
        <v>9.9499999999999993</v>
      </c>
      <c r="AG116" s="115">
        <v>9.9499999999999993</v>
      </c>
      <c r="AH116" s="115">
        <v>9.9600000000000009</v>
      </c>
    </row>
    <row r="117" spans="1:34" ht="16.5" hidden="1">
      <c r="A117" s="114" t="s">
        <v>151</v>
      </c>
      <c r="B117" s="114" t="s">
        <v>133</v>
      </c>
      <c r="C117" s="114" t="s">
        <v>74</v>
      </c>
      <c r="D117" s="115">
        <v>6.05</v>
      </c>
      <c r="E117" s="115">
        <v>6.1</v>
      </c>
      <c r="F117" s="115">
        <v>6.17</v>
      </c>
      <c r="G117" s="115">
        <v>6.26</v>
      </c>
      <c r="H117" s="115">
        <v>6.35</v>
      </c>
      <c r="I117" s="115">
        <v>6.44</v>
      </c>
      <c r="J117" s="115">
        <v>6.56</v>
      </c>
      <c r="K117" s="115">
        <v>6.7</v>
      </c>
      <c r="L117" s="115">
        <v>6.84</v>
      </c>
      <c r="M117" s="115">
        <v>6.96</v>
      </c>
      <c r="N117" s="115">
        <v>7.07</v>
      </c>
      <c r="O117" s="115">
        <v>7.1</v>
      </c>
      <c r="P117" s="115">
        <v>7.12</v>
      </c>
      <c r="Q117" s="115">
        <v>7.13</v>
      </c>
      <c r="R117" s="115">
        <v>7.15</v>
      </c>
      <c r="S117" s="115">
        <v>7.18</v>
      </c>
      <c r="T117" s="115">
        <v>7.21</v>
      </c>
      <c r="U117" s="115">
        <v>7.26</v>
      </c>
      <c r="V117" s="115">
        <v>7.31</v>
      </c>
      <c r="W117" s="115">
        <v>7.37</v>
      </c>
      <c r="X117" s="115">
        <v>7.41</v>
      </c>
      <c r="Y117" s="115">
        <v>7.44</v>
      </c>
      <c r="Z117" s="115">
        <v>7.44</v>
      </c>
      <c r="AA117" s="115">
        <v>7.46</v>
      </c>
      <c r="AB117" s="115">
        <v>7.47</v>
      </c>
      <c r="AC117" s="115">
        <v>7.47</v>
      </c>
      <c r="AD117" s="115">
        <v>7.48</v>
      </c>
      <c r="AE117" s="115">
        <v>7.48</v>
      </c>
      <c r="AF117" s="115">
        <v>7.48</v>
      </c>
      <c r="AG117" s="115">
        <v>7.49</v>
      </c>
      <c r="AH117" s="115">
        <v>7.49</v>
      </c>
    </row>
    <row r="118" spans="1:34" ht="16.5">
      <c r="A118" s="114" t="s">
        <v>151</v>
      </c>
      <c r="B118" s="114" t="s">
        <v>55</v>
      </c>
      <c r="C118" s="114" t="s">
        <v>74</v>
      </c>
      <c r="D118" s="115">
        <v>5.45</v>
      </c>
      <c r="E118" s="115">
        <v>5.5</v>
      </c>
      <c r="F118" s="115">
        <v>5.58</v>
      </c>
      <c r="G118" s="115">
        <v>5.67</v>
      </c>
      <c r="H118" s="115">
        <v>5.76</v>
      </c>
      <c r="I118" s="115">
        <v>5.85</v>
      </c>
      <c r="J118" s="115">
        <v>5.97</v>
      </c>
      <c r="K118" s="115">
        <v>6.11</v>
      </c>
      <c r="L118" s="115">
        <v>6.25</v>
      </c>
      <c r="M118" s="115">
        <v>6.37</v>
      </c>
      <c r="N118" s="115">
        <v>6.48</v>
      </c>
      <c r="O118" s="115">
        <v>6.51</v>
      </c>
      <c r="P118" s="115">
        <v>6.52</v>
      </c>
      <c r="Q118" s="115">
        <v>6.54</v>
      </c>
      <c r="R118" s="115">
        <v>6.56</v>
      </c>
      <c r="S118" s="115">
        <v>6.58</v>
      </c>
      <c r="T118" s="115">
        <v>6.61</v>
      </c>
      <c r="U118" s="115">
        <v>6.67</v>
      </c>
      <c r="V118" s="115">
        <v>6.72</v>
      </c>
      <c r="W118" s="115">
        <v>6.77</v>
      </c>
      <c r="X118" s="115">
        <v>6.82</v>
      </c>
      <c r="Y118" s="115">
        <v>6.84</v>
      </c>
      <c r="Z118" s="115">
        <v>6.84</v>
      </c>
      <c r="AA118" s="115">
        <v>6.86</v>
      </c>
      <c r="AB118" s="115">
        <v>6.87</v>
      </c>
      <c r="AC118" s="115">
        <v>6.87</v>
      </c>
      <c r="AD118" s="115">
        <v>6.88</v>
      </c>
      <c r="AE118" s="115">
        <v>6.88</v>
      </c>
      <c r="AF118" s="115">
        <v>6.89</v>
      </c>
      <c r="AG118" s="115">
        <v>6.89</v>
      </c>
      <c r="AH118" s="115">
        <v>6.9</v>
      </c>
    </row>
    <row r="119" spans="1:34" ht="16.5" hidden="1">
      <c r="A119" s="114" t="s">
        <v>151</v>
      </c>
      <c r="B119" s="114" t="s">
        <v>131</v>
      </c>
      <c r="C119" s="114" t="s">
        <v>135</v>
      </c>
      <c r="D119" s="115">
        <v>30.09</v>
      </c>
      <c r="E119" s="115">
        <v>29.68</v>
      </c>
      <c r="F119" s="115">
        <v>29.3</v>
      </c>
      <c r="G119" s="115">
        <v>29.48</v>
      </c>
      <c r="H119" s="115">
        <v>29.65</v>
      </c>
      <c r="I119" s="115">
        <v>29.83</v>
      </c>
      <c r="J119" s="115">
        <v>30</v>
      </c>
      <c r="K119" s="115">
        <v>30.18</v>
      </c>
      <c r="L119" s="115">
        <v>30.35</v>
      </c>
      <c r="M119" s="115">
        <v>30.52</v>
      </c>
      <c r="N119" s="115">
        <v>30.7</v>
      </c>
      <c r="O119" s="115">
        <v>30.87</v>
      </c>
      <c r="P119" s="115">
        <v>31.04</v>
      </c>
      <c r="Q119" s="115">
        <v>31.21</v>
      </c>
      <c r="R119" s="115">
        <v>31.38</v>
      </c>
      <c r="S119" s="115">
        <v>31.55</v>
      </c>
      <c r="T119" s="115">
        <v>31.72</v>
      </c>
      <c r="U119" s="115">
        <v>31.89</v>
      </c>
      <c r="V119" s="115">
        <v>32.06</v>
      </c>
      <c r="W119" s="115">
        <v>32.229999999999997</v>
      </c>
      <c r="X119" s="115">
        <v>32.4</v>
      </c>
      <c r="Y119" s="115">
        <v>32.57</v>
      </c>
      <c r="Z119" s="115">
        <v>32.74</v>
      </c>
      <c r="AA119" s="115">
        <v>32.909999999999997</v>
      </c>
      <c r="AB119" s="115">
        <v>33.08</v>
      </c>
      <c r="AC119" s="115">
        <v>33.24</v>
      </c>
      <c r="AD119" s="115">
        <v>33.409999999999997</v>
      </c>
      <c r="AE119" s="115">
        <v>33.58</v>
      </c>
      <c r="AF119" s="115">
        <v>33.75</v>
      </c>
      <c r="AG119" s="115">
        <v>33.909999999999997</v>
      </c>
      <c r="AH119" s="115">
        <v>34.08</v>
      </c>
    </row>
    <row r="120" spans="1:34" ht="16.5" hidden="1">
      <c r="A120" s="114" t="s">
        <v>151</v>
      </c>
      <c r="B120" s="114" t="s">
        <v>131</v>
      </c>
      <c r="C120" s="114" t="s">
        <v>136</v>
      </c>
      <c r="D120" s="115">
        <v>26.763999999999999</v>
      </c>
      <c r="E120" s="115">
        <v>26.18</v>
      </c>
      <c r="F120" s="115">
        <v>25.63</v>
      </c>
      <c r="G120" s="115">
        <v>25.81</v>
      </c>
      <c r="H120" s="115">
        <v>25.99</v>
      </c>
      <c r="I120" s="115">
        <v>26.18</v>
      </c>
      <c r="J120" s="115">
        <v>26.35</v>
      </c>
      <c r="K120" s="115">
        <v>26.53</v>
      </c>
      <c r="L120" s="115">
        <v>26.71</v>
      </c>
      <c r="M120" s="115">
        <v>26.89</v>
      </c>
      <c r="N120" s="115">
        <v>27.06</v>
      </c>
      <c r="O120" s="115">
        <v>27.24</v>
      </c>
      <c r="P120" s="115">
        <v>27.42</v>
      </c>
      <c r="Q120" s="115">
        <v>27.59</v>
      </c>
      <c r="R120" s="115">
        <v>27.76</v>
      </c>
      <c r="S120" s="115">
        <v>27.94</v>
      </c>
      <c r="T120" s="115">
        <v>28.11</v>
      </c>
      <c r="U120" s="115">
        <v>28.28</v>
      </c>
      <c r="V120" s="115">
        <v>28.45</v>
      </c>
      <c r="W120" s="115">
        <v>28.62</v>
      </c>
      <c r="X120" s="115">
        <v>28.79</v>
      </c>
      <c r="Y120" s="115">
        <v>28.96</v>
      </c>
      <c r="Z120" s="115">
        <v>29.13</v>
      </c>
      <c r="AA120" s="115">
        <v>29.3</v>
      </c>
      <c r="AB120" s="115">
        <v>29.46</v>
      </c>
      <c r="AC120" s="115">
        <v>29.63</v>
      </c>
      <c r="AD120" s="115">
        <v>29.8</v>
      </c>
      <c r="AE120" s="115">
        <v>29.96</v>
      </c>
      <c r="AF120" s="115">
        <v>30.13</v>
      </c>
      <c r="AG120" s="115">
        <v>30.29</v>
      </c>
      <c r="AH120" s="115">
        <v>30.46</v>
      </c>
    </row>
    <row r="121" spans="1:34" ht="16.5" hidden="1">
      <c r="A121" s="114" t="s">
        <v>151</v>
      </c>
      <c r="B121" s="114" t="s">
        <v>131</v>
      </c>
      <c r="C121" s="114" t="s">
        <v>137</v>
      </c>
      <c r="D121" s="115">
        <v>0</v>
      </c>
      <c r="E121" s="115">
        <v>0</v>
      </c>
      <c r="F121" s="115">
        <v>0</v>
      </c>
      <c r="G121" s="115">
        <v>0</v>
      </c>
      <c r="H121" s="115">
        <v>0</v>
      </c>
      <c r="I121" s="115">
        <v>0</v>
      </c>
      <c r="J121" s="115">
        <v>0</v>
      </c>
      <c r="K121" s="115">
        <v>0</v>
      </c>
      <c r="L121" s="115">
        <v>0</v>
      </c>
      <c r="M121" s="115">
        <v>0</v>
      </c>
      <c r="N121" s="115">
        <v>0</v>
      </c>
      <c r="O121" s="115">
        <v>0</v>
      </c>
      <c r="P121" s="115">
        <v>0</v>
      </c>
      <c r="Q121" s="115">
        <v>0</v>
      </c>
      <c r="R121" s="115">
        <v>0</v>
      </c>
      <c r="S121" s="115">
        <v>0</v>
      </c>
      <c r="T121" s="115">
        <v>0</v>
      </c>
      <c r="U121" s="115">
        <v>0</v>
      </c>
      <c r="V121" s="115">
        <v>0</v>
      </c>
      <c r="W121" s="115">
        <v>0</v>
      </c>
      <c r="X121" s="115">
        <v>0</v>
      </c>
      <c r="Y121" s="115">
        <v>0</v>
      </c>
      <c r="Z121" s="115">
        <v>0</v>
      </c>
      <c r="AA121" s="115">
        <v>0</v>
      </c>
      <c r="AB121" s="115">
        <v>0</v>
      </c>
      <c r="AC121" s="115">
        <v>0</v>
      </c>
      <c r="AD121" s="115">
        <v>0</v>
      </c>
      <c r="AE121" s="115">
        <v>0</v>
      </c>
      <c r="AF121" s="115">
        <v>0</v>
      </c>
      <c r="AG121" s="115">
        <v>0</v>
      </c>
      <c r="AH121" s="115">
        <v>0</v>
      </c>
    </row>
    <row r="122" spans="1:34" ht="16.5" hidden="1">
      <c r="A122" s="114" t="s">
        <v>151</v>
      </c>
      <c r="B122" s="114" t="s">
        <v>131</v>
      </c>
      <c r="C122" s="114" t="s">
        <v>138</v>
      </c>
      <c r="D122" s="115">
        <v>2.2669999999999999</v>
      </c>
      <c r="E122" s="115">
        <v>2.2799999999999998</v>
      </c>
      <c r="F122" s="115">
        <v>2.2799999999999998</v>
      </c>
      <c r="G122" s="115">
        <v>2.29</v>
      </c>
      <c r="H122" s="115">
        <v>2.2999999999999998</v>
      </c>
      <c r="I122" s="115">
        <v>2.31</v>
      </c>
      <c r="J122" s="115">
        <v>2.3199999999999998</v>
      </c>
      <c r="K122" s="115">
        <v>2.33</v>
      </c>
      <c r="L122" s="115">
        <v>2.34</v>
      </c>
      <c r="M122" s="115">
        <v>2.35</v>
      </c>
      <c r="N122" s="115">
        <v>2.36</v>
      </c>
      <c r="O122" s="115">
        <v>2.36</v>
      </c>
      <c r="P122" s="115">
        <v>2.37</v>
      </c>
      <c r="Q122" s="115">
        <v>2.38</v>
      </c>
      <c r="R122" s="115">
        <v>2.39</v>
      </c>
      <c r="S122" s="115">
        <v>2.4</v>
      </c>
      <c r="T122" s="115">
        <v>2.41</v>
      </c>
      <c r="U122" s="115">
        <v>2.42</v>
      </c>
      <c r="V122" s="115">
        <v>2.4300000000000002</v>
      </c>
      <c r="W122" s="115">
        <v>2.44</v>
      </c>
      <c r="X122" s="115">
        <v>2.4500000000000002</v>
      </c>
      <c r="Y122" s="115">
        <v>2.46</v>
      </c>
      <c r="Z122" s="115">
        <v>2.4700000000000002</v>
      </c>
      <c r="AA122" s="115">
        <v>2.4700000000000002</v>
      </c>
      <c r="AB122" s="115">
        <v>2.48</v>
      </c>
      <c r="AC122" s="115">
        <v>2.4900000000000002</v>
      </c>
      <c r="AD122" s="115">
        <v>2.5</v>
      </c>
      <c r="AE122" s="115">
        <v>2.5099999999999998</v>
      </c>
      <c r="AF122" s="115">
        <v>2.52</v>
      </c>
      <c r="AG122" s="115">
        <v>2.5299999999999998</v>
      </c>
      <c r="AH122" s="115">
        <v>2.54</v>
      </c>
    </row>
    <row r="123" spans="1:34" ht="16.5" hidden="1">
      <c r="A123" s="114" t="s">
        <v>151</v>
      </c>
      <c r="B123" s="114" t="s">
        <v>131</v>
      </c>
      <c r="C123" s="114" t="s">
        <v>139</v>
      </c>
      <c r="D123" s="115">
        <v>28.733000000000001</v>
      </c>
      <c r="E123" s="115">
        <v>29.62</v>
      </c>
      <c r="F123" s="115">
        <v>32.020000000000003</v>
      </c>
      <c r="G123" s="115">
        <v>34.17</v>
      </c>
      <c r="H123" s="115">
        <v>35</v>
      </c>
      <c r="I123" s="115">
        <v>35.82</v>
      </c>
      <c r="J123" s="115">
        <v>36.74</v>
      </c>
      <c r="K123" s="115">
        <v>36.49</v>
      </c>
      <c r="L123" s="115">
        <v>36.29</v>
      </c>
      <c r="M123" s="115">
        <v>35.96</v>
      </c>
      <c r="N123" s="115">
        <v>35.68</v>
      </c>
      <c r="O123" s="115">
        <v>35.42</v>
      </c>
      <c r="P123" s="115">
        <v>35.159999999999997</v>
      </c>
      <c r="Q123" s="115">
        <v>34.880000000000003</v>
      </c>
      <c r="R123" s="115">
        <v>34.65</v>
      </c>
      <c r="S123" s="115">
        <v>34.43</v>
      </c>
      <c r="T123" s="115">
        <v>34.21</v>
      </c>
      <c r="U123" s="115">
        <v>34.07</v>
      </c>
      <c r="V123" s="115">
        <v>33.93</v>
      </c>
      <c r="W123" s="115">
        <v>33.79</v>
      </c>
      <c r="X123" s="115">
        <v>33.659999999999997</v>
      </c>
      <c r="Y123" s="115">
        <v>33.53</v>
      </c>
      <c r="Z123" s="115">
        <v>33.35</v>
      </c>
      <c r="AA123" s="115">
        <v>33.21</v>
      </c>
      <c r="AB123" s="115">
        <v>33.049999999999997</v>
      </c>
      <c r="AC123" s="115">
        <v>32.869999999999997</v>
      </c>
      <c r="AD123" s="115">
        <v>32.69</v>
      </c>
      <c r="AE123" s="115">
        <v>32.51</v>
      </c>
      <c r="AF123" s="115">
        <v>32.340000000000003</v>
      </c>
      <c r="AG123" s="115">
        <v>32.17</v>
      </c>
      <c r="AH123" s="115">
        <v>32.01</v>
      </c>
    </row>
    <row r="124" spans="1:34" ht="16.5" hidden="1">
      <c r="A124" s="114" t="s">
        <v>151</v>
      </c>
      <c r="B124" s="114" t="s">
        <v>131</v>
      </c>
      <c r="C124" s="114" t="s">
        <v>140</v>
      </c>
      <c r="D124" s="115">
        <v>75.757999999999996</v>
      </c>
      <c r="E124" s="115">
        <v>75.37</v>
      </c>
      <c r="F124" s="115">
        <v>75.010000000000005</v>
      </c>
      <c r="G124" s="115">
        <v>75.38</v>
      </c>
      <c r="H124" s="115">
        <v>75.75</v>
      </c>
      <c r="I124" s="115">
        <v>76.12</v>
      </c>
      <c r="J124" s="115">
        <v>76.489999999999995</v>
      </c>
      <c r="K124" s="115">
        <v>76.86</v>
      </c>
      <c r="L124" s="115">
        <v>77.23</v>
      </c>
      <c r="M124" s="115">
        <v>77.599999999999994</v>
      </c>
      <c r="N124" s="115">
        <v>77.97</v>
      </c>
      <c r="O124" s="115">
        <v>78.34</v>
      </c>
      <c r="P124" s="115">
        <v>78.709999999999994</v>
      </c>
      <c r="Q124" s="115">
        <v>79.069999999999993</v>
      </c>
      <c r="R124" s="115">
        <v>79.44</v>
      </c>
      <c r="S124" s="115">
        <v>79.81</v>
      </c>
      <c r="T124" s="115">
        <v>80.180000000000007</v>
      </c>
      <c r="U124" s="115">
        <v>80.55</v>
      </c>
      <c r="V124" s="115">
        <v>80.92</v>
      </c>
      <c r="W124" s="115">
        <v>81.3</v>
      </c>
      <c r="X124" s="115">
        <v>81.67</v>
      </c>
      <c r="Y124" s="115">
        <v>82.04</v>
      </c>
      <c r="Z124" s="115">
        <v>82.41</v>
      </c>
      <c r="AA124" s="115">
        <v>82.78</v>
      </c>
      <c r="AB124" s="115">
        <v>83.15</v>
      </c>
      <c r="AC124" s="115">
        <v>83.52</v>
      </c>
      <c r="AD124" s="115">
        <v>83.9</v>
      </c>
      <c r="AE124" s="115">
        <v>84.27</v>
      </c>
      <c r="AF124" s="115">
        <v>84.64</v>
      </c>
      <c r="AG124" s="115">
        <v>85.02</v>
      </c>
      <c r="AH124" s="115">
        <v>85.39</v>
      </c>
    </row>
    <row r="125" spans="1:34" ht="16.5" hidden="1">
      <c r="A125" s="114" t="s">
        <v>151</v>
      </c>
      <c r="B125" s="114" t="s">
        <v>131</v>
      </c>
      <c r="C125" s="114" t="s">
        <v>141</v>
      </c>
      <c r="D125" s="115">
        <v>28.646000000000001</v>
      </c>
      <c r="E125" s="115">
        <v>29.57</v>
      </c>
      <c r="F125" s="115">
        <v>32.04</v>
      </c>
      <c r="G125" s="115">
        <v>34.200000000000003</v>
      </c>
      <c r="H125" s="115">
        <v>35.06</v>
      </c>
      <c r="I125" s="115">
        <v>35.9</v>
      </c>
      <c r="J125" s="115">
        <v>36.85</v>
      </c>
      <c r="K125" s="115">
        <v>36.619999999999997</v>
      </c>
      <c r="L125" s="115">
        <v>36.44</v>
      </c>
      <c r="M125" s="115">
        <v>36.15</v>
      </c>
      <c r="N125" s="115">
        <v>35.880000000000003</v>
      </c>
      <c r="O125" s="115">
        <v>35.65</v>
      </c>
      <c r="P125" s="115">
        <v>35.42</v>
      </c>
      <c r="Q125" s="115">
        <v>35.17</v>
      </c>
      <c r="R125" s="115">
        <v>34.950000000000003</v>
      </c>
      <c r="S125" s="115">
        <v>34.75</v>
      </c>
      <c r="T125" s="115">
        <v>34.56</v>
      </c>
      <c r="U125" s="115">
        <v>34.44</v>
      </c>
      <c r="V125" s="115">
        <v>34.31</v>
      </c>
      <c r="W125" s="115">
        <v>34.200000000000003</v>
      </c>
      <c r="X125" s="115">
        <v>34.090000000000003</v>
      </c>
      <c r="Y125" s="115">
        <v>33.97</v>
      </c>
      <c r="Z125" s="115">
        <v>33.81</v>
      </c>
      <c r="AA125" s="115">
        <v>33.69</v>
      </c>
      <c r="AB125" s="115">
        <v>33.549999999999997</v>
      </c>
      <c r="AC125" s="115">
        <v>33.380000000000003</v>
      </c>
      <c r="AD125" s="115">
        <v>33.22</v>
      </c>
      <c r="AE125" s="115">
        <v>33.07</v>
      </c>
      <c r="AF125" s="115">
        <v>32.909999999999997</v>
      </c>
      <c r="AG125" s="115">
        <v>32.75</v>
      </c>
      <c r="AH125" s="115">
        <v>32.61</v>
      </c>
    </row>
    <row r="126" spans="1:34" ht="16.5" hidden="1">
      <c r="A126" s="114" t="s">
        <v>151</v>
      </c>
      <c r="B126" s="114" t="s">
        <v>131</v>
      </c>
      <c r="C126" s="114" t="s">
        <v>142</v>
      </c>
      <c r="D126" s="115">
        <v>40.392000000000003</v>
      </c>
      <c r="E126" s="115">
        <v>39.869999999999997</v>
      </c>
      <c r="F126" s="115">
        <v>39.380000000000003</v>
      </c>
      <c r="G126" s="115">
        <v>39.61</v>
      </c>
      <c r="H126" s="115">
        <v>39.840000000000003</v>
      </c>
      <c r="I126" s="115">
        <v>40.08</v>
      </c>
      <c r="J126" s="115">
        <v>40.31</v>
      </c>
      <c r="K126" s="115">
        <v>40.54</v>
      </c>
      <c r="L126" s="115">
        <v>40.770000000000003</v>
      </c>
      <c r="M126" s="115">
        <v>41</v>
      </c>
      <c r="N126" s="115">
        <v>41.23</v>
      </c>
      <c r="O126" s="115">
        <v>41.46</v>
      </c>
      <c r="P126" s="115">
        <v>41.69</v>
      </c>
      <c r="Q126" s="115">
        <v>41.92</v>
      </c>
      <c r="R126" s="115">
        <v>42.14</v>
      </c>
      <c r="S126" s="115">
        <v>42.37</v>
      </c>
      <c r="T126" s="115">
        <v>42.6</v>
      </c>
      <c r="U126" s="115">
        <v>42.82</v>
      </c>
      <c r="V126" s="115">
        <v>43.05</v>
      </c>
      <c r="W126" s="115">
        <v>43.27</v>
      </c>
      <c r="X126" s="115">
        <v>43.5</v>
      </c>
      <c r="Y126" s="115">
        <v>43.72</v>
      </c>
      <c r="Z126" s="115">
        <v>43.95</v>
      </c>
      <c r="AA126" s="115">
        <v>44.17</v>
      </c>
      <c r="AB126" s="115">
        <v>44.4</v>
      </c>
      <c r="AC126" s="115">
        <v>44.62</v>
      </c>
      <c r="AD126" s="115">
        <v>44.84</v>
      </c>
      <c r="AE126" s="115">
        <v>45.07</v>
      </c>
      <c r="AF126" s="115">
        <v>45.29</v>
      </c>
      <c r="AG126" s="115">
        <v>45.51</v>
      </c>
      <c r="AH126" s="115">
        <v>45.73</v>
      </c>
    </row>
    <row r="127" spans="1:34" ht="16.5" hidden="1">
      <c r="A127" s="114" t="s">
        <v>151</v>
      </c>
      <c r="B127" s="114" t="s">
        <v>131</v>
      </c>
      <c r="C127" s="114" t="s">
        <v>143</v>
      </c>
      <c r="D127" s="115">
        <v>32.942</v>
      </c>
      <c r="E127" s="115">
        <v>32.44</v>
      </c>
      <c r="F127" s="115">
        <v>31.96</v>
      </c>
      <c r="G127" s="115">
        <v>32.159999999999997</v>
      </c>
      <c r="H127" s="115">
        <v>32.36</v>
      </c>
      <c r="I127" s="115">
        <v>32.56</v>
      </c>
      <c r="J127" s="115">
        <v>32.76</v>
      </c>
      <c r="K127" s="115">
        <v>32.96</v>
      </c>
      <c r="L127" s="115">
        <v>33.15</v>
      </c>
      <c r="M127" s="115">
        <v>33.35</v>
      </c>
      <c r="N127" s="115">
        <v>33.54</v>
      </c>
      <c r="O127" s="115">
        <v>33.74</v>
      </c>
      <c r="P127" s="115">
        <v>33.93</v>
      </c>
      <c r="Q127" s="115">
        <v>34.119999999999997</v>
      </c>
      <c r="R127" s="115">
        <v>34.32</v>
      </c>
      <c r="S127" s="115">
        <v>34.51</v>
      </c>
      <c r="T127" s="115">
        <v>34.700000000000003</v>
      </c>
      <c r="U127" s="115">
        <v>34.89</v>
      </c>
      <c r="V127" s="115">
        <v>35.08</v>
      </c>
      <c r="W127" s="115">
        <v>35.270000000000003</v>
      </c>
      <c r="X127" s="115">
        <v>35.46</v>
      </c>
      <c r="Y127" s="115">
        <v>35.65</v>
      </c>
      <c r="Z127" s="115">
        <v>35.840000000000003</v>
      </c>
      <c r="AA127" s="115">
        <v>36.03</v>
      </c>
      <c r="AB127" s="115">
        <v>36.22</v>
      </c>
      <c r="AC127" s="115">
        <v>36.409999999999997</v>
      </c>
      <c r="AD127" s="115">
        <v>36.6</v>
      </c>
      <c r="AE127" s="115">
        <v>36.79</v>
      </c>
      <c r="AF127" s="115">
        <v>36.979999999999997</v>
      </c>
      <c r="AG127" s="115">
        <v>37.159999999999997</v>
      </c>
      <c r="AH127" s="115">
        <v>37.35</v>
      </c>
    </row>
    <row r="128" spans="1:34" ht="16.5" hidden="1">
      <c r="A128" s="114" t="s">
        <v>151</v>
      </c>
      <c r="B128" s="114" t="s">
        <v>131</v>
      </c>
      <c r="C128" s="114" t="s">
        <v>144</v>
      </c>
      <c r="D128" s="115">
        <v>2.2669999999999999</v>
      </c>
      <c r="E128" s="115">
        <v>2.2799999999999998</v>
      </c>
      <c r="F128" s="115">
        <v>2.2799999999999998</v>
      </c>
      <c r="G128" s="115">
        <v>2.29</v>
      </c>
      <c r="H128" s="115">
        <v>2.2999999999999998</v>
      </c>
      <c r="I128" s="115">
        <v>2.31</v>
      </c>
      <c r="J128" s="115">
        <v>2.3199999999999998</v>
      </c>
      <c r="K128" s="115">
        <v>2.33</v>
      </c>
      <c r="L128" s="115">
        <v>2.34</v>
      </c>
      <c r="M128" s="115">
        <v>2.35</v>
      </c>
      <c r="N128" s="115">
        <v>2.36</v>
      </c>
      <c r="O128" s="115">
        <v>2.36</v>
      </c>
      <c r="P128" s="115">
        <v>2.37</v>
      </c>
      <c r="Q128" s="115">
        <v>2.38</v>
      </c>
      <c r="R128" s="115">
        <v>2.39</v>
      </c>
      <c r="S128" s="115">
        <v>2.4</v>
      </c>
      <c r="T128" s="115">
        <v>2.41</v>
      </c>
      <c r="U128" s="115">
        <v>2.42</v>
      </c>
      <c r="V128" s="115">
        <v>2.4300000000000002</v>
      </c>
      <c r="W128" s="115">
        <v>2.44</v>
      </c>
      <c r="X128" s="115">
        <v>2.4500000000000002</v>
      </c>
      <c r="Y128" s="115">
        <v>2.46</v>
      </c>
      <c r="Z128" s="115">
        <v>2.4700000000000002</v>
      </c>
      <c r="AA128" s="115">
        <v>2.4700000000000002</v>
      </c>
      <c r="AB128" s="115">
        <v>2.48</v>
      </c>
      <c r="AC128" s="115">
        <v>2.4900000000000002</v>
      </c>
      <c r="AD128" s="115">
        <v>2.5</v>
      </c>
      <c r="AE128" s="115">
        <v>2.5099999999999998</v>
      </c>
      <c r="AF128" s="115">
        <v>2.52</v>
      </c>
      <c r="AG128" s="115">
        <v>2.5299999999999998</v>
      </c>
      <c r="AH128" s="115">
        <v>2.54</v>
      </c>
    </row>
    <row r="129" spans="1:34" ht="16.5" hidden="1">
      <c r="A129" s="114" t="s">
        <v>151</v>
      </c>
      <c r="B129" s="114" t="s">
        <v>131</v>
      </c>
      <c r="C129" s="114" t="s">
        <v>145</v>
      </c>
      <c r="D129" s="115">
        <v>4.016</v>
      </c>
      <c r="E129" s="115">
        <v>3.03</v>
      </c>
      <c r="F129" s="115">
        <v>2.08</v>
      </c>
      <c r="G129" s="115">
        <v>2.21</v>
      </c>
      <c r="H129" s="115">
        <v>2.34</v>
      </c>
      <c r="I129" s="115">
        <v>2.4700000000000002</v>
      </c>
      <c r="J129" s="115">
        <v>2.6</v>
      </c>
      <c r="K129" s="115">
        <v>2.72</v>
      </c>
      <c r="L129" s="115">
        <v>2.84</v>
      </c>
      <c r="M129" s="115">
        <v>2.97</v>
      </c>
      <c r="N129" s="115">
        <v>3.09</v>
      </c>
      <c r="O129" s="115">
        <v>3.2</v>
      </c>
      <c r="P129" s="115">
        <v>3.32</v>
      </c>
      <c r="Q129" s="115">
        <v>3.43</v>
      </c>
      <c r="R129" s="115">
        <v>3.55</v>
      </c>
      <c r="S129" s="115">
        <v>3.66</v>
      </c>
      <c r="T129" s="115">
        <v>3.77</v>
      </c>
      <c r="U129" s="115">
        <v>3.88</v>
      </c>
      <c r="V129" s="115">
        <v>3.98</v>
      </c>
      <c r="W129" s="115">
        <v>4.09</v>
      </c>
      <c r="X129" s="115">
        <v>4.1900000000000004</v>
      </c>
      <c r="Y129" s="115">
        <v>4.3</v>
      </c>
      <c r="Z129" s="115">
        <v>4.4000000000000004</v>
      </c>
      <c r="AA129" s="115">
        <v>4.5</v>
      </c>
      <c r="AB129" s="115">
        <v>4.5999999999999996</v>
      </c>
      <c r="AC129" s="115">
        <v>4.7</v>
      </c>
      <c r="AD129" s="115">
        <v>4.79</v>
      </c>
      <c r="AE129" s="115">
        <v>4.8899999999999997</v>
      </c>
      <c r="AF129" s="115">
        <v>4.9800000000000004</v>
      </c>
      <c r="AG129" s="115">
        <v>5.08</v>
      </c>
      <c r="AH129" s="115">
        <v>5.17</v>
      </c>
    </row>
    <row r="130" spans="1:34" ht="16.5" hidden="1">
      <c r="A130" s="114" t="s">
        <v>151</v>
      </c>
      <c r="B130" s="114" t="s">
        <v>131</v>
      </c>
      <c r="C130" s="114" t="s">
        <v>146</v>
      </c>
      <c r="D130" s="115">
        <v>4.5670000000000002</v>
      </c>
      <c r="E130" s="115">
        <v>4.25</v>
      </c>
      <c r="F130" s="115">
        <v>3.95</v>
      </c>
      <c r="G130" s="115">
        <v>4.01</v>
      </c>
      <c r="H130" s="115">
        <v>4.0599999999999996</v>
      </c>
      <c r="I130" s="115">
        <v>4.12</v>
      </c>
      <c r="J130" s="115">
        <v>4.17</v>
      </c>
      <c r="K130" s="115">
        <v>4.2300000000000004</v>
      </c>
      <c r="L130" s="115">
        <v>4.28</v>
      </c>
      <c r="M130" s="115">
        <v>4.33</v>
      </c>
      <c r="N130" s="115">
        <v>4.38</v>
      </c>
      <c r="O130" s="115">
        <v>4.4400000000000004</v>
      </c>
      <c r="P130" s="115">
        <v>4.49</v>
      </c>
      <c r="Q130" s="115">
        <v>4.54</v>
      </c>
      <c r="R130" s="115">
        <v>4.59</v>
      </c>
      <c r="S130" s="115">
        <v>4.6399999999999997</v>
      </c>
      <c r="T130" s="115">
        <v>4.6900000000000004</v>
      </c>
      <c r="U130" s="115">
        <v>4.74</v>
      </c>
      <c r="V130" s="115">
        <v>4.79</v>
      </c>
      <c r="W130" s="115">
        <v>4.83</v>
      </c>
      <c r="X130" s="115">
        <v>4.88</v>
      </c>
      <c r="Y130" s="115">
        <v>4.93</v>
      </c>
      <c r="Z130" s="115">
        <v>4.9800000000000004</v>
      </c>
      <c r="AA130" s="115">
        <v>5.0199999999999996</v>
      </c>
      <c r="AB130" s="115">
        <v>5.07</v>
      </c>
      <c r="AC130" s="115">
        <v>5.12</v>
      </c>
      <c r="AD130" s="115">
        <v>5.16</v>
      </c>
      <c r="AE130" s="115">
        <v>5.21</v>
      </c>
      <c r="AF130" s="115">
        <v>5.25</v>
      </c>
      <c r="AG130" s="115">
        <v>5.3</v>
      </c>
      <c r="AH130" s="115">
        <v>5.34</v>
      </c>
    </row>
    <row r="131" spans="1:34" ht="16.5" hidden="1">
      <c r="A131" s="114" t="s">
        <v>152</v>
      </c>
      <c r="B131" s="114" t="s">
        <v>131</v>
      </c>
      <c r="C131" s="114" t="s">
        <v>132</v>
      </c>
      <c r="D131" s="115">
        <v>0.20499999999999999</v>
      </c>
      <c r="E131" s="115">
        <v>0.21</v>
      </c>
      <c r="F131" s="115">
        <v>0.21</v>
      </c>
      <c r="G131" s="115">
        <v>0.21</v>
      </c>
      <c r="H131" s="115">
        <v>0.21</v>
      </c>
      <c r="I131" s="115">
        <v>0.21</v>
      </c>
      <c r="J131" s="115">
        <v>0.21</v>
      </c>
      <c r="K131" s="115">
        <v>0.21</v>
      </c>
      <c r="L131" s="115">
        <v>0.21</v>
      </c>
      <c r="M131" s="115">
        <v>0.21</v>
      </c>
      <c r="N131" s="115">
        <v>0.21</v>
      </c>
      <c r="O131" s="115">
        <v>0.21</v>
      </c>
      <c r="P131" s="115">
        <v>0.21</v>
      </c>
      <c r="Q131" s="115">
        <v>0.21</v>
      </c>
      <c r="R131" s="115">
        <v>0.21</v>
      </c>
      <c r="S131" s="115">
        <v>0.21</v>
      </c>
      <c r="T131" s="115">
        <v>0.21</v>
      </c>
      <c r="U131" s="115">
        <v>0.21</v>
      </c>
      <c r="V131" s="115">
        <v>0.21</v>
      </c>
      <c r="W131" s="115">
        <v>0.21</v>
      </c>
      <c r="X131" s="115">
        <v>0.21</v>
      </c>
      <c r="Y131" s="115">
        <v>0.21</v>
      </c>
      <c r="Z131" s="115">
        <v>0.22</v>
      </c>
      <c r="AA131" s="115">
        <v>0.22</v>
      </c>
      <c r="AB131" s="115">
        <v>0.22</v>
      </c>
      <c r="AC131" s="115">
        <v>0.22</v>
      </c>
      <c r="AD131" s="115">
        <v>0.22</v>
      </c>
      <c r="AE131" s="115">
        <v>0.22</v>
      </c>
      <c r="AF131" s="115">
        <v>0.22</v>
      </c>
      <c r="AG131" s="115">
        <v>0.22</v>
      </c>
      <c r="AH131" s="115">
        <v>0.22</v>
      </c>
    </row>
    <row r="132" spans="1:34" ht="16.5" hidden="1">
      <c r="A132" s="114" t="s">
        <v>152</v>
      </c>
      <c r="B132" s="114" t="s">
        <v>133</v>
      </c>
      <c r="C132" s="114" t="s">
        <v>132</v>
      </c>
      <c r="D132" s="115">
        <v>0.16</v>
      </c>
      <c r="E132" s="115">
        <v>0.16</v>
      </c>
      <c r="F132" s="115">
        <v>0.16</v>
      </c>
      <c r="G132" s="115">
        <v>0.16</v>
      </c>
      <c r="H132" s="115">
        <v>0.16</v>
      </c>
      <c r="I132" s="115">
        <v>0.16</v>
      </c>
      <c r="J132" s="115">
        <v>0.16</v>
      </c>
      <c r="K132" s="115">
        <v>0.16</v>
      </c>
      <c r="L132" s="115">
        <v>0.16</v>
      </c>
      <c r="M132" s="115">
        <v>0.16</v>
      </c>
      <c r="N132" s="115">
        <v>0.16</v>
      </c>
      <c r="O132" s="115">
        <v>0.16</v>
      </c>
      <c r="P132" s="115">
        <v>0.16</v>
      </c>
      <c r="Q132" s="115">
        <v>0.16</v>
      </c>
      <c r="R132" s="115">
        <v>0.17</v>
      </c>
      <c r="S132" s="115">
        <v>0.17</v>
      </c>
      <c r="T132" s="115">
        <v>0.17</v>
      </c>
      <c r="U132" s="115">
        <v>0.17</v>
      </c>
      <c r="V132" s="115">
        <v>0.17</v>
      </c>
      <c r="W132" s="115">
        <v>0.17</v>
      </c>
      <c r="X132" s="115">
        <v>0.17</v>
      </c>
      <c r="Y132" s="115">
        <v>0.17</v>
      </c>
      <c r="Z132" s="115">
        <v>0.17</v>
      </c>
      <c r="AA132" s="115">
        <v>0.17</v>
      </c>
      <c r="AB132" s="115">
        <v>0.17</v>
      </c>
      <c r="AC132" s="115">
        <v>0.17</v>
      </c>
      <c r="AD132" s="115">
        <v>0.17</v>
      </c>
      <c r="AE132" s="115">
        <v>0.17</v>
      </c>
      <c r="AF132" s="115">
        <v>0.17</v>
      </c>
      <c r="AG132" s="115">
        <v>0.17</v>
      </c>
      <c r="AH132" s="115">
        <v>0.17</v>
      </c>
    </row>
    <row r="133" spans="1:34" ht="16.5" hidden="1">
      <c r="A133" s="114" t="s">
        <v>152</v>
      </c>
      <c r="B133" s="114" t="s">
        <v>55</v>
      </c>
      <c r="C133" s="114" t="s">
        <v>132</v>
      </c>
      <c r="D133" s="115">
        <v>0.10199999999999999</v>
      </c>
      <c r="E133" s="115">
        <v>0.1</v>
      </c>
      <c r="F133" s="115">
        <v>0.1</v>
      </c>
      <c r="G133" s="115">
        <v>0.1</v>
      </c>
      <c r="H133" s="115">
        <v>0.1</v>
      </c>
      <c r="I133" s="115">
        <v>0.1</v>
      </c>
      <c r="J133" s="115">
        <v>0.1</v>
      </c>
      <c r="K133" s="115">
        <v>0.1</v>
      </c>
      <c r="L133" s="115">
        <v>0.1</v>
      </c>
      <c r="M133" s="115">
        <v>0.1</v>
      </c>
      <c r="N133" s="115">
        <v>0.1</v>
      </c>
      <c r="O133" s="115">
        <v>0.1</v>
      </c>
      <c r="P133" s="115">
        <v>0.1</v>
      </c>
      <c r="Q133" s="115">
        <v>0.1</v>
      </c>
      <c r="R133" s="115">
        <v>0.11</v>
      </c>
      <c r="S133" s="115">
        <v>0.11</v>
      </c>
      <c r="T133" s="115">
        <v>0.11</v>
      </c>
      <c r="U133" s="115">
        <v>0.11</v>
      </c>
      <c r="V133" s="115">
        <v>0.11</v>
      </c>
      <c r="W133" s="115">
        <v>0.11</v>
      </c>
      <c r="X133" s="115">
        <v>0.11</v>
      </c>
      <c r="Y133" s="115">
        <v>0.11</v>
      </c>
      <c r="Z133" s="115">
        <v>0.11</v>
      </c>
      <c r="AA133" s="115">
        <v>0.11</v>
      </c>
      <c r="AB133" s="115">
        <v>0.11</v>
      </c>
      <c r="AC133" s="115">
        <v>0.11</v>
      </c>
      <c r="AD133" s="115">
        <v>0.11</v>
      </c>
      <c r="AE133" s="115">
        <v>0.11</v>
      </c>
      <c r="AF133" s="115">
        <v>0.11</v>
      </c>
      <c r="AG133" s="115">
        <v>0.11</v>
      </c>
      <c r="AH133" s="115">
        <v>0.11</v>
      </c>
    </row>
    <row r="134" spans="1:34" ht="16.5" hidden="1">
      <c r="A134" s="114" t="s">
        <v>152</v>
      </c>
      <c r="B134" s="114" t="s">
        <v>131</v>
      </c>
      <c r="C134" s="114" t="s">
        <v>134</v>
      </c>
      <c r="D134" s="115">
        <v>0</v>
      </c>
      <c r="E134" s="115">
        <v>0</v>
      </c>
      <c r="F134" s="115">
        <v>0</v>
      </c>
      <c r="G134" s="115">
        <v>0</v>
      </c>
      <c r="H134" s="115">
        <v>0</v>
      </c>
      <c r="I134" s="115">
        <v>0</v>
      </c>
      <c r="J134" s="115">
        <v>0</v>
      </c>
      <c r="K134" s="115">
        <v>0</v>
      </c>
      <c r="L134" s="115">
        <v>0</v>
      </c>
      <c r="M134" s="115">
        <v>0</v>
      </c>
      <c r="N134" s="115">
        <v>0</v>
      </c>
      <c r="O134" s="115">
        <v>0</v>
      </c>
      <c r="P134" s="115">
        <v>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row>
    <row r="135" spans="1:34" ht="16.5" hidden="1">
      <c r="A135" s="114" t="s">
        <v>152</v>
      </c>
      <c r="B135" s="114" t="s">
        <v>133</v>
      </c>
      <c r="C135" s="114" t="s">
        <v>134</v>
      </c>
      <c r="D135" s="115">
        <v>13.43</v>
      </c>
      <c r="E135" s="115">
        <v>13.46</v>
      </c>
      <c r="F135" s="115">
        <v>13.48</v>
      </c>
      <c r="G135" s="115">
        <v>13.51</v>
      </c>
      <c r="H135" s="115">
        <v>13.54</v>
      </c>
      <c r="I135" s="115">
        <v>13.56</v>
      </c>
      <c r="J135" s="115">
        <v>13.59</v>
      </c>
      <c r="K135" s="115">
        <v>13.62</v>
      </c>
      <c r="L135" s="115">
        <v>13.65</v>
      </c>
      <c r="M135" s="115">
        <v>13.67</v>
      </c>
      <c r="N135" s="115">
        <v>13.7</v>
      </c>
      <c r="O135" s="115">
        <v>13.73</v>
      </c>
      <c r="P135" s="115">
        <v>13.76</v>
      </c>
      <c r="Q135" s="115">
        <v>13.78</v>
      </c>
      <c r="R135" s="115">
        <v>13.81</v>
      </c>
      <c r="S135" s="115">
        <v>13.84</v>
      </c>
      <c r="T135" s="115">
        <v>13.87</v>
      </c>
      <c r="U135" s="115">
        <v>13.89</v>
      </c>
      <c r="V135" s="115">
        <v>13.92</v>
      </c>
      <c r="W135" s="115">
        <v>13.95</v>
      </c>
      <c r="X135" s="115">
        <v>13.98</v>
      </c>
      <c r="Y135" s="115">
        <v>14.01</v>
      </c>
      <c r="Z135" s="115">
        <v>14.03</v>
      </c>
      <c r="AA135" s="115">
        <v>14.06</v>
      </c>
      <c r="AB135" s="115">
        <v>14.09</v>
      </c>
      <c r="AC135" s="115">
        <v>14.12</v>
      </c>
      <c r="AD135" s="115">
        <v>14.15</v>
      </c>
      <c r="AE135" s="115">
        <v>14.18</v>
      </c>
      <c r="AF135" s="115">
        <v>14.2</v>
      </c>
      <c r="AG135" s="115">
        <v>14.23</v>
      </c>
      <c r="AH135" s="115">
        <v>14.26</v>
      </c>
    </row>
    <row r="136" spans="1:34" ht="16.5" hidden="1">
      <c r="A136" s="114" t="s">
        <v>152</v>
      </c>
      <c r="B136" s="114" t="s">
        <v>55</v>
      </c>
      <c r="C136" s="114" t="s">
        <v>134</v>
      </c>
      <c r="D136" s="115">
        <v>10.98</v>
      </c>
      <c r="E136" s="115">
        <v>11</v>
      </c>
      <c r="F136" s="115">
        <v>11.02</v>
      </c>
      <c r="G136" s="115">
        <v>11.05</v>
      </c>
      <c r="H136" s="115">
        <v>11.07</v>
      </c>
      <c r="I136" s="115">
        <v>11.09</v>
      </c>
      <c r="J136" s="115">
        <v>11.11</v>
      </c>
      <c r="K136" s="115">
        <v>11.13</v>
      </c>
      <c r="L136" s="115">
        <v>11.16</v>
      </c>
      <c r="M136" s="115">
        <v>11.18</v>
      </c>
      <c r="N136" s="115">
        <v>11.2</v>
      </c>
      <c r="O136" s="115">
        <v>11.22</v>
      </c>
      <c r="P136" s="115">
        <v>11.25</v>
      </c>
      <c r="Q136" s="115">
        <v>11.27</v>
      </c>
      <c r="R136" s="115">
        <v>11.29</v>
      </c>
      <c r="S136" s="115">
        <v>11.31</v>
      </c>
      <c r="T136" s="115">
        <v>11.34</v>
      </c>
      <c r="U136" s="115">
        <v>11.36</v>
      </c>
      <c r="V136" s="115">
        <v>11.38</v>
      </c>
      <c r="W136" s="115">
        <v>11.41</v>
      </c>
      <c r="X136" s="115">
        <v>11.43</v>
      </c>
      <c r="Y136" s="115">
        <v>11.45</v>
      </c>
      <c r="Z136" s="115">
        <v>11.47</v>
      </c>
      <c r="AA136" s="115">
        <v>11.5</v>
      </c>
      <c r="AB136" s="115">
        <v>11.52</v>
      </c>
      <c r="AC136" s="115">
        <v>11.54</v>
      </c>
      <c r="AD136" s="115">
        <v>11.57</v>
      </c>
      <c r="AE136" s="115">
        <v>11.59</v>
      </c>
      <c r="AF136" s="115">
        <v>11.61</v>
      </c>
      <c r="AG136" s="115">
        <v>11.64</v>
      </c>
      <c r="AH136" s="115">
        <v>11.66</v>
      </c>
    </row>
    <row r="137" spans="1:34" ht="16.5" hidden="1">
      <c r="A137" s="114" t="s">
        <v>152</v>
      </c>
      <c r="B137" s="114" t="s">
        <v>131</v>
      </c>
      <c r="C137" s="114" t="s">
        <v>74</v>
      </c>
      <c r="D137" s="115">
        <v>12.98</v>
      </c>
      <c r="E137" s="115">
        <v>12.81</v>
      </c>
      <c r="F137" s="115">
        <v>12.66</v>
      </c>
      <c r="G137" s="115">
        <v>12.81</v>
      </c>
      <c r="H137" s="115">
        <v>12.96</v>
      </c>
      <c r="I137" s="115">
        <v>13.1</v>
      </c>
      <c r="J137" s="115">
        <v>13.28</v>
      </c>
      <c r="K137" s="115">
        <v>13.46</v>
      </c>
      <c r="L137" s="115">
        <v>13.65</v>
      </c>
      <c r="M137" s="115">
        <v>13.82</v>
      </c>
      <c r="N137" s="115">
        <v>13.99</v>
      </c>
      <c r="O137" s="115">
        <v>14.04</v>
      </c>
      <c r="P137" s="115">
        <v>14.09</v>
      </c>
      <c r="Q137" s="115">
        <v>14.14</v>
      </c>
      <c r="R137" s="115">
        <v>14.19</v>
      </c>
      <c r="S137" s="115">
        <v>14.25</v>
      </c>
      <c r="T137" s="115">
        <v>14.3</v>
      </c>
      <c r="U137" s="115">
        <v>14.38</v>
      </c>
      <c r="V137" s="115">
        <v>14.46</v>
      </c>
      <c r="W137" s="115">
        <v>14.54</v>
      </c>
      <c r="X137" s="115">
        <v>14.61</v>
      </c>
      <c r="Y137" s="115">
        <v>14.65</v>
      </c>
      <c r="Z137" s="115">
        <v>14.68</v>
      </c>
      <c r="AA137" s="115">
        <v>14.71</v>
      </c>
      <c r="AB137" s="115">
        <v>14.74</v>
      </c>
      <c r="AC137" s="115">
        <v>14.76</v>
      </c>
      <c r="AD137" s="115">
        <v>14.79</v>
      </c>
      <c r="AE137" s="115">
        <v>14.81</v>
      </c>
      <c r="AF137" s="115">
        <v>14.83</v>
      </c>
      <c r="AG137" s="115">
        <v>14.85</v>
      </c>
      <c r="AH137" s="115">
        <v>14.88</v>
      </c>
    </row>
    <row r="138" spans="1:34" ht="16.5" hidden="1">
      <c r="A138" s="114" t="s">
        <v>152</v>
      </c>
      <c r="B138" s="114" t="s">
        <v>133</v>
      </c>
      <c r="C138" s="114" t="s">
        <v>74</v>
      </c>
      <c r="D138" s="115">
        <v>8.83</v>
      </c>
      <c r="E138" s="115">
        <v>8.66</v>
      </c>
      <c r="F138" s="115">
        <v>8.52</v>
      </c>
      <c r="G138" s="115">
        <v>8.64</v>
      </c>
      <c r="H138" s="115">
        <v>8.77</v>
      </c>
      <c r="I138" s="115">
        <v>8.9</v>
      </c>
      <c r="J138" s="115">
        <v>9.0500000000000007</v>
      </c>
      <c r="K138" s="115">
        <v>9.2100000000000009</v>
      </c>
      <c r="L138" s="115">
        <v>9.3800000000000008</v>
      </c>
      <c r="M138" s="115">
        <v>9.52</v>
      </c>
      <c r="N138" s="115">
        <v>9.67</v>
      </c>
      <c r="O138" s="115">
        <v>9.7200000000000006</v>
      </c>
      <c r="P138" s="115">
        <v>9.76</v>
      </c>
      <c r="Q138" s="115">
        <v>9.8000000000000007</v>
      </c>
      <c r="R138" s="115">
        <v>9.85</v>
      </c>
      <c r="S138" s="115">
        <v>9.9</v>
      </c>
      <c r="T138" s="115">
        <v>9.9499999999999993</v>
      </c>
      <c r="U138" s="115">
        <v>10.02</v>
      </c>
      <c r="V138" s="115">
        <v>10.08</v>
      </c>
      <c r="W138" s="115">
        <v>10.16</v>
      </c>
      <c r="X138" s="115">
        <v>10.220000000000001</v>
      </c>
      <c r="Y138" s="115">
        <v>10.26</v>
      </c>
      <c r="Z138" s="115">
        <v>10.28</v>
      </c>
      <c r="AA138" s="115">
        <v>10.31</v>
      </c>
      <c r="AB138" s="115">
        <v>10.34</v>
      </c>
      <c r="AC138" s="115">
        <v>10.36</v>
      </c>
      <c r="AD138" s="115">
        <v>10.39</v>
      </c>
      <c r="AE138" s="115">
        <v>10.4</v>
      </c>
      <c r="AF138" s="115">
        <v>10.42</v>
      </c>
      <c r="AG138" s="115">
        <v>10.44</v>
      </c>
      <c r="AH138" s="115">
        <v>10.46</v>
      </c>
    </row>
    <row r="139" spans="1:34" ht="16.5">
      <c r="A139" s="114" t="s">
        <v>152</v>
      </c>
      <c r="B139" s="114" t="s">
        <v>55</v>
      </c>
      <c r="C139" s="114" t="s">
        <v>74</v>
      </c>
      <c r="D139" s="115">
        <v>5.12</v>
      </c>
      <c r="E139" s="115">
        <v>5.17</v>
      </c>
      <c r="F139" s="115">
        <v>5.25</v>
      </c>
      <c r="G139" s="115">
        <v>5.34</v>
      </c>
      <c r="H139" s="115">
        <v>5.42</v>
      </c>
      <c r="I139" s="115">
        <v>5.51</v>
      </c>
      <c r="J139" s="115">
        <v>5.64</v>
      </c>
      <c r="K139" s="115">
        <v>5.77</v>
      </c>
      <c r="L139" s="115">
        <v>5.91</v>
      </c>
      <c r="M139" s="115">
        <v>6.03</v>
      </c>
      <c r="N139" s="115">
        <v>6.14</v>
      </c>
      <c r="O139" s="115">
        <v>6.17</v>
      </c>
      <c r="P139" s="115">
        <v>6.19</v>
      </c>
      <c r="Q139" s="115">
        <v>6.2</v>
      </c>
      <c r="R139" s="115">
        <v>6.22</v>
      </c>
      <c r="S139" s="115">
        <v>6.25</v>
      </c>
      <c r="T139" s="115">
        <v>6.28</v>
      </c>
      <c r="U139" s="115">
        <v>6.33</v>
      </c>
      <c r="V139" s="115">
        <v>6.38</v>
      </c>
      <c r="W139" s="115">
        <v>6.44</v>
      </c>
      <c r="X139" s="115">
        <v>6.48</v>
      </c>
      <c r="Y139" s="115">
        <v>6.5</v>
      </c>
      <c r="Z139" s="115">
        <v>6.5</v>
      </c>
      <c r="AA139" s="115">
        <v>6.53</v>
      </c>
      <c r="AB139" s="115">
        <v>6.53</v>
      </c>
      <c r="AC139" s="115">
        <v>6.53</v>
      </c>
      <c r="AD139" s="115">
        <v>6.54</v>
      </c>
      <c r="AE139" s="115">
        <v>6.55</v>
      </c>
      <c r="AF139" s="115">
        <v>6.55</v>
      </c>
      <c r="AG139" s="115">
        <v>6.55</v>
      </c>
      <c r="AH139" s="115">
        <v>6.56</v>
      </c>
    </row>
    <row r="140" spans="1:34" ht="16.5" hidden="1">
      <c r="A140" s="114" t="s">
        <v>152</v>
      </c>
      <c r="B140" s="114" t="s">
        <v>131</v>
      </c>
      <c r="C140" s="114" t="s">
        <v>135</v>
      </c>
      <c r="D140" s="115">
        <v>29.341999999999999</v>
      </c>
      <c r="E140" s="115">
        <v>28.92</v>
      </c>
      <c r="F140" s="115">
        <v>28.52</v>
      </c>
      <c r="G140" s="115">
        <v>28.67</v>
      </c>
      <c r="H140" s="115">
        <v>28.83</v>
      </c>
      <c r="I140" s="115">
        <v>28.98</v>
      </c>
      <c r="J140" s="115">
        <v>29.14</v>
      </c>
      <c r="K140" s="115">
        <v>29.29</v>
      </c>
      <c r="L140" s="115">
        <v>29.45</v>
      </c>
      <c r="M140" s="115">
        <v>29.6</v>
      </c>
      <c r="N140" s="115">
        <v>29.75</v>
      </c>
      <c r="O140" s="115">
        <v>29.9</v>
      </c>
      <c r="P140" s="115">
        <v>30.06</v>
      </c>
      <c r="Q140" s="115">
        <v>30.21</v>
      </c>
      <c r="R140" s="115">
        <v>30.36</v>
      </c>
      <c r="S140" s="115">
        <v>30.51</v>
      </c>
      <c r="T140" s="115">
        <v>30.65</v>
      </c>
      <c r="U140" s="115">
        <v>30.8</v>
      </c>
      <c r="V140" s="115">
        <v>30.95</v>
      </c>
      <c r="W140" s="115">
        <v>31.1</v>
      </c>
      <c r="X140" s="115">
        <v>31.25</v>
      </c>
      <c r="Y140" s="115">
        <v>31.39</v>
      </c>
      <c r="Z140" s="115">
        <v>31.54</v>
      </c>
      <c r="AA140" s="115">
        <v>31.69</v>
      </c>
      <c r="AB140" s="115">
        <v>31.83</v>
      </c>
      <c r="AC140" s="115">
        <v>31.98</v>
      </c>
      <c r="AD140" s="115">
        <v>32.119999999999997</v>
      </c>
      <c r="AE140" s="115">
        <v>32.270000000000003</v>
      </c>
      <c r="AF140" s="115">
        <v>32.409999999999997</v>
      </c>
      <c r="AG140" s="115">
        <v>32.56</v>
      </c>
      <c r="AH140" s="115">
        <v>32.700000000000003</v>
      </c>
    </row>
    <row r="141" spans="1:34" ht="16.5" hidden="1">
      <c r="A141" s="114" t="s">
        <v>152</v>
      </c>
      <c r="B141" s="114" t="s">
        <v>131</v>
      </c>
      <c r="C141" s="114" t="s">
        <v>136</v>
      </c>
      <c r="D141" s="115">
        <v>22.588999999999999</v>
      </c>
      <c r="E141" s="115">
        <v>21.98</v>
      </c>
      <c r="F141" s="115">
        <v>21.4</v>
      </c>
      <c r="G141" s="115">
        <v>21.55</v>
      </c>
      <c r="H141" s="115">
        <v>21.7</v>
      </c>
      <c r="I141" s="115">
        <v>21.85</v>
      </c>
      <c r="J141" s="115">
        <v>22</v>
      </c>
      <c r="K141" s="115">
        <v>22.15</v>
      </c>
      <c r="L141" s="115">
        <v>22.3</v>
      </c>
      <c r="M141" s="115">
        <v>22.45</v>
      </c>
      <c r="N141" s="115">
        <v>22.59</v>
      </c>
      <c r="O141" s="115">
        <v>22.74</v>
      </c>
      <c r="P141" s="115">
        <v>22.88</v>
      </c>
      <c r="Q141" s="115">
        <v>23.03</v>
      </c>
      <c r="R141" s="115">
        <v>23.17</v>
      </c>
      <c r="S141" s="115">
        <v>23.31</v>
      </c>
      <c r="T141" s="115">
        <v>23.45</v>
      </c>
      <c r="U141" s="115">
        <v>23.59</v>
      </c>
      <c r="V141" s="115">
        <v>23.73</v>
      </c>
      <c r="W141" s="115">
        <v>23.87</v>
      </c>
      <c r="X141" s="115">
        <v>24.01</v>
      </c>
      <c r="Y141" s="115">
        <v>24.14</v>
      </c>
      <c r="Z141" s="115">
        <v>24.28</v>
      </c>
      <c r="AA141" s="115">
        <v>24.41</v>
      </c>
      <c r="AB141" s="115">
        <v>24.55</v>
      </c>
      <c r="AC141" s="115">
        <v>24.68</v>
      </c>
      <c r="AD141" s="115">
        <v>24.82</v>
      </c>
      <c r="AE141" s="115">
        <v>24.95</v>
      </c>
      <c r="AF141" s="115">
        <v>25.08</v>
      </c>
      <c r="AG141" s="115">
        <v>25.22</v>
      </c>
      <c r="AH141" s="115">
        <v>25.35</v>
      </c>
    </row>
    <row r="142" spans="1:34" ht="16.5" hidden="1">
      <c r="A142" s="114" t="s">
        <v>152</v>
      </c>
      <c r="B142" s="114" t="s">
        <v>131</v>
      </c>
      <c r="C142" s="114" t="s">
        <v>137</v>
      </c>
      <c r="D142" s="115">
        <v>0</v>
      </c>
      <c r="E142" s="115">
        <v>0</v>
      </c>
      <c r="F142" s="115">
        <v>0</v>
      </c>
      <c r="G142" s="115">
        <v>0</v>
      </c>
      <c r="H142" s="115">
        <v>0</v>
      </c>
      <c r="I142" s="115">
        <v>0</v>
      </c>
      <c r="J142" s="115">
        <v>0</v>
      </c>
      <c r="K142" s="115">
        <v>0</v>
      </c>
      <c r="L142" s="115">
        <v>0</v>
      </c>
      <c r="M142" s="115">
        <v>0</v>
      </c>
      <c r="N142" s="115">
        <v>0</v>
      </c>
      <c r="O142" s="115">
        <v>0</v>
      </c>
      <c r="P142" s="115">
        <v>0</v>
      </c>
      <c r="Q142" s="115">
        <v>0</v>
      </c>
      <c r="R142" s="115">
        <v>0</v>
      </c>
      <c r="S142" s="115">
        <v>0</v>
      </c>
      <c r="T142" s="115">
        <v>0</v>
      </c>
      <c r="U142" s="115">
        <v>0</v>
      </c>
      <c r="V142" s="115">
        <v>0</v>
      </c>
      <c r="W142" s="115">
        <v>0</v>
      </c>
      <c r="X142" s="115">
        <v>0</v>
      </c>
      <c r="Y142" s="115">
        <v>0</v>
      </c>
      <c r="Z142" s="115">
        <v>0</v>
      </c>
      <c r="AA142" s="115">
        <v>0</v>
      </c>
      <c r="AB142" s="115">
        <v>0</v>
      </c>
      <c r="AC142" s="115">
        <v>0</v>
      </c>
      <c r="AD142" s="115">
        <v>0</v>
      </c>
      <c r="AE142" s="115">
        <v>0</v>
      </c>
      <c r="AF142" s="115">
        <v>0</v>
      </c>
      <c r="AG142" s="115">
        <v>0</v>
      </c>
      <c r="AH142" s="115">
        <v>0</v>
      </c>
    </row>
    <row r="143" spans="1:34" ht="16.5" hidden="1">
      <c r="A143" s="114" t="s">
        <v>152</v>
      </c>
      <c r="B143" s="114" t="s">
        <v>131</v>
      </c>
      <c r="C143" s="114" t="s">
        <v>138</v>
      </c>
      <c r="D143" s="115">
        <v>2.2669999999999999</v>
      </c>
      <c r="E143" s="115">
        <v>2.27</v>
      </c>
      <c r="F143" s="115">
        <v>2.2799999999999998</v>
      </c>
      <c r="G143" s="115">
        <v>2.29</v>
      </c>
      <c r="H143" s="115">
        <v>2.2999999999999998</v>
      </c>
      <c r="I143" s="115">
        <v>2.2999999999999998</v>
      </c>
      <c r="J143" s="115">
        <v>2.31</v>
      </c>
      <c r="K143" s="115">
        <v>2.3199999999999998</v>
      </c>
      <c r="L143" s="115">
        <v>2.33</v>
      </c>
      <c r="M143" s="115">
        <v>2.34</v>
      </c>
      <c r="N143" s="115">
        <v>2.34</v>
      </c>
      <c r="O143" s="115">
        <v>2.35</v>
      </c>
      <c r="P143" s="115">
        <v>2.36</v>
      </c>
      <c r="Q143" s="115">
        <v>2.37</v>
      </c>
      <c r="R143" s="115">
        <v>2.37</v>
      </c>
      <c r="S143" s="115">
        <v>2.38</v>
      </c>
      <c r="T143" s="115">
        <v>2.39</v>
      </c>
      <c r="U143" s="115">
        <v>2.4</v>
      </c>
      <c r="V143" s="115">
        <v>2.41</v>
      </c>
      <c r="W143" s="115">
        <v>2.41</v>
      </c>
      <c r="X143" s="115">
        <v>2.42</v>
      </c>
      <c r="Y143" s="115">
        <v>2.4300000000000002</v>
      </c>
      <c r="Z143" s="115">
        <v>2.44</v>
      </c>
      <c r="AA143" s="115">
        <v>2.4500000000000002</v>
      </c>
      <c r="AB143" s="115">
        <v>2.4500000000000002</v>
      </c>
      <c r="AC143" s="115">
        <v>2.46</v>
      </c>
      <c r="AD143" s="115">
        <v>2.4700000000000002</v>
      </c>
      <c r="AE143" s="115">
        <v>2.48</v>
      </c>
      <c r="AF143" s="115">
        <v>2.4900000000000002</v>
      </c>
      <c r="AG143" s="115">
        <v>2.4900000000000002</v>
      </c>
      <c r="AH143" s="115">
        <v>2.5</v>
      </c>
    </row>
    <row r="144" spans="1:34" ht="16.5" hidden="1">
      <c r="A144" s="114" t="s">
        <v>152</v>
      </c>
      <c r="B144" s="114" t="s">
        <v>131</v>
      </c>
      <c r="C144" s="114" t="s">
        <v>139</v>
      </c>
      <c r="D144" s="115">
        <v>29.013000000000002</v>
      </c>
      <c r="E144" s="115">
        <v>30</v>
      </c>
      <c r="F144" s="115">
        <v>32.5</v>
      </c>
      <c r="G144" s="115">
        <v>34.68</v>
      </c>
      <c r="H144" s="115">
        <v>35.520000000000003</v>
      </c>
      <c r="I144" s="115">
        <v>36.36</v>
      </c>
      <c r="J144" s="115">
        <v>37.299999999999997</v>
      </c>
      <c r="K144" s="115">
        <v>37.04</v>
      </c>
      <c r="L144" s="115">
        <v>36.83</v>
      </c>
      <c r="M144" s="115">
        <v>36.5</v>
      </c>
      <c r="N144" s="115">
        <v>36.21</v>
      </c>
      <c r="O144" s="115">
        <v>35.950000000000003</v>
      </c>
      <c r="P144" s="115">
        <v>35.68</v>
      </c>
      <c r="Q144" s="115">
        <v>35.409999999999997</v>
      </c>
      <c r="R144" s="115">
        <v>35.17</v>
      </c>
      <c r="S144" s="115">
        <v>34.94</v>
      </c>
      <c r="T144" s="115">
        <v>34.72</v>
      </c>
      <c r="U144" s="115">
        <v>34.58</v>
      </c>
      <c r="V144" s="115">
        <v>34.43</v>
      </c>
      <c r="W144" s="115">
        <v>34.299999999999997</v>
      </c>
      <c r="X144" s="115">
        <v>34.159999999999997</v>
      </c>
      <c r="Y144" s="115">
        <v>34.03</v>
      </c>
      <c r="Z144" s="115">
        <v>33.85</v>
      </c>
      <c r="AA144" s="115">
        <v>33.700000000000003</v>
      </c>
      <c r="AB144" s="115">
        <v>33.54</v>
      </c>
      <c r="AC144" s="115">
        <v>33.35</v>
      </c>
      <c r="AD144" s="115">
        <v>33.18</v>
      </c>
      <c r="AE144" s="115">
        <v>32.99</v>
      </c>
      <c r="AF144" s="115">
        <v>32.82</v>
      </c>
      <c r="AG144" s="115">
        <v>32.64</v>
      </c>
      <c r="AH144" s="115">
        <v>32.49</v>
      </c>
    </row>
    <row r="145" spans="1:34" ht="16.5" hidden="1">
      <c r="A145" s="114" t="s">
        <v>152</v>
      </c>
      <c r="B145" s="114" t="s">
        <v>131</v>
      </c>
      <c r="C145" s="114" t="s">
        <v>140</v>
      </c>
      <c r="D145" s="115">
        <v>75.757999999999996</v>
      </c>
      <c r="E145" s="115">
        <v>75.33</v>
      </c>
      <c r="F145" s="115">
        <v>74.92</v>
      </c>
      <c r="G145" s="115">
        <v>75.25</v>
      </c>
      <c r="H145" s="115">
        <v>75.58</v>
      </c>
      <c r="I145" s="115">
        <v>75.91</v>
      </c>
      <c r="J145" s="115">
        <v>76.239999999999995</v>
      </c>
      <c r="K145" s="115">
        <v>76.569999999999993</v>
      </c>
      <c r="L145" s="115">
        <v>76.89</v>
      </c>
      <c r="M145" s="115">
        <v>77.22</v>
      </c>
      <c r="N145" s="115">
        <v>77.540000000000006</v>
      </c>
      <c r="O145" s="115">
        <v>77.87</v>
      </c>
      <c r="P145" s="115">
        <v>78.2</v>
      </c>
      <c r="Q145" s="115">
        <v>78.52</v>
      </c>
      <c r="R145" s="115">
        <v>78.849999999999994</v>
      </c>
      <c r="S145" s="115">
        <v>79.17</v>
      </c>
      <c r="T145" s="115">
        <v>79.5</v>
      </c>
      <c r="U145" s="115">
        <v>79.819999999999993</v>
      </c>
      <c r="V145" s="115">
        <v>80.150000000000006</v>
      </c>
      <c r="W145" s="115">
        <v>80.47</v>
      </c>
      <c r="X145" s="115">
        <v>80.790000000000006</v>
      </c>
      <c r="Y145" s="115">
        <v>81.12</v>
      </c>
      <c r="Z145" s="115">
        <v>81.44</v>
      </c>
      <c r="AA145" s="115">
        <v>81.77</v>
      </c>
      <c r="AB145" s="115">
        <v>82.09</v>
      </c>
      <c r="AC145" s="115">
        <v>82.41</v>
      </c>
      <c r="AD145" s="115">
        <v>82.74</v>
      </c>
      <c r="AE145" s="115">
        <v>83.06</v>
      </c>
      <c r="AF145" s="115">
        <v>83.39</v>
      </c>
      <c r="AG145" s="115">
        <v>83.71</v>
      </c>
      <c r="AH145" s="115">
        <v>84.03</v>
      </c>
    </row>
    <row r="146" spans="1:34" ht="16.5" hidden="1">
      <c r="A146" s="114" t="s">
        <v>152</v>
      </c>
      <c r="B146" s="114" t="s">
        <v>131</v>
      </c>
      <c r="C146" s="114" t="s">
        <v>141</v>
      </c>
      <c r="D146" s="115">
        <v>30.265999999999998</v>
      </c>
      <c r="E146" s="115">
        <v>31.21</v>
      </c>
      <c r="F146" s="115">
        <v>33.700000000000003</v>
      </c>
      <c r="G146" s="115">
        <v>35.85</v>
      </c>
      <c r="H146" s="115">
        <v>36.67</v>
      </c>
      <c r="I146" s="115">
        <v>37.479999999999997</v>
      </c>
      <c r="J146" s="115">
        <v>38.4</v>
      </c>
      <c r="K146" s="115">
        <v>38.119999999999997</v>
      </c>
      <c r="L146" s="115">
        <v>37.89</v>
      </c>
      <c r="M146" s="115">
        <v>37.54</v>
      </c>
      <c r="N146" s="115">
        <v>37.22</v>
      </c>
      <c r="O146" s="115">
        <v>36.93</v>
      </c>
      <c r="P146" s="115">
        <v>36.65</v>
      </c>
      <c r="Q146" s="115">
        <v>36.35</v>
      </c>
      <c r="R146" s="115">
        <v>36.08</v>
      </c>
      <c r="S146" s="115">
        <v>35.83</v>
      </c>
      <c r="T146" s="115">
        <v>35.6</v>
      </c>
      <c r="U146" s="115">
        <v>35.44</v>
      </c>
      <c r="V146" s="115">
        <v>35.270000000000003</v>
      </c>
      <c r="W146" s="115">
        <v>35.119999999999997</v>
      </c>
      <c r="X146" s="115">
        <v>34.97</v>
      </c>
      <c r="Y146" s="115">
        <v>34.82</v>
      </c>
      <c r="Z146" s="115">
        <v>34.619999999999997</v>
      </c>
      <c r="AA146" s="115">
        <v>34.46</v>
      </c>
      <c r="AB146" s="115">
        <v>34.28</v>
      </c>
      <c r="AC146" s="115">
        <v>34.08</v>
      </c>
      <c r="AD146" s="115">
        <v>33.89</v>
      </c>
      <c r="AE146" s="115">
        <v>33.700000000000003</v>
      </c>
      <c r="AF146" s="115">
        <v>33.5</v>
      </c>
      <c r="AG146" s="115">
        <v>33.31</v>
      </c>
      <c r="AH146" s="115">
        <v>33.14</v>
      </c>
    </row>
    <row r="147" spans="1:34" ht="16.5" hidden="1">
      <c r="A147" s="114" t="s">
        <v>152</v>
      </c>
      <c r="B147" s="114" t="s">
        <v>131</v>
      </c>
      <c r="C147" s="114" t="s">
        <v>142</v>
      </c>
      <c r="D147" s="115">
        <v>40.392000000000003</v>
      </c>
      <c r="E147" s="115">
        <v>39.85</v>
      </c>
      <c r="F147" s="115">
        <v>39.33</v>
      </c>
      <c r="G147" s="115">
        <v>39.54</v>
      </c>
      <c r="H147" s="115">
        <v>39.75</v>
      </c>
      <c r="I147" s="115">
        <v>39.96</v>
      </c>
      <c r="J147" s="115">
        <v>40.17</v>
      </c>
      <c r="K147" s="115">
        <v>40.380000000000003</v>
      </c>
      <c r="L147" s="115">
        <v>40.590000000000003</v>
      </c>
      <c r="M147" s="115">
        <v>40.79</v>
      </c>
      <c r="N147" s="115">
        <v>41</v>
      </c>
      <c r="O147" s="115">
        <v>41.21</v>
      </c>
      <c r="P147" s="115">
        <v>41.41</v>
      </c>
      <c r="Q147" s="115">
        <v>41.61</v>
      </c>
      <c r="R147" s="115">
        <v>41.82</v>
      </c>
      <c r="S147" s="115">
        <v>42.02</v>
      </c>
      <c r="T147" s="115">
        <v>42.22</v>
      </c>
      <c r="U147" s="115">
        <v>42.42</v>
      </c>
      <c r="V147" s="115">
        <v>42.62</v>
      </c>
      <c r="W147" s="115">
        <v>42.82</v>
      </c>
      <c r="X147" s="115">
        <v>43.02</v>
      </c>
      <c r="Y147" s="115">
        <v>43.22</v>
      </c>
      <c r="Z147" s="115">
        <v>43.42</v>
      </c>
      <c r="AA147" s="115">
        <v>43.62</v>
      </c>
      <c r="AB147" s="115">
        <v>43.82</v>
      </c>
      <c r="AC147" s="115">
        <v>44.01</v>
      </c>
      <c r="AD147" s="115">
        <v>44.21</v>
      </c>
      <c r="AE147" s="115">
        <v>44.41</v>
      </c>
      <c r="AF147" s="115">
        <v>44.6</v>
      </c>
      <c r="AG147" s="115">
        <v>44.8</v>
      </c>
      <c r="AH147" s="115">
        <v>44.99</v>
      </c>
    </row>
    <row r="148" spans="1:34" ht="16.5" hidden="1">
      <c r="A148" s="114" t="s">
        <v>152</v>
      </c>
      <c r="B148" s="114" t="s">
        <v>131</v>
      </c>
      <c r="C148" s="114" t="s">
        <v>143</v>
      </c>
      <c r="D148" s="115">
        <v>32.942</v>
      </c>
      <c r="E148" s="115">
        <v>32.42</v>
      </c>
      <c r="F148" s="115">
        <v>31.93</v>
      </c>
      <c r="G148" s="115">
        <v>32.11</v>
      </c>
      <c r="H148" s="115">
        <v>32.29</v>
      </c>
      <c r="I148" s="115">
        <v>32.47</v>
      </c>
      <c r="J148" s="115">
        <v>32.65</v>
      </c>
      <c r="K148" s="115">
        <v>32.82</v>
      </c>
      <c r="L148" s="115">
        <v>33</v>
      </c>
      <c r="M148" s="115">
        <v>33.18</v>
      </c>
      <c r="N148" s="115">
        <v>33.35</v>
      </c>
      <c r="O148" s="115">
        <v>33.53</v>
      </c>
      <c r="P148" s="115">
        <v>33.700000000000003</v>
      </c>
      <c r="Q148" s="115">
        <v>33.880000000000003</v>
      </c>
      <c r="R148" s="115">
        <v>34.049999999999997</v>
      </c>
      <c r="S148" s="115">
        <v>34.22</v>
      </c>
      <c r="T148" s="115">
        <v>34.39</v>
      </c>
      <c r="U148" s="115">
        <v>34.56</v>
      </c>
      <c r="V148" s="115">
        <v>34.729999999999997</v>
      </c>
      <c r="W148" s="115">
        <v>34.9</v>
      </c>
      <c r="X148" s="115">
        <v>35.07</v>
      </c>
      <c r="Y148" s="115">
        <v>35.24</v>
      </c>
      <c r="Z148" s="115">
        <v>35.409999999999997</v>
      </c>
      <c r="AA148" s="115">
        <v>35.58</v>
      </c>
      <c r="AB148" s="115">
        <v>35.75</v>
      </c>
      <c r="AC148" s="115">
        <v>35.909999999999997</v>
      </c>
      <c r="AD148" s="115">
        <v>36.08</v>
      </c>
      <c r="AE148" s="115">
        <v>36.25</v>
      </c>
      <c r="AF148" s="115">
        <v>36.409999999999997</v>
      </c>
      <c r="AG148" s="115">
        <v>36.58</v>
      </c>
      <c r="AH148" s="115">
        <v>36.74</v>
      </c>
    </row>
    <row r="149" spans="1:34" ht="16.5" hidden="1">
      <c r="A149" s="114" t="s">
        <v>152</v>
      </c>
      <c r="B149" s="114" t="s">
        <v>131</v>
      </c>
      <c r="C149" s="114" t="s">
        <v>144</v>
      </c>
      <c r="D149" s="115">
        <v>2.2669999999999999</v>
      </c>
      <c r="E149" s="115">
        <v>2.27</v>
      </c>
      <c r="F149" s="115">
        <v>2.2799999999999998</v>
      </c>
      <c r="G149" s="115">
        <v>2.29</v>
      </c>
      <c r="H149" s="115">
        <v>2.2999999999999998</v>
      </c>
      <c r="I149" s="115">
        <v>2.2999999999999998</v>
      </c>
      <c r="J149" s="115">
        <v>2.31</v>
      </c>
      <c r="K149" s="115">
        <v>2.3199999999999998</v>
      </c>
      <c r="L149" s="115">
        <v>2.33</v>
      </c>
      <c r="M149" s="115">
        <v>2.34</v>
      </c>
      <c r="N149" s="115">
        <v>2.34</v>
      </c>
      <c r="O149" s="115">
        <v>2.35</v>
      </c>
      <c r="P149" s="115">
        <v>2.36</v>
      </c>
      <c r="Q149" s="115">
        <v>2.37</v>
      </c>
      <c r="R149" s="115">
        <v>2.37</v>
      </c>
      <c r="S149" s="115">
        <v>2.38</v>
      </c>
      <c r="T149" s="115">
        <v>2.39</v>
      </c>
      <c r="U149" s="115">
        <v>2.4</v>
      </c>
      <c r="V149" s="115">
        <v>2.41</v>
      </c>
      <c r="W149" s="115">
        <v>2.41</v>
      </c>
      <c r="X149" s="115">
        <v>2.42</v>
      </c>
      <c r="Y149" s="115">
        <v>2.4300000000000002</v>
      </c>
      <c r="Z149" s="115">
        <v>2.44</v>
      </c>
      <c r="AA149" s="115">
        <v>2.4500000000000002</v>
      </c>
      <c r="AB149" s="115">
        <v>2.4500000000000002</v>
      </c>
      <c r="AC149" s="115">
        <v>2.46</v>
      </c>
      <c r="AD149" s="115">
        <v>2.4700000000000002</v>
      </c>
      <c r="AE149" s="115">
        <v>2.48</v>
      </c>
      <c r="AF149" s="115">
        <v>2.4900000000000002</v>
      </c>
      <c r="AG149" s="115">
        <v>2.4900000000000002</v>
      </c>
      <c r="AH149" s="115">
        <v>2.5</v>
      </c>
    </row>
    <row r="150" spans="1:34" ht="16.5" hidden="1">
      <c r="A150" s="114" t="s">
        <v>152</v>
      </c>
      <c r="B150" s="114" t="s">
        <v>131</v>
      </c>
      <c r="C150" s="114" t="s">
        <v>145</v>
      </c>
      <c r="D150" s="115">
        <v>4.016</v>
      </c>
      <c r="E150" s="115">
        <v>3.02</v>
      </c>
      <c r="F150" s="115">
        <v>2.0699999999999998</v>
      </c>
      <c r="G150" s="115">
        <v>2.2000000000000002</v>
      </c>
      <c r="H150" s="115">
        <v>2.33</v>
      </c>
      <c r="I150" s="115">
        <v>2.4500000000000002</v>
      </c>
      <c r="J150" s="115">
        <v>2.57</v>
      </c>
      <c r="K150" s="115">
        <v>2.69</v>
      </c>
      <c r="L150" s="115">
        <v>2.81</v>
      </c>
      <c r="M150" s="115">
        <v>2.93</v>
      </c>
      <c r="N150" s="115">
        <v>3.05</v>
      </c>
      <c r="O150" s="115">
        <v>3.16</v>
      </c>
      <c r="P150" s="115">
        <v>3.27</v>
      </c>
      <c r="Q150" s="115">
        <v>3.38</v>
      </c>
      <c r="R150" s="115">
        <v>3.49</v>
      </c>
      <c r="S150" s="115">
        <v>3.6</v>
      </c>
      <c r="T150" s="115">
        <v>3.7</v>
      </c>
      <c r="U150" s="115">
        <v>3.81</v>
      </c>
      <c r="V150" s="115">
        <v>3.91</v>
      </c>
      <c r="W150" s="115">
        <v>4.01</v>
      </c>
      <c r="X150" s="115">
        <v>4.1100000000000003</v>
      </c>
      <c r="Y150" s="115">
        <v>4.21</v>
      </c>
      <c r="Z150" s="115">
        <v>4.3099999999999996</v>
      </c>
      <c r="AA150" s="115">
        <v>4.4000000000000004</v>
      </c>
      <c r="AB150" s="115">
        <v>4.5</v>
      </c>
      <c r="AC150" s="115">
        <v>4.59</v>
      </c>
      <c r="AD150" s="115">
        <v>4.68</v>
      </c>
      <c r="AE150" s="115">
        <v>4.7699999999999996</v>
      </c>
      <c r="AF150" s="115">
        <v>4.8600000000000003</v>
      </c>
      <c r="AG150" s="115">
        <v>4.95</v>
      </c>
      <c r="AH150" s="115">
        <v>5.04</v>
      </c>
    </row>
    <row r="151" spans="1:34" ht="16.5" hidden="1">
      <c r="A151" s="114" t="s">
        <v>152</v>
      </c>
      <c r="B151" s="114" t="s">
        <v>131</v>
      </c>
      <c r="C151" s="114" t="s">
        <v>146</v>
      </c>
      <c r="D151" s="115">
        <v>4.3029999999999999</v>
      </c>
      <c r="E151" s="115">
        <v>3.98</v>
      </c>
      <c r="F151" s="115">
        <v>3.68</v>
      </c>
      <c r="G151" s="115">
        <v>3.73</v>
      </c>
      <c r="H151" s="115">
        <v>3.78</v>
      </c>
      <c r="I151" s="115">
        <v>3.83</v>
      </c>
      <c r="J151" s="115">
        <v>3.88</v>
      </c>
      <c r="K151" s="115">
        <v>3.93</v>
      </c>
      <c r="L151" s="115">
        <v>3.98</v>
      </c>
      <c r="M151" s="115">
        <v>4.03</v>
      </c>
      <c r="N151" s="115">
        <v>4.08</v>
      </c>
      <c r="O151" s="115">
        <v>4.13</v>
      </c>
      <c r="P151" s="115">
        <v>4.18</v>
      </c>
      <c r="Q151" s="115">
        <v>4.22</v>
      </c>
      <c r="R151" s="115">
        <v>4.2699999999999996</v>
      </c>
      <c r="S151" s="115">
        <v>4.3099999999999996</v>
      </c>
      <c r="T151" s="115">
        <v>4.3600000000000003</v>
      </c>
      <c r="U151" s="115">
        <v>4.41</v>
      </c>
      <c r="V151" s="115">
        <v>4.45</v>
      </c>
      <c r="W151" s="115">
        <v>4.49</v>
      </c>
      <c r="X151" s="115">
        <v>4.54</v>
      </c>
      <c r="Y151" s="115">
        <v>4.58</v>
      </c>
      <c r="Z151" s="115">
        <v>4.62</v>
      </c>
      <c r="AA151" s="115">
        <v>4.67</v>
      </c>
      <c r="AB151" s="115">
        <v>4.71</v>
      </c>
      <c r="AC151" s="115">
        <v>4.75</v>
      </c>
      <c r="AD151" s="115">
        <v>4.79</v>
      </c>
      <c r="AE151" s="115">
        <v>4.83</v>
      </c>
      <c r="AF151" s="115">
        <v>4.87</v>
      </c>
      <c r="AG151" s="115">
        <v>4.91</v>
      </c>
      <c r="AH151" s="115">
        <v>4.95</v>
      </c>
    </row>
    <row r="152" spans="1:34" ht="16.5" hidden="1">
      <c r="A152" s="114" t="s">
        <v>153</v>
      </c>
      <c r="B152" s="114" t="s">
        <v>131</v>
      </c>
      <c r="C152" s="114" t="s">
        <v>132</v>
      </c>
      <c r="D152" s="115">
        <v>0.16</v>
      </c>
      <c r="E152" s="115">
        <v>0.16</v>
      </c>
      <c r="F152" s="115">
        <v>0.16</v>
      </c>
      <c r="G152" s="115">
        <v>0.17</v>
      </c>
      <c r="H152" s="115">
        <v>0.17</v>
      </c>
      <c r="I152" s="115">
        <v>0.17</v>
      </c>
      <c r="J152" s="115">
        <v>0.18</v>
      </c>
      <c r="K152" s="115">
        <v>0.18</v>
      </c>
      <c r="L152" s="115">
        <v>0.18</v>
      </c>
      <c r="M152" s="115">
        <v>0.18</v>
      </c>
      <c r="N152" s="115">
        <v>0.18</v>
      </c>
      <c r="O152" s="115">
        <v>0.19</v>
      </c>
      <c r="P152" s="115">
        <v>0.19</v>
      </c>
      <c r="Q152" s="115">
        <v>0.19</v>
      </c>
      <c r="R152" s="115">
        <v>0.19</v>
      </c>
      <c r="S152" s="115">
        <v>0.2</v>
      </c>
      <c r="T152" s="115">
        <v>0.2</v>
      </c>
      <c r="U152" s="115">
        <v>0.2</v>
      </c>
      <c r="V152" s="115">
        <v>0.2</v>
      </c>
      <c r="W152" s="115">
        <v>0.2</v>
      </c>
      <c r="X152" s="115">
        <v>0.21</v>
      </c>
      <c r="Y152" s="115">
        <v>0.21</v>
      </c>
      <c r="Z152" s="115">
        <v>0.21</v>
      </c>
      <c r="AA152" s="115">
        <v>0.21</v>
      </c>
      <c r="AB152" s="115">
        <v>0.21</v>
      </c>
      <c r="AC152" s="115">
        <v>0.22</v>
      </c>
      <c r="AD152" s="115">
        <v>0.22</v>
      </c>
      <c r="AE152" s="115">
        <v>0.22</v>
      </c>
      <c r="AF152" s="115">
        <v>0.22</v>
      </c>
      <c r="AG152" s="115">
        <v>0.22</v>
      </c>
      <c r="AH152" s="115">
        <v>0.23</v>
      </c>
    </row>
    <row r="153" spans="1:34" ht="16.5" hidden="1">
      <c r="A153" s="114" t="s">
        <v>153</v>
      </c>
      <c r="B153" s="114" t="s">
        <v>133</v>
      </c>
      <c r="C153" s="114" t="s">
        <v>132</v>
      </c>
      <c r="D153" s="115">
        <v>0.13</v>
      </c>
      <c r="E153" s="115">
        <v>0.13</v>
      </c>
      <c r="F153" s="115">
        <v>0.13</v>
      </c>
      <c r="G153" s="115">
        <v>0.14000000000000001</v>
      </c>
      <c r="H153" s="115">
        <v>0.14000000000000001</v>
      </c>
      <c r="I153" s="115">
        <v>0.14000000000000001</v>
      </c>
      <c r="J153" s="115">
        <v>0.14000000000000001</v>
      </c>
      <c r="K153" s="115">
        <v>0.14000000000000001</v>
      </c>
      <c r="L153" s="115">
        <v>0.15</v>
      </c>
      <c r="M153" s="115">
        <v>0.15</v>
      </c>
      <c r="N153" s="115">
        <v>0.15</v>
      </c>
      <c r="O153" s="115">
        <v>0.15</v>
      </c>
      <c r="P153" s="115">
        <v>0.15</v>
      </c>
      <c r="Q153" s="115">
        <v>0.15</v>
      </c>
      <c r="R153" s="115">
        <v>0.16</v>
      </c>
      <c r="S153" s="115">
        <v>0.16</v>
      </c>
      <c r="T153" s="115">
        <v>0.16</v>
      </c>
      <c r="U153" s="115">
        <v>0.16</v>
      </c>
      <c r="V153" s="115">
        <v>0.16</v>
      </c>
      <c r="W153" s="115">
        <v>0.17</v>
      </c>
      <c r="X153" s="115">
        <v>0.17</v>
      </c>
      <c r="Y153" s="115">
        <v>0.17</v>
      </c>
      <c r="Z153" s="115">
        <v>0.17</v>
      </c>
      <c r="AA153" s="115">
        <v>0.17</v>
      </c>
      <c r="AB153" s="115">
        <v>0.17</v>
      </c>
      <c r="AC153" s="115">
        <v>0.18</v>
      </c>
      <c r="AD153" s="115">
        <v>0.18</v>
      </c>
      <c r="AE153" s="115">
        <v>0.18</v>
      </c>
      <c r="AF153" s="115">
        <v>0.18</v>
      </c>
      <c r="AG153" s="115">
        <v>0.18</v>
      </c>
      <c r="AH153" s="115">
        <v>0.18</v>
      </c>
    </row>
    <row r="154" spans="1:34" ht="16.5" hidden="1">
      <c r="A154" s="114" t="s">
        <v>153</v>
      </c>
      <c r="B154" s="114" t="s">
        <v>55</v>
      </c>
      <c r="C154" s="114" t="s">
        <v>132</v>
      </c>
      <c r="D154" s="115">
        <v>8.4000000000000005E-2</v>
      </c>
      <c r="E154" s="115">
        <v>0.08</v>
      </c>
      <c r="F154" s="115">
        <v>0.09</v>
      </c>
      <c r="G154" s="115">
        <v>0.09</v>
      </c>
      <c r="H154" s="115">
        <v>0.09</v>
      </c>
      <c r="I154" s="115">
        <v>0.09</v>
      </c>
      <c r="J154" s="115">
        <v>0.09</v>
      </c>
      <c r="K154" s="115">
        <v>0.09</v>
      </c>
      <c r="L154" s="115">
        <v>0.09</v>
      </c>
      <c r="M154" s="115">
        <v>0.1</v>
      </c>
      <c r="N154" s="115">
        <v>0.1</v>
      </c>
      <c r="O154" s="115">
        <v>0.1</v>
      </c>
      <c r="P154" s="115">
        <v>0.1</v>
      </c>
      <c r="Q154" s="115">
        <v>0.1</v>
      </c>
      <c r="R154" s="115">
        <v>0.1</v>
      </c>
      <c r="S154" s="115">
        <v>0.1</v>
      </c>
      <c r="T154" s="115">
        <v>0.1</v>
      </c>
      <c r="U154" s="115">
        <v>0.1</v>
      </c>
      <c r="V154" s="115">
        <v>0.11</v>
      </c>
      <c r="W154" s="115">
        <v>0.11</v>
      </c>
      <c r="X154" s="115">
        <v>0.11</v>
      </c>
      <c r="Y154" s="115">
        <v>0.11</v>
      </c>
      <c r="Z154" s="115">
        <v>0.11</v>
      </c>
      <c r="AA154" s="115">
        <v>0.11</v>
      </c>
      <c r="AB154" s="115">
        <v>0.11</v>
      </c>
      <c r="AC154" s="115">
        <v>0.11</v>
      </c>
      <c r="AD154" s="115">
        <v>0.12</v>
      </c>
      <c r="AE154" s="115">
        <v>0.12</v>
      </c>
      <c r="AF154" s="115">
        <v>0.12</v>
      </c>
      <c r="AG154" s="115">
        <v>0.12</v>
      </c>
      <c r="AH154" s="115">
        <v>0.12</v>
      </c>
    </row>
    <row r="155" spans="1:34" ht="16.5" hidden="1">
      <c r="A155" s="114" t="s">
        <v>153</v>
      </c>
      <c r="B155" s="114" t="s">
        <v>131</v>
      </c>
      <c r="C155" s="114" t="s">
        <v>134</v>
      </c>
      <c r="D155" s="115">
        <v>0</v>
      </c>
      <c r="E155" s="115">
        <v>0</v>
      </c>
      <c r="F155" s="115">
        <v>0</v>
      </c>
      <c r="G155" s="115">
        <v>0</v>
      </c>
      <c r="H155" s="115">
        <v>0</v>
      </c>
      <c r="I155" s="115">
        <v>0</v>
      </c>
      <c r="J155" s="115">
        <v>0</v>
      </c>
      <c r="K155" s="115">
        <v>0</v>
      </c>
      <c r="L155" s="115">
        <v>0</v>
      </c>
      <c r="M155" s="115">
        <v>0</v>
      </c>
      <c r="N155" s="115">
        <v>0</v>
      </c>
      <c r="O155" s="115">
        <v>0</v>
      </c>
      <c r="P155" s="115">
        <v>0</v>
      </c>
      <c r="Q155" s="115">
        <v>0</v>
      </c>
      <c r="R155" s="115">
        <v>0</v>
      </c>
      <c r="S155" s="115">
        <v>0</v>
      </c>
      <c r="T155" s="115">
        <v>0</v>
      </c>
      <c r="U155" s="115">
        <v>0</v>
      </c>
      <c r="V155" s="115">
        <v>0</v>
      </c>
      <c r="W155" s="115">
        <v>0</v>
      </c>
      <c r="X155" s="115">
        <v>0</v>
      </c>
      <c r="Y155" s="115">
        <v>0</v>
      </c>
      <c r="Z155" s="115">
        <v>0</v>
      </c>
      <c r="AA155" s="115">
        <v>0</v>
      </c>
      <c r="AB155" s="115">
        <v>0</v>
      </c>
      <c r="AC155" s="115">
        <v>0</v>
      </c>
      <c r="AD155" s="115">
        <v>0</v>
      </c>
      <c r="AE155" s="115">
        <v>0</v>
      </c>
      <c r="AF155" s="115">
        <v>0</v>
      </c>
      <c r="AG155" s="115">
        <v>0</v>
      </c>
      <c r="AH155" s="115">
        <v>0</v>
      </c>
    </row>
    <row r="156" spans="1:34" ht="16.5" hidden="1">
      <c r="A156" s="114" t="s">
        <v>153</v>
      </c>
      <c r="B156" s="114" t="s">
        <v>133</v>
      </c>
      <c r="C156" s="114" t="s">
        <v>134</v>
      </c>
      <c r="D156" s="115">
        <v>8.9649999999999999</v>
      </c>
      <c r="E156" s="115">
        <v>9.07</v>
      </c>
      <c r="F156" s="115">
        <v>9.17</v>
      </c>
      <c r="G156" s="115">
        <v>9.2799999999999994</v>
      </c>
      <c r="H156" s="115">
        <v>9.3800000000000008</v>
      </c>
      <c r="I156" s="115">
        <v>9.49</v>
      </c>
      <c r="J156" s="115">
        <v>9.6</v>
      </c>
      <c r="K156" s="115">
        <v>9.7100000000000009</v>
      </c>
      <c r="L156" s="115">
        <v>9.82</v>
      </c>
      <c r="M156" s="115">
        <v>9.93</v>
      </c>
      <c r="N156" s="115">
        <v>10.050000000000001</v>
      </c>
      <c r="O156" s="115">
        <v>10.16</v>
      </c>
      <c r="P156" s="115">
        <v>10.28</v>
      </c>
      <c r="Q156" s="115">
        <v>10.39</v>
      </c>
      <c r="R156" s="115">
        <v>10.51</v>
      </c>
      <c r="S156" s="115">
        <v>10.63</v>
      </c>
      <c r="T156" s="115">
        <v>10.75</v>
      </c>
      <c r="U156" s="115">
        <v>10.88</v>
      </c>
      <c r="V156" s="115">
        <v>11</v>
      </c>
      <c r="W156" s="115">
        <v>11.13</v>
      </c>
      <c r="X156" s="115">
        <v>11.26</v>
      </c>
      <c r="Y156" s="115">
        <v>11.38</v>
      </c>
      <c r="Z156" s="115">
        <v>11.51</v>
      </c>
      <c r="AA156" s="115">
        <v>11.65</v>
      </c>
      <c r="AB156" s="115">
        <v>11.78</v>
      </c>
      <c r="AC156" s="115">
        <v>11.91</v>
      </c>
      <c r="AD156" s="115">
        <v>12.05</v>
      </c>
      <c r="AE156" s="115">
        <v>12.19</v>
      </c>
      <c r="AF156" s="115">
        <v>12.33</v>
      </c>
      <c r="AG156" s="115">
        <v>12.47</v>
      </c>
      <c r="AH156" s="115">
        <v>12.61</v>
      </c>
    </row>
    <row r="157" spans="1:34" ht="16.5" hidden="1">
      <c r="A157" s="114" t="s">
        <v>153</v>
      </c>
      <c r="B157" s="114" t="s">
        <v>55</v>
      </c>
      <c r="C157" s="114" t="s">
        <v>134</v>
      </c>
      <c r="D157" s="115">
        <v>10.845000000000001</v>
      </c>
      <c r="E157" s="115">
        <v>10.97</v>
      </c>
      <c r="F157" s="115">
        <v>11.09</v>
      </c>
      <c r="G157" s="115">
        <v>11.22</v>
      </c>
      <c r="H157" s="115">
        <v>11.35</v>
      </c>
      <c r="I157" s="115">
        <v>11.48</v>
      </c>
      <c r="J157" s="115">
        <v>11.61</v>
      </c>
      <c r="K157" s="115">
        <v>11.74</v>
      </c>
      <c r="L157" s="115">
        <v>11.88</v>
      </c>
      <c r="M157" s="115">
        <v>12.01</v>
      </c>
      <c r="N157" s="115">
        <v>12.15</v>
      </c>
      <c r="O157" s="115">
        <v>12.29</v>
      </c>
      <c r="P157" s="115">
        <v>12.43</v>
      </c>
      <c r="Q157" s="115">
        <v>12.57</v>
      </c>
      <c r="R157" s="115">
        <v>12.72</v>
      </c>
      <c r="S157" s="115">
        <v>12.86</v>
      </c>
      <c r="T157" s="115">
        <v>13.01</v>
      </c>
      <c r="U157" s="115">
        <v>13.16</v>
      </c>
      <c r="V157" s="115">
        <v>13.31</v>
      </c>
      <c r="W157" s="115">
        <v>13.46</v>
      </c>
      <c r="X157" s="115">
        <v>13.62</v>
      </c>
      <c r="Y157" s="115">
        <v>13.77</v>
      </c>
      <c r="Z157" s="115">
        <v>13.93</v>
      </c>
      <c r="AA157" s="115">
        <v>14.09</v>
      </c>
      <c r="AB157" s="115">
        <v>14.25</v>
      </c>
      <c r="AC157" s="115">
        <v>14.41</v>
      </c>
      <c r="AD157" s="115">
        <v>14.58</v>
      </c>
      <c r="AE157" s="115">
        <v>14.74</v>
      </c>
      <c r="AF157" s="115">
        <v>14.91</v>
      </c>
      <c r="AG157" s="115">
        <v>15.08</v>
      </c>
      <c r="AH157" s="115">
        <v>15.26</v>
      </c>
    </row>
    <row r="158" spans="1:34" ht="16.5" hidden="1">
      <c r="A158" s="114" t="s">
        <v>153</v>
      </c>
      <c r="B158" s="114" t="s">
        <v>131</v>
      </c>
      <c r="C158" s="114" t="s">
        <v>74</v>
      </c>
      <c r="D158" s="115">
        <v>13.8</v>
      </c>
      <c r="E158" s="115">
        <v>13.85</v>
      </c>
      <c r="F158" s="115">
        <v>13.94</v>
      </c>
      <c r="G158" s="115">
        <v>14.05</v>
      </c>
      <c r="H158" s="115">
        <v>14.15</v>
      </c>
      <c r="I158" s="115">
        <v>14.26</v>
      </c>
      <c r="J158" s="115">
        <v>14.41</v>
      </c>
      <c r="K158" s="115">
        <v>14.57</v>
      </c>
      <c r="L158" s="115">
        <v>14.73</v>
      </c>
      <c r="M158" s="115">
        <v>14.87</v>
      </c>
      <c r="N158" s="115">
        <v>15</v>
      </c>
      <c r="O158" s="115">
        <v>15.04</v>
      </c>
      <c r="P158" s="115">
        <v>15.06</v>
      </c>
      <c r="Q158" s="115">
        <v>15.08</v>
      </c>
      <c r="R158" s="115">
        <v>15.11</v>
      </c>
      <c r="S158" s="115">
        <v>15.14</v>
      </c>
      <c r="T158" s="115">
        <v>15.18</v>
      </c>
      <c r="U158" s="115">
        <v>15.23</v>
      </c>
      <c r="V158" s="115">
        <v>15.29</v>
      </c>
      <c r="W158" s="115">
        <v>15.36</v>
      </c>
      <c r="X158" s="115">
        <v>15.41</v>
      </c>
      <c r="Y158" s="115">
        <v>15.44</v>
      </c>
      <c r="Z158" s="115">
        <v>15.44</v>
      </c>
      <c r="AA158" s="115">
        <v>15.46</v>
      </c>
      <c r="AB158" s="115">
        <v>15.48</v>
      </c>
      <c r="AC158" s="115">
        <v>15.48</v>
      </c>
      <c r="AD158" s="115">
        <v>15.49</v>
      </c>
      <c r="AE158" s="115">
        <v>15.49</v>
      </c>
      <c r="AF158" s="115">
        <v>15.5</v>
      </c>
      <c r="AG158" s="115">
        <v>15.5</v>
      </c>
      <c r="AH158" s="115">
        <v>15.51</v>
      </c>
    </row>
    <row r="159" spans="1:34" ht="16.5" hidden="1">
      <c r="A159" s="114" t="s">
        <v>153</v>
      </c>
      <c r="B159" s="114" t="s">
        <v>133</v>
      </c>
      <c r="C159" s="114" t="s">
        <v>74</v>
      </c>
      <c r="D159" s="115">
        <v>9.5399999999999991</v>
      </c>
      <c r="E159" s="115">
        <v>9.56</v>
      </c>
      <c r="F159" s="115">
        <v>9.61</v>
      </c>
      <c r="G159" s="115">
        <v>9.6999999999999993</v>
      </c>
      <c r="H159" s="115">
        <v>9.8000000000000007</v>
      </c>
      <c r="I159" s="115">
        <v>9.89</v>
      </c>
      <c r="J159" s="115">
        <v>10.02</v>
      </c>
      <c r="K159" s="115">
        <v>10.16</v>
      </c>
      <c r="L159" s="115">
        <v>10.3</v>
      </c>
      <c r="M159" s="115">
        <v>10.42</v>
      </c>
      <c r="N159" s="115">
        <v>10.54</v>
      </c>
      <c r="O159" s="115">
        <v>10.57</v>
      </c>
      <c r="P159" s="115">
        <v>10.59</v>
      </c>
      <c r="Q159" s="115">
        <v>10.61</v>
      </c>
      <c r="R159" s="115">
        <v>10.63</v>
      </c>
      <c r="S159" s="115">
        <v>10.66</v>
      </c>
      <c r="T159" s="115">
        <v>10.69</v>
      </c>
      <c r="U159" s="115">
        <v>10.75</v>
      </c>
      <c r="V159" s="115">
        <v>10.8</v>
      </c>
      <c r="W159" s="115">
        <v>10.86</v>
      </c>
      <c r="X159" s="115">
        <v>10.9</v>
      </c>
      <c r="Y159" s="115">
        <v>10.93</v>
      </c>
      <c r="Z159" s="115">
        <v>10.94</v>
      </c>
      <c r="AA159" s="115">
        <v>10.96</v>
      </c>
      <c r="AB159" s="115">
        <v>10.97</v>
      </c>
      <c r="AC159" s="115">
        <v>10.97</v>
      </c>
      <c r="AD159" s="115">
        <v>10.99</v>
      </c>
      <c r="AE159" s="115">
        <v>10.99</v>
      </c>
      <c r="AF159" s="115">
        <v>10.99</v>
      </c>
      <c r="AG159" s="115">
        <v>11</v>
      </c>
      <c r="AH159" s="115">
        <v>11.01</v>
      </c>
    </row>
    <row r="160" spans="1:34" ht="16.5">
      <c r="A160" s="114" t="s">
        <v>153</v>
      </c>
      <c r="B160" s="114" t="s">
        <v>55</v>
      </c>
      <c r="C160" s="114" t="s">
        <v>74</v>
      </c>
      <c r="D160" s="115">
        <v>5.12</v>
      </c>
      <c r="E160" s="115">
        <v>5.17</v>
      </c>
      <c r="F160" s="115">
        <v>5.25</v>
      </c>
      <c r="G160" s="115">
        <v>5.34</v>
      </c>
      <c r="H160" s="115">
        <v>5.42</v>
      </c>
      <c r="I160" s="115">
        <v>5.51</v>
      </c>
      <c r="J160" s="115">
        <v>5.64</v>
      </c>
      <c r="K160" s="115">
        <v>5.77</v>
      </c>
      <c r="L160" s="115">
        <v>5.91</v>
      </c>
      <c r="M160" s="115">
        <v>6.03</v>
      </c>
      <c r="N160" s="115">
        <v>6.14</v>
      </c>
      <c r="O160" s="115">
        <v>6.17</v>
      </c>
      <c r="P160" s="115">
        <v>6.19</v>
      </c>
      <c r="Q160" s="115">
        <v>6.2</v>
      </c>
      <c r="R160" s="115">
        <v>6.22</v>
      </c>
      <c r="S160" s="115">
        <v>6.25</v>
      </c>
      <c r="T160" s="115">
        <v>6.28</v>
      </c>
      <c r="U160" s="115">
        <v>6.33</v>
      </c>
      <c r="V160" s="115">
        <v>6.38</v>
      </c>
      <c r="W160" s="115">
        <v>6.44</v>
      </c>
      <c r="X160" s="115">
        <v>6.48</v>
      </c>
      <c r="Y160" s="115">
        <v>6.5</v>
      </c>
      <c r="Z160" s="115">
        <v>6.5</v>
      </c>
      <c r="AA160" s="115">
        <v>6.53</v>
      </c>
      <c r="AB160" s="115">
        <v>6.53</v>
      </c>
      <c r="AC160" s="115">
        <v>6.53</v>
      </c>
      <c r="AD160" s="115">
        <v>6.54</v>
      </c>
      <c r="AE160" s="115">
        <v>6.55</v>
      </c>
      <c r="AF160" s="115">
        <v>6.55</v>
      </c>
      <c r="AG160" s="115">
        <v>6.55</v>
      </c>
      <c r="AH160" s="115">
        <v>6.56</v>
      </c>
    </row>
    <row r="161" spans="1:34" ht="16.5" hidden="1">
      <c r="A161" s="114" t="s">
        <v>153</v>
      </c>
      <c r="B161" s="114" t="s">
        <v>131</v>
      </c>
      <c r="C161" s="114" t="s">
        <v>135</v>
      </c>
      <c r="D161" s="115">
        <v>29.341999999999999</v>
      </c>
      <c r="E161" s="115">
        <v>28.91</v>
      </c>
      <c r="F161" s="115">
        <v>28.5</v>
      </c>
      <c r="G161" s="115">
        <v>28.64</v>
      </c>
      <c r="H161" s="115">
        <v>28.79</v>
      </c>
      <c r="I161" s="115">
        <v>28.94</v>
      </c>
      <c r="J161" s="115">
        <v>29.08</v>
      </c>
      <c r="K161" s="115">
        <v>29.23</v>
      </c>
      <c r="L161" s="115">
        <v>29.37</v>
      </c>
      <c r="M161" s="115">
        <v>29.52</v>
      </c>
      <c r="N161" s="115">
        <v>29.66</v>
      </c>
      <c r="O161" s="115">
        <v>29.8</v>
      </c>
      <c r="P161" s="115">
        <v>29.94</v>
      </c>
      <c r="Q161" s="115">
        <v>30.08</v>
      </c>
      <c r="R161" s="115">
        <v>30.22</v>
      </c>
      <c r="S161" s="115">
        <v>30.36</v>
      </c>
      <c r="T161" s="115">
        <v>30.5</v>
      </c>
      <c r="U161" s="115">
        <v>30.64</v>
      </c>
      <c r="V161" s="115">
        <v>30.78</v>
      </c>
      <c r="W161" s="115">
        <v>30.92</v>
      </c>
      <c r="X161" s="115">
        <v>31.05</v>
      </c>
      <c r="Y161" s="115">
        <v>31.19</v>
      </c>
      <c r="Z161" s="115">
        <v>31.33</v>
      </c>
      <c r="AA161" s="115">
        <v>31.46</v>
      </c>
      <c r="AB161" s="115">
        <v>31.6</v>
      </c>
      <c r="AC161" s="115">
        <v>31.73</v>
      </c>
      <c r="AD161" s="115">
        <v>31.87</v>
      </c>
      <c r="AE161" s="115">
        <v>32</v>
      </c>
      <c r="AF161" s="115">
        <v>32.14</v>
      </c>
      <c r="AG161" s="115">
        <v>32.270000000000003</v>
      </c>
      <c r="AH161" s="115">
        <v>32.4</v>
      </c>
    </row>
    <row r="162" spans="1:34" ht="16.5" hidden="1">
      <c r="A162" s="114" t="s">
        <v>153</v>
      </c>
      <c r="B162" s="114" t="s">
        <v>131</v>
      </c>
      <c r="C162" s="114" t="s">
        <v>136</v>
      </c>
      <c r="D162" s="115">
        <v>26.728000000000002</v>
      </c>
      <c r="E162" s="115">
        <v>26.12</v>
      </c>
      <c r="F162" s="115">
        <v>25.55</v>
      </c>
      <c r="G162" s="115">
        <v>25.71</v>
      </c>
      <c r="H162" s="115">
        <v>25.86</v>
      </c>
      <c r="I162" s="115">
        <v>26.02</v>
      </c>
      <c r="J162" s="115">
        <v>26.17</v>
      </c>
      <c r="K162" s="115">
        <v>26.33</v>
      </c>
      <c r="L162" s="115">
        <v>26.48</v>
      </c>
      <c r="M162" s="115">
        <v>26.63</v>
      </c>
      <c r="N162" s="115">
        <v>26.78</v>
      </c>
      <c r="O162" s="115">
        <v>26.93</v>
      </c>
      <c r="P162" s="115">
        <v>27.08</v>
      </c>
      <c r="Q162" s="115">
        <v>27.23</v>
      </c>
      <c r="R162" s="115">
        <v>27.38</v>
      </c>
      <c r="S162" s="115">
        <v>27.52</v>
      </c>
      <c r="T162" s="115">
        <v>27.67</v>
      </c>
      <c r="U162" s="115">
        <v>27.82</v>
      </c>
      <c r="V162" s="115">
        <v>27.96</v>
      </c>
      <c r="W162" s="115">
        <v>28.1</v>
      </c>
      <c r="X162" s="115">
        <v>28.25</v>
      </c>
      <c r="Y162" s="115">
        <v>28.39</v>
      </c>
      <c r="Z162" s="115">
        <v>28.53</v>
      </c>
      <c r="AA162" s="115">
        <v>28.67</v>
      </c>
      <c r="AB162" s="115">
        <v>28.81</v>
      </c>
      <c r="AC162" s="115">
        <v>28.95</v>
      </c>
      <c r="AD162" s="115">
        <v>29.09</v>
      </c>
      <c r="AE162" s="115">
        <v>29.23</v>
      </c>
      <c r="AF162" s="115">
        <v>29.36</v>
      </c>
      <c r="AG162" s="115">
        <v>29.5</v>
      </c>
      <c r="AH162" s="115">
        <v>29.64</v>
      </c>
    </row>
    <row r="163" spans="1:34" ht="16.5" hidden="1">
      <c r="A163" s="114" t="s">
        <v>153</v>
      </c>
      <c r="B163" s="114" t="s">
        <v>131</v>
      </c>
      <c r="C163" s="114" t="s">
        <v>137</v>
      </c>
      <c r="D163" s="115">
        <v>0</v>
      </c>
      <c r="E163" s="115">
        <v>0</v>
      </c>
      <c r="F163" s="115">
        <v>0</v>
      </c>
      <c r="G163" s="115">
        <v>0</v>
      </c>
      <c r="H163" s="115">
        <v>0</v>
      </c>
      <c r="I163" s="115">
        <v>0</v>
      </c>
      <c r="J163" s="115">
        <v>0</v>
      </c>
      <c r="K163" s="115">
        <v>0</v>
      </c>
      <c r="L163" s="115">
        <v>0</v>
      </c>
      <c r="M163" s="115">
        <v>0</v>
      </c>
      <c r="N163" s="115">
        <v>0</v>
      </c>
      <c r="O163" s="115">
        <v>0</v>
      </c>
      <c r="P163" s="115">
        <v>0</v>
      </c>
      <c r="Q163" s="115">
        <v>0</v>
      </c>
      <c r="R163" s="115">
        <v>0</v>
      </c>
      <c r="S163" s="115">
        <v>0</v>
      </c>
      <c r="T163" s="115">
        <v>0</v>
      </c>
      <c r="U163" s="115">
        <v>0</v>
      </c>
      <c r="V163" s="115">
        <v>0</v>
      </c>
      <c r="W163" s="115">
        <v>0</v>
      </c>
      <c r="X163" s="115">
        <v>0</v>
      </c>
      <c r="Y163" s="115">
        <v>0</v>
      </c>
      <c r="Z163" s="115">
        <v>0</v>
      </c>
      <c r="AA163" s="115">
        <v>0</v>
      </c>
      <c r="AB163" s="115">
        <v>0</v>
      </c>
      <c r="AC163" s="115">
        <v>0</v>
      </c>
      <c r="AD163" s="115">
        <v>0</v>
      </c>
      <c r="AE163" s="115">
        <v>0</v>
      </c>
      <c r="AF163" s="115">
        <v>0</v>
      </c>
      <c r="AG163" s="115">
        <v>0</v>
      </c>
      <c r="AH163" s="115">
        <v>0</v>
      </c>
    </row>
    <row r="164" spans="1:34" ht="16.5" hidden="1">
      <c r="A164" s="114" t="s">
        <v>153</v>
      </c>
      <c r="B164" s="114" t="s">
        <v>131</v>
      </c>
      <c r="C164" s="114" t="s">
        <v>138</v>
      </c>
      <c r="D164" s="115">
        <v>2.2669999999999999</v>
      </c>
      <c r="E164" s="115">
        <v>2.27</v>
      </c>
      <c r="F164" s="115">
        <v>2.2799999999999998</v>
      </c>
      <c r="G164" s="115">
        <v>2.29</v>
      </c>
      <c r="H164" s="115">
        <v>2.29</v>
      </c>
      <c r="I164" s="115">
        <v>2.2999999999999998</v>
      </c>
      <c r="J164" s="115">
        <v>2.31</v>
      </c>
      <c r="K164" s="115">
        <v>2.3199999999999998</v>
      </c>
      <c r="L164" s="115">
        <v>2.3199999999999998</v>
      </c>
      <c r="M164" s="115">
        <v>2.33</v>
      </c>
      <c r="N164" s="115">
        <v>2.34</v>
      </c>
      <c r="O164" s="115">
        <v>2.34</v>
      </c>
      <c r="P164" s="115">
        <v>2.35</v>
      </c>
      <c r="Q164" s="115">
        <v>2.36</v>
      </c>
      <c r="R164" s="115">
        <v>2.36</v>
      </c>
      <c r="S164" s="115">
        <v>2.37</v>
      </c>
      <c r="T164" s="115">
        <v>2.38</v>
      </c>
      <c r="U164" s="115">
        <v>2.39</v>
      </c>
      <c r="V164" s="115">
        <v>2.39</v>
      </c>
      <c r="W164" s="115">
        <v>2.4</v>
      </c>
      <c r="X164" s="115">
        <v>2.41</v>
      </c>
      <c r="Y164" s="115">
        <v>2.41</v>
      </c>
      <c r="Z164" s="115">
        <v>2.42</v>
      </c>
      <c r="AA164" s="115">
        <v>2.4300000000000002</v>
      </c>
      <c r="AB164" s="115">
        <v>2.44</v>
      </c>
      <c r="AC164" s="115">
        <v>2.44</v>
      </c>
      <c r="AD164" s="115">
        <v>2.4500000000000002</v>
      </c>
      <c r="AE164" s="115">
        <v>2.46</v>
      </c>
      <c r="AF164" s="115">
        <v>2.4700000000000002</v>
      </c>
      <c r="AG164" s="115">
        <v>2.4700000000000002</v>
      </c>
      <c r="AH164" s="115">
        <v>2.48</v>
      </c>
    </row>
    <row r="165" spans="1:34" ht="16.5" hidden="1">
      <c r="A165" s="114" t="s">
        <v>153</v>
      </c>
      <c r="B165" s="114" t="s">
        <v>131</v>
      </c>
      <c r="C165" s="114" t="s">
        <v>139</v>
      </c>
      <c r="D165" s="115">
        <v>29.093</v>
      </c>
      <c r="E165" s="115">
        <v>30.02</v>
      </c>
      <c r="F165" s="115">
        <v>32.479999999999997</v>
      </c>
      <c r="G165" s="115">
        <v>34.65</v>
      </c>
      <c r="H165" s="115">
        <v>35.479999999999997</v>
      </c>
      <c r="I165" s="115">
        <v>36.31</v>
      </c>
      <c r="J165" s="115">
        <v>37.229999999999997</v>
      </c>
      <c r="K165" s="115">
        <v>36.96</v>
      </c>
      <c r="L165" s="115">
        <v>36.74</v>
      </c>
      <c r="M165" s="115">
        <v>36.4</v>
      </c>
      <c r="N165" s="115">
        <v>36.090000000000003</v>
      </c>
      <c r="O165" s="115">
        <v>35.82</v>
      </c>
      <c r="P165" s="115">
        <v>35.54</v>
      </c>
      <c r="Q165" s="115">
        <v>35.25</v>
      </c>
      <c r="R165" s="115">
        <v>35</v>
      </c>
      <c r="S165" s="115">
        <v>34.76</v>
      </c>
      <c r="T165" s="115">
        <v>34.53</v>
      </c>
      <c r="U165" s="115">
        <v>34.380000000000003</v>
      </c>
      <c r="V165" s="115">
        <v>34.22</v>
      </c>
      <c r="W165" s="115">
        <v>34.08</v>
      </c>
      <c r="X165" s="115">
        <v>33.93</v>
      </c>
      <c r="Y165" s="115">
        <v>33.79</v>
      </c>
      <c r="Z165" s="115">
        <v>33.6</v>
      </c>
      <c r="AA165" s="115">
        <v>33.44</v>
      </c>
      <c r="AB165" s="115">
        <v>33.28</v>
      </c>
      <c r="AC165" s="115">
        <v>33.08</v>
      </c>
      <c r="AD165" s="115">
        <v>32.89</v>
      </c>
      <c r="AE165" s="115">
        <v>32.700000000000003</v>
      </c>
      <c r="AF165" s="115">
        <v>32.51</v>
      </c>
      <c r="AG165" s="115">
        <v>32.33</v>
      </c>
      <c r="AH165" s="115">
        <v>32.17</v>
      </c>
    </row>
    <row r="166" spans="1:34" ht="16.5" hidden="1">
      <c r="A166" s="114" t="s">
        <v>153</v>
      </c>
      <c r="B166" s="114" t="s">
        <v>131</v>
      </c>
      <c r="C166" s="114" t="s">
        <v>140</v>
      </c>
      <c r="D166" s="115">
        <v>75.757999999999996</v>
      </c>
      <c r="E166" s="115">
        <v>75.3</v>
      </c>
      <c r="F166" s="115">
        <v>74.88</v>
      </c>
      <c r="G166" s="115">
        <v>75.180000000000007</v>
      </c>
      <c r="H166" s="115">
        <v>75.489999999999995</v>
      </c>
      <c r="I166" s="115">
        <v>75.790000000000006</v>
      </c>
      <c r="J166" s="115">
        <v>76.099999999999994</v>
      </c>
      <c r="K166" s="115">
        <v>76.400000000000006</v>
      </c>
      <c r="L166" s="115">
        <v>76.7</v>
      </c>
      <c r="M166" s="115">
        <v>77.010000000000005</v>
      </c>
      <c r="N166" s="115">
        <v>77.31</v>
      </c>
      <c r="O166" s="115">
        <v>77.61</v>
      </c>
      <c r="P166" s="115">
        <v>77.91</v>
      </c>
      <c r="Q166" s="115">
        <v>78.209999999999994</v>
      </c>
      <c r="R166" s="115">
        <v>78.510000000000005</v>
      </c>
      <c r="S166" s="115">
        <v>78.81</v>
      </c>
      <c r="T166" s="115">
        <v>79.11</v>
      </c>
      <c r="U166" s="115">
        <v>79.41</v>
      </c>
      <c r="V166" s="115">
        <v>79.709999999999994</v>
      </c>
      <c r="W166" s="115">
        <v>80.010000000000005</v>
      </c>
      <c r="X166" s="115">
        <v>80.31</v>
      </c>
      <c r="Y166" s="115">
        <v>80.599999999999994</v>
      </c>
      <c r="Z166" s="115">
        <v>80.900000000000006</v>
      </c>
      <c r="AA166" s="115">
        <v>81.2</v>
      </c>
      <c r="AB166" s="115">
        <v>81.5</v>
      </c>
      <c r="AC166" s="115">
        <v>81.8</v>
      </c>
      <c r="AD166" s="115">
        <v>82.09</v>
      </c>
      <c r="AE166" s="115">
        <v>82.39</v>
      </c>
      <c r="AF166" s="115">
        <v>82.69</v>
      </c>
      <c r="AG166" s="115">
        <v>82.98</v>
      </c>
      <c r="AH166" s="115">
        <v>83.28</v>
      </c>
    </row>
    <row r="167" spans="1:34" ht="16.5" hidden="1">
      <c r="A167" s="114" t="s">
        <v>153</v>
      </c>
      <c r="B167" s="114" t="s">
        <v>131</v>
      </c>
      <c r="C167" s="114" t="s">
        <v>141</v>
      </c>
      <c r="D167" s="115">
        <v>29.835999999999999</v>
      </c>
      <c r="E167" s="115">
        <v>30.74</v>
      </c>
      <c r="F167" s="115">
        <v>33.19</v>
      </c>
      <c r="G167" s="115">
        <v>35.35</v>
      </c>
      <c r="H167" s="115">
        <v>36.159999999999997</v>
      </c>
      <c r="I167" s="115">
        <v>36.96</v>
      </c>
      <c r="J167" s="115">
        <v>37.869999999999997</v>
      </c>
      <c r="K167" s="115">
        <v>37.590000000000003</v>
      </c>
      <c r="L167" s="115">
        <v>37.35</v>
      </c>
      <c r="M167" s="115">
        <v>37</v>
      </c>
      <c r="N167" s="115">
        <v>36.67</v>
      </c>
      <c r="O167" s="115">
        <v>36.369999999999997</v>
      </c>
      <c r="P167" s="115">
        <v>36.090000000000003</v>
      </c>
      <c r="Q167" s="115">
        <v>35.78</v>
      </c>
      <c r="R167" s="115">
        <v>35.5</v>
      </c>
      <c r="S167" s="115">
        <v>35.25</v>
      </c>
      <c r="T167" s="115">
        <v>35.01</v>
      </c>
      <c r="U167" s="115">
        <v>34.840000000000003</v>
      </c>
      <c r="V167" s="115">
        <v>34.67</v>
      </c>
      <c r="W167" s="115">
        <v>34.520000000000003</v>
      </c>
      <c r="X167" s="115">
        <v>34.36</v>
      </c>
      <c r="Y167" s="115">
        <v>34.200000000000003</v>
      </c>
      <c r="Z167" s="115">
        <v>34</v>
      </c>
      <c r="AA167" s="115">
        <v>33.83</v>
      </c>
      <c r="AB167" s="115">
        <v>33.65</v>
      </c>
      <c r="AC167" s="115">
        <v>33.44</v>
      </c>
      <c r="AD167" s="115">
        <v>33.25</v>
      </c>
      <c r="AE167" s="115">
        <v>33.049999999999997</v>
      </c>
      <c r="AF167" s="115">
        <v>32.85</v>
      </c>
      <c r="AG167" s="115">
        <v>32.659999999999997</v>
      </c>
      <c r="AH167" s="115">
        <v>32.479999999999997</v>
      </c>
    </row>
    <row r="168" spans="1:34" ht="16.5" hidden="1">
      <c r="A168" s="114" t="s">
        <v>153</v>
      </c>
      <c r="B168" s="114" t="s">
        <v>131</v>
      </c>
      <c r="C168" s="114" t="s">
        <v>142</v>
      </c>
      <c r="D168" s="115">
        <v>40.392000000000003</v>
      </c>
      <c r="E168" s="115">
        <v>39.840000000000003</v>
      </c>
      <c r="F168" s="115">
        <v>39.31</v>
      </c>
      <c r="G168" s="115">
        <v>39.51</v>
      </c>
      <c r="H168" s="115">
        <v>39.700000000000003</v>
      </c>
      <c r="I168" s="115">
        <v>39.9</v>
      </c>
      <c r="J168" s="115">
        <v>40.1</v>
      </c>
      <c r="K168" s="115">
        <v>40.29</v>
      </c>
      <c r="L168" s="115">
        <v>40.49</v>
      </c>
      <c r="M168" s="115">
        <v>40.68</v>
      </c>
      <c r="N168" s="115">
        <v>40.869999999999997</v>
      </c>
      <c r="O168" s="115">
        <v>41.06</v>
      </c>
      <c r="P168" s="115">
        <v>41.25</v>
      </c>
      <c r="Q168" s="115">
        <v>41.44</v>
      </c>
      <c r="R168" s="115">
        <v>41.63</v>
      </c>
      <c r="S168" s="115">
        <v>41.82</v>
      </c>
      <c r="T168" s="115">
        <v>42.01</v>
      </c>
      <c r="U168" s="115">
        <v>42.2</v>
      </c>
      <c r="V168" s="115">
        <v>42.38</v>
      </c>
      <c r="W168" s="115">
        <v>42.57</v>
      </c>
      <c r="X168" s="115">
        <v>42.76</v>
      </c>
      <c r="Y168" s="115">
        <v>42.94</v>
      </c>
      <c r="Z168" s="115">
        <v>43.13</v>
      </c>
      <c r="AA168" s="115">
        <v>43.31</v>
      </c>
      <c r="AB168" s="115">
        <v>43.49</v>
      </c>
      <c r="AC168" s="115">
        <v>43.67</v>
      </c>
      <c r="AD168" s="115">
        <v>43.86</v>
      </c>
      <c r="AE168" s="115">
        <v>44.04</v>
      </c>
      <c r="AF168" s="115">
        <v>44.22</v>
      </c>
      <c r="AG168" s="115">
        <v>44.4</v>
      </c>
      <c r="AH168" s="115">
        <v>44.58</v>
      </c>
    </row>
    <row r="169" spans="1:34" ht="16.5" hidden="1">
      <c r="A169" s="114" t="s">
        <v>153</v>
      </c>
      <c r="B169" s="114" t="s">
        <v>131</v>
      </c>
      <c r="C169" s="114" t="s">
        <v>143</v>
      </c>
      <c r="D169" s="115">
        <v>32.942</v>
      </c>
      <c r="E169" s="115">
        <v>32.409999999999997</v>
      </c>
      <c r="F169" s="115">
        <v>31.91</v>
      </c>
      <c r="G169" s="115">
        <v>32.08</v>
      </c>
      <c r="H169" s="115">
        <v>32.25</v>
      </c>
      <c r="I169" s="115">
        <v>32.42</v>
      </c>
      <c r="J169" s="115">
        <v>32.58</v>
      </c>
      <c r="K169" s="115">
        <v>32.75</v>
      </c>
      <c r="L169" s="115">
        <v>32.92</v>
      </c>
      <c r="M169" s="115">
        <v>33.08</v>
      </c>
      <c r="N169" s="115">
        <v>33.25</v>
      </c>
      <c r="O169" s="115">
        <v>33.409999999999997</v>
      </c>
      <c r="P169" s="115">
        <v>33.57</v>
      </c>
      <c r="Q169" s="115">
        <v>33.74</v>
      </c>
      <c r="R169" s="115">
        <v>33.9</v>
      </c>
      <c r="S169" s="115">
        <v>34.06</v>
      </c>
      <c r="T169" s="115">
        <v>34.22</v>
      </c>
      <c r="U169" s="115">
        <v>34.380000000000003</v>
      </c>
      <c r="V169" s="115">
        <v>34.54</v>
      </c>
      <c r="W169" s="115">
        <v>34.700000000000003</v>
      </c>
      <c r="X169" s="115">
        <v>34.85</v>
      </c>
      <c r="Y169" s="115">
        <v>35.01</v>
      </c>
      <c r="Z169" s="115">
        <v>35.17</v>
      </c>
      <c r="AA169" s="115">
        <v>35.32</v>
      </c>
      <c r="AB169" s="115">
        <v>35.479999999999997</v>
      </c>
      <c r="AC169" s="115">
        <v>35.64</v>
      </c>
      <c r="AD169" s="115">
        <v>35.79</v>
      </c>
      <c r="AE169" s="115">
        <v>35.94</v>
      </c>
      <c r="AF169" s="115">
        <v>36.1</v>
      </c>
      <c r="AG169" s="115">
        <v>36.25</v>
      </c>
      <c r="AH169" s="115">
        <v>36.4</v>
      </c>
    </row>
    <row r="170" spans="1:34" ht="16.5" hidden="1">
      <c r="A170" s="114" t="s">
        <v>153</v>
      </c>
      <c r="B170" s="114" t="s">
        <v>131</v>
      </c>
      <c r="C170" s="114" t="s">
        <v>144</v>
      </c>
      <c r="D170" s="115">
        <v>2.2669999999999999</v>
      </c>
      <c r="E170" s="115">
        <v>2.27</v>
      </c>
      <c r="F170" s="115">
        <v>2.2799999999999998</v>
      </c>
      <c r="G170" s="115">
        <v>2.29</v>
      </c>
      <c r="H170" s="115">
        <v>2.29</v>
      </c>
      <c r="I170" s="115">
        <v>2.2999999999999998</v>
      </c>
      <c r="J170" s="115">
        <v>2.31</v>
      </c>
      <c r="K170" s="115">
        <v>2.3199999999999998</v>
      </c>
      <c r="L170" s="115">
        <v>2.3199999999999998</v>
      </c>
      <c r="M170" s="115">
        <v>2.33</v>
      </c>
      <c r="N170" s="115">
        <v>2.34</v>
      </c>
      <c r="O170" s="115">
        <v>2.34</v>
      </c>
      <c r="P170" s="115">
        <v>2.35</v>
      </c>
      <c r="Q170" s="115">
        <v>2.36</v>
      </c>
      <c r="R170" s="115">
        <v>2.36</v>
      </c>
      <c r="S170" s="115">
        <v>2.37</v>
      </c>
      <c r="T170" s="115">
        <v>2.38</v>
      </c>
      <c r="U170" s="115">
        <v>2.39</v>
      </c>
      <c r="V170" s="115">
        <v>2.39</v>
      </c>
      <c r="W170" s="115">
        <v>2.4</v>
      </c>
      <c r="X170" s="115">
        <v>2.41</v>
      </c>
      <c r="Y170" s="115">
        <v>2.41</v>
      </c>
      <c r="Z170" s="115">
        <v>2.42</v>
      </c>
      <c r="AA170" s="115">
        <v>2.4300000000000002</v>
      </c>
      <c r="AB170" s="115">
        <v>2.44</v>
      </c>
      <c r="AC170" s="115">
        <v>2.44</v>
      </c>
      <c r="AD170" s="115">
        <v>2.4500000000000002</v>
      </c>
      <c r="AE170" s="115">
        <v>2.46</v>
      </c>
      <c r="AF170" s="115">
        <v>2.4700000000000002</v>
      </c>
      <c r="AG170" s="115">
        <v>2.4700000000000002</v>
      </c>
      <c r="AH170" s="115">
        <v>2.48</v>
      </c>
    </row>
    <row r="171" spans="1:34" ht="16.5" hidden="1">
      <c r="A171" s="114" t="s">
        <v>153</v>
      </c>
      <c r="B171" s="114" t="s">
        <v>131</v>
      </c>
      <c r="C171" s="114" t="s">
        <v>145</v>
      </c>
      <c r="D171" s="115">
        <v>4.016</v>
      </c>
      <c r="E171" s="115">
        <v>3.02</v>
      </c>
      <c r="F171" s="115">
        <v>2.0699999999999998</v>
      </c>
      <c r="G171" s="115">
        <v>2.19</v>
      </c>
      <c r="H171" s="115">
        <v>2.3199999999999998</v>
      </c>
      <c r="I171" s="115">
        <v>2.44</v>
      </c>
      <c r="J171" s="115">
        <v>2.56</v>
      </c>
      <c r="K171" s="115">
        <v>2.68</v>
      </c>
      <c r="L171" s="115">
        <v>2.8</v>
      </c>
      <c r="M171" s="115">
        <v>2.91</v>
      </c>
      <c r="N171" s="115">
        <v>3.02</v>
      </c>
      <c r="O171" s="115">
        <v>3.13</v>
      </c>
      <c r="P171" s="115">
        <v>3.24</v>
      </c>
      <c r="Q171" s="115">
        <v>3.35</v>
      </c>
      <c r="R171" s="115">
        <v>3.46</v>
      </c>
      <c r="S171" s="115">
        <v>3.56</v>
      </c>
      <c r="T171" s="115">
        <v>3.67</v>
      </c>
      <c r="U171" s="115">
        <v>3.77</v>
      </c>
      <c r="V171" s="115">
        <v>3.87</v>
      </c>
      <c r="W171" s="115">
        <v>3.97</v>
      </c>
      <c r="X171" s="115">
        <v>4.07</v>
      </c>
      <c r="Y171" s="115">
        <v>4.16</v>
      </c>
      <c r="Z171" s="115">
        <v>4.26</v>
      </c>
      <c r="AA171" s="115">
        <v>4.3499999999999996</v>
      </c>
      <c r="AB171" s="115">
        <v>4.4400000000000004</v>
      </c>
      <c r="AC171" s="115">
        <v>4.53</v>
      </c>
      <c r="AD171" s="115">
        <v>4.62</v>
      </c>
      <c r="AE171" s="115">
        <v>4.71</v>
      </c>
      <c r="AF171" s="115">
        <v>4.8</v>
      </c>
      <c r="AG171" s="115">
        <v>4.88</v>
      </c>
      <c r="AH171" s="115">
        <v>4.97</v>
      </c>
    </row>
    <row r="172" spans="1:34" ht="16.5" hidden="1">
      <c r="A172" s="114" t="s">
        <v>153</v>
      </c>
      <c r="B172" s="114" t="s">
        <v>131</v>
      </c>
      <c r="C172" s="114" t="s">
        <v>146</v>
      </c>
      <c r="D172" s="115">
        <v>4.3029999999999999</v>
      </c>
      <c r="E172" s="115">
        <v>3.98</v>
      </c>
      <c r="F172" s="115">
        <v>3.68</v>
      </c>
      <c r="G172" s="115">
        <v>3.73</v>
      </c>
      <c r="H172" s="115">
        <v>3.78</v>
      </c>
      <c r="I172" s="115">
        <v>3.83</v>
      </c>
      <c r="J172" s="115">
        <v>3.87</v>
      </c>
      <c r="K172" s="115">
        <v>3.92</v>
      </c>
      <c r="L172" s="115">
        <v>3.97</v>
      </c>
      <c r="M172" s="115">
        <v>4.0199999999999996</v>
      </c>
      <c r="N172" s="115">
        <v>4.0599999999999996</v>
      </c>
      <c r="O172" s="115">
        <v>4.1100000000000003</v>
      </c>
      <c r="P172" s="115">
        <v>4.16</v>
      </c>
      <c r="Q172" s="115">
        <v>4.2</v>
      </c>
      <c r="R172" s="115">
        <v>4.25</v>
      </c>
      <c r="S172" s="115">
        <v>4.29</v>
      </c>
      <c r="T172" s="115">
        <v>4.33</v>
      </c>
      <c r="U172" s="115">
        <v>4.38</v>
      </c>
      <c r="V172" s="115">
        <v>4.42</v>
      </c>
      <c r="W172" s="115">
        <v>4.46</v>
      </c>
      <c r="X172" s="115">
        <v>4.5</v>
      </c>
      <c r="Y172" s="115">
        <v>4.54</v>
      </c>
      <c r="Z172" s="115">
        <v>4.59</v>
      </c>
      <c r="AA172" s="115">
        <v>4.63</v>
      </c>
      <c r="AB172" s="115">
        <v>4.67</v>
      </c>
      <c r="AC172" s="115">
        <v>4.71</v>
      </c>
      <c r="AD172" s="115">
        <v>4.75</v>
      </c>
      <c r="AE172" s="115">
        <v>4.78</v>
      </c>
      <c r="AF172" s="115">
        <v>4.82</v>
      </c>
      <c r="AG172" s="115">
        <v>4.8600000000000003</v>
      </c>
      <c r="AH172" s="115">
        <v>4.9000000000000004</v>
      </c>
    </row>
    <row r="173" spans="1:34" ht="16.5" hidden="1">
      <c r="A173" s="114" t="s">
        <v>154</v>
      </c>
      <c r="B173" s="114" t="s">
        <v>131</v>
      </c>
      <c r="C173" s="114" t="s">
        <v>132</v>
      </c>
      <c r="D173" s="115">
        <v>0.155</v>
      </c>
      <c r="E173" s="115">
        <v>0.15</v>
      </c>
      <c r="F173" s="115">
        <v>0.15</v>
      </c>
      <c r="G173" s="115">
        <v>0.16</v>
      </c>
      <c r="H173" s="115">
        <v>0.16</v>
      </c>
      <c r="I173" s="115">
        <v>0.17</v>
      </c>
      <c r="J173" s="115">
        <v>0.17</v>
      </c>
      <c r="K173" s="115">
        <v>0.17</v>
      </c>
      <c r="L173" s="115">
        <v>0.17</v>
      </c>
      <c r="M173" s="115">
        <v>0.18</v>
      </c>
      <c r="N173" s="115">
        <v>0.18</v>
      </c>
      <c r="O173" s="115">
        <v>0.18</v>
      </c>
      <c r="P173" s="115">
        <v>0.18</v>
      </c>
      <c r="Q173" s="115">
        <v>0.18</v>
      </c>
      <c r="R173" s="115">
        <v>0.18</v>
      </c>
      <c r="S173" s="115">
        <v>0.18</v>
      </c>
      <c r="T173" s="115">
        <v>0.18</v>
      </c>
      <c r="U173" s="115">
        <v>0.18</v>
      </c>
      <c r="V173" s="115">
        <v>0.18</v>
      </c>
      <c r="W173" s="115">
        <v>0.18</v>
      </c>
      <c r="X173" s="115">
        <v>0.18</v>
      </c>
      <c r="Y173" s="115">
        <v>0.18</v>
      </c>
      <c r="Z173" s="115">
        <v>0.18</v>
      </c>
      <c r="AA173" s="115">
        <v>0.19</v>
      </c>
      <c r="AB173" s="115">
        <v>0.19</v>
      </c>
      <c r="AC173" s="115">
        <v>0.19</v>
      </c>
      <c r="AD173" s="115">
        <v>0.19</v>
      </c>
      <c r="AE173" s="115">
        <v>0.19</v>
      </c>
      <c r="AF173" s="115">
        <v>0.19</v>
      </c>
      <c r="AG173" s="115">
        <v>0.19</v>
      </c>
      <c r="AH173" s="115">
        <v>0.19</v>
      </c>
    </row>
    <row r="174" spans="1:34" ht="16.5" hidden="1">
      <c r="A174" s="114" t="s">
        <v>154</v>
      </c>
      <c r="B174" s="114" t="s">
        <v>133</v>
      </c>
      <c r="C174" s="114" t="s">
        <v>132</v>
      </c>
      <c r="D174" s="115">
        <v>0.126</v>
      </c>
      <c r="E174" s="115">
        <v>0.12</v>
      </c>
      <c r="F174" s="115">
        <v>0.12</v>
      </c>
      <c r="G174" s="115">
        <v>0.13</v>
      </c>
      <c r="H174" s="115">
        <v>0.13</v>
      </c>
      <c r="I174" s="115">
        <v>0.13</v>
      </c>
      <c r="J174" s="115">
        <v>0.14000000000000001</v>
      </c>
      <c r="K174" s="115">
        <v>0.14000000000000001</v>
      </c>
      <c r="L174" s="115">
        <v>0.14000000000000001</v>
      </c>
      <c r="M174" s="115">
        <v>0.14000000000000001</v>
      </c>
      <c r="N174" s="115">
        <v>0.14000000000000001</v>
      </c>
      <c r="O174" s="115">
        <v>0.14000000000000001</v>
      </c>
      <c r="P174" s="115">
        <v>0.15</v>
      </c>
      <c r="Q174" s="115">
        <v>0.15</v>
      </c>
      <c r="R174" s="115">
        <v>0.15</v>
      </c>
      <c r="S174" s="115">
        <v>0.15</v>
      </c>
      <c r="T174" s="115">
        <v>0.15</v>
      </c>
      <c r="U174" s="115">
        <v>0.15</v>
      </c>
      <c r="V174" s="115">
        <v>0.15</v>
      </c>
      <c r="W174" s="115">
        <v>0.15</v>
      </c>
      <c r="X174" s="115">
        <v>0.15</v>
      </c>
      <c r="Y174" s="115">
        <v>0.15</v>
      </c>
      <c r="Z174" s="115">
        <v>0.15</v>
      </c>
      <c r="AA174" s="115">
        <v>0.15</v>
      </c>
      <c r="AB174" s="115">
        <v>0.15</v>
      </c>
      <c r="AC174" s="115">
        <v>0.15</v>
      </c>
      <c r="AD174" s="115">
        <v>0.15</v>
      </c>
      <c r="AE174" s="115">
        <v>0.15</v>
      </c>
      <c r="AF174" s="115">
        <v>0.15</v>
      </c>
      <c r="AG174" s="115">
        <v>0.15</v>
      </c>
      <c r="AH174" s="115">
        <v>0.15</v>
      </c>
    </row>
    <row r="175" spans="1:34" ht="16.5" hidden="1">
      <c r="A175" s="114" t="s">
        <v>154</v>
      </c>
      <c r="B175" s="114" t="s">
        <v>55</v>
      </c>
      <c r="C175" s="114" t="s">
        <v>132</v>
      </c>
      <c r="D175" s="115">
        <v>9.7000000000000003E-2</v>
      </c>
      <c r="E175" s="115">
        <v>0.09</v>
      </c>
      <c r="F175" s="115">
        <v>0.09</v>
      </c>
      <c r="G175" s="115">
        <v>0.09</v>
      </c>
      <c r="H175" s="115">
        <v>0.1</v>
      </c>
      <c r="I175" s="115">
        <v>0.1</v>
      </c>
      <c r="J175" s="115">
        <v>0.1</v>
      </c>
      <c r="K175" s="115">
        <v>0.11</v>
      </c>
      <c r="L175" s="115">
        <v>0.11</v>
      </c>
      <c r="M175" s="115">
        <v>0.11</v>
      </c>
      <c r="N175" s="115">
        <v>0.11</v>
      </c>
      <c r="O175" s="115">
        <v>0.11</v>
      </c>
      <c r="P175" s="115">
        <v>0.11</v>
      </c>
      <c r="Q175" s="115">
        <v>0.11</v>
      </c>
      <c r="R175" s="115">
        <v>0.11</v>
      </c>
      <c r="S175" s="115">
        <v>0.11</v>
      </c>
      <c r="T175" s="115">
        <v>0.11</v>
      </c>
      <c r="U175" s="115">
        <v>0.11</v>
      </c>
      <c r="V175" s="115">
        <v>0.11</v>
      </c>
      <c r="W175" s="115">
        <v>0.11</v>
      </c>
      <c r="X175" s="115">
        <v>0.11</v>
      </c>
      <c r="Y175" s="115">
        <v>0.11</v>
      </c>
      <c r="Z175" s="115">
        <v>0.12</v>
      </c>
      <c r="AA175" s="115">
        <v>0.12</v>
      </c>
      <c r="AB175" s="115">
        <v>0.12</v>
      </c>
      <c r="AC175" s="115">
        <v>0.12</v>
      </c>
      <c r="AD175" s="115">
        <v>0.12</v>
      </c>
      <c r="AE175" s="115">
        <v>0.12</v>
      </c>
      <c r="AF175" s="115">
        <v>0.12</v>
      </c>
      <c r="AG175" s="115">
        <v>0.12</v>
      </c>
      <c r="AH175" s="115">
        <v>0.12</v>
      </c>
    </row>
    <row r="176" spans="1:34" ht="16.5" hidden="1">
      <c r="A176" s="114" t="s">
        <v>154</v>
      </c>
      <c r="B176" s="114" t="s">
        <v>131</v>
      </c>
      <c r="C176" s="114" t="s">
        <v>134</v>
      </c>
      <c r="D176" s="115">
        <v>0</v>
      </c>
      <c r="E176" s="115">
        <v>0</v>
      </c>
      <c r="F176" s="115">
        <v>0</v>
      </c>
      <c r="G176" s="115">
        <v>0</v>
      </c>
      <c r="H176" s="115">
        <v>0</v>
      </c>
      <c r="I176" s="115">
        <v>0</v>
      </c>
      <c r="J176" s="115">
        <v>0</v>
      </c>
      <c r="K176" s="115">
        <v>0</v>
      </c>
      <c r="L176" s="115">
        <v>0</v>
      </c>
      <c r="M176" s="115">
        <v>0</v>
      </c>
      <c r="N176" s="115">
        <v>0</v>
      </c>
      <c r="O176" s="115">
        <v>0</v>
      </c>
      <c r="P176" s="115">
        <v>0</v>
      </c>
      <c r="Q176" s="115">
        <v>0</v>
      </c>
      <c r="R176" s="115">
        <v>0</v>
      </c>
      <c r="S176" s="115">
        <v>0</v>
      </c>
      <c r="T176" s="115">
        <v>0</v>
      </c>
      <c r="U176" s="115">
        <v>0</v>
      </c>
      <c r="V176" s="115">
        <v>0</v>
      </c>
      <c r="W176" s="115">
        <v>0</v>
      </c>
      <c r="X176" s="115">
        <v>0</v>
      </c>
      <c r="Y176" s="115">
        <v>0</v>
      </c>
      <c r="Z176" s="115">
        <v>0</v>
      </c>
      <c r="AA176" s="115">
        <v>0</v>
      </c>
      <c r="AB176" s="115">
        <v>0</v>
      </c>
      <c r="AC176" s="115">
        <v>0</v>
      </c>
      <c r="AD176" s="115">
        <v>0</v>
      </c>
      <c r="AE176" s="115">
        <v>0</v>
      </c>
      <c r="AF176" s="115">
        <v>0</v>
      </c>
      <c r="AG176" s="115">
        <v>0</v>
      </c>
      <c r="AH176" s="115">
        <v>0</v>
      </c>
    </row>
    <row r="177" spans="1:34" ht="16.5" hidden="1">
      <c r="A177" s="114" t="s">
        <v>154</v>
      </c>
      <c r="B177" s="114" t="s">
        <v>133</v>
      </c>
      <c r="C177" s="114" t="s">
        <v>134</v>
      </c>
      <c r="D177" s="115">
        <v>11.917999999999999</v>
      </c>
      <c r="E177" s="115">
        <v>11.99</v>
      </c>
      <c r="F177" s="115">
        <v>12.05</v>
      </c>
      <c r="G177" s="115">
        <v>12.12</v>
      </c>
      <c r="H177" s="115">
        <v>12.19</v>
      </c>
      <c r="I177" s="115">
        <v>12.26</v>
      </c>
      <c r="J177" s="115">
        <v>12.33</v>
      </c>
      <c r="K177" s="115">
        <v>12.4</v>
      </c>
      <c r="L177" s="115">
        <v>12.47</v>
      </c>
      <c r="M177" s="115">
        <v>12.55</v>
      </c>
      <c r="N177" s="115">
        <v>12.62</v>
      </c>
      <c r="O177" s="115">
        <v>12.69</v>
      </c>
      <c r="P177" s="115">
        <v>12.76</v>
      </c>
      <c r="Q177" s="115">
        <v>12.83</v>
      </c>
      <c r="R177" s="115">
        <v>12.91</v>
      </c>
      <c r="S177" s="115">
        <v>12.98</v>
      </c>
      <c r="T177" s="115">
        <v>13.06</v>
      </c>
      <c r="U177" s="115">
        <v>13.13</v>
      </c>
      <c r="V177" s="115">
        <v>13.21</v>
      </c>
      <c r="W177" s="115">
        <v>13.28</v>
      </c>
      <c r="X177" s="115">
        <v>13.36</v>
      </c>
      <c r="Y177" s="115">
        <v>13.43</v>
      </c>
      <c r="Z177" s="115">
        <v>13.51</v>
      </c>
      <c r="AA177" s="115">
        <v>13.59</v>
      </c>
      <c r="AB177" s="115">
        <v>13.67</v>
      </c>
      <c r="AC177" s="115">
        <v>13.74</v>
      </c>
      <c r="AD177" s="115">
        <v>13.82</v>
      </c>
      <c r="AE177" s="115">
        <v>13.9</v>
      </c>
      <c r="AF177" s="115">
        <v>13.98</v>
      </c>
      <c r="AG177" s="115">
        <v>14.06</v>
      </c>
      <c r="AH177" s="115">
        <v>14.14</v>
      </c>
    </row>
    <row r="178" spans="1:34" ht="16.5" hidden="1">
      <c r="A178" s="114" t="s">
        <v>154</v>
      </c>
      <c r="B178" s="114" t="s">
        <v>55</v>
      </c>
      <c r="C178" s="114" t="s">
        <v>134</v>
      </c>
      <c r="D178" s="115">
        <v>10.737</v>
      </c>
      <c r="E178" s="115">
        <v>10.8</v>
      </c>
      <c r="F178" s="115">
        <v>10.86</v>
      </c>
      <c r="G178" s="115">
        <v>10.92</v>
      </c>
      <c r="H178" s="115">
        <v>10.98</v>
      </c>
      <c r="I178" s="115">
        <v>11.05</v>
      </c>
      <c r="J178" s="115">
        <v>11.11</v>
      </c>
      <c r="K178" s="115">
        <v>11.17</v>
      </c>
      <c r="L178" s="115">
        <v>11.24</v>
      </c>
      <c r="M178" s="115">
        <v>11.3</v>
      </c>
      <c r="N178" s="115">
        <v>11.37</v>
      </c>
      <c r="O178" s="115">
        <v>11.43</v>
      </c>
      <c r="P178" s="115">
        <v>11.5</v>
      </c>
      <c r="Q178" s="115">
        <v>11.56</v>
      </c>
      <c r="R178" s="115">
        <v>11.63</v>
      </c>
      <c r="S178" s="115">
        <v>11.7</v>
      </c>
      <c r="T178" s="115">
        <v>11.76</v>
      </c>
      <c r="U178" s="115">
        <v>11.83</v>
      </c>
      <c r="V178" s="115">
        <v>11.9</v>
      </c>
      <c r="W178" s="115">
        <v>11.97</v>
      </c>
      <c r="X178" s="115">
        <v>12.03</v>
      </c>
      <c r="Y178" s="115">
        <v>12.1</v>
      </c>
      <c r="Z178" s="115">
        <v>12.17</v>
      </c>
      <c r="AA178" s="115">
        <v>12.24</v>
      </c>
      <c r="AB178" s="115">
        <v>12.31</v>
      </c>
      <c r="AC178" s="115">
        <v>12.38</v>
      </c>
      <c r="AD178" s="115">
        <v>12.45</v>
      </c>
      <c r="AE178" s="115">
        <v>12.52</v>
      </c>
      <c r="AF178" s="115">
        <v>12.6</v>
      </c>
      <c r="AG178" s="115">
        <v>12.67</v>
      </c>
      <c r="AH178" s="115">
        <v>12.74</v>
      </c>
    </row>
    <row r="179" spans="1:34" ht="16.5" hidden="1">
      <c r="A179" s="114" t="s">
        <v>154</v>
      </c>
      <c r="B179" s="114" t="s">
        <v>131</v>
      </c>
      <c r="C179" s="114" t="s">
        <v>74</v>
      </c>
      <c r="D179" s="115">
        <v>21.61</v>
      </c>
      <c r="E179" s="115">
        <v>21.11</v>
      </c>
      <c r="F179" s="115">
        <v>20.63</v>
      </c>
      <c r="G179" s="115">
        <v>20.82</v>
      </c>
      <c r="H179" s="115">
        <v>21.01</v>
      </c>
      <c r="I179" s="115">
        <v>21.19</v>
      </c>
      <c r="J179" s="115">
        <v>21.4</v>
      </c>
      <c r="K179" s="115">
        <v>21.61</v>
      </c>
      <c r="L179" s="115">
        <v>21.82</v>
      </c>
      <c r="M179" s="115">
        <v>22.02</v>
      </c>
      <c r="N179" s="115">
        <v>22.21</v>
      </c>
      <c r="O179" s="115">
        <v>22.31</v>
      </c>
      <c r="P179" s="115">
        <v>22.39</v>
      </c>
      <c r="Q179" s="115">
        <v>22.48</v>
      </c>
      <c r="R179" s="115">
        <v>22.56</v>
      </c>
      <c r="S179" s="115">
        <v>22.64</v>
      </c>
      <c r="T179" s="115">
        <v>22.73</v>
      </c>
      <c r="U179" s="115">
        <v>22.83</v>
      </c>
      <c r="V179" s="115">
        <v>22.92</v>
      </c>
      <c r="W179" s="115">
        <v>23.03</v>
      </c>
      <c r="X179" s="115">
        <v>23.11</v>
      </c>
      <c r="Y179" s="115">
        <v>23.18</v>
      </c>
      <c r="Z179" s="115">
        <v>23.23</v>
      </c>
      <c r="AA179" s="115">
        <v>23.29</v>
      </c>
      <c r="AB179" s="115">
        <v>23.34</v>
      </c>
      <c r="AC179" s="115">
        <v>23.39</v>
      </c>
      <c r="AD179" s="115">
        <v>23.44</v>
      </c>
      <c r="AE179" s="115">
        <v>23.49</v>
      </c>
      <c r="AF179" s="115">
        <v>23.53</v>
      </c>
      <c r="AG179" s="115">
        <v>23.57</v>
      </c>
      <c r="AH179" s="115">
        <v>23.62</v>
      </c>
    </row>
    <row r="180" spans="1:34" ht="16.5" hidden="1">
      <c r="A180" s="114" t="s">
        <v>154</v>
      </c>
      <c r="B180" s="114" t="s">
        <v>133</v>
      </c>
      <c r="C180" s="114" t="s">
        <v>74</v>
      </c>
      <c r="D180" s="115">
        <v>10.93</v>
      </c>
      <c r="E180" s="115">
        <v>10.44</v>
      </c>
      <c r="F180" s="115">
        <v>9.9700000000000006</v>
      </c>
      <c r="G180" s="115">
        <v>10.17</v>
      </c>
      <c r="H180" s="115">
        <v>10.36</v>
      </c>
      <c r="I180" s="115">
        <v>10.56</v>
      </c>
      <c r="J180" s="115">
        <v>10.77</v>
      </c>
      <c r="K180" s="115">
        <v>10.99</v>
      </c>
      <c r="L180" s="115">
        <v>11.2</v>
      </c>
      <c r="M180" s="115">
        <v>11.41</v>
      </c>
      <c r="N180" s="115">
        <v>11.61</v>
      </c>
      <c r="O180" s="115">
        <v>11.72</v>
      </c>
      <c r="P180" s="115">
        <v>11.82</v>
      </c>
      <c r="Q180" s="115">
        <v>11.9</v>
      </c>
      <c r="R180" s="115">
        <v>11.97</v>
      </c>
      <c r="S180" s="115">
        <v>12.04</v>
      </c>
      <c r="T180" s="115">
        <v>12.12</v>
      </c>
      <c r="U180" s="115">
        <v>12.2</v>
      </c>
      <c r="V180" s="115">
        <v>12.29</v>
      </c>
      <c r="W180" s="115">
        <v>12.38</v>
      </c>
      <c r="X180" s="115">
        <v>12.46</v>
      </c>
      <c r="Y180" s="115">
        <v>12.52</v>
      </c>
      <c r="Z180" s="115">
        <v>12.55</v>
      </c>
      <c r="AA180" s="115">
        <v>12.61</v>
      </c>
      <c r="AB180" s="115">
        <v>12.65</v>
      </c>
      <c r="AC180" s="115">
        <v>12.69</v>
      </c>
      <c r="AD180" s="115">
        <v>12.73</v>
      </c>
      <c r="AE180" s="115">
        <v>12.77</v>
      </c>
      <c r="AF180" s="115">
        <v>12.8</v>
      </c>
      <c r="AG180" s="115">
        <v>12.84</v>
      </c>
      <c r="AH180" s="115">
        <v>12.88</v>
      </c>
    </row>
    <row r="181" spans="1:34" ht="16.5">
      <c r="A181" s="114" t="s">
        <v>154</v>
      </c>
      <c r="B181" s="114" t="s">
        <v>55</v>
      </c>
      <c r="C181" s="114" t="s">
        <v>74</v>
      </c>
      <c r="D181" s="115">
        <v>5.42</v>
      </c>
      <c r="E181" s="115">
        <v>5.26</v>
      </c>
      <c r="F181" s="115">
        <v>5.54</v>
      </c>
      <c r="G181" s="115">
        <v>6.31</v>
      </c>
      <c r="H181" s="115">
        <v>6.69</v>
      </c>
      <c r="I181" s="115">
        <v>7.06</v>
      </c>
      <c r="J181" s="115">
        <v>7.3</v>
      </c>
      <c r="K181" s="115">
        <v>7.55</v>
      </c>
      <c r="L181" s="115">
        <v>7.81</v>
      </c>
      <c r="M181" s="115">
        <v>8.0500000000000007</v>
      </c>
      <c r="N181" s="115">
        <v>8.2799999999999994</v>
      </c>
      <c r="O181" s="115">
        <v>8.43</v>
      </c>
      <c r="P181" s="115">
        <v>8.56</v>
      </c>
      <c r="Q181" s="115">
        <v>8.65</v>
      </c>
      <c r="R181" s="115">
        <v>8.69</v>
      </c>
      <c r="S181" s="115">
        <v>8.74</v>
      </c>
      <c r="T181" s="115">
        <v>8.7899999999999991</v>
      </c>
      <c r="U181" s="115">
        <v>8.86</v>
      </c>
      <c r="V181" s="115">
        <v>8.93</v>
      </c>
      <c r="W181" s="115">
        <v>9</v>
      </c>
      <c r="X181" s="115">
        <v>9.06</v>
      </c>
      <c r="Y181" s="115">
        <v>9.1</v>
      </c>
      <c r="Z181" s="115">
        <v>9.1199999999999992</v>
      </c>
      <c r="AA181" s="115">
        <v>9.16</v>
      </c>
      <c r="AB181" s="115">
        <v>9.18</v>
      </c>
      <c r="AC181" s="115">
        <v>9.1999999999999993</v>
      </c>
      <c r="AD181" s="115">
        <v>9.23</v>
      </c>
      <c r="AE181" s="115">
        <v>9.24</v>
      </c>
      <c r="AF181" s="115">
        <v>9.26</v>
      </c>
      <c r="AG181" s="115">
        <v>9.2799999999999994</v>
      </c>
      <c r="AH181" s="115">
        <v>9.3000000000000007</v>
      </c>
    </row>
    <row r="182" spans="1:34" ht="16.5" hidden="1">
      <c r="A182" s="114" t="s">
        <v>154</v>
      </c>
      <c r="B182" s="114" t="s">
        <v>131</v>
      </c>
      <c r="C182" s="114" t="s">
        <v>135</v>
      </c>
      <c r="D182" s="115">
        <v>29.341999999999999</v>
      </c>
      <c r="E182" s="115">
        <v>28.96</v>
      </c>
      <c r="F182" s="115">
        <v>28.61</v>
      </c>
      <c r="G182" s="115">
        <v>28.81</v>
      </c>
      <c r="H182" s="115">
        <v>29.02</v>
      </c>
      <c r="I182" s="115">
        <v>29.22</v>
      </c>
      <c r="J182" s="115">
        <v>29.42</v>
      </c>
      <c r="K182" s="115">
        <v>29.62</v>
      </c>
      <c r="L182" s="115">
        <v>29.83</v>
      </c>
      <c r="M182" s="115">
        <v>30.03</v>
      </c>
      <c r="N182" s="115">
        <v>30.23</v>
      </c>
      <c r="O182" s="115">
        <v>30.43</v>
      </c>
      <c r="P182" s="115">
        <v>30.63</v>
      </c>
      <c r="Q182" s="115">
        <v>30.84</v>
      </c>
      <c r="R182" s="115">
        <v>31.04</v>
      </c>
      <c r="S182" s="115">
        <v>31.24</v>
      </c>
      <c r="T182" s="115">
        <v>31.44</v>
      </c>
      <c r="U182" s="115">
        <v>31.64</v>
      </c>
      <c r="V182" s="115">
        <v>31.84</v>
      </c>
      <c r="W182" s="115">
        <v>32.04</v>
      </c>
      <c r="X182" s="115">
        <v>32.24</v>
      </c>
      <c r="Y182" s="115">
        <v>32.450000000000003</v>
      </c>
      <c r="Z182" s="115">
        <v>32.65</v>
      </c>
      <c r="AA182" s="115">
        <v>32.85</v>
      </c>
      <c r="AB182" s="115">
        <v>33.049999999999997</v>
      </c>
      <c r="AC182" s="115">
        <v>33.25</v>
      </c>
      <c r="AD182" s="115">
        <v>33.450000000000003</v>
      </c>
      <c r="AE182" s="115">
        <v>33.65</v>
      </c>
      <c r="AF182" s="115">
        <v>33.86</v>
      </c>
      <c r="AG182" s="115">
        <v>34.06</v>
      </c>
      <c r="AH182" s="115">
        <v>34.26</v>
      </c>
    </row>
    <row r="183" spans="1:34" ht="16.5" hidden="1">
      <c r="A183" s="114" t="s">
        <v>154</v>
      </c>
      <c r="B183" s="114" t="s">
        <v>131</v>
      </c>
      <c r="C183" s="114" t="s">
        <v>136</v>
      </c>
      <c r="D183" s="115">
        <v>25.248999999999999</v>
      </c>
      <c r="E183" s="115">
        <v>24.69</v>
      </c>
      <c r="F183" s="115">
        <v>24.16</v>
      </c>
      <c r="G183" s="115">
        <v>24.36</v>
      </c>
      <c r="H183" s="115">
        <v>24.56</v>
      </c>
      <c r="I183" s="115">
        <v>24.77</v>
      </c>
      <c r="J183" s="115">
        <v>24.97</v>
      </c>
      <c r="K183" s="115">
        <v>25.17</v>
      </c>
      <c r="L183" s="115">
        <v>25.37</v>
      </c>
      <c r="M183" s="115">
        <v>25.57</v>
      </c>
      <c r="N183" s="115">
        <v>25.77</v>
      </c>
      <c r="O183" s="115">
        <v>25.97</v>
      </c>
      <c r="P183" s="115">
        <v>26.16</v>
      </c>
      <c r="Q183" s="115">
        <v>26.36</v>
      </c>
      <c r="R183" s="115">
        <v>26.56</v>
      </c>
      <c r="S183" s="115">
        <v>26.75</v>
      </c>
      <c r="T183" s="115">
        <v>26.95</v>
      </c>
      <c r="U183" s="115">
        <v>27.15</v>
      </c>
      <c r="V183" s="115">
        <v>27.34</v>
      </c>
      <c r="W183" s="115">
        <v>27.54</v>
      </c>
      <c r="X183" s="115">
        <v>27.73</v>
      </c>
      <c r="Y183" s="115">
        <v>27.93</v>
      </c>
      <c r="Z183" s="115">
        <v>28.12</v>
      </c>
      <c r="AA183" s="115">
        <v>28.31</v>
      </c>
      <c r="AB183" s="115">
        <v>28.51</v>
      </c>
      <c r="AC183" s="115">
        <v>28.7</v>
      </c>
      <c r="AD183" s="115">
        <v>28.89</v>
      </c>
      <c r="AE183" s="115">
        <v>29.09</v>
      </c>
      <c r="AF183" s="115">
        <v>29.28</v>
      </c>
      <c r="AG183" s="115">
        <v>29.47</v>
      </c>
      <c r="AH183" s="115">
        <v>29.66</v>
      </c>
    </row>
    <row r="184" spans="1:34" ht="16.5" hidden="1">
      <c r="A184" s="114" t="s">
        <v>154</v>
      </c>
      <c r="B184" s="114" t="s">
        <v>131</v>
      </c>
      <c r="C184" s="114" t="s">
        <v>137</v>
      </c>
      <c r="D184" s="115">
        <v>0</v>
      </c>
      <c r="E184" s="115">
        <v>0</v>
      </c>
      <c r="F184" s="115">
        <v>0</v>
      </c>
      <c r="G184" s="115">
        <v>0</v>
      </c>
      <c r="H184" s="115">
        <v>0</v>
      </c>
      <c r="I184" s="115">
        <v>0</v>
      </c>
      <c r="J184" s="115">
        <v>0</v>
      </c>
      <c r="K184" s="115">
        <v>0</v>
      </c>
      <c r="L184" s="115">
        <v>0</v>
      </c>
      <c r="M184" s="115">
        <v>0</v>
      </c>
      <c r="N184" s="115">
        <v>0</v>
      </c>
      <c r="O184" s="115">
        <v>0</v>
      </c>
      <c r="P184" s="115">
        <v>0</v>
      </c>
      <c r="Q184" s="115">
        <v>0</v>
      </c>
      <c r="R184" s="115">
        <v>0</v>
      </c>
      <c r="S184" s="115">
        <v>0</v>
      </c>
      <c r="T184" s="115">
        <v>0</v>
      </c>
      <c r="U184" s="115">
        <v>0</v>
      </c>
      <c r="V184" s="115">
        <v>0</v>
      </c>
      <c r="W184" s="115">
        <v>0</v>
      </c>
      <c r="X184" s="115">
        <v>0</v>
      </c>
      <c r="Y184" s="115">
        <v>0</v>
      </c>
      <c r="Z184" s="115">
        <v>0</v>
      </c>
      <c r="AA184" s="115">
        <v>0</v>
      </c>
      <c r="AB184" s="115">
        <v>0</v>
      </c>
      <c r="AC184" s="115">
        <v>0</v>
      </c>
      <c r="AD184" s="115">
        <v>0</v>
      </c>
      <c r="AE184" s="115">
        <v>0</v>
      </c>
      <c r="AF184" s="115">
        <v>0</v>
      </c>
      <c r="AG184" s="115">
        <v>0</v>
      </c>
      <c r="AH184" s="115">
        <v>0</v>
      </c>
    </row>
    <row r="185" spans="1:34" ht="16.5" hidden="1">
      <c r="A185" s="114" t="s">
        <v>154</v>
      </c>
      <c r="B185" s="114" t="s">
        <v>131</v>
      </c>
      <c r="C185" s="114" t="s">
        <v>138</v>
      </c>
      <c r="D185" s="115">
        <v>2.2669999999999999</v>
      </c>
      <c r="E185" s="115">
        <v>2.2799999999999998</v>
      </c>
      <c r="F185" s="115">
        <v>2.29</v>
      </c>
      <c r="G185" s="115">
        <v>2.2999999999999998</v>
      </c>
      <c r="H185" s="115">
        <v>2.31</v>
      </c>
      <c r="I185" s="115">
        <v>2.3199999999999998</v>
      </c>
      <c r="J185" s="115">
        <v>2.33</v>
      </c>
      <c r="K185" s="115">
        <v>2.34</v>
      </c>
      <c r="L185" s="115">
        <v>2.36</v>
      </c>
      <c r="M185" s="115">
        <v>2.37</v>
      </c>
      <c r="N185" s="115">
        <v>2.38</v>
      </c>
      <c r="O185" s="115">
        <v>2.39</v>
      </c>
      <c r="P185" s="115">
        <v>2.4</v>
      </c>
      <c r="Q185" s="115">
        <v>2.41</v>
      </c>
      <c r="R185" s="115">
        <v>2.42</v>
      </c>
      <c r="S185" s="115">
        <v>2.44</v>
      </c>
      <c r="T185" s="115">
        <v>2.4500000000000002</v>
      </c>
      <c r="U185" s="115">
        <v>2.46</v>
      </c>
      <c r="V185" s="115">
        <v>2.4700000000000002</v>
      </c>
      <c r="W185" s="115">
        <v>2.48</v>
      </c>
      <c r="X185" s="115">
        <v>2.4900000000000002</v>
      </c>
      <c r="Y185" s="115">
        <v>2.5099999999999998</v>
      </c>
      <c r="Z185" s="115">
        <v>2.52</v>
      </c>
      <c r="AA185" s="115">
        <v>2.5299999999999998</v>
      </c>
      <c r="AB185" s="115">
        <v>2.54</v>
      </c>
      <c r="AC185" s="115">
        <v>2.5499999999999998</v>
      </c>
      <c r="AD185" s="115">
        <v>2.57</v>
      </c>
      <c r="AE185" s="115">
        <v>2.58</v>
      </c>
      <c r="AF185" s="115">
        <v>2.59</v>
      </c>
      <c r="AG185" s="115">
        <v>2.6</v>
      </c>
      <c r="AH185" s="115">
        <v>2.62</v>
      </c>
    </row>
    <row r="186" spans="1:34" ht="16.5" hidden="1">
      <c r="A186" s="114" t="s">
        <v>154</v>
      </c>
      <c r="B186" s="114" t="s">
        <v>131</v>
      </c>
      <c r="C186" s="114" t="s">
        <v>139</v>
      </c>
      <c r="D186" s="115">
        <v>26.103000000000002</v>
      </c>
      <c r="E186" s="115">
        <v>26.29</v>
      </c>
      <c r="F186" s="115">
        <v>27.98</v>
      </c>
      <c r="G186" s="115">
        <v>30.28</v>
      </c>
      <c r="H186" s="115">
        <v>31.24</v>
      </c>
      <c r="I186" s="115">
        <v>32.19</v>
      </c>
      <c r="J186" s="115">
        <v>33.22</v>
      </c>
      <c r="K186" s="115">
        <v>33.04</v>
      </c>
      <c r="L186" s="115">
        <v>32.9</v>
      </c>
      <c r="M186" s="115">
        <v>32.659999999999997</v>
      </c>
      <c r="N186" s="115">
        <v>32.46</v>
      </c>
      <c r="O186" s="115">
        <v>32.28</v>
      </c>
      <c r="P186" s="115">
        <v>32.090000000000003</v>
      </c>
      <c r="Q186" s="115">
        <v>31.88</v>
      </c>
      <c r="R186" s="115">
        <v>31.72</v>
      </c>
      <c r="S186" s="115">
        <v>31.55</v>
      </c>
      <c r="T186" s="115">
        <v>31.4</v>
      </c>
      <c r="U186" s="115">
        <v>31.31</v>
      </c>
      <c r="V186" s="115">
        <v>31.21</v>
      </c>
      <c r="W186" s="115">
        <v>31.12</v>
      </c>
      <c r="X186" s="115">
        <v>31.04</v>
      </c>
      <c r="Y186" s="115">
        <v>30.95</v>
      </c>
      <c r="Z186" s="115">
        <v>30.82</v>
      </c>
      <c r="AA186" s="115">
        <v>30.72</v>
      </c>
      <c r="AB186" s="115">
        <v>30.61</v>
      </c>
      <c r="AC186" s="115">
        <v>30.48</v>
      </c>
      <c r="AD186" s="115">
        <v>30.35</v>
      </c>
      <c r="AE186" s="115">
        <v>30.21</v>
      </c>
      <c r="AF186" s="115">
        <v>30.08</v>
      </c>
      <c r="AG186" s="115">
        <v>29.96</v>
      </c>
      <c r="AH186" s="115">
        <v>29.85</v>
      </c>
    </row>
    <row r="187" spans="1:34" ht="16.5" hidden="1">
      <c r="A187" s="114" t="s">
        <v>154</v>
      </c>
      <c r="B187" s="114" t="s">
        <v>131</v>
      </c>
      <c r="C187" s="114" t="s">
        <v>140</v>
      </c>
      <c r="D187" s="115">
        <v>75.757999999999996</v>
      </c>
      <c r="E187" s="115">
        <v>75.44</v>
      </c>
      <c r="F187" s="115">
        <v>75.16</v>
      </c>
      <c r="G187" s="115">
        <v>75.599999999999994</v>
      </c>
      <c r="H187" s="115">
        <v>76.05</v>
      </c>
      <c r="I187" s="115">
        <v>76.5</v>
      </c>
      <c r="J187" s="115">
        <v>76.95</v>
      </c>
      <c r="K187" s="115">
        <v>77.400000000000006</v>
      </c>
      <c r="L187" s="115">
        <v>77.849999999999994</v>
      </c>
      <c r="M187" s="115">
        <v>78.3</v>
      </c>
      <c r="N187" s="115">
        <v>78.75</v>
      </c>
      <c r="O187" s="115">
        <v>79.2</v>
      </c>
      <c r="P187" s="115">
        <v>79.650000000000006</v>
      </c>
      <c r="Q187" s="115">
        <v>80.11</v>
      </c>
      <c r="R187" s="115">
        <v>80.56</v>
      </c>
      <c r="S187" s="115">
        <v>81.010000000000005</v>
      </c>
      <c r="T187" s="115">
        <v>81.47</v>
      </c>
      <c r="U187" s="115">
        <v>81.93</v>
      </c>
      <c r="V187" s="115">
        <v>82.38</v>
      </c>
      <c r="W187" s="115">
        <v>82.84</v>
      </c>
      <c r="X187" s="115">
        <v>83.3</v>
      </c>
      <c r="Y187" s="115">
        <v>83.76</v>
      </c>
      <c r="Z187" s="115">
        <v>84.22</v>
      </c>
      <c r="AA187" s="115">
        <v>84.68</v>
      </c>
      <c r="AB187" s="115">
        <v>85.15</v>
      </c>
      <c r="AC187" s="115">
        <v>85.61</v>
      </c>
      <c r="AD187" s="115">
        <v>86.08</v>
      </c>
      <c r="AE187" s="115">
        <v>86.54</v>
      </c>
      <c r="AF187" s="115">
        <v>87.01</v>
      </c>
      <c r="AG187" s="115">
        <v>87.48</v>
      </c>
      <c r="AH187" s="115">
        <v>87.95</v>
      </c>
    </row>
    <row r="188" spans="1:34" ht="16.5" hidden="1">
      <c r="A188" s="114" t="s">
        <v>154</v>
      </c>
      <c r="B188" s="114" t="s">
        <v>131</v>
      </c>
      <c r="C188" s="114" t="s">
        <v>141</v>
      </c>
      <c r="D188" s="115">
        <v>24.286000000000001</v>
      </c>
      <c r="E188" s="115">
        <v>24.51</v>
      </c>
      <c r="F188" s="115">
        <v>26.23</v>
      </c>
      <c r="G188" s="115">
        <v>28.55</v>
      </c>
      <c r="H188" s="115">
        <v>29.54</v>
      </c>
      <c r="I188" s="115">
        <v>30.52</v>
      </c>
      <c r="J188" s="115">
        <v>31.58</v>
      </c>
      <c r="K188" s="115">
        <v>31.43</v>
      </c>
      <c r="L188" s="115">
        <v>31.32</v>
      </c>
      <c r="M188" s="115">
        <v>31.12</v>
      </c>
      <c r="N188" s="115">
        <v>30.94</v>
      </c>
      <c r="O188" s="115">
        <v>30.79</v>
      </c>
      <c r="P188" s="115">
        <v>30.63</v>
      </c>
      <c r="Q188" s="115">
        <v>30.46</v>
      </c>
      <c r="R188" s="115">
        <v>30.31</v>
      </c>
      <c r="S188" s="115">
        <v>30.17</v>
      </c>
      <c r="T188" s="115">
        <v>30.05</v>
      </c>
      <c r="U188" s="115">
        <v>29.98</v>
      </c>
      <c r="V188" s="115">
        <v>29.89</v>
      </c>
      <c r="W188" s="115">
        <v>29.84</v>
      </c>
      <c r="X188" s="115">
        <v>29.77</v>
      </c>
      <c r="Y188" s="115">
        <v>29.7</v>
      </c>
      <c r="Z188" s="115">
        <v>29.6</v>
      </c>
      <c r="AA188" s="115">
        <v>29.52</v>
      </c>
      <c r="AB188" s="115">
        <v>29.43</v>
      </c>
      <c r="AC188" s="115">
        <v>29.31</v>
      </c>
      <c r="AD188" s="115">
        <v>29.2</v>
      </c>
      <c r="AE188" s="115">
        <v>29.1</v>
      </c>
      <c r="AF188" s="115">
        <v>28.99</v>
      </c>
      <c r="AG188" s="115">
        <v>28.88</v>
      </c>
      <c r="AH188" s="115">
        <v>28.78</v>
      </c>
    </row>
    <row r="189" spans="1:34" ht="16.5" hidden="1">
      <c r="A189" s="114" t="s">
        <v>154</v>
      </c>
      <c r="B189" s="114" t="s">
        <v>131</v>
      </c>
      <c r="C189" s="114" t="s">
        <v>142</v>
      </c>
      <c r="D189" s="115">
        <v>40.392000000000003</v>
      </c>
      <c r="E189" s="115">
        <v>39.909999999999997</v>
      </c>
      <c r="F189" s="115">
        <v>39.46</v>
      </c>
      <c r="G189" s="115">
        <v>39.74</v>
      </c>
      <c r="H189" s="115">
        <v>40.01</v>
      </c>
      <c r="I189" s="115">
        <v>40.29</v>
      </c>
      <c r="J189" s="115">
        <v>40.56</v>
      </c>
      <c r="K189" s="115">
        <v>40.840000000000003</v>
      </c>
      <c r="L189" s="115">
        <v>41.11</v>
      </c>
      <c r="M189" s="115">
        <v>41.38</v>
      </c>
      <c r="N189" s="115">
        <v>41.66</v>
      </c>
      <c r="O189" s="115">
        <v>41.93</v>
      </c>
      <c r="P189" s="115">
        <v>42.21</v>
      </c>
      <c r="Q189" s="115">
        <v>42.48</v>
      </c>
      <c r="R189" s="115">
        <v>42.75</v>
      </c>
      <c r="S189" s="115">
        <v>43.03</v>
      </c>
      <c r="T189" s="115">
        <v>43.3</v>
      </c>
      <c r="U189" s="115">
        <v>43.57</v>
      </c>
      <c r="V189" s="115">
        <v>43.84</v>
      </c>
      <c r="W189" s="115">
        <v>44.12</v>
      </c>
      <c r="X189" s="115">
        <v>44.39</v>
      </c>
      <c r="Y189" s="115">
        <v>44.66</v>
      </c>
      <c r="Z189" s="115">
        <v>44.94</v>
      </c>
      <c r="AA189" s="115">
        <v>45.21</v>
      </c>
      <c r="AB189" s="115">
        <v>45.49</v>
      </c>
      <c r="AC189" s="115">
        <v>45.76</v>
      </c>
      <c r="AD189" s="115">
        <v>46.03</v>
      </c>
      <c r="AE189" s="115">
        <v>46.31</v>
      </c>
      <c r="AF189" s="115">
        <v>46.58</v>
      </c>
      <c r="AG189" s="115">
        <v>46.86</v>
      </c>
      <c r="AH189" s="115">
        <v>47.13</v>
      </c>
    </row>
    <row r="190" spans="1:34" ht="16.5" hidden="1">
      <c r="A190" s="114" t="s">
        <v>154</v>
      </c>
      <c r="B190" s="114" t="s">
        <v>131</v>
      </c>
      <c r="C190" s="114" t="s">
        <v>143</v>
      </c>
      <c r="D190" s="115">
        <v>32.942</v>
      </c>
      <c r="E190" s="115">
        <v>32.47</v>
      </c>
      <c r="F190" s="115">
        <v>32.03</v>
      </c>
      <c r="G190" s="115">
        <v>32.270000000000003</v>
      </c>
      <c r="H190" s="115">
        <v>32.5</v>
      </c>
      <c r="I190" s="115">
        <v>32.729999999999997</v>
      </c>
      <c r="J190" s="115">
        <v>32.97</v>
      </c>
      <c r="K190" s="115">
        <v>33.200000000000003</v>
      </c>
      <c r="L190" s="115">
        <v>33.43</v>
      </c>
      <c r="M190" s="115">
        <v>33.659999999999997</v>
      </c>
      <c r="N190" s="115">
        <v>33.89</v>
      </c>
      <c r="O190" s="115">
        <v>34.130000000000003</v>
      </c>
      <c r="P190" s="115">
        <v>34.36</v>
      </c>
      <c r="Q190" s="115">
        <v>34.590000000000003</v>
      </c>
      <c r="R190" s="115">
        <v>34.82</v>
      </c>
      <c r="S190" s="115">
        <v>35.049999999999997</v>
      </c>
      <c r="T190" s="115">
        <v>35.28</v>
      </c>
      <c r="U190" s="115">
        <v>35.51</v>
      </c>
      <c r="V190" s="115">
        <v>35.74</v>
      </c>
      <c r="W190" s="115">
        <v>35.97</v>
      </c>
      <c r="X190" s="115">
        <v>36.200000000000003</v>
      </c>
      <c r="Y190" s="115">
        <v>36.43</v>
      </c>
      <c r="Z190" s="115">
        <v>36.659999999999997</v>
      </c>
      <c r="AA190" s="115">
        <v>36.89</v>
      </c>
      <c r="AB190" s="115">
        <v>37.119999999999997</v>
      </c>
      <c r="AC190" s="115">
        <v>37.35</v>
      </c>
      <c r="AD190" s="115">
        <v>37.58</v>
      </c>
      <c r="AE190" s="115">
        <v>37.81</v>
      </c>
      <c r="AF190" s="115">
        <v>38.04</v>
      </c>
      <c r="AG190" s="115">
        <v>38.270000000000003</v>
      </c>
      <c r="AH190" s="115">
        <v>38.5</v>
      </c>
    </row>
    <row r="191" spans="1:34" ht="16.5" hidden="1">
      <c r="A191" s="114" t="s">
        <v>154</v>
      </c>
      <c r="B191" s="114" t="s">
        <v>131</v>
      </c>
      <c r="C191" s="114" t="s">
        <v>144</v>
      </c>
      <c r="D191" s="115">
        <v>2.2669999999999999</v>
      </c>
      <c r="E191" s="115">
        <v>2.2799999999999998</v>
      </c>
      <c r="F191" s="115">
        <v>2.29</v>
      </c>
      <c r="G191" s="115">
        <v>2.2999999999999998</v>
      </c>
      <c r="H191" s="115">
        <v>2.31</v>
      </c>
      <c r="I191" s="115">
        <v>2.3199999999999998</v>
      </c>
      <c r="J191" s="115">
        <v>2.33</v>
      </c>
      <c r="K191" s="115">
        <v>2.34</v>
      </c>
      <c r="L191" s="115">
        <v>2.36</v>
      </c>
      <c r="M191" s="115">
        <v>2.37</v>
      </c>
      <c r="N191" s="115">
        <v>2.38</v>
      </c>
      <c r="O191" s="115">
        <v>2.39</v>
      </c>
      <c r="P191" s="115">
        <v>2.4</v>
      </c>
      <c r="Q191" s="115">
        <v>2.41</v>
      </c>
      <c r="R191" s="115">
        <v>2.42</v>
      </c>
      <c r="S191" s="115">
        <v>2.44</v>
      </c>
      <c r="T191" s="115">
        <v>2.4500000000000002</v>
      </c>
      <c r="U191" s="115">
        <v>2.46</v>
      </c>
      <c r="V191" s="115">
        <v>2.4700000000000002</v>
      </c>
      <c r="W191" s="115">
        <v>2.48</v>
      </c>
      <c r="X191" s="115">
        <v>2.4900000000000002</v>
      </c>
      <c r="Y191" s="115">
        <v>2.5099999999999998</v>
      </c>
      <c r="Z191" s="115">
        <v>2.52</v>
      </c>
      <c r="AA191" s="115">
        <v>2.5299999999999998</v>
      </c>
      <c r="AB191" s="115">
        <v>2.54</v>
      </c>
      <c r="AC191" s="115">
        <v>2.5499999999999998</v>
      </c>
      <c r="AD191" s="115">
        <v>2.57</v>
      </c>
      <c r="AE191" s="115">
        <v>2.58</v>
      </c>
      <c r="AF191" s="115">
        <v>2.59</v>
      </c>
      <c r="AG191" s="115">
        <v>2.6</v>
      </c>
      <c r="AH191" s="115">
        <v>2.62</v>
      </c>
    </row>
    <row r="192" spans="1:34" ht="16.5" hidden="1">
      <c r="A192" s="114" t="s">
        <v>154</v>
      </c>
      <c r="B192" s="114" t="s">
        <v>131</v>
      </c>
      <c r="C192" s="114" t="s">
        <v>145</v>
      </c>
      <c r="D192" s="115">
        <v>4.016</v>
      </c>
      <c r="E192" s="115">
        <v>3.03</v>
      </c>
      <c r="F192" s="115">
        <v>2.09</v>
      </c>
      <c r="G192" s="115">
        <v>2.23</v>
      </c>
      <c r="H192" s="115">
        <v>2.37</v>
      </c>
      <c r="I192" s="115">
        <v>2.5099999999999998</v>
      </c>
      <c r="J192" s="115">
        <v>2.64</v>
      </c>
      <c r="K192" s="115">
        <v>2.77</v>
      </c>
      <c r="L192" s="115">
        <v>2.9</v>
      </c>
      <c r="M192" s="115">
        <v>3.03</v>
      </c>
      <c r="N192" s="115">
        <v>3.16</v>
      </c>
      <c r="O192" s="115">
        <v>3.28</v>
      </c>
      <c r="P192" s="115">
        <v>3.41</v>
      </c>
      <c r="Q192" s="115">
        <v>3.53</v>
      </c>
      <c r="R192" s="115">
        <v>3.65</v>
      </c>
      <c r="S192" s="115">
        <v>3.77</v>
      </c>
      <c r="T192" s="115">
        <v>3.89</v>
      </c>
      <c r="U192" s="115">
        <v>4.01</v>
      </c>
      <c r="V192" s="115">
        <v>4.12</v>
      </c>
      <c r="W192" s="115">
        <v>4.2300000000000004</v>
      </c>
      <c r="X192" s="115">
        <v>4.3499999999999996</v>
      </c>
      <c r="Y192" s="115">
        <v>4.46</v>
      </c>
      <c r="Z192" s="115">
        <v>4.57</v>
      </c>
      <c r="AA192" s="115">
        <v>4.68</v>
      </c>
      <c r="AB192" s="115">
        <v>4.79</v>
      </c>
      <c r="AC192" s="115">
        <v>4.8899999999999997</v>
      </c>
      <c r="AD192" s="115">
        <v>5</v>
      </c>
      <c r="AE192" s="115">
        <v>5.0999999999999996</v>
      </c>
      <c r="AF192" s="115">
        <v>5.2</v>
      </c>
      <c r="AG192" s="115">
        <v>5.31</v>
      </c>
      <c r="AH192" s="115">
        <v>5.41</v>
      </c>
    </row>
    <row r="193" spans="1:34" ht="16.5" hidden="1">
      <c r="A193" s="114" t="s">
        <v>154</v>
      </c>
      <c r="B193" s="114" t="s">
        <v>131</v>
      </c>
      <c r="C193" s="114" t="s">
        <v>146</v>
      </c>
      <c r="D193" s="115">
        <v>4.5430000000000001</v>
      </c>
      <c r="E193" s="115">
        <v>4.2300000000000004</v>
      </c>
      <c r="F193" s="115">
        <v>3.94</v>
      </c>
      <c r="G193" s="115">
        <v>4</v>
      </c>
      <c r="H193" s="115">
        <v>4.0599999999999996</v>
      </c>
      <c r="I193" s="115">
        <v>4.12</v>
      </c>
      <c r="J193" s="115">
        <v>4.18</v>
      </c>
      <c r="K193" s="115">
        <v>4.24</v>
      </c>
      <c r="L193" s="115">
        <v>4.3</v>
      </c>
      <c r="M193" s="115">
        <v>4.3600000000000003</v>
      </c>
      <c r="N193" s="115">
        <v>4.42</v>
      </c>
      <c r="O193" s="115">
        <v>4.47</v>
      </c>
      <c r="P193" s="115">
        <v>4.53</v>
      </c>
      <c r="Q193" s="115">
        <v>4.59</v>
      </c>
      <c r="R193" s="115">
        <v>4.6399999999999997</v>
      </c>
      <c r="S193" s="115">
        <v>4.7</v>
      </c>
      <c r="T193" s="115">
        <v>4.76</v>
      </c>
      <c r="U193" s="115">
        <v>4.8099999999999996</v>
      </c>
      <c r="V193" s="115">
        <v>4.87</v>
      </c>
      <c r="W193" s="115">
        <v>4.92</v>
      </c>
      <c r="X193" s="115">
        <v>4.97</v>
      </c>
      <c r="Y193" s="115">
        <v>5.03</v>
      </c>
      <c r="Z193" s="115">
        <v>5.08</v>
      </c>
      <c r="AA193" s="115">
        <v>5.14</v>
      </c>
      <c r="AB193" s="115">
        <v>5.19</v>
      </c>
      <c r="AC193" s="115">
        <v>5.24</v>
      </c>
      <c r="AD193" s="115">
        <v>5.29</v>
      </c>
      <c r="AE193" s="115">
        <v>5.34</v>
      </c>
      <c r="AF193" s="115">
        <v>5.4</v>
      </c>
      <c r="AG193" s="115">
        <v>5.45</v>
      </c>
      <c r="AH193" s="115">
        <v>5.5</v>
      </c>
    </row>
    <row r="194" spans="1:34" ht="16.5" hidden="1">
      <c r="A194" s="114" t="s">
        <v>155</v>
      </c>
      <c r="B194" s="114" t="s">
        <v>131</v>
      </c>
      <c r="C194" s="114" t="s">
        <v>132</v>
      </c>
      <c r="D194" s="115">
        <v>0.16200000000000001</v>
      </c>
      <c r="E194" s="115">
        <v>0.17</v>
      </c>
      <c r="F194" s="115">
        <v>0.18</v>
      </c>
      <c r="G194" s="115">
        <v>0.19</v>
      </c>
      <c r="H194" s="115">
        <v>0.19</v>
      </c>
      <c r="I194" s="115">
        <v>0.19</v>
      </c>
      <c r="J194" s="115">
        <v>0.19</v>
      </c>
      <c r="K194" s="115">
        <v>0.2</v>
      </c>
      <c r="L194" s="115">
        <v>0.2</v>
      </c>
      <c r="M194" s="115">
        <v>0.2</v>
      </c>
      <c r="N194" s="115">
        <v>0.2</v>
      </c>
      <c r="O194" s="115">
        <v>0.21</v>
      </c>
      <c r="P194" s="115">
        <v>0.21</v>
      </c>
      <c r="Q194" s="115">
        <v>0.21</v>
      </c>
      <c r="R194" s="115">
        <v>0.21</v>
      </c>
      <c r="S194" s="115">
        <v>0.21</v>
      </c>
      <c r="T194" s="115">
        <v>0.21</v>
      </c>
      <c r="U194" s="115">
        <v>0.21</v>
      </c>
      <c r="V194" s="115">
        <v>0.22</v>
      </c>
      <c r="W194" s="115">
        <v>0.22</v>
      </c>
      <c r="X194" s="115">
        <v>0.22</v>
      </c>
      <c r="Y194" s="115">
        <v>0.22</v>
      </c>
      <c r="Z194" s="115">
        <v>0.22</v>
      </c>
      <c r="AA194" s="115">
        <v>0.23</v>
      </c>
      <c r="AB194" s="115">
        <v>0.23</v>
      </c>
      <c r="AC194" s="115">
        <v>0.23</v>
      </c>
      <c r="AD194" s="115">
        <v>0.23</v>
      </c>
      <c r="AE194" s="115">
        <v>0.23</v>
      </c>
      <c r="AF194" s="115">
        <v>0.23</v>
      </c>
      <c r="AG194" s="115">
        <v>0.23</v>
      </c>
      <c r="AH194" s="115">
        <v>0.24</v>
      </c>
    </row>
    <row r="195" spans="1:34" ht="16.5" hidden="1">
      <c r="A195" s="114" t="s">
        <v>155</v>
      </c>
      <c r="B195" s="114" t="s">
        <v>133</v>
      </c>
      <c r="C195" s="114" t="s">
        <v>132</v>
      </c>
      <c r="D195" s="115">
        <v>0.105</v>
      </c>
      <c r="E195" s="115">
        <v>0.11</v>
      </c>
      <c r="F195" s="115">
        <v>0.12</v>
      </c>
      <c r="G195" s="115">
        <v>0.12</v>
      </c>
      <c r="H195" s="115">
        <v>0.12</v>
      </c>
      <c r="I195" s="115">
        <v>0.12</v>
      </c>
      <c r="J195" s="115">
        <v>0.12</v>
      </c>
      <c r="K195" s="115">
        <v>0.13</v>
      </c>
      <c r="L195" s="115">
        <v>0.13</v>
      </c>
      <c r="M195" s="115">
        <v>0.13</v>
      </c>
      <c r="N195" s="115">
        <v>0.13</v>
      </c>
      <c r="O195" s="115">
        <v>0.13</v>
      </c>
      <c r="P195" s="115">
        <v>0.13</v>
      </c>
      <c r="Q195" s="115">
        <v>0.13</v>
      </c>
      <c r="R195" s="115">
        <v>0.14000000000000001</v>
      </c>
      <c r="S195" s="115">
        <v>0.14000000000000001</v>
      </c>
      <c r="T195" s="115">
        <v>0.14000000000000001</v>
      </c>
      <c r="U195" s="115">
        <v>0.14000000000000001</v>
      </c>
      <c r="V195" s="115">
        <v>0.14000000000000001</v>
      </c>
      <c r="W195" s="115">
        <v>0.14000000000000001</v>
      </c>
      <c r="X195" s="115">
        <v>0.14000000000000001</v>
      </c>
      <c r="Y195" s="115">
        <v>0.14000000000000001</v>
      </c>
      <c r="Z195" s="115">
        <v>0.14000000000000001</v>
      </c>
      <c r="AA195" s="115">
        <v>0.15</v>
      </c>
      <c r="AB195" s="115">
        <v>0.15</v>
      </c>
      <c r="AC195" s="115">
        <v>0.15</v>
      </c>
      <c r="AD195" s="115">
        <v>0.15</v>
      </c>
      <c r="AE195" s="115">
        <v>0.15</v>
      </c>
      <c r="AF195" s="115">
        <v>0.15</v>
      </c>
      <c r="AG195" s="115">
        <v>0.15</v>
      </c>
      <c r="AH195" s="115">
        <v>0.15</v>
      </c>
    </row>
    <row r="196" spans="1:34" ht="16.5" hidden="1">
      <c r="A196" s="114" t="s">
        <v>155</v>
      </c>
      <c r="B196" s="114" t="s">
        <v>55</v>
      </c>
      <c r="C196" s="114" t="s">
        <v>132</v>
      </c>
      <c r="D196" s="115">
        <v>9.4E-2</v>
      </c>
      <c r="E196" s="115">
        <v>0.1</v>
      </c>
      <c r="F196" s="115">
        <v>0.1</v>
      </c>
      <c r="G196" s="115">
        <v>0.11</v>
      </c>
      <c r="H196" s="115">
        <v>0.11</v>
      </c>
      <c r="I196" s="115">
        <v>0.11</v>
      </c>
      <c r="J196" s="115">
        <v>0.11</v>
      </c>
      <c r="K196" s="115">
        <v>0.11</v>
      </c>
      <c r="L196" s="115">
        <v>0.11</v>
      </c>
      <c r="M196" s="115">
        <v>0.12</v>
      </c>
      <c r="N196" s="115">
        <v>0.12</v>
      </c>
      <c r="O196" s="115">
        <v>0.12</v>
      </c>
      <c r="P196" s="115">
        <v>0.12</v>
      </c>
      <c r="Q196" s="115">
        <v>0.12</v>
      </c>
      <c r="R196" s="115">
        <v>0.12</v>
      </c>
      <c r="S196" s="115">
        <v>0.12</v>
      </c>
      <c r="T196" s="115">
        <v>0.12</v>
      </c>
      <c r="U196" s="115">
        <v>0.12</v>
      </c>
      <c r="V196" s="115">
        <v>0.12</v>
      </c>
      <c r="W196" s="115">
        <v>0.13</v>
      </c>
      <c r="X196" s="115">
        <v>0.13</v>
      </c>
      <c r="Y196" s="115">
        <v>0.13</v>
      </c>
      <c r="Z196" s="115">
        <v>0.13</v>
      </c>
      <c r="AA196" s="115">
        <v>0.13</v>
      </c>
      <c r="AB196" s="115">
        <v>0.13</v>
      </c>
      <c r="AC196" s="115">
        <v>0.13</v>
      </c>
      <c r="AD196" s="115">
        <v>0.13</v>
      </c>
      <c r="AE196" s="115">
        <v>0.13</v>
      </c>
      <c r="AF196" s="115">
        <v>0.13</v>
      </c>
      <c r="AG196" s="115">
        <v>0.14000000000000001</v>
      </c>
      <c r="AH196" s="115">
        <v>0.14000000000000001</v>
      </c>
    </row>
    <row r="197" spans="1:34" ht="16.5" hidden="1">
      <c r="A197" s="114" t="s">
        <v>155</v>
      </c>
      <c r="B197" s="114" t="s">
        <v>131</v>
      </c>
      <c r="C197" s="114" t="s">
        <v>134</v>
      </c>
      <c r="D197" s="115">
        <v>0</v>
      </c>
      <c r="E197" s="115">
        <v>0</v>
      </c>
      <c r="F197" s="115">
        <v>0</v>
      </c>
      <c r="G197" s="115">
        <v>0</v>
      </c>
      <c r="H197" s="115">
        <v>0</v>
      </c>
      <c r="I197" s="115">
        <v>0</v>
      </c>
      <c r="J197" s="115">
        <v>0</v>
      </c>
      <c r="K197" s="115">
        <v>0</v>
      </c>
      <c r="L197" s="115">
        <v>0</v>
      </c>
      <c r="M197" s="115">
        <v>0</v>
      </c>
      <c r="N197" s="115">
        <v>0</v>
      </c>
      <c r="O197" s="115">
        <v>0</v>
      </c>
      <c r="P197" s="115">
        <v>0</v>
      </c>
      <c r="Q197" s="115">
        <v>0</v>
      </c>
      <c r="R197" s="115">
        <v>0</v>
      </c>
      <c r="S197" s="115">
        <v>0</v>
      </c>
      <c r="T197" s="115">
        <v>0</v>
      </c>
      <c r="U197" s="115">
        <v>0</v>
      </c>
      <c r="V197" s="115">
        <v>0</v>
      </c>
      <c r="W197" s="115">
        <v>0</v>
      </c>
      <c r="X197" s="115">
        <v>0</v>
      </c>
      <c r="Y197" s="115">
        <v>0</v>
      </c>
      <c r="Z197" s="115">
        <v>0</v>
      </c>
      <c r="AA197" s="115">
        <v>0</v>
      </c>
      <c r="AB197" s="115">
        <v>0</v>
      </c>
      <c r="AC197" s="115">
        <v>0</v>
      </c>
      <c r="AD197" s="115">
        <v>0</v>
      </c>
      <c r="AE197" s="115">
        <v>0</v>
      </c>
      <c r="AF197" s="115">
        <v>0</v>
      </c>
      <c r="AG197" s="115">
        <v>0</v>
      </c>
      <c r="AH197" s="115">
        <v>0</v>
      </c>
    </row>
    <row r="198" spans="1:34" ht="16.5" hidden="1">
      <c r="A198" s="114" t="s">
        <v>155</v>
      </c>
      <c r="B198" s="114" t="s">
        <v>133</v>
      </c>
      <c r="C198" s="114" t="s">
        <v>134</v>
      </c>
      <c r="D198" s="115">
        <v>7.38</v>
      </c>
      <c r="E198" s="115">
        <v>7.47</v>
      </c>
      <c r="F198" s="115">
        <v>7.57</v>
      </c>
      <c r="G198" s="115">
        <v>7.66</v>
      </c>
      <c r="H198" s="115">
        <v>7.76</v>
      </c>
      <c r="I198" s="115">
        <v>7.85</v>
      </c>
      <c r="J198" s="115">
        <v>7.95</v>
      </c>
      <c r="K198" s="115">
        <v>8.0500000000000007</v>
      </c>
      <c r="L198" s="115">
        <v>8.15</v>
      </c>
      <c r="M198" s="115">
        <v>8.25</v>
      </c>
      <c r="N198" s="115">
        <v>8.36</v>
      </c>
      <c r="O198" s="115">
        <v>8.4600000000000009</v>
      </c>
      <c r="P198" s="115">
        <v>8.57</v>
      </c>
      <c r="Q198" s="115">
        <v>8.68</v>
      </c>
      <c r="R198" s="115">
        <v>8.7799999999999994</v>
      </c>
      <c r="S198" s="115">
        <v>8.89</v>
      </c>
      <c r="T198" s="115">
        <v>9.01</v>
      </c>
      <c r="U198" s="115">
        <v>9.1199999999999992</v>
      </c>
      <c r="V198" s="115">
        <v>9.23</v>
      </c>
      <c r="W198" s="115">
        <v>9.35</v>
      </c>
      <c r="X198" s="115">
        <v>9.4700000000000006</v>
      </c>
      <c r="Y198" s="115">
        <v>9.58</v>
      </c>
      <c r="Z198" s="115">
        <v>9.6999999999999993</v>
      </c>
      <c r="AA198" s="115">
        <v>9.83</v>
      </c>
      <c r="AB198" s="115">
        <v>9.9499999999999993</v>
      </c>
      <c r="AC198" s="115">
        <v>10.07</v>
      </c>
      <c r="AD198" s="115">
        <v>10.199999999999999</v>
      </c>
      <c r="AE198" s="115">
        <v>10.33</v>
      </c>
      <c r="AF198" s="115">
        <v>10.46</v>
      </c>
      <c r="AG198" s="115">
        <v>10.59</v>
      </c>
      <c r="AH198" s="115">
        <v>10.72</v>
      </c>
    </row>
    <row r="199" spans="1:34" ht="16.5" hidden="1">
      <c r="A199" s="114" t="s">
        <v>155</v>
      </c>
      <c r="B199" s="114" t="s">
        <v>55</v>
      </c>
      <c r="C199" s="114" t="s">
        <v>134</v>
      </c>
      <c r="D199" s="115">
        <v>1.49</v>
      </c>
      <c r="E199" s="115">
        <v>1.51</v>
      </c>
      <c r="F199" s="115">
        <v>1.53</v>
      </c>
      <c r="G199" s="115">
        <v>1.55</v>
      </c>
      <c r="H199" s="115">
        <v>1.57</v>
      </c>
      <c r="I199" s="115">
        <v>1.59</v>
      </c>
      <c r="J199" s="115">
        <v>1.61</v>
      </c>
      <c r="K199" s="115">
        <v>1.63</v>
      </c>
      <c r="L199" s="115">
        <v>1.65</v>
      </c>
      <c r="M199" s="115">
        <v>1.67</v>
      </c>
      <c r="N199" s="115">
        <v>1.69</v>
      </c>
      <c r="O199" s="115">
        <v>1.71</v>
      </c>
      <c r="P199" s="115">
        <v>1.73</v>
      </c>
      <c r="Q199" s="115">
        <v>1.75</v>
      </c>
      <c r="R199" s="115">
        <v>1.77</v>
      </c>
      <c r="S199" s="115">
        <v>1.8</v>
      </c>
      <c r="T199" s="115">
        <v>1.82</v>
      </c>
      <c r="U199" s="115">
        <v>1.84</v>
      </c>
      <c r="V199" s="115">
        <v>1.86</v>
      </c>
      <c r="W199" s="115">
        <v>1.89</v>
      </c>
      <c r="X199" s="115">
        <v>1.91</v>
      </c>
      <c r="Y199" s="115">
        <v>1.93</v>
      </c>
      <c r="Z199" s="115">
        <v>1.96</v>
      </c>
      <c r="AA199" s="115">
        <v>1.98</v>
      </c>
      <c r="AB199" s="115">
        <v>2.0099999999999998</v>
      </c>
      <c r="AC199" s="115">
        <v>2.0299999999999998</v>
      </c>
      <c r="AD199" s="115">
        <v>2.06</v>
      </c>
      <c r="AE199" s="115">
        <v>2.08</v>
      </c>
      <c r="AF199" s="115">
        <v>2.11</v>
      </c>
      <c r="AG199" s="115">
        <v>2.14</v>
      </c>
      <c r="AH199" s="115">
        <v>2.16</v>
      </c>
    </row>
    <row r="200" spans="1:34" ht="16.5" hidden="1">
      <c r="A200" s="114" t="s">
        <v>155</v>
      </c>
      <c r="B200" s="114" t="s">
        <v>131</v>
      </c>
      <c r="C200" s="114" t="s">
        <v>74</v>
      </c>
      <c r="D200" s="115">
        <v>12.62</v>
      </c>
      <c r="E200" s="115">
        <v>12.14</v>
      </c>
      <c r="F200" s="115">
        <v>11.7</v>
      </c>
      <c r="G200" s="115">
        <v>11.94</v>
      </c>
      <c r="H200" s="115">
        <v>12.18</v>
      </c>
      <c r="I200" s="115">
        <v>12.42</v>
      </c>
      <c r="J200" s="115">
        <v>12.69</v>
      </c>
      <c r="K200" s="115">
        <v>12.96</v>
      </c>
      <c r="L200" s="115">
        <v>13.24</v>
      </c>
      <c r="M200" s="115">
        <v>13.5</v>
      </c>
      <c r="N200" s="115">
        <v>13.76</v>
      </c>
      <c r="O200" s="115">
        <v>13.91</v>
      </c>
      <c r="P200" s="115">
        <v>14.05</v>
      </c>
      <c r="Q200" s="115">
        <v>14.14</v>
      </c>
      <c r="R200" s="115">
        <v>14.19</v>
      </c>
      <c r="S200" s="115">
        <v>14.25</v>
      </c>
      <c r="T200" s="115">
        <v>14.3</v>
      </c>
      <c r="U200" s="115">
        <v>14.38</v>
      </c>
      <c r="V200" s="115">
        <v>14.46</v>
      </c>
      <c r="W200" s="115">
        <v>14.54</v>
      </c>
      <c r="X200" s="115">
        <v>14.61</v>
      </c>
      <c r="Y200" s="115">
        <v>14.65</v>
      </c>
      <c r="Z200" s="115">
        <v>14.68</v>
      </c>
      <c r="AA200" s="115">
        <v>14.71</v>
      </c>
      <c r="AB200" s="115">
        <v>14.74</v>
      </c>
      <c r="AC200" s="115">
        <v>14.76</v>
      </c>
      <c r="AD200" s="115">
        <v>14.79</v>
      </c>
      <c r="AE200" s="115">
        <v>14.81</v>
      </c>
      <c r="AF200" s="115">
        <v>14.83</v>
      </c>
      <c r="AG200" s="115">
        <v>14.85</v>
      </c>
      <c r="AH200" s="115">
        <v>14.88</v>
      </c>
    </row>
    <row r="201" spans="1:34" ht="16.5" hidden="1">
      <c r="A201" s="114" t="s">
        <v>155</v>
      </c>
      <c r="B201" s="114" t="s">
        <v>133</v>
      </c>
      <c r="C201" s="114" t="s">
        <v>74</v>
      </c>
      <c r="D201" s="115">
        <v>8.48</v>
      </c>
      <c r="E201" s="115">
        <v>7.99</v>
      </c>
      <c r="F201" s="115">
        <v>7.55</v>
      </c>
      <c r="G201" s="115">
        <v>7.78</v>
      </c>
      <c r="H201" s="115">
        <v>8</v>
      </c>
      <c r="I201" s="115">
        <v>8.2200000000000006</v>
      </c>
      <c r="J201" s="115">
        <v>8.4600000000000009</v>
      </c>
      <c r="K201" s="115">
        <v>8.7100000000000009</v>
      </c>
      <c r="L201" s="115">
        <v>8.9600000000000009</v>
      </c>
      <c r="M201" s="115">
        <v>9.1999999999999993</v>
      </c>
      <c r="N201" s="115">
        <v>9.44</v>
      </c>
      <c r="O201" s="115">
        <v>9.58</v>
      </c>
      <c r="P201" s="115">
        <v>9.7200000000000006</v>
      </c>
      <c r="Q201" s="115">
        <v>9.8000000000000007</v>
      </c>
      <c r="R201" s="115">
        <v>9.85</v>
      </c>
      <c r="S201" s="115">
        <v>9.9</v>
      </c>
      <c r="T201" s="115">
        <v>9.9499999999999993</v>
      </c>
      <c r="U201" s="115">
        <v>10.02</v>
      </c>
      <c r="V201" s="115">
        <v>10.08</v>
      </c>
      <c r="W201" s="115">
        <v>10.16</v>
      </c>
      <c r="X201" s="115">
        <v>10.220000000000001</v>
      </c>
      <c r="Y201" s="115">
        <v>10.26</v>
      </c>
      <c r="Z201" s="115">
        <v>10.28</v>
      </c>
      <c r="AA201" s="115">
        <v>10.31</v>
      </c>
      <c r="AB201" s="115">
        <v>10.34</v>
      </c>
      <c r="AC201" s="115">
        <v>10.36</v>
      </c>
      <c r="AD201" s="115">
        <v>10.39</v>
      </c>
      <c r="AE201" s="115">
        <v>10.4</v>
      </c>
      <c r="AF201" s="115">
        <v>10.42</v>
      </c>
      <c r="AG201" s="115">
        <v>10.44</v>
      </c>
      <c r="AH201" s="115">
        <v>10.46</v>
      </c>
    </row>
    <row r="202" spans="1:34" ht="16.5">
      <c r="A202" s="114" t="s">
        <v>155</v>
      </c>
      <c r="B202" s="114" t="s">
        <v>55</v>
      </c>
      <c r="C202" s="114" t="s">
        <v>74</v>
      </c>
      <c r="D202" s="115">
        <v>4.66</v>
      </c>
      <c r="E202" s="115">
        <v>4.1900000000000004</v>
      </c>
      <c r="F202" s="115">
        <v>3.78</v>
      </c>
      <c r="G202" s="115">
        <v>4.03</v>
      </c>
      <c r="H202" s="115">
        <v>4.28</v>
      </c>
      <c r="I202" s="115">
        <v>4.54</v>
      </c>
      <c r="J202" s="115">
        <v>4.8099999999999996</v>
      </c>
      <c r="K202" s="115">
        <v>5.1100000000000003</v>
      </c>
      <c r="L202" s="115">
        <v>5.4</v>
      </c>
      <c r="M202" s="115">
        <v>5.68</v>
      </c>
      <c r="N202" s="115">
        <v>5.95</v>
      </c>
      <c r="O202" s="115">
        <v>6.14</v>
      </c>
      <c r="P202" s="115">
        <v>6.32</v>
      </c>
      <c r="Q202" s="115">
        <v>6.4</v>
      </c>
      <c r="R202" s="115">
        <v>6.42</v>
      </c>
      <c r="S202" s="115">
        <v>6.44</v>
      </c>
      <c r="T202" s="115">
        <v>6.47</v>
      </c>
      <c r="U202" s="115">
        <v>6.51</v>
      </c>
      <c r="V202" s="115">
        <v>6.56</v>
      </c>
      <c r="W202" s="115">
        <v>6.61</v>
      </c>
      <c r="X202" s="115">
        <v>6.65</v>
      </c>
      <c r="Y202" s="115">
        <v>6.67</v>
      </c>
      <c r="Z202" s="115">
        <v>6.67</v>
      </c>
      <c r="AA202" s="115">
        <v>6.69</v>
      </c>
      <c r="AB202" s="115">
        <v>6.69</v>
      </c>
      <c r="AC202" s="115">
        <v>6.69</v>
      </c>
      <c r="AD202" s="115">
        <v>6.7</v>
      </c>
      <c r="AE202" s="115">
        <v>6.69</v>
      </c>
      <c r="AF202" s="115">
        <v>6.69</v>
      </c>
      <c r="AG202" s="115">
        <v>6.69</v>
      </c>
      <c r="AH202" s="115">
        <v>6.69</v>
      </c>
    </row>
    <row r="203" spans="1:34" ht="16.5" hidden="1">
      <c r="A203" s="114" t="s">
        <v>155</v>
      </c>
      <c r="B203" s="114" t="s">
        <v>131</v>
      </c>
      <c r="C203" s="114" t="s">
        <v>135</v>
      </c>
      <c r="D203" s="115">
        <v>29.341999999999999</v>
      </c>
      <c r="E203" s="115">
        <v>28.91</v>
      </c>
      <c r="F203" s="115">
        <v>28.5</v>
      </c>
      <c r="G203" s="115">
        <v>28.65</v>
      </c>
      <c r="H203" s="115">
        <v>28.8</v>
      </c>
      <c r="I203" s="115">
        <v>28.95</v>
      </c>
      <c r="J203" s="115">
        <v>29.1</v>
      </c>
      <c r="K203" s="115">
        <v>29.25</v>
      </c>
      <c r="L203" s="115">
        <v>29.4</v>
      </c>
      <c r="M203" s="115">
        <v>29.54</v>
      </c>
      <c r="N203" s="115">
        <v>29.69</v>
      </c>
      <c r="O203" s="115">
        <v>29.83</v>
      </c>
      <c r="P203" s="115">
        <v>29.98</v>
      </c>
      <c r="Q203" s="115">
        <v>30.12</v>
      </c>
      <c r="R203" s="115">
        <v>30.27</v>
      </c>
      <c r="S203" s="115">
        <v>30.41</v>
      </c>
      <c r="T203" s="115">
        <v>30.55</v>
      </c>
      <c r="U203" s="115">
        <v>30.69</v>
      </c>
      <c r="V203" s="115">
        <v>30.83</v>
      </c>
      <c r="W203" s="115">
        <v>30.97</v>
      </c>
      <c r="X203" s="115">
        <v>31.12</v>
      </c>
      <c r="Y203" s="115">
        <v>31.26</v>
      </c>
      <c r="Z203" s="115">
        <v>31.39</v>
      </c>
      <c r="AA203" s="115">
        <v>31.53</v>
      </c>
      <c r="AB203" s="115">
        <v>31.67</v>
      </c>
      <c r="AC203" s="115">
        <v>31.81</v>
      </c>
      <c r="AD203" s="115">
        <v>31.95</v>
      </c>
      <c r="AE203" s="115">
        <v>32.090000000000003</v>
      </c>
      <c r="AF203" s="115">
        <v>32.22</v>
      </c>
      <c r="AG203" s="115">
        <v>32.36</v>
      </c>
      <c r="AH203" s="115">
        <v>32.5</v>
      </c>
    </row>
    <row r="204" spans="1:34" ht="16.5" hidden="1">
      <c r="A204" s="114" t="s">
        <v>155</v>
      </c>
      <c r="B204" s="114" t="s">
        <v>131</v>
      </c>
      <c r="C204" s="114" t="s">
        <v>136</v>
      </c>
      <c r="D204" s="115">
        <v>24.248999999999999</v>
      </c>
      <c r="E204" s="115">
        <v>23.64</v>
      </c>
      <c r="F204" s="115">
        <v>23.06</v>
      </c>
      <c r="G204" s="115">
        <v>23.21</v>
      </c>
      <c r="H204" s="115">
        <v>23.36</v>
      </c>
      <c r="I204" s="115">
        <v>23.51</v>
      </c>
      <c r="J204" s="115">
        <v>23.66</v>
      </c>
      <c r="K204" s="115">
        <v>23.81</v>
      </c>
      <c r="L204" s="115">
        <v>23.96</v>
      </c>
      <c r="M204" s="115">
        <v>24.11</v>
      </c>
      <c r="N204" s="115">
        <v>24.25</v>
      </c>
      <c r="O204" s="115">
        <v>24.4</v>
      </c>
      <c r="P204" s="115">
        <v>24.54</v>
      </c>
      <c r="Q204" s="115">
        <v>24.69</v>
      </c>
      <c r="R204" s="115">
        <v>24.83</v>
      </c>
      <c r="S204" s="115">
        <v>24.97</v>
      </c>
      <c r="T204" s="115">
        <v>25.11</v>
      </c>
      <c r="U204" s="115">
        <v>25.25</v>
      </c>
      <c r="V204" s="115">
        <v>25.39</v>
      </c>
      <c r="W204" s="115">
        <v>25.53</v>
      </c>
      <c r="X204" s="115">
        <v>25.67</v>
      </c>
      <c r="Y204" s="115">
        <v>25.8</v>
      </c>
      <c r="Z204" s="115">
        <v>25.94</v>
      </c>
      <c r="AA204" s="115">
        <v>26.07</v>
      </c>
      <c r="AB204" s="115">
        <v>26.21</v>
      </c>
      <c r="AC204" s="115">
        <v>26.34</v>
      </c>
      <c r="AD204" s="115">
        <v>26.48</v>
      </c>
      <c r="AE204" s="115">
        <v>26.61</v>
      </c>
      <c r="AF204" s="115">
        <v>26.74</v>
      </c>
      <c r="AG204" s="115">
        <v>26.87</v>
      </c>
      <c r="AH204" s="115">
        <v>27.01</v>
      </c>
    </row>
    <row r="205" spans="1:34" ht="16.5" hidden="1">
      <c r="A205" s="114" t="s">
        <v>155</v>
      </c>
      <c r="B205" s="114" t="s">
        <v>131</v>
      </c>
      <c r="C205" s="114" t="s">
        <v>137</v>
      </c>
      <c r="D205" s="115">
        <v>0</v>
      </c>
      <c r="E205" s="115">
        <v>0</v>
      </c>
      <c r="F205" s="115">
        <v>0</v>
      </c>
      <c r="G205" s="115">
        <v>0</v>
      </c>
      <c r="H205" s="115">
        <v>0</v>
      </c>
      <c r="I205" s="115">
        <v>0</v>
      </c>
      <c r="J205" s="115">
        <v>0</v>
      </c>
      <c r="K205" s="115">
        <v>0</v>
      </c>
      <c r="L205" s="115">
        <v>0</v>
      </c>
      <c r="M205" s="115">
        <v>0</v>
      </c>
      <c r="N205" s="115">
        <v>0</v>
      </c>
      <c r="O205" s="115">
        <v>0</v>
      </c>
      <c r="P205" s="115">
        <v>0</v>
      </c>
      <c r="Q205" s="115">
        <v>0</v>
      </c>
      <c r="R205" s="115">
        <v>0</v>
      </c>
      <c r="S205" s="115">
        <v>0</v>
      </c>
      <c r="T205" s="115">
        <v>0</v>
      </c>
      <c r="U205" s="115">
        <v>0</v>
      </c>
      <c r="V205" s="115">
        <v>0</v>
      </c>
      <c r="W205" s="115">
        <v>0</v>
      </c>
      <c r="X205" s="115">
        <v>0</v>
      </c>
      <c r="Y205" s="115">
        <v>0</v>
      </c>
      <c r="Z205" s="115">
        <v>0</v>
      </c>
      <c r="AA205" s="115">
        <v>0</v>
      </c>
      <c r="AB205" s="115">
        <v>0</v>
      </c>
      <c r="AC205" s="115">
        <v>0</v>
      </c>
      <c r="AD205" s="115">
        <v>0</v>
      </c>
      <c r="AE205" s="115">
        <v>0</v>
      </c>
      <c r="AF205" s="115">
        <v>0</v>
      </c>
      <c r="AG205" s="115">
        <v>0</v>
      </c>
      <c r="AH205" s="115">
        <v>0</v>
      </c>
    </row>
    <row r="206" spans="1:34" ht="16.5" hidden="1">
      <c r="A206" s="114" t="s">
        <v>155</v>
      </c>
      <c r="B206" s="114" t="s">
        <v>131</v>
      </c>
      <c r="C206" s="114" t="s">
        <v>138</v>
      </c>
      <c r="D206" s="115">
        <v>2.2669999999999999</v>
      </c>
      <c r="E206" s="115">
        <v>2.27</v>
      </c>
      <c r="F206" s="115">
        <v>2.2799999999999998</v>
      </c>
      <c r="G206" s="115">
        <v>2.29</v>
      </c>
      <c r="H206" s="115">
        <v>2.2999999999999998</v>
      </c>
      <c r="I206" s="115">
        <v>2.2999999999999998</v>
      </c>
      <c r="J206" s="115">
        <v>2.31</v>
      </c>
      <c r="K206" s="115">
        <v>2.3199999999999998</v>
      </c>
      <c r="L206" s="115">
        <v>2.3199999999999998</v>
      </c>
      <c r="M206" s="115">
        <v>2.33</v>
      </c>
      <c r="N206" s="115">
        <v>2.34</v>
      </c>
      <c r="O206" s="115">
        <v>2.35</v>
      </c>
      <c r="P206" s="115">
        <v>2.35</v>
      </c>
      <c r="Q206" s="115">
        <v>2.36</v>
      </c>
      <c r="R206" s="115">
        <v>2.37</v>
      </c>
      <c r="S206" s="115">
        <v>2.37</v>
      </c>
      <c r="T206" s="115">
        <v>2.38</v>
      </c>
      <c r="U206" s="115">
        <v>2.39</v>
      </c>
      <c r="V206" s="115">
        <v>2.4</v>
      </c>
      <c r="W206" s="115">
        <v>2.4</v>
      </c>
      <c r="X206" s="115">
        <v>2.41</v>
      </c>
      <c r="Y206" s="115">
        <v>2.42</v>
      </c>
      <c r="Z206" s="115">
        <v>2.4300000000000002</v>
      </c>
      <c r="AA206" s="115">
        <v>2.4300000000000002</v>
      </c>
      <c r="AB206" s="115">
        <v>2.44</v>
      </c>
      <c r="AC206" s="115">
        <v>2.4500000000000002</v>
      </c>
      <c r="AD206" s="115">
        <v>2.46</v>
      </c>
      <c r="AE206" s="115">
        <v>2.46</v>
      </c>
      <c r="AF206" s="115">
        <v>2.4700000000000002</v>
      </c>
      <c r="AG206" s="115">
        <v>2.48</v>
      </c>
      <c r="AH206" s="115">
        <v>2.4900000000000002</v>
      </c>
    </row>
    <row r="207" spans="1:34" ht="16.5" hidden="1">
      <c r="A207" s="114" t="s">
        <v>155</v>
      </c>
      <c r="B207" s="114" t="s">
        <v>131</v>
      </c>
      <c r="C207" s="114" t="s">
        <v>139</v>
      </c>
      <c r="D207" s="115">
        <v>32.253</v>
      </c>
      <c r="E207" s="115">
        <v>32.42</v>
      </c>
      <c r="F207" s="115">
        <v>34.159999999999997</v>
      </c>
      <c r="G207" s="115">
        <v>36.520000000000003</v>
      </c>
      <c r="H207" s="115">
        <v>37.54</v>
      </c>
      <c r="I207" s="115">
        <v>38.56</v>
      </c>
      <c r="J207" s="115">
        <v>39.65</v>
      </c>
      <c r="K207" s="115">
        <v>39.56</v>
      </c>
      <c r="L207" s="115">
        <v>39.51</v>
      </c>
      <c r="M207" s="115">
        <v>39.340000000000003</v>
      </c>
      <c r="N207" s="115">
        <v>39.22</v>
      </c>
      <c r="O207" s="115">
        <v>39.119999999999997</v>
      </c>
      <c r="P207" s="115">
        <v>39.03</v>
      </c>
      <c r="Q207" s="115">
        <v>38.799999999999997</v>
      </c>
      <c r="R207" s="115">
        <v>38.520000000000003</v>
      </c>
      <c r="S207" s="115">
        <v>38.25</v>
      </c>
      <c r="T207" s="115">
        <v>37.99</v>
      </c>
      <c r="U207" s="115">
        <v>37.799999999999997</v>
      </c>
      <c r="V207" s="115">
        <v>37.619999999999997</v>
      </c>
      <c r="W207" s="115">
        <v>37.450000000000003</v>
      </c>
      <c r="X207" s="115">
        <v>37.28</v>
      </c>
      <c r="Y207" s="115">
        <v>37.11</v>
      </c>
      <c r="Z207" s="115">
        <v>36.89</v>
      </c>
      <c r="AA207" s="115">
        <v>36.71</v>
      </c>
      <c r="AB207" s="115">
        <v>36.520000000000003</v>
      </c>
      <c r="AC207" s="115">
        <v>36.299999999999997</v>
      </c>
      <c r="AD207" s="115">
        <v>36.090000000000003</v>
      </c>
      <c r="AE207" s="115">
        <v>35.869999999999997</v>
      </c>
      <c r="AF207" s="115">
        <v>35.659999999999997</v>
      </c>
      <c r="AG207" s="115">
        <v>35.450000000000003</v>
      </c>
      <c r="AH207" s="115">
        <v>35.270000000000003</v>
      </c>
    </row>
    <row r="208" spans="1:34" ht="16.5" hidden="1">
      <c r="A208" s="114" t="s">
        <v>155</v>
      </c>
      <c r="B208" s="114" t="s">
        <v>131</v>
      </c>
      <c r="C208" s="114" t="s">
        <v>140</v>
      </c>
      <c r="D208" s="115">
        <v>75.757999999999996</v>
      </c>
      <c r="E208" s="115">
        <v>75.31</v>
      </c>
      <c r="F208" s="115">
        <v>74.89</v>
      </c>
      <c r="G208" s="115">
        <v>75.209999999999994</v>
      </c>
      <c r="H208" s="115">
        <v>75.52</v>
      </c>
      <c r="I208" s="115">
        <v>75.83</v>
      </c>
      <c r="J208" s="115">
        <v>76.14</v>
      </c>
      <c r="K208" s="115">
        <v>76.45</v>
      </c>
      <c r="L208" s="115">
        <v>76.760000000000005</v>
      </c>
      <c r="M208" s="115">
        <v>77.069999999999993</v>
      </c>
      <c r="N208" s="115">
        <v>77.38</v>
      </c>
      <c r="O208" s="115">
        <v>77.69</v>
      </c>
      <c r="P208" s="115">
        <v>78</v>
      </c>
      <c r="Q208" s="115">
        <v>78.31</v>
      </c>
      <c r="R208" s="115">
        <v>78.62</v>
      </c>
      <c r="S208" s="115">
        <v>78.930000000000007</v>
      </c>
      <c r="T208" s="115">
        <v>79.23</v>
      </c>
      <c r="U208" s="115">
        <v>79.540000000000006</v>
      </c>
      <c r="V208" s="115">
        <v>79.849999999999994</v>
      </c>
      <c r="W208" s="115">
        <v>80.16</v>
      </c>
      <c r="X208" s="115">
        <v>80.459999999999994</v>
      </c>
      <c r="Y208" s="115">
        <v>80.77</v>
      </c>
      <c r="Z208" s="115">
        <v>81.069999999999993</v>
      </c>
      <c r="AA208" s="115">
        <v>81.38</v>
      </c>
      <c r="AB208" s="115">
        <v>81.69</v>
      </c>
      <c r="AC208" s="115">
        <v>81.99</v>
      </c>
      <c r="AD208" s="115">
        <v>82.3</v>
      </c>
      <c r="AE208" s="115">
        <v>82.6</v>
      </c>
      <c r="AF208" s="115">
        <v>82.91</v>
      </c>
      <c r="AG208" s="115">
        <v>83.21</v>
      </c>
      <c r="AH208" s="115">
        <v>83.52</v>
      </c>
    </row>
    <row r="209" spans="1:34" ht="16.5" hidden="1">
      <c r="A209" s="114" t="s">
        <v>155</v>
      </c>
      <c r="B209" s="114" t="s">
        <v>131</v>
      </c>
      <c r="C209" s="114" t="s">
        <v>141</v>
      </c>
      <c r="D209" s="115">
        <v>29.585999999999999</v>
      </c>
      <c r="E209" s="115">
        <v>29.73</v>
      </c>
      <c r="F209" s="115">
        <v>31.4</v>
      </c>
      <c r="G209" s="115">
        <v>33.68</v>
      </c>
      <c r="H209" s="115">
        <v>34.630000000000003</v>
      </c>
      <c r="I209" s="115">
        <v>35.56</v>
      </c>
      <c r="J209" s="115">
        <v>36.58</v>
      </c>
      <c r="K209" s="115">
        <v>36.380000000000003</v>
      </c>
      <c r="L209" s="115">
        <v>36.229999999999997</v>
      </c>
      <c r="M209" s="115">
        <v>35.979999999999997</v>
      </c>
      <c r="N209" s="115">
        <v>35.75</v>
      </c>
      <c r="O209" s="115">
        <v>35.549999999999997</v>
      </c>
      <c r="P209" s="115">
        <v>35.36</v>
      </c>
      <c r="Q209" s="115">
        <v>35.14</v>
      </c>
      <c r="R209" s="115">
        <v>34.950000000000003</v>
      </c>
      <c r="S209" s="115">
        <v>34.770000000000003</v>
      </c>
      <c r="T209" s="115">
        <v>34.61</v>
      </c>
      <c r="U209" s="115">
        <v>34.51</v>
      </c>
      <c r="V209" s="115">
        <v>34.39</v>
      </c>
      <c r="W209" s="115">
        <v>34.299999999999997</v>
      </c>
      <c r="X209" s="115">
        <v>34.200000000000003</v>
      </c>
      <c r="Y209" s="115">
        <v>34.1</v>
      </c>
      <c r="Z209" s="115">
        <v>33.96</v>
      </c>
      <c r="AA209" s="115">
        <v>33.85</v>
      </c>
      <c r="AB209" s="115">
        <v>33.729999999999997</v>
      </c>
      <c r="AC209" s="115">
        <v>33.58</v>
      </c>
      <c r="AD209" s="115">
        <v>33.44</v>
      </c>
      <c r="AE209" s="115">
        <v>33.31</v>
      </c>
      <c r="AF209" s="115">
        <v>33.17</v>
      </c>
      <c r="AG209" s="115">
        <v>33.03</v>
      </c>
      <c r="AH209" s="115">
        <v>32.9</v>
      </c>
    </row>
    <row r="210" spans="1:34" ht="16.5" hidden="1">
      <c r="A210" s="114" t="s">
        <v>155</v>
      </c>
      <c r="B210" s="114" t="s">
        <v>131</v>
      </c>
      <c r="C210" s="114" t="s">
        <v>142</v>
      </c>
      <c r="D210" s="115">
        <v>40.392000000000003</v>
      </c>
      <c r="E210" s="115">
        <v>39.840000000000003</v>
      </c>
      <c r="F210" s="115">
        <v>39.32</v>
      </c>
      <c r="G210" s="115">
        <v>39.520000000000003</v>
      </c>
      <c r="H210" s="115">
        <v>39.72</v>
      </c>
      <c r="I210" s="115">
        <v>39.92</v>
      </c>
      <c r="J210" s="115">
        <v>40.119999999999997</v>
      </c>
      <c r="K210" s="115">
        <v>40.32</v>
      </c>
      <c r="L210" s="115">
        <v>40.520000000000003</v>
      </c>
      <c r="M210" s="115">
        <v>40.72</v>
      </c>
      <c r="N210" s="115">
        <v>40.909999999999997</v>
      </c>
      <c r="O210" s="115">
        <v>41.11</v>
      </c>
      <c r="P210" s="115">
        <v>41.3</v>
      </c>
      <c r="Q210" s="115">
        <v>41.5</v>
      </c>
      <c r="R210" s="115">
        <v>41.69</v>
      </c>
      <c r="S210" s="115">
        <v>41.88</v>
      </c>
      <c r="T210" s="115">
        <v>42.08</v>
      </c>
      <c r="U210" s="115">
        <v>42.27</v>
      </c>
      <c r="V210" s="115">
        <v>42.46</v>
      </c>
      <c r="W210" s="115">
        <v>42.65</v>
      </c>
      <c r="X210" s="115">
        <v>42.84</v>
      </c>
      <c r="Y210" s="115">
        <v>43.03</v>
      </c>
      <c r="Z210" s="115">
        <v>43.22</v>
      </c>
      <c r="AA210" s="115">
        <v>43.41</v>
      </c>
      <c r="AB210" s="115">
        <v>43.6</v>
      </c>
      <c r="AC210" s="115">
        <v>43.78</v>
      </c>
      <c r="AD210" s="115">
        <v>43.97</v>
      </c>
      <c r="AE210" s="115">
        <v>44.16</v>
      </c>
      <c r="AF210" s="115">
        <v>44.34</v>
      </c>
      <c r="AG210" s="115">
        <v>44.53</v>
      </c>
      <c r="AH210" s="115">
        <v>44.71</v>
      </c>
    </row>
    <row r="211" spans="1:34" ht="16.5" hidden="1">
      <c r="A211" s="114" t="s">
        <v>155</v>
      </c>
      <c r="B211" s="114" t="s">
        <v>131</v>
      </c>
      <c r="C211" s="114" t="s">
        <v>143</v>
      </c>
      <c r="D211" s="115">
        <v>32.942</v>
      </c>
      <c r="E211" s="115">
        <v>32.409999999999997</v>
      </c>
      <c r="F211" s="115">
        <v>31.91</v>
      </c>
      <c r="G211" s="115">
        <v>32.090000000000003</v>
      </c>
      <c r="H211" s="115">
        <v>32.26</v>
      </c>
      <c r="I211" s="115">
        <v>32.43</v>
      </c>
      <c r="J211" s="115">
        <v>32.6</v>
      </c>
      <c r="K211" s="115">
        <v>32.770000000000003</v>
      </c>
      <c r="L211" s="115">
        <v>32.94</v>
      </c>
      <c r="M211" s="115">
        <v>33.11</v>
      </c>
      <c r="N211" s="115">
        <v>33.28</v>
      </c>
      <c r="O211" s="115">
        <v>33.450000000000003</v>
      </c>
      <c r="P211" s="115">
        <v>33.619999999999997</v>
      </c>
      <c r="Q211" s="115">
        <v>33.78</v>
      </c>
      <c r="R211" s="115">
        <v>33.950000000000003</v>
      </c>
      <c r="S211" s="115">
        <v>34.11</v>
      </c>
      <c r="T211" s="115">
        <v>34.28</v>
      </c>
      <c r="U211" s="115">
        <v>34.44</v>
      </c>
      <c r="V211" s="115">
        <v>34.6</v>
      </c>
      <c r="W211" s="115">
        <v>34.76</v>
      </c>
      <c r="X211" s="115">
        <v>34.92</v>
      </c>
      <c r="Y211" s="115">
        <v>35.090000000000003</v>
      </c>
      <c r="Z211" s="115">
        <v>35.25</v>
      </c>
      <c r="AA211" s="115">
        <v>35.409999999999997</v>
      </c>
      <c r="AB211" s="115">
        <v>35.57</v>
      </c>
      <c r="AC211" s="115">
        <v>35.72</v>
      </c>
      <c r="AD211" s="115">
        <v>35.880000000000003</v>
      </c>
      <c r="AE211" s="115">
        <v>36.04</v>
      </c>
      <c r="AF211" s="115">
        <v>36.200000000000003</v>
      </c>
      <c r="AG211" s="115">
        <v>36.35</v>
      </c>
      <c r="AH211" s="115">
        <v>36.51</v>
      </c>
    </row>
    <row r="212" spans="1:34" ht="16.5" hidden="1">
      <c r="A212" s="114" t="s">
        <v>155</v>
      </c>
      <c r="B212" s="114" t="s">
        <v>131</v>
      </c>
      <c r="C212" s="114" t="s">
        <v>144</v>
      </c>
      <c r="D212" s="115">
        <v>2.2669999999999999</v>
      </c>
      <c r="E212" s="115">
        <v>2.27</v>
      </c>
      <c r="F212" s="115">
        <v>2.2799999999999998</v>
      </c>
      <c r="G212" s="115">
        <v>2.29</v>
      </c>
      <c r="H212" s="115">
        <v>2.2999999999999998</v>
      </c>
      <c r="I212" s="115">
        <v>2.2999999999999998</v>
      </c>
      <c r="J212" s="115">
        <v>2.31</v>
      </c>
      <c r="K212" s="115">
        <v>2.3199999999999998</v>
      </c>
      <c r="L212" s="115">
        <v>2.3199999999999998</v>
      </c>
      <c r="M212" s="115">
        <v>2.33</v>
      </c>
      <c r="N212" s="115">
        <v>2.34</v>
      </c>
      <c r="O212" s="115">
        <v>2.35</v>
      </c>
      <c r="P212" s="115">
        <v>2.35</v>
      </c>
      <c r="Q212" s="115">
        <v>2.36</v>
      </c>
      <c r="R212" s="115">
        <v>2.37</v>
      </c>
      <c r="S212" s="115">
        <v>2.37</v>
      </c>
      <c r="T212" s="115">
        <v>2.38</v>
      </c>
      <c r="U212" s="115">
        <v>2.39</v>
      </c>
      <c r="V212" s="115">
        <v>2.4</v>
      </c>
      <c r="W212" s="115">
        <v>2.4</v>
      </c>
      <c r="X212" s="115">
        <v>2.41</v>
      </c>
      <c r="Y212" s="115">
        <v>2.42</v>
      </c>
      <c r="Z212" s="115">
        <v>2.4300000000000002</v>
      </c>
      <c r="AA212" s="115">
        <v>2.4300000000000002</v>
      </c>
      <c r="AB212" s="115">
        <v>2.44</v>
      </c>
      <c r="AC212" s="115">
        <v>2.4500000000000002</v>
      </c>
      <c r="AD212" s="115">
        <v>2.46</v>
      </c>
      <c r="AE212" s="115">
        <v>2.46</v>
      </c>
      <c r="AF212" s="115">
        <v>2.4700000000000002</v>
      </c>
      <c r="AG212" s="115">
        <v>2.48</v>
      </c>
      <c r="AH212" s="115">
        <v>2.4900000000000002</v>
      </c>
    </row>
    <row r="213" spans="1:34" ht="16.5" hidden="1">
      <c r="A213" s="114" t="s">
        <v>155</v>
      </c>
      <c r="B213" s="114" t="s">
        <v>131</v>
      </c>
      <c r="C213" s="114" t="s">
        <v>145</v>
      </c>
      <c r="D213" s="115">
        <v>4.016</v>
      </c>
      <c r="E213" s="115">
        <v>3.02</v>
      </c>
      <c r="F213" s="115">
        <v>2.0699999999999998</v>
      </c>
      <c r="G213" s="115">
        <v>2.2000000000000002</v>
      </c>
      <c r="H213" s="115">
        <v>2.3199999999999998</v>
      </c>
      <c r="I213" s="115">
        <v>2.44</v>
      </c>
      <c r="J213" s="115">
        <v>2.56</v>
      </c>
      <c r="K213" s="115">
        <v>2.68</v>
      </c>
      <c r="L213" s="115">
        <v>2.8</v>
      </c>
      <c r="M213" s="115">
        <v>2.92</v>
      </c>
      <c r="N213" s="115">
        <v>3.03</v>
      </c>
      <c r="O213" s="115">
        <v>3.14</v>
      </c>
      <c r="P213" s="115">
        <v>3.25</v>
      </c>
      <c r="Q213" s="115">
        <v>3.36</v>
      </c>
      <c r="R213" s="115">
        <v>3.47</v>
      </c>
      <c r="S213" s="115">
        <v>3.57</v>
      </c>
      <c r="T213" s="115">
        <v>3.68</v>
      </c>
      <c r="U213" s="115">
        <v>3.78</v>
      </c>
      <c r="V213" s="115">
        <v>3.88</v>
      </c>
      <c r="W213" s="115">
        <v>3.98</v>
      </c>
      <c r="X213" s="115">
        <v>4.08</v>
      </c>
      <c r="Y213" s="115">
        <v>4.18</v>
      </c>
      <c r="Z213" s="115">
        <v>4.2699999999999996</v>
      </c>
      <c r="AA213" s="115">
        <v>4.37</v>
      </c>
      <c r="AB213" s="115">
        <v>4.46</v>
      </c>
      <c r="AC213" s="115">
        <v>4.55</v>
      </c>
      <c r="AD213" s="115">
        <v>4.6399999999999997</v>
      </c>
      <c r="AE213" s="115">
        <v>4.7300000000000004</v>
      </c>
      <c r="AF213" s="115">
        <v>4.82</v>
      </c>
      <c r="AG213" s="115">
        <v>4.91</v>
      </c>
      <c r="AH213" s="115">
        <v>4.99</v>
      </c>
    </row>
    <row r="214" spans="1:34" ht="16.5" hidden="1">
      <c r="A214" s="114" t="s">
        <v>155</v>
      </c>
      <c r="B214" s="114" t="s">
        <v>131</v>
      </c>
      <c r="C214" s="114" t="s">
        <v>146</v>
      </c>
      <c r="D214" s="115">
        <v>3.9350000000000001</v>
      </c>
      <c r="E214" s="115">
        <v>3.61</v>
      </c>
      <c r="F214" s="115">
        <v>3.31</v>
      </c>
      <c r="G214" s="115">
        <v>3.36</v>
      </c>
      <c r="H214" s="115">
        <v>3.41</v>
      </c>
      <c r="I214" s="115">
        <v>3.45</v>
      </c>
      <c r="J214" s="115">
        <v>3.5</v>
      </c>
      <c r="K214" s="115">
        <v>3.55</v>
      </c>
      <c r="L214" s="115">
        <v>3.6</v>
      </c>
      <c r="M214" s="115">
        <v>3.64</v>
      </c>
      <c r="N214" s="115">
        <v>3.69</v>
      </c>
      <c r="O214" s="115">
        <v>3.74</v>
      </c>
      <c r="P214" s="115">
        <v>3.78</v>
      </c>
      <c r="Q214" s="115">
        <v>3.82</v>
      </c>
      <c r="R214" s="115">
        <v>3.87</v>
      </c>
      <c r="S214" s="115">
        <v>3.91</v>
      </c>
      <c r="T214" s="115">
        <v>3.96</v>
      </c>
      <c r="U214" s="115">
        <v>4</v>
      </c>
      <c r="V214" s="115">
        <v>4.04</v>
      </c>
      <c r="W214" s="115">
        <v>4.08</v>
      </c>
      <c r="X214" s="115">
        <v>4.12</v>
      </c>
      <c r="Y214" s="115">
        <v>4.16</v>
      </c>
      <c r="Z214" s="115">
        <v>4.2</v>
      </c>
      <c r="AA214" s="115">
        <v>4.24</v>
      </c>
      <c r="AB214" s="115">
        <v>4.28</v>
      </c>
      <c r="AC214" s="115">
        <v>4.32</v>
      </c>
      <c r="AD214" s="115">
        <v>4.3600000000000003</v>
      </c>
      <c r="AE214" s="115">
        <v>4.4000000000000004</v>
      </c>
      <c r="AF214" s="115">
        <v>4.4400000000000004</v>
      </c>
      <c r="AG214" s="115">
        <v>4.47</v>
      </c>
      <c r="AH214" s="115">
        <v>4.51</v>
      </c>
    </row>
    <row r="215" spans="1:34" ht="16.5" hidden="1">
      <c r="A215" s="114" t="s">
        <v>156</v>
      </c>
      <c r="B215" s="114" t="s">
        <v>131</v>
      </c>
      <c r="C215" s="114" t="s">
        <v>132</v>
      </c>
      <c r="D215" s="115">
        <v>0.158</v>
      </c>
      <c r="E215" s="115">
        <v>0.16</v>
      </c>
      <c r="F215" s="115">
        <v>0.16</v>
      </c>
      <c r="G215" s="115">
        <v>0.16</v>
      </c>
      <c r="H215" s="115">
        <v>0.16</v>
      </c>
      <c r="I215" s="115">
        <v>0.16</v>
      </c>
      <c r="J215" s="115">
        <v>0.16</v>
      </c>
      <c r="K215" s="115">
        <v>0.16</v>
      </c>
      <c r="L215" s="115">
        <v>0.17</v>
      </c>
      <c r="M215" s="115">
        <v>0.17</v>
      </c>
      <c r="N215" s="115">
        <v>0.17</v>
      </c>
      <c r="O215" s="115">
        <v>0.17</v>
      </c>
      <c r="P215" s="115">
        <v>0.17</v>
      </c>
      <c r="Q215" s="115">
        <v>0.17</v>
      </c>
      <c r="R215" s="115">
        <v>0.17</v>
      </c>
      <c r="S215" s="115">
        <v>0.17</v>
      </c>
      <c r="T215" s="115">
        <v>0.18</v>
      </c>
      <c r="U215" s="115">
        <v>0.18</v>
      </c>
      <c r="V215" s="115">
        <v>0.18</v>
      </c>
      <c r="W215" s="115">
        <v>0.18</v>
      </c>
      <c r="X215" s="115">
        <v>0.18</v>
      </c>
      <c r="Y215" s="115">
        <v>0.18</v>
      </c>
      <c r="Z215" s="115">
        <v>0.18</v>
      </c>
      <c r="AA215" s="115">
        <v>0.19</v>
      </c>
      <c r="AB215" s="115">
        <v>0.19</v>
      </c>
      <c r="AC215" s="115">
        <v>0.19</v>
      </c>
      <c r="AD215" s="115">
        <v>0.19</v>
      </c>
      <c r="AE215" s="115">
        <v>0.19</v>
      </c>
      <c r="AF215" s="115">
        <v>0.19</v>
      </c>
      <c r="AG215" s="115">
        <v>0.2</v>
      </c>
      <c r="AH215" s="115">
        <v>0.2</v>
      </c>
    </row>
    <row r="216" spans="1:34" ht="16.5" hidden="1">
      <c r="A216" s="114" t="s">
        <v>156</v>
      </c>
      <c r="B216" s="114" t="s">
        <v>133</v>
      </c>
      <c r="C216" s="114" t="s">
        <v>132</v>
      </c>
      <c r="D216" s="115">
        <v>0.124</v>
      </c>
      <c r="E216" s="115">
        <v>0.12</v>
      </c>
      <c r="F216" s="115">
        <v>0.12</v>
      </c>
      <c r="G216" s="115">
        <v>0.12</v>
      </c>
      <c r="H216" s="115">
        <v>0.12</v>
      </c>
      <c r="I216" s="115">
        <v>0.13</v>
      </c>
      <c r="J216" s="115">
        <v>0.13</v>
      </c>
      <c r="K216" s="115">
        <v>0.13</v>
      </c>
      <c r="L216" s="115">
        <v>0.13</v>
      </c>
      <c r="M216" s="115">
        <v>0.13</v>
      </c>
      <c r="N216" s="115">
        <v>0.13</v>
      </c>
      <c r="O216" s="115">
        <v>0.13</v>
      </c>
      <c r="P216" s="115">
        <v>0.13</v>
      </c>
      <c r="Q216" s="115">
        <v>0.13</v>
      </c>
      <c r="R216" s="115">
        <v>0.13</v>
      </c>
      <c r="S216" s="115">
        <v>0.14000000000000001</v>
      </c>
      <c r="T216" s="115">
        <v>0.14000000000000001</v>
      </c>
      <c r="U216" s="115">
        <v>0.14000000000000001</v>
      </c>
      <c r="V216" s="115">
        <v>0.14000000000000001</v>
      </c>
      <c r="W216" s="115">
        <v>0.14000000000000001</v>
      </c>
      <c r="X216" s="115">
        <v>0.14000000000000001</v>
      </c>
      <c r="Y216" s="115">
        <v>0.14000000000000001</v>
      </c>
      <c r="Z216" s="115">
        <v>0.14000000000000001</v>
      </c>
      <c r="AA216" s="115">
        <v>0.15</v>
      </c>
      <c r="AB216" s="115">
        <v>0.15</v>
      </c>
      <c r="AC216" s="115">
        <v>0.15</v>
      </c>
      <c r="AD216" s="115">
        <v>0.15</v>
      </c>
      <c r="AE216" s="115">
        <v>0.15</v>
      </c>
      <c r="AF216" s="115">
        <v>0.15</v>
      </c>
      <c r="AG216" s="115">
        <v>0.15</v>
      </c>
      <c r="AH216" s="115">
        <v>0.15</v>
      </c>
    </row>
    <row r="217" spans="1:34" ht="16.5" hidden="1">
      <c r="A217" s="114" t="s">
        <v>156</v>
      </c>
      <c r="B217" s="114" t="s">
        <v>55</v>
      </c>
      <c r="C217" s="114" t="s">
        <v>132</v>
      </c>
      <c r="D217" s="115">
        <v>0.107</v>
      </c>
      <c r="E217" s="115">
        <v>0.11</v>
      </c>
      <c r="F217" s="115">
        <v>0.11</v>
      </c>
      <c r="G217" s="115">
        <v>0.11</v>
      </c>
      <c r="H217" s="115">
        <v>0.11</v>
      </c>
      <c r="I217" s="115">
        <v>0.11</v>
      </c>
      <c r="J217" s="115">
        <v>0.11</v>
      </c>
      <c r="K217" s="115">
        <v>0.11</v>
      </c>
      <c r="L217" s="115">
        <v>0.11</v>
      </c>
      <c r="M217" s="115">
        <v>0.11</v>
      </c>
      <c r="N217" s="115">
        <v>0.11</v>
      </c>
      <c r="O217" s="115">
        <v>0.11</v>
      </c>
      <c r="P217" s="115">
        <v>0.11</v>
      </c>
      <c r="Q217" s="115">
        <v>0.12</v>
      </c>
      <c r="R217" s="115">
        <v>0.12</v>
      </c>
      <c r="S217" s="115">
        <v>0.12</v>
      </c>
      <c r="T217" s="115">
        <v>0.12</v>
      </c>
      <c r="U217" s="115">
        <v>0.12</v>
      </c>
      <c r="V217" s="115">
        <v>0.12</v>
      </c>
      <c r="W217" s="115">
        <v>0.12</v>
      </c>
      <c r="X217" s="115">
        <v>0.12</v>
      </c>
      <c r="Y217" s="115">
        <v>0.12</v>
      </c>
      <c r="Z217" s="115">
        <v>0.12</v>
      </c>
      <c r="AA217" s="115">
        <v>0.13</v>
      </c>
      <c r="AB217" s="115">
        <v>0.13</v>
      </c>
      <c r="AC217" s="115">
        <v>0.13</v>
      </c>
      <c r="AD217" s="115">
        <v>0.13</v>
      </c>
      <c r="AE217" s="115">
        <v>0.13</v>
      </c>
      <c r="AF217" s="115">
        <v>0.13</v>
      </c>
      <c r="AG217" s="115">
        <v>0.13</v>
      </c>
      <c r="AH217" s="115">
        <v>0.13</v>
      </c>
    </row>
    <row r="218" spans="1:34" ht="16.5" hidden="1">
      <c r="A218" s="114" t="s">
        <v>156</v>
      </c>
      <c r="B218" s="114" t="s">
        <v>131</v>
      </c>
      <c r="C218" s="114" t="s">
        <v>134</v>
      </c>
      <c r="D218" s="115">
        <v>0</v>
      </c>
      <c r="E218" s="115">
        <v>0</v>
      </c>
      <c r="F218" s="115">
        <v>0</v>
      </c>
      <c r="G218" s="115">
        <v>0</v>
      </c>
      <c r="H218" s="115">
        <v>0</v>
      </c>
      <c r="I218" s="115">
        <v>0</v>
      </c>
      <c r="J218" s="115">
        <v>0</v>
      </c>
      <c r="K218" s="115">
        <v>0</v>
      </c>
      <c r="L218" s="115">
        <v>0</v>
      </c>
      <c r="M218" s="115">
        <v>0</v>
      </c>
      <c r="N218" s="115">
        <v>0</v>
      </c>
      <c r="O218" s="115">
        <v>0</v>
      </c>
      <c r="P218" s="115">
        <v>0</v>
      </c>
      <c r="Q218" s="115">
        <v>0</v>
      </c>
      <c r="R218" s="115">
        <v>0</v>
      </c>
      <c r="S218" s="115">
        <v>0</v>
      </c>
      <c r="T218" s="115">
        <v>0</v>
      </c>
      <c r="U218" s="115">
        <v>0</v>
      </c>
      <c r="V218" s="115">
        <v>0</v>
      </c>
      <c r="W218" s="115">
        <v>0</v>
      </c>
      <c r="X218" s="115">
        <v>0</v>
      </c>
      <c r="Y218" s="115">
        <v>0</v>
      </c>
      <c r="Z218" s="115">
        <v>0</v>
      </c>
      <c r="AA218" s="115">
        <v>0</v>
      </c>
      <c r="AB218" s="115">
        <v>0</v>
      </c>
      <c r="AC218" s="115">
        <v>0</v>
      </c>
      <c r="AD218" s="115">
        <v>0</v>
      </c>
      <c r="AE218" s="115">
        <v>0</v>
      </c>
      <c r="AF218" s="115">
        <v>0</v>
      </c>
      <c r="AG218" s="115">
        <v>0</v>
      </c>
      <c r="AH218" s="115">
        <v>0</v>
      </c>
    </row>
    <row r="219" spans="1:34" ht="16.5" hidden="1">
      <c r="A219" s="114" t="s">
        <v>156</v>
      </c>
      <c r="B219" s="114" t="s">
        <v>133</v>
      </c>
      <c r="C219" s="114" t="s">
        <v>134</v>
      </c>
      <c r="D219" s="115">
        <v>19.925000000000001</v>
      </c>
      <c r="E219" s="115">
        <v>20.07</v>
      </c>
      <c r="F219" s="115">
        <v>20.21</v>
      </c>
      <c r="G219" s="115">
        <v>20.350000000000001</v>
      </c>
      <c r="H219" s="115">
        <v>20.49</v>
      </c>
      <c r="I219" s="115">
        <v>20.64</v>
      </c>
      <c r="J219" s="115">
        <v>20.78</v>
      </c>
      <c r="K219" s="115">
        <v>20.93</v>
      </c>
      <c r="L219" s="115">
        <v>21.08</v>
      </c>
      <c r="M219" s="115">
        <v>21.23</v>
      </c>
      <c r="N219" s="115">
        <v>21.38</v>
      </c>
      <c r="O219" s="115">
        <v>21.53</v>
      </c>
      <c r="P219" s="115">
        <v>21.68</v>
      </c>
      <c r="Q219" s="115">
        <v>21.83</v>
      </c>
      <c r="R219" s="115">
        <v>21.98</v>
      </c>
      <c r="S219" s="115">
        <v>22.14</v>
      </c>
      <c r="T219" s="115">
        <v>22.3</v>
      </c>
      <c r="U219" s="115">
        <v>22.45</v>
      </c>
      <c r="V219" s="115">
        <v>22.61</v>
      </c>
      <c r="W219" s="115">
        <v>22.77</v>
      </c>
      <c r="X219" s="115">
        <v>22.93</v>
      </c>
      <c r="Y219" s="115">
        <v>23.09</v>
      </c>
      <c r="Z219" s="115">
        <v>23.26</v>
      </c>
      <c r="AA219" s="115">
        <v>23.42</v>
      </c>
      <c r="AB219" s="115">
        <v>23.58</v>
      </c>
      <c r="AC219" s="115">
        <v>23.75</v>
      </c>
      <c r="AD219" s="115">
        <v>23.92</v>
      </c>
      <c r="AE219" s="115">
        <v>24.09</v>
      </c>
      <c r="AF219" s="115">
        <v>24.26</v>
      </c>
      <c r="AG219" s="115">
        <v>24.43</v>
      </c>
      <c r="AH219" s="115">
        <v>24.6</v>
      </c>
    </row>
    <row r="220" spans="1:34" ht="16.5" hidden="1">
      <c r="A220" s="114" t="s">
        <v>156</v>
      </c>
      <c r="B220" s="114" t="s">
        <v>55</v>
      </c>
      <c r="C220" s="114" t="s">
        <v>134</v>
      </c>
      <c r="D220" s="115">
        <v>19.925000000000001</v>
      </c>
      <c r="E220" s="115">
        <v>20.07</v>
      </c>
      <c r="F220" s="115">
        <v>20.21</v>
      </c>
      <c r="G220" s="115">
        <v>20.350000000000001</v>
      </c>
      <c r="H220" s="115">
        <v>20.49</v>
      </c>
      <c r="I220" s="115">
        <v>20.64</v>
      </c>
      <c r="J220" s="115">
        <v>20.78</v>
      </c>
      <c r="K220" s="115">
        <v>20.93</v>
      </c>
      <c r="L220" s="115">
        <v>21.08</v>
      </c>
      <c r="M220" s="115">
        <v>21.23</v>
      </c>
      <c r="N220" s="115">
        <v>21.38</v>
      </c>
      <c r="O220" s="115">
        <v>21.53</v>
      </c>
      <c r="P220" s="115">
        <v>21.68</v>
      </c>
      <c r="Q220" s="115">
        <v>21.83</v>
      </c>
      <c r="R220" s="115">
        <v>21.98</v>
      </c>
      <c r="S220" s="115">
        <v>22.14</v>
      </c>
      <c r="T220" s="115">
        <v>22.3</v>
      </c>
      <c r="U220" s="115">
        <v>22.45</v>
      </c>
      <c r="V220" s="115">
        <v>22.61</v>
      </c>
      <c r="W220" s="115">
        <v>22.77</v>
      </c>
      <c r="X220" s="115">
        <v>22.93</v>
      </c>
      <c r="Y220" s="115">
        <v>23.09</v>
      </c>
      <c r="Z220" s="115">
        <v>23.26</v>
      </c>
      <c r="AA220" s="115">
        <v>23.42</v>
      </c>
      <c r="AB220" s="115">
        <v>23.58</v>
      </c>
      <c r="AC220" s="115">
        <v>23.75</v>
      </c>
      <c r="AD220" s="115">
        <v>23.92</v>
      </c>
      <c r="AE220" s="115">
        <v>24.09</v>
      </c>
      <c r="AF220" s="115">
        <v>24.26</v>
      </c>
      <c r="AG220" s="115">
        <v>24.43</v>
      </c>
      <c r="AH220" s="115">
        <v>24.6</v>
      </c>
    </row>
    <row r="221" spans="1:34" ht="16.5" hidden="1">
      <c r="A221" s="114" t="s">
        <v>156</v>
      </c>
      <c r="B221" s="114" t="s">
        <v>131</v>
      </c>
      <c r="C221" s="114" t="s">
        <v>74</v>
      </c>
      <c r="D221" s="115">
        <v>10.78</v>
      </c>
      <c r="E221" s="115">
        <v>11</v>
      </c>
      <c r="F221" s="115">
        <v>11.24</v>
      </c>
      <c r="G221" s="115">
        <v>11.31</v>
      </c>
      <c r="H221" s="115">
        <v>11.38</v>
      </c>
      <c r="I221" s="115">
        <v>11.45</v>
      </c>
      <c r="J221" s="115">
        <v>11.55</v>
      </c>
      <c r="K221" s="115">
        <v>11.68</v>
      </c>
      <c r="L221" s="115">
        <v>11.81</v>
      </c>
      <c r="M221" s="115">
        <v>11.91</v>
      </c>
      <c r="N221" s="115">
        <v>12.01</v>
      </c>
      <c r="O221" s="115">
        <v>12.02</v>
      </c>
      <c r="P221" s="115">
        <v>12.02</v>
      </c>
      <c r="Q221" s="115">
        <v>12.01</v>
      </c>
      <c r="R221" s="115">
        <v>12.02</v>
      </c>
      <c r="S221" s="115">
        <v>12.03</v>
      </c>
      <c r="T221" s="115">
        <v>12.05</v>
      </c>
      <c r="U221" s="115">
        <v>12.09</v>
      </c>
      <c r="V221" s="115">
        <v>12.13</v>
      </c>
      <c r="W221" s="115">
        <v>12.17</v>
      </c>
      <c r="X221" s="115">
        <v>12.21</v>
      </c>
      <c r="Y221" s="115">
        <v>12.22</v>
      </c>
      <c r="Z221" s="115">
        <v>12.21</v>
      </c>
      <c r="AA221" s="115">
        <v>12.22</v>
      </c>
      <c r="AB221" s="115">
        <v>12.22</v>
      </c>
      <c r="AC221" s="115">
        <v>12.2</v>
      </c>
      <c r="AD221" s="115">
        <v>12.2</v>
      </c>
      <c r="AE221" s="115">
        <v>12.19</v>
      </c>
      <c r="AF221" s="115">
        <v>12.18</v>
      </c>
      <c r="AG221" s="115">
        <v>12.17</v>
      </c>
      <c r="AH221" s="115">
        <v>12.17</v>
      </c>
    </row>
    <row r="222" spans="1:34" ht="16.5" hidden="1">
      <c r="A222" s="114" t="s">
        <v>156</v>
      </c>
      <c r="B222" s="114" t="s">
        <v>133</v>
      </c>
      <c r="C222" s="114" t="s">
        <v>74</v>
      </c>
      <c r="D222" s="115">
        <v>7.44</v>
      </c>
      <c r="E222" s="115">
        <v>7.46</v>
      </c>
      <c r="F222" s="115">
        <v>7.52</v>
      </c>
      <c r="G222" s="115">
        <v>7.58</v>
      </c>
      <c r="H222" s="115">
        <v>7.64</v>
      </c>
      <c r="I222" s="115">
        <v>7.7</v>
      </c>
      <c r="J222" s="115">
        <v>7.8</v>
      </c>
      <c r="K222" s="115">
        <v>7.9</v>
      </c>
      <c r="L222" s="115">
        <v>8.01</v>
      </c>
      <c r="M222" s="115">
        <v>8.09</v>
      </c>
      <c r="N222" s="115">
        <v>8.18</v>
      </c>
      <c r="O222" s="115">
        <v>8.1999999999999993</v>
      </c>
      <c r="P222" s="115">
        <v>8.2100000000000009</v>
      </c>
      <c r="Q222" s="115">
        <v>8.2200000000000006</v>
      </c>
      <c r="R222" s="115">
        <v>8.23</v>
      </c>
      <c r="S222" s="115">
        <v>8.25</v>
      </c>
      <c r="T222" s="115">
        <v>8.27</v>
      </c>
      <c r="U222" s="115">
        <v>8.31</v>
      </c>
      <c r="V222" s="115">
        <v>8.35</v>
      </c>
      <c r="W222" s="115">
        <v>8.4</v>
      </c>
      <c r="X222" s="115">
        <v>8.43</v>
      </c>
      <c r="Y222" s="115">
        <v>8.4499999999999993</v>
      </c>
      <c r="Z222" s="115">
        <v>8.4499999999999993</v>
      </c>
      <c r="AA222" s="115">
        <v>8.4700000000000006</v>
      </c>
      <c r="AB222" s="115">
        <v>8.4700000000000006</v>
      </c>
      <c r="AC222" s="115">
        <v>8.4700000000000006</v>
      </c>
      <c r="AD222" s="115">
        <v>8.48</v>
      </c>
      <c r="AE222" s="115">
        <v>8.48</v>
      </c>
      <c r="AF222" s="115">
        <v>8.48</v>
      </c>
      <c r="AG222" s="115">
        <v>8.48</v>
      </c>
      <c r="AH222" s="115">
        <v>8.49</v>
      </c>
    </row>
    <row r="223" spans="1:34" ht="16.5">
      <c r="A223" s="114" t="s">
        <v>156</v>
      </c>
      <c r="B223" s="114" t="s">
        <v>55</v>
      </c>
      <c r="C223" s="114" t="s">
        <v>74</v>
      </c>
      <c r="D223" s="115">
        <v>4.75</v>
      </c>
      <c r="E223" s="115">
        <v>4.3</v>
      </c>
      <c r="F223" s="115">
        <v>3.87</v>
      </c>
      <c r="G223" s="115">
        <v>4.05</v>
      </c>
      <c r="H223" s="115">
        <v>4.22</v>
      </c>
      <c r="I223" s="115">
        <v>4.3899999999999997</v>
      </c>
      <c r="J223" s="115">
        <v>4.49</v>
      </c>
      <c r="K223" s="115">
        <v>4.59</v>
      </c>
      <c r="L223" s="115">
        <v>4.7</v>
      </c>
      <c r="M223" s="115">
        <v>4.78</v>
      </c>
      <c r="N223" s="115">
        <v>4.96</v>
      </c>
      <c r="O223" s="115">
        <v>5.05</v>
      </c>
      <c r="P223" s="115">
        <v>5.13</v>
      </c>
      <c r="Q223" s="115">
        <v>5.2</v>
      </c>
      <c r="R223" s="115">
        <v>5.27</v>
      </c>
      <c r="S223" s="115">
        <v>5.35</v>
      </c>
      <c r="T223" s="115">
        <v>5.43</v>
      </c>
      <c r="U223" s="115">
        <v>5.52</v>
      </c>
      <c r="V223" s="115">
        <v>5.61</v>
      </c>
      <c r="W223" s="115">
        <v>5.71</v>
      </c>
      <c r="X223" s="115">
        <v>5.79</v>
      </c>
      <c r="Y223" s="115">
        <v>5.85</v>
      </c>
      <c r="Z223" s="115">
        <v>5.89</v>
      </c>
      <c r="AA223" s="115">
        <v>5.95</v>
      </c>
      <c r="AB223" s="115">
        <v>6</v>
      </c>
      <c r="AC223" s="115">
        <v>6.03</v>
      </c>
      <c r="AD223" s="115">
        <v>6.08</v>
      </c>
      <c r="AE223" s="115">
        <v>6.12</v>
      </c>
      <c r="AF223" s="115">
        <v>6.16</v>
      </c>
      <c r="AG223" s="115">
        <v>6.2</v>
      </c>
      <c r="AH223" s="115">
        <v>6.24</v>
      </c>
    </row>
    <row r="224" spans="1:34" ht="16.5" hidden="1">
      <c r="A224" s="114" t="s">
        <v>156</v>
      </c>
      <c r="B224" s="114" t="s">
        <v>131</v>
      </c>
      <c r="C224" s="114" t="s">
        <v>135</v>
      </c>
      <c r="D224" s="115">
        <v>32.734999999999999</v>
      </c>
      <c r="E224" s="115">
        <v>32.369999999999997</v>
      </c>
      <c r="F224" s="115">
        <v>32.020000000000003</v>
      </c>
      <c r="G224" s="115">
        <v>32.229999999999997</v>
      </c>
      <c r="H224" s="115">
        <v>32.450000000000003</v>
      </c>
      <c r="I224" s="115">
        <v>32.659999999999997</v>
      </c>
      <c r="J224" s="115">
        <v>32.869999999999997</v>
      </c>
      <c r="K224" s="115">
        <v>33.08</v>
      </c>
      <c r="L224" s="115">
        <v>33.29</v>
      </c>
      <c r="M224" s="115">
        <v>33.51</v>
      </c>
      <c r="N224" s="115">
        <v>33.72</v>
      </c>
      <c r="O224" s="115">
        <v>33.93</v>
      </c>
      <c r="P224" s="115">
        <v>34.14</v>
      </c>
      <c r="Q224" s="115">
        <v>34.35</v>
      </c>
      <c r="R224" s="115">
        <v>34.56</v>
      </c>
      <c r="S224" s="115">
        <v>34.770000000000003</v>
      </c>
      <c r="T224" s="115">
        <v>34.979999999999997</v>
      </c>
      <c r="U224" s="115">
        <v>35.19</v>
      </c>
      <c r="V224" s="115">
        <v>35.4</v>
      </c>
      <c r="W224" s="115">
        <v>35.61</v>
      </c>
      <c r="X224" s="115">
        <v>35.82</v>
      </c>
      <c r="Y224" s="115">
        <v>36.03</v>
      </c>
      <c r="Z224" s="115">
        <v>36.24</v>
      </c>
      <c r="AA224" s="115">
        <v>36.450000000000003</v>
      </c>
      <c r="AB224" s="115">
        <v>36.67</v>
      </c>
      <c r="AC224" s="115">
        <v>36.880000000000003</v>
      </c>
      <c r="AD224" s="115">
        <v>37.090000000000003</v>
      </c>
      <c r="AE224" s="115">
        <v>37.299999999999997</v>
      </c>
      <c r="AF224" s="115">
        <v>37.51</v>
      </c>
      <c r="AG224" s="115">
        <v>37.72</v>
      </c>
      <c r="AH224" s="115">
        <v>37.93</v>
      </c>
    </row>
    <row r="225" spans="1:34" ht="16.5" hidden="1">
      <c r="A225" s="114" t="s">
        <v>156</v>
      </c>
      <c r="B225" s="114" t="s">
        <v>131</v>
      </c>
      <c r="C225" s="114" t="s">
        <v>136</v>
      </c>
      <c r="D225" s="115">
        <v>26.763999999999999</v>
      </c>
      <c r="E225" s="115">
        <v>26.21</v>
      </c>
      <c r="F225" s="115">
        <v>25.68</v>
      </c>
      <c r="G225" s="115">
        <v>25.88</v>
      </c>
      <c r="H225" s="115">
        <v>26.08</v>
      </c>
      <c r="I225" s="115">
        <v>26.29</v>
      </c>
      <c r="J225" s="115">
        <v>26.49</v>
      </c>
      <c r="K225" s="115">
        <v>26.69</v>
      </c>
      <c r="L225" s="115">
        <v>26.89</v>
      </c>
      <c r="M225" s="115">
        <v>27.09</v>
      </c>
      <c r="N225" s="115">
        <v>27.29</v>
      </c>
      <c r="O225" s="115">
        <v>27.49</v>
      </c>
      <c r="P225" s="115">
        <v>27.69</v>
      </c>
      <c r="Q225" s="115">
        <v>27.89</v>
      </c>
      <c r="R225" s="115">
        <v>28.09</v>
      </c>
      <c r="S225" s="115">
        <v>28.29</v>
      </c>
      <c r="T225" s="115">
        <v>28.48</v>
      </c>
      <c r="U225" s="115">
        <v>28.68</v>
      </c>
      <c r="V225" s="115">
        <v>28.88</v>
      </c>
      <c r="W225" s="115">
        <v>29.07</v>
      </c>
      <c r="X225" s="115">
        <v>29.27</v>
      </c>
      <c r="Y225" s="115">
        <v>29.46</v>
      </c>
      <c r="Z225" s="115">
        <v>29.66</v>
      </c>
      <c r="AA225" s="115">
        <v>29.85</v>
      </c>
      <c r="AB225" s="115">
        <v>30.05</v>
      </c>
      <c r="AC225" s="115">
        <v>30.24</v>
      </c>
      <c r="AD225" s="115">
        <v>30.43</v>
      </c>
      <c r="AE225" s="115">
        <v>30.63</v>
      </c>
      <c r="AF225" s="115">
        <v>30.82</v>
      </c>
      <c r="AG225" s="115">
        <v>31.01</v>
      </c>
      <c r="AH225" s="115">
        <v>31.21</v>
      </c>
    </row>
    <row r="226" spans="1:34" ht="16.5" hidden="1">
      <c r="A226" s="114" t="s">
        <v>156</v>
      </c>
      <c r="B226" s="114" t="s">
        <v>131</v>
      </c>
      <c r="C226" s="114" t="s">
        <v>137</v>
      </c>
      <c r="D226" s="115">
        <v>0</v>
      </c>
      <c r="E226" s="115">
        <v>0</v>
      </c>
      <c r="F226" s="115">
        <v>0</v>
      </c>
      <c r="G226" s="115">
        <v>0</v>
      </c>
      <c r="H226" s="115">
        <v>0</v>
      </c>
      <c r="I226" s="115">
        <v>0</v>
      </c>
      <c r="J226" s="115">
        <v>0</v>
      </c>
      <c r="K226" s="115">
        <v>0</v>
      </c>
      <c r="L226" s="115">
        <v>0</v>
      </c>
      <c r="M226" s="115">
        <v>0</v>
      </c>
      <c r="N226" s="115">
        <v>0</v>
      </c>
      <c r="O226" s="115">
        <v>0</v>
      </c>
      <c r="P226" s="115">
        <v>0</v>
      </c>
      <c r="Q226" s="115">
        <v>0</v>
      </c>
      <c r="R226" s="115">
        <v>0</v>
      </c>
      <c r="S226" s="115">
        <v>0</v>
      </c>
      <c r="T226" s="115">
        <v>0</v>
      </c>
      <c r="U226" s="115">
        <v>0</v>
      </c>
      <c r="V226" s="115">
        <v>0</v>
      </c>
      <c r="W226" s="115">
        <v>0</v>
      </c>
      <c r="X226" s="115">
        <v>0</v>
      </c>
      <c r="Y226" s="115">
        <v>0</v>
      </c>
      <c r="Z226" s="115">
        <v>0</v>
      </c>
      <c r="AA226" s="115">
        <v>0</v>
      </c>
      <c r="AB226" s="115">
        <v>0</v>
      </c>
      <c r="AC226" s="115">
        <v>0</v>
      </c>
      <c r="AD226" s="115">
        <v>0</v>
      </c>
      <c r="AE226" s="115">
        <v>0</v>
      </c>
      <c r="AF226" s="115">
        <v>0</v>
      </c>
      <c r="AG226" s="115">
        <v>0</v>
      </c>
      <c r="AH226" s="115">
        <v>0</v>
      </c>
    </row>
    <row r="227" spans="1:34" ht="16.5" hidden="1">
      <c r="A227" s="114" t="s">
        <v>156</v>
      </c>
      <c r="B227" s="114" t="s">
        <v>131</v>
      </c>
      <c r="C227" s="114" t="s">
        <v>138</v>
      </c>
      <c r="D227" s="115">
        <v>2.2669999999999999</v>
      </c>
      <c r="E227" s="115">
        <v>2.2799999999999998</v>
      </c>
      <c r="F227" s="115">
        <v>2.29</v>
      </c>
      <c r="G227" s="115">
        <v>2.2999999999999998</v>
      </c>
      <c r="H227" s="115">
        <v>2.31</v>
      </c>
      <c r="I227" s="115">
        <v>2.3199999999999998</v>
      </c>
      <c r="J227" s="115">
        <v>2.33</v>
      </c>
      <c r="K227" s="115">
        <v>2.34</v>
      </c>
      <c r="L227" s="115">
        <v>2.35</v>
      </c>
      <c r="M227" s="115">
        <v>2.36</v>
      </c>
      <c r="N227" s="115">
        <v>2.37</v>
      </c>
      <c r="O227" s="115">
        <v>2.38</v>
      </c>
      <c r="P227" s="115">
        <v>2.39</v>
      </c>
      <c r="Q227" s="115">
        <v>2.41</v>
      </c>
      <c r="R227" s="115">
        <v>2.42</v>
      </c>
      <c r="S227" s="115">
        <v>2.4300000000000002</v>
      </c>
      <c r="T227" s="115">
        <v>2.44</v>
      </c>
      <c r="U227" s="115">
        <v>2.4500000000000002</v>
      </c>
      <c r="V227" s="115">
        <v>2.46</v>
      </c>
      <c r="W227" s="115">
        <v>2.4700000000000002</v>
      </c>
      <c r="X227" s="115">
        <v>2.48</v>
      </c>
      <c r="Y227" s="115">
        <v>2.5</v>
      </c>
      <c r="Z227" s="115">
        <v>2.5099999999999998</v>
      </c>
      <c r="AA227" s="115">
        <v>2.52</v>
      </c>
      <c r="AB227" s="115">
        <v>2.5299999999999998</v>
      </c>
      <c r="AC227" s="115">
        <v>2.54</v>
      </c>
      <c r="AD227" s="115">
        <v>2.5499999999999998</v>
      </c>
      <c r="AE227" s="115">
        <v>2.56</v>
      </c>
      <c r="AF227" s="115">
        <v>2.58</v>
      </c>
      <c r="AG227" s="115">
        <v>2.59</v>
      </c>
      <c r="AH227" s="115">
        <v>2.6</v>
      </c>
    </row>
    <row r="228" spans="1:34" ht="16.5" hidden="1">
      <c r="A228" s="114" t="s">
        <v>156</v>
      </c>
      <c r="B228" s="114" t="s">
        <v>131</v>
      </c>
      <c r="C228" s="114" t="s">
        <v>139</v>
      </c>
      <c r="D228" s="115">
        <v>35.542999999999999</v>
      </c>
      <c r="E228" s="115">
        <v>36.53</v>
      </c>
      <c r="F228" s="115">
        <v>38.880000000000003</v>
      </c>
      <c r="G228" s="115">
        <v>40.9</v>
      </c>
      <c r="H228" s="115">
        <v>41.71</v>
      </c>
      <c r="I228" s="115">
        <v>42.51</v>
      </c>
      <c r="J228" s="115">
        <v>43.41</v>
      </c>
      <c r="K228" s="115">
        <v>43.21</v>
      </c>
      <c r="L228" s="115">
        <v>43.06</v>
      </c>
      <c r="M228" s="115">
        <v>42.8</v>
      </c>
      <c r="N228" s="115">
        <v>42.57</v>
      </c>
      <c r="O228" s="115">
        <v>42.37</v>
      </c>
      <c r="P228" s="115">
        <v>42.17</v>
      </c>
      <c r="Q228" s="115">
        <v>41.95</v>
      </c>
      <c r="R228" s="115">
        <v>41.77</v>
      </c>
      <c r="S228" s="115">
        <v>41.59</v>
      </c>
      <c r="T228" s="115">
        <v>41.43</v>
      </c>
      <c r="U228" s="115">
        <v>41.32</v>
      </c>
      <c r="V228" s="115">
        <v>41.22</v>
      </c>
      <c r="W228" s="115">
        <v>41.13</v>
      </c>
      <c r="X228" s="115">
        <v>41.03</v>
      </c>
      <c r="Y228" s="115">
        <v>40.94</v>
      </c>
      <c r="Z228" s="115">
        <v>40.81</v>
      </c>
      <c r="AA228" s="115">
        <v>40.700000000000003</v>
      </c>
      <c r="AB228" s="115">
        <v>40.590000000000003</v>
      </c>
      <c r="AC228" s="115">
        <v>40.44</v>
      </c>
      <c r="AD228" s="115">
        <v>40.31</v>
      </c>
      <c r="AE228" s="115">
        <v>40.17</v>
      </c>
      <c r="AF228" s="115">
        <v>40.03</v>
      </c>
      <c r="AG228" s="115">
        <v>39.89</v>
      </c>
      <c r="AH228" s="115">
        <v>39.78</v>
      </c>
    </row>
    <row r="229" spans="1:34" ht="16.5" hidden="1">
      <c r="A229" s="114" t="s">
        <v>156</v>
      </c>
      <c r="B229" s="114" t="s">
        <v>131</v>
      </c>
      <c r="C229" s="114" t="s">
        <v>140</v>
      </c>
      <c r="D229" s="115">
        <v>75.757999999999996</v>
      </c>
      <c r="E229" s="115">
        <v>75.430000000000007</v>
      </c>
      <c r="F229" s="115">
        <v>75.12</v>
      </c>
      <c r="G229" s="115">
        <v>75.56</v>
      </c>
      <c r="H229" s="115">
        <v>75.989999999999995</v>
      </c>
      <c r="I229" s="115">
        <v>76.42</v>
      </c>
      <c r="J229" s="115">
        <v>76.849999999999994</v>
      </c>
      <c r="K229" s="115">
        <v>77.28</v>
      </c>
      <c r="L229" s="115">
        <v>77.709999999999994</v>
      </c>
      <c r="M229" s="115">
        <v>78.150000000000006</v>
      </c>
      <c r="N229" s="115">
        <v>78.58</v>
      </c>
      <c r="O229" s="115">
        <v>79.010000000000005</v>
      </c>
      <c r="P229" s="115">
        <v>79.45</v>
      </c>
      <c r="Q229" s="115">
        <v>79.88</v>
      </c>
      <c r="R229" s="115">
        <v>80.319999999999993</v>
      </c>
      <c r="S229" s="115">
        <v>80.760000000000005</v>
      </c>
      <c r="T229" s="115">
        <v>81.19</v>
      </c>
      <c r="U229" s="115">
        <v>81.63</v>
      </c>
      <c r="V229" s="115">
        <v>82.07</v>
      </c>
      <c r="W229" s="115">
        <v>82.51</v>
      </c>
      <c r="X229" s="115">
        <v>82.95</v>
      </c>
      <c r="Y229" s="115">
        <v>83.39</v>
      </c>
      <c r="Z229" s="115">
        <v>83.83</v>
      </c>
      <c r="AA229" s="115">
        <v>84.27</v>
      </c>
      <c r="AB229" s="115">
        <v>84.72</v>
      </c>
      <c r="AC229" s="115">
        <v>85.16</v>
      </c>
      <c r="AD229" s="115">
        <v>85.61</v>
      </c>
      <c r="AE229" s="115">
        <v>86.05</v>
      </c>
      <c r="AF229" s="115">
        <v>86.5</v>
      </c>
      <c r="AG229" s="115">
        <v>86.95</v>
      </c>
      <c r="AH229" s="115">
        <v>87.4</v>
      </c>
    </row>
    <row r="230" spans="1:34" ht="16.5" hidden="1">
      <c r="A230" s="114" t="s">
        <v>156</v>
      </c>
      <c r="B230" s="114" t="s">
        <v>131</v>
      </c>
      <c r="C230" s="114" t="s">
        <v>141</v>
      </c>
      <c r="D230" s="115">
        <v>28.675999999999998</v>
      </c>
      <c r="E230" s="115">
        <v>28.91</v>
      </c>
      <c r="F230" s="115">
        <v>30.5</v>
      </c>
      <c r="G230" s="115">
        <v>32.67</v>
      </c>
      <c r="H230" s="115">
        <v>33.64</v>
      </c>
      <c r="I230" s="115">
        <v>34.590000000000003</v>
      </c>
      <c r="J230" s="115">
        <v>35.619999999999997</v>
      </c>
      <c r="K230" s="115">
        <v>35.54</v>
      </c>
      <c r="L230" s="115">
        <v>35.5</v>
      </c>
      <c r="M230" s="115">
        <v>35.380000000000003</v>
      </c>
      <c r="N230" s="115">
        <v>35.270000000000003</v>
      </c>
      <c r="O230" s="115">
        <v>35.19</v>
      </c>
      <c r="P230" s="115">
        <v>35.11</v>
      </c>
      <c r="Q230" s="115">
        <v>35.01</v>
      </c>
      <c r="R230" s="115">
        <v>34.93</v>
      </c>
      <c r="S230" s="115">
        <v>34.85</v>
      </c>
      <c r="T230" s="115">
        <v>34.79</v>
      </c>
      <c r="U230" s="115">
        <v>34.770000000000003</v>
      </c>
      <c r="V230" s="115">
        <v>34.74</v>
      </c>
      <c r="W230" s="115">
        <v>34.74</v>
      </c>
      <c r="X230" s="115">
        <v>34.72</v>
      </c>
      <c r="Y230" s="115">
        <v>34.700000000000003</v>
      </c>
      <c r="Z230" s="115">
        <v>34.65</v>
      </c>
      <c r="AA230" s="115">
        <v>34.619999999999997</v>
      </c>
      <c r="AB230" s="115">
        <v>34.58</v>
      </c>
      <c r="AC230" s="115">
        <v>34.520000000000003</v>
      </c>
      <c r="AD230" s="115">
        <v>34.450000000000003</v>
      </c>
      <c r="AE230" s="115">
        <v>34.4</v>
      </c>
      <c r="AF230" s="115">
        <v>34.340000000000003</v>
      </c>
      <c r="AG230" s="115">
        <v>34.28</v>
      </c>
      <c r="AH230" s="115">
        <v>34.22</v>
      </c>
    </row>
    <row r="231" spans="1:34" ht="16.5" hidden="1">
      <c r="A231" s="114" t="s">
        <v>156</v>
      </c>
      <c r="B231" s="114" t="s">
        <v>131</v>
      </c>
      <c r="C231" s="114" t="s">
        <v>142</v>
      </c>
      <c r="D231" s="115">
        <v>40.392000000000003</v>
      </c>
      <c r="E231" s="115">
        <v>39.9</v>
      </c>
      <c r="F231" s="115">
        <v>39.44</v>
      </c>
      <c r="G231" s="115">
        <v>39.71</v>
      </c>
      <c r="H231" s="115">
        <v>39.979999999999997</v>
      </c>
      <c r="I231" s="115">
        <v>40.24</v>
      </c>
      <c r="J231" s="115">
        <v>40.51</v>
      </c>
      <c r="K231" s="115">
        <v>40.770000000000003</v>
      </c>
      <c r="L231" s="115">
        <v>41.04</v>
      </c>
      <c r="M231" s="115">
        <v>41.3</v>
      </c>
      <c r="N231" s="115">
        <v>41.57</v>
      </c>
      <c r="O231" s="115">
        <v>41.83</v>
      </c>
      <c r="P231" s="115">
        <v>42.09</v>
      </c>
      <c r="Q231" s="115">
        <v>42.36</v>
      </c>
      <c r="R231" s="115">
        <v>42.62</v>
      </c>
      <c r="S231" s="115">
        <v>42.88</v>
      </c>
      <c r="T231" s="115">
        <v>43.15</v>
      </c>
      <c r="U231" s="115">
        <v>43.41</v>
      </c>
      <c r="V231" s="115">
        <v>43.67</v>
      </c>
      <c r="W231" s="115">
        <v>43.94</v>
      </c>
      <c r="X231" s="115">
        <v>44.2</v>
      </c>
      <c r="Y231" s="115">
        <v>44.46</v>
      </c>
      <c r="Z231" s="115">
        <v>44.73</v>
      </c>
      <c r="AA231" s="115">
        <v>44.99</v>
      </c>
      <c r="AB231" s="115">
        <v>45.25</v>
      </c>
      <c r="AC231" s="115">
        <v>45.51</v>
      </c>
      <c r="AD231" s="115">
        <v>45.78</v>
      </c>
      <c r="AE231" s="115">
        <v>46.04</v>
      </c>
      <c r="AF231" s="115">
        <v>46.3</v>
      </c>
      <c r="AG231" s="115">
        <v>46.57</v>
      </c>
      <c r="AH231" s="115">
        <v>46.83</v>
      </c>
    </row>
    <row r="232" spans="1:34" ht="16.5" hidden="1">
      <c r="A232" s="114" t="s">
        <v>156</v>
      </c>
      <c r="B232" s="114" t="s">
        <v>131</v>
      </c>
      <c r="C232" s="114" t="s">
        <v>143</v>
      </c>
      <c r="D232" s="115">
        <v>32.942</v>
      </c>
      <c r="E232" s="115">
        <v>32.47</v>
      </c>
      <c r="F232" s="115">
        <v>32.020000000000003</v>
      </c>
      <c r="G232" s="115">
        <v>32.24</v>
      </c>
      <c r="H232" s="115">
        <v>32.47</v>
      </c>
      <c r="I232" s="115">
        <v>32.700000000000003</v>
      </c>
      <c r="J232" s="115">
        <v>32.92</v>
      </c>
      <c r="K232" s="115">
        <v>33.15</v>
      </c>
      <c r="L232" s="115">
        <v>33.369999999999997</v>
      </c>
      <c r="M232" s="115">
        <v>33.590000000000003</v>
      </c>
      <c r="N232" s="115">
        <v>33.82</v>
      </c>
      <c r="O232" s="115">
        <v>34.04</v>
      </c>
      <c r="P232" s="115">
        <v>34.270000000000003</v>
      </c>
      <c r="Q232" s="115">
        <v>34.49</v>
      </c>
      <c r="R232" s="115">
        <v>34.71</v>
      </c>
      <c r="S232" s="115">
        <v>34.93</v>
      </c>
      <c r="T232" s="115">
        <v>35.15</v>
      </c>
      <c r="U232" s="115">
        <v>35.380000000000003</v>
      </c>
      <c r="V232" s="115">
        <v>35.6</v>
      </c>
      <c r="W232" s="115">
        <v>35.82</v>
      </c>
      <c r="X232" s="115">
        <v>36.04</v>
      </c>
      <c r="Y232" s="115">
        <v>36.26</v>
      </c>
      <c r="Z232" s="115">
        <v>36.479999999999997</v>
      </c>
      <c r="AA232" s="115">
        <v>36.700000000000003</v>
      </c>
      <c r="AB232" s="115">
        <v>36.93</v>
      </c>
      <c r="AC232" s="115">
        <v>37.15</v>
      </c>
      <c r="AD232" s="115">
        <v>37.369999999999997</v>
      </c>
      <c r="AE232" s="115">
        <v>37.590000000000003</v>
      </c>
      <c r="AF232" s="115">
        <v>37.81</v>
      </c>
      <c r="AG232" s="115">
        <v>38.03</v>
      </c>
      <c r="AH232" s="115">
        <v>38.25</v>
      </c>
    </row>
    <row r="233" spans="1:34" ht="16.5" hidden="1">
      <c r="A233" s="114" t="s">
        <v>156</v>
      </c>
      <c r="B233" s="114" t="s">
        <v>131</v>
      </c>
      <c r="C233" s="114" t="s">
        <v>144</v>
      </c>
      <c r="D233" s="115">
        <v>2.2669999999999999</v>
      </c>
      <c r="E233" s="115">
        <v>2.2799999999999998</v>
      </c>
      <c r="F233" s="115">
        <v>2.29</v>
      </c>
      <c r="G233" s="115">
        <v>2.2999999999999998</v>
      </c>
      <c r="H233" s="115">
        <v>2.31</v>
      </c>
      <c r="I233" s="115">
        <v>2.3199999999999998</v>
      </c>
      <c r="J233" s="115">
        <v>2.33</v>
      </c>
      <c r="K233" s="115">
        <v>2.34</v>
      </c>
      <c r="L233" s="115">
        <v>2.35</v>
      </c>
      <c r="M233" s="115">
        <v>2.36</v>
      </c>
      <c r="N233" s="115">
        <v>2.37</v>
      </c>
      <c r="O233" s="115">
        <v>2.38</v>
      </c>
      <c r="P233" s="115">
        <v>2.39</v>
      </c>
      <c r="Q233" s="115">
        <v>2.41</v>
      </c>
      <c r="R233" s="115">
        <v>2.42</v>
      </c>
      <c r="S233" s="115">
        <v>2.4300000000000002</v>
      </c>
      <c r="T233" s="115">
        <v>2.44</v>
      </c>
      <c r="U233" s="115">
        <v>2.4500000000000002</v>
      </c>
      <c r="V233" s="115">
        <v>2.46</v>
      </c>
      <c r="W233" s="115">
        <v>2.4700000000000002</v>
      </c>
      <c r="X233" s="115">
        <v>2.48</v>
      </c>
      <c r="Y233" s="115">
        <v>2.5</v>
      </c>
      <c r="Z233" s="115">
        <v>2.5099999999999998</v>
      </c>
      <c r="AA233" s="115">
        <v>2.52</v>
      </c>
      <c r="AB233" s="115">
        <v>2.5299999999999998</v>
      </c>
      <c r="AC233" s="115">
        <v>2.54</v>
      </c>
      <c r="AD233" s="115">
        <v>2.5499999999999998</v>
      </c>
      <c r="AE233" s="115">
        <v>2.56</v>
      </c>
      <c r="AF233" s="115">
        <v>2.58</v>
      </c>
      <c r="AG233" s="115">
        <v>2.59</v>
      </c>
      <c r="AH233" s="115">
        <v>2.6</v>
      </c>
    </row>
    <row r="234" spans="1:34" ht="16.5" hidden="1">
      <c r="A234" s="114" t="s">
        <v>156</v>
      </c>
      <c r="B234" s="114" t="s">
        <v>131</v>
      </c>
      <c r="C234" s="114" t="s">
        <v>145</v>
      </c>
      <c r="D234" s="115">
        <v>4.016</v>
      </c>
      <c r="E234" s="115">
        <v>3.03</v>
      </c>
      <c r="F234" s="115">
        <v>2.09</v>
      </c>
      <c r="G234" s="115">
        <v>2.23</v>
      </c>
      <c r="H234" s="115">
        <v>2.36</v>
      </c>
      <c r="I234" s="115">
        <v>2.5</v>
      </c>
      <c r="J234" s="115">
        <v>2.63</v>
      </c>
      <c r="K234" s="115">
        <v>2.76</v>
      </c>
      <c r="L234" s="115">
        <v>2.89</v>
      </c>
      <c r="M234" s="115">
        <v>3.02</v>
      </c>
      <c r="N234" s="115">
        <v>3.14</v>
      </c>
      <c r="O234" s="115">
        <v>3.27</v>
      </c>
      <c r="P234" s="115">
        <v>3.39</v>
      </c>
      <c r="Q234" s="115">
        <v>3.51</v>
      </c>
      <c r="R234" s="115">
        <v>3.63</v>
      </c>
      <c r="S234" s="115">
        <v>3.75</v>
      </c>
      <c r="T234" s="115">
        <v>3.86</v>
      </c>
      <c r="U234" s="115">
        <v>3.98</v>
      </c>
      <c r="V234" s="115">
        <v>4.09</v>
      </c>
      <c r="W234" s="115">
        <v>4.2</v>
      </c>
      <c r="X234" s="115">
        <v>4.3099999999999996</v>
      </c>
      <c r="Y234" s="115">
        <v>4.42</v>
      </c>
      <c r="Z234" s="115">
        <v>4.53</v>
      </c>
      <c r="AA234" s="115">
        <v>4.6399999999999997</v>
      </c>
      <c r="AB234" s="115">
        <v>4.74</v>
      </c>
      <c r="AC234" s="115">
        <v>4.8499999999999996</v>
      </c>
      <c r="AD234" s="115">
        <v>4.95</v>
      </c>
      <c r="AE234" s="115">
        <v>5.0599999999999996</v>
      </c>
      <c r="AF234" s="115">
        <v>5.16</v>
      </c>
      <c r="AG234" s="115">
        <v>5.26</v>
      </c>
      <c r="AH234" s="115">
        <v>5.36</v>
      </c>
    </row>
    <row r="235" spans="1:34" ht="16.5" hidden="1">
      <c r="A235" s="114" t="s">
        <v>156</v>
      </c>
      <c r="B235" s="114" t="s">
        <v>131</v>
      </c>
      <c r="C235" s="114" t="s">
        <v>146</v>
      </c>
      <c r="D235" s="115">
        <v>4.0069999999999997</v>
      </c>
      <c r="E235" s="115">
        <v>3.69</v>
      </c>
      <c r="F235" s="115">
        <v>3.39</v>
      </c>
      <c r="G235" s="115">
        <v>3.45</v>
      </c>
      <c r="H235" s="115">
        <v>3.51</v>
      </c>
      <c r="I235" s="115">
        <v>3.57</v>
      </c>
      <c r="J235" s="115">
        <v>3.62</v>
      </c>
      <c r="K235" s="115">
        <v>3.68</v>
      </c>
      <c r="L235" s="115">
        <v>3.73</v>
      </c>
      <c r="M235" s="115">
        <v>3.79</v>
      </c>
      <c r="N235" s="115">
        <v>3.84</v>
      </c>
      <c r="O235" s="115">
        <v>3.9</v>
      </c>
      <c r="P235" s="115">
        <v>3.95</v>
      </c>
      <c r="Q235" s="115">
        <v>4</v>
      </c>
      <c r="R235" s="115">
        <v>4.0599999999999996</v>
      </c>
      <c r="S235" s="115">
        <v>4.1100000000000003</v>
      </c>
      <c r="T235" s="115">
        <v>4.16</v>
      </c>
      <c r="U235" s="115">
        <v>4.21</v>
      </c>
      <c r="V235" s="115">
        <v>4.26</v>
      </c>
      <c r="W235" s="115">
        <v>4.3099999999999996</v>
      </c>
      <c r="X235" s="115">
        <v>4.3600000000000003</v>
      </c>
      <c r="Y235" s="115">
        <v>4.41</v>
      </c>
      <c r="Z235" s="115">
        <v>4.46</v>
      </c>
      <c r="AA235" s="115">
        <v>4.51</v>
      </c>
      <c r="AB235" s="115">
        <v>4.5599999999999996</v>
      </c>
      <c r="AC235" s="115">
        <v>4.6100000000000003</v>
      </c>
      <c r="AD235" s="115">
        <v>4.66</v>
      </c>
      <c r="AE235" s="115">
        <v>4.7</v>
      </c>
      <c r="AF235" s="115">
        <v>4.75</v>
      </c>
      <c r="AG235" s="115">
        <v>4.8</v>
      </c>
      <c r="AH235" s="115">
        <v>4.84</v>
      </c>
    </row>
    <row r="236" spans="1:34" ht="16.5" hidden="1">
      <c r="A236" s="114" t="s">
        <v>157</v>
      </c>
      <c r="B236" s="114" t="s">
        <v>131</v>
      </c>
      <c r="C236" s="114" t="s">
        <v>132</v>
      </c>
      <c r="D236" s="115">
        <v>0.17699999999999999</v>
      </c>
      <c r="E236" s="115">
        <v>0.17</v>
      </c>
      <c r="F236" s="115">
        <v>0.17</v>
      </c>
      <c r="G236" s="115">
        <v>0.17</v>
      </c>
      <c r="H236" s="115">
        <v>0.17</v>
      </c>
      <c r="I236" s="115">
        <v>0.17</v>
      </c>
      <c r="J236" s="115">
        <v>0.17</v>
      </c>
      <c r="K236" s="115">
        <v>0.18</v>
      </c>
      <c r="L236" s="115">
        <v>0.18</v>
      </c>
      <c r="M236" s="115">
        <v>0.18</v>
      </c>
      <c r="N236" s="115">
        <v>0.18</v>
      </c>
      <c r="O236" s="115">
        <v>0.18</v>
      </c>
      <c r="P236" s="115">
        <v>0.18</v>
      </c>
      <c r="Q236" s="115">
        <v>0.18</v>
      </c>
      <c r="R236" s="115">
        <v>0.18</v>
      </c>
      <c r="S236" s="115">
        <v>0.18</v>
      </c>
      <c r="T236" s="115">
        <v>0.18</v>
      </c>
      <c r="U236" s="115">
        <v>0.18</v>
      </c>
      <c r="V236" s="115">
        <v>0.19</v>
      </c>
      <c r="W236" s="115">
        <v>0.19</v>
      </c>
      <c r="X236" s="115">
        <v>0.19</v>
      </c>
      <c r="Y236" s="115">
        <v>0.19</v>
      </c>
      <c r="Z236" s="115">
        <v>0.19</v>
      </c>
      <c r="AA236" s="115">
        <v>0.19</v>
      </c>
      <c r="AB236" s="115">
        <v>0.19</v>
      </c>
      <c r="AC236" s="115">
        <v>0.19</v>
      </c>
      <c r="AD236" s="115">
        <v>0.19</v>
      </c>
      <c r="AE236" s="115">
        <v>0.19</v>
      </c>
      <c r="AF236" s="115">
        <v>0.19</v>
      </c>
      <c r="AG236" s="115">
        <v>0.19</v>
      </c>
      <c r="AH236" s="115">
        <v>0.19</v>
      </c>
    </row>
    <row r="237" spans="1:34" ht="16.5" hidden="1">
      <c r="A237" s="114" t="s">
        <v>157</v>
      </c>
      <c r="B237" s="114" t="s">
        <v>133</v>
      </c>
      <c r="C237" s="114" t="s">
        <v>132</v>
      </c>
      <c r="D237" s="115">
        <v>0.13700000000000001</v>
      </c>
      <c r="E237" s="115">
        <v>0.13</v>
      </c>
      <c r="F237" s="115">
        <v>0.13</v>
      </c>
      <c r="G237" s="115">
        <v>0.13</v>
      </c>
      <c r="H237" s="115">
        <v>0.13</v>
      </c>
      <c r="I237" s="115">
        <v>0.13</v>
      </c>
      <c r="J237" s="115">
        <v>0.13</v>
      </c>
      <c r="K237" s="115">
        <v>0.14000000000000001</v>
      </c>
      <c r="L237" s="115">
        <v>0.14000000000000001</v>
      </c>
      <c r="M237" s="115">
        <v>0.14000000000000001</v>
      </c>
      <c r="N237" s="115">
        <v>0.14000000000000001</v>
      </c>
      <c r="O237" s="115">
        <v>0.14000000000000001</v>
      </c>
      <c r="P237" s="115">
        <v>0.14000000000000001</v>
      </c>
      <c r="Q237" s="115">
        <v>0.14000000000000001</v>
      </c>
      <c r="R237" s="115">
        <v>0.14000000000000001</v>
      </c>
      <c r="S237" s="115">
        <v>0.14000000000000001</v>
      </c>
      <c r="T237" s="115">
        <v>0.14000000000000001</v>
      </c>
      <c r="U237" s="115">
        <v>0.14000000000000001</v>
      </c>
      <c r="V237" s="115">
        <v>0.14000000000000001</v>
      </c>
      <c r="W237" s="115">
        <v>0.14000000000000001</v>
      </c>
      <c r="X237" s="115">
        <v>0.14000000000000001</v>
      </c>
      <c r="Y237" s="115">
        <v>0.15</v>
      </c>
      <c r="Z237" s="115">
        <v>0.15</v>
      </c>
      <c r="AA237" s="115">
        <v>0.15</v>
      </c>
      <c r="AB237" s="115">
        <v>0.15</v>
      </c>
      <c r="AC237" s="115">
        <v>0.15</v>
      </c>
      <c r="AD237" s="115">
        <v>0.15</v>
      </c>
      <c r="AE237" s="115">
        <v>0.15</v>
      </c>
      <c r="AF237" s="115">
        <v>0.15</v>
      </c>
      <c r="AG237" s="115">
        <v>0.15</v>
      </c>
      <c r="AH237" s="115">
        <v>0.15</v>
      </c>
    </row>
    <row r="238" spans="1:34" ht="16.5" hidden="1">
      <c r="A238" s="114" t="s">
        <v>157</v>
      </c>
      <c r="B238" s="114" t="s">
        <v>55</v>
      </c>
      <c r="C238" s="114" t="s">
        <v>132</v>
      </c>
      <c r="D238" s="115">
        <v>0.11700000000000001</v>
      </c>
      <c r="E238" s="115">
        <v>0.11</v>
      </c>
      <c r="F238" s="115">
        <v>0.11</v>
      </c>
      <c r="G238" s="115">
        <v>0.11</v>
      </c>
      <c r="H238" s="115">
        <v>0.11</v>
      </c>
      <c r="I238" s="115">
        <v>0.11</v>
      </c>
      <c r="J238" s="115">
        <v>0.11</v>
      </c>
      <c r="K238" s="115">
        <v>0.11</v>
      </c>
      <c r="L238" s="115">
        <v>0.12</v>
      </c>
      <c r="M238" s="115">
        <v>0.12</v>
      </c>
      <c r="N238" s="115">
        <v>0.12</v>
      </c>
      <c r="O238" s="115">
        <v>0.12</v>
      </c>
      <c r="P238" s="115">
        <v>0.12</v>
      </c>
      <c r="Q238" s="115">
        <v>0.12</v>
      </c>
      <c r="R238" s="115">
        <v>0.12</v>
      </c>
      <c r="S238" s="115">
        <v>0.12</v>
      </c>
      <c r="T238" s="115">
        <v>0.12</v>
      </c>
      <c r="U238" s="115">
        <v>0.12</v>
      </c>
      <c r="V238" s="115">
        <v>0.12</v>
      </c>
      <c r="W238" s="115">
        <v>0.12</v>
      </c>
      <c r="X238" s="115">
        <v>0.12</v>
      </c>
      <c r="Y238" s="115">
        <v>0.12</v>
      </c>
      <c r="Z238" s="115">
        <v>0.13</v>
      </c>
      <c r="AA238" s="115">
        <v>0.13</v>
      </c>
      <c r="AB238" s="115">
        <v>0.13</v>
      </c>
      <c r="AC238" s="115">
        <v>0.13</v>
      </c>
      <c r="AD238" s="115">
        <v>0.13</v>
      </c>
      <c r="AE238" s="115">
        <v>0.13</v>
      </c>
      <c r="AF238" s="115">
        <v>0.13</v>
      </c>
      <c r="AG238" s="115">
        <v>0.13</v>
      </c>
      <c r="AH238" s="115">
        <v>0.13</v>
      </c>
    </row>
    <row r="239" spans="1:34" ht="16.5" hidden="1">
      <c r="A239" s="114" t="s">
        <v>157</v>
      </c>
      <c r="B239" s="114" t="s">
        <v>131</v>
      </c>
      <c r="C239" s="114" t="s">
        <v>134</v>
      </c>
      <c r="D239" s="115">
        <v>0</v>
      </c>
      <c r="E239" s="115">
        <v>0</v>
      </c>
      <c r="F239" s="115">
        <v>0</v>
      </c>
      <c r="G239" s="115">
        <v>0</v>
      </c>
      <c r="H239" s="115">
        <v>0</v>
      </c>
      <c r="I239" s="115">
        <v>0</v>
      </c>
      <c r="J239" s="115">
        <v>0</v>
      </c>
      <c r="K239" s="115">
        <v>0</v>
      </c>
      <c r="L239" s="115">
        <v>0</v>
      </c>
      <c r="M239" s="115">
        <v>0</v>
      </c>
      <c r="N239" s="115">
        <v>0</v>
      </c>
      <c r="O239" s="115">
        <v>0</v>
      </c>
      <c r="P239" s="115">
        <v>0</v>
      </c>
      <c r="Q239" s="115">
        <v>0</v>
      </c>
      <c r="R239" s="115">
        <v>0</v>
      </c>
      <c r="S239" s="115">
        <v>0</v>
      </c>
      <c r="T239" s="115">
        <v>0</v>
      </c>
      <c r="U239" s="115">
        <v>0</v>
      </c>
      <c r="V239" s="115">
        <v>0</v>
      </c>
      <c r="W239" s="115">
        <v>0</v>
      </c>
      <c r="X239" s="115">
        <v>0</v>
      </c>
      <c r="Y239" s="115">
        <v>0</v>
      </c>
      <c r="Z239" s="115">
        <v>0</v>
      </c>
      <c r="AA239" s="115">
        <v>0</v>
      </c>
      <c r="AB239" s="115">
        <v>0</v>
      </c>
      <c r="AC239" s="115">
        <v>0</v>
      </c>
      <c r="AD239" s="115">
        <v>0</v>
      </c>
      <c r="AE239" s="115">
        <v>0</v>
      </c>
      <c r="AF239" s="115">
        <v>0</v>
      </c>
      <c r="AG239" s="115">
        <v>0</v>
      </c>
      <c r="AH239" s="115">
        <v>0</v>
      </c>
    </row>
    <row r="240" spans="1:34" ht="16.5" hidden="1">
      <c r="A240" s="114" t="s">
        <v>157</v>
      </c>
      <c r="B240" s="114" t="s">
        <v>133</v>
      </c>
      <c r="C240" s="114" t="s">
        <v>134</v>
      </c>
      <c r="D240" s="115">
        <v>9.0630000000000006</v>
      </c>
      <c r="E240" s="115">
        <v>9.09</v>
      </c>
      <c r="F240" s="115">
        <v>9.1199999999999992</v>
      </c>
      <c r="G240" s="115">
        <v>9.14</v>
      </c>
      <c r="H240" s="115">
        <v>9.17</v>
      </c>
      <c r="I240" s="115">
        <v>9.1999999999999993</v>
      </c>
      <c r="J240" s="115">
        <v>9.2200000000000006</v>
      </c>
      <c r="K240" s="115">
        <v>9.25</v>
      </c>
      <c r="L240" s="115">
        <v>9.2799999999999994</v>
      </c>
      <c r="M240" s="115">
        <v>9.3000000000000007</v>
      </c>
      <c r="N240" s="115">
        <v>9.33</v>
      </c>
      <c r="O240" s="115">
        <v>9.36</v>
      </c>
      <c r="P240" s="115">
        <v>9.3800000000000008</v>
      </c>
      <c r="Q240" s="115">
        <v>9.41</v>
      </c>
      <c r="R240" s="115">
        <v>9.44</v>
      </c>
      <c r="S240" s="115">
        <v>9.4700000000000006</v>
      </c>
      <c r="T240" s="115">
        <v>9.49</v>
      </c>
      <c r="U240" s="115">
        <v>9.52</v>
      </c>
      <c r="V240" s="115">
        <v>9.5500000000000007</v>
      </c>
      <c r="W240" s="115">
        <v>9.58</v>
      </c>
      <c r="X240" s="115">
        <v>9.6</v>
      </c>
      <c r="Y240" s="115">
        <v>9.6300000000000008</v>
      </c>
      <c r="Z240" s="115">
        <v>9.66</v>
      </c>
      <c r="AA240" s="115">
        <v>9.69</v>
      </c>
      <c r="AB240" s="115">
        <v>9.7200000000000006</v>
      </c>
      <c r="AC240" s="115">
        <v>9.75</v>
      </c>
      <c r="AD240" s="115">
        <v>9.77</v>
      </c>
      <c r="AE240" s="115">
        <v>9.8000000000000007</v>
      </c>
      <c r="AF240" s="115">
        <v>9.83</v>
      </c>
      <c r="AG240" s="115">
        <v>9.86</v>
      </c>
      <c r="AH240" s="115">
        <v>9.89</v>
      </c>
    </row>
    <row r="241" spans="1:34" ht="16.5" hidden="1">
      <c r="A241" s="114" t="s">
        <v>157</v>
      </c>
      <c r="B241" s="114" t="s">
        <v>55</v>
      </c>
      <c r="C241" s="114" t="s">
        <v>134</v>
      </c>
      <c r="D241" s="115">
        <v>9.0630000000000006</v>
      </c>
      <c r="E241" s="115">
        <v>9.09</v>
      </c>
      <c r="F241" s="115">
        <v>9.1199999999999992</v>
      </c>
      <c r="G241" s="115">
        <v>9.14</v>
      </c>
      <c r="H241" s="115">
        <v>9.17</v>
      </c>
      <c r="I241" s="115">
        <v>9.1999999999999993</v>
      </c>
      <c r="J241" s="115">
        <v>9.2200000000000006</v>
      </c>
      <c r="K241" s="115">
        <v>9.25</v>
      </c>
      <c r="L241" s="115">
        <v>9.2799999999999994</v>
      </c>
      <c r="M241" s="115">
        <v>9.3000000000000007</v>
      </c>
      <c r="N241" s="115">
        <v>9.33</v>
      </c>
      <c r="O241" s="115">
        <v>9.36</v>
      </c>
      <c r="P241" s="115">
        <v>9.3800000000000008</v>
      </c>
      <c r="Q241" s="115">
        <v>9.41</v>
      </c>
      <c r="R241" s="115">
        <v>9.44</v>
      </c>
      <c r="S241" s="115">
        <v>9.4700000000000006</v>
      </c>
      <c r="T241" s="115">
        <v>9.49</v>
      </c>
      <c r="U241" s="115">
        <v>9.52</v>
      </c>
      <c r="V241" s="115">
        <v>9.5500000000000007</v>
      </c>
      <c r="W241" s="115">
        <v>9.58</v>
      </c>
      <c r="X241" s="115">
        <v>9.6</v>
      </c>
      <c r="Y241" s="115">
        <v>9.6300000000000008</v>
      </c>
      <c r="Z241" s="115">
        <v>9.66</v>
      </c>
      <c r="AA241" s="115">
        <v>9.69</v>
      </c>
      <c r="AB241" s="115">
        <v>9.7200000000000006</v>
      </c>
      <c r="AC241" s="115">
        <v>9.75</v>
      </c>
      <c r="AD241" s="115">
        <v>9.77</v>
      </c>
      <c r="AE241" s="115">
        <v>9.8000000000000007</v>
      </c>
      <c r="AF241" s="115">
        <v>9.83</v>
      </c>
      <c r="AG241" s="115">
        <v>9.86</v>
      </c>
      <c r="AH241" s="115">
        <v>9.89</v>
      </c>
    </row>
    <row r="242" spans="1:34" ht="16.5" hidden="1">
      <c r="A242" s="114" t="s">
        <v>157</v>
      </c>
      <c r="B242" s="114" t="s">
        <v>131</v>
      </c>
      <c r="C242" s="114" t="s">
        <v>74</v>
      </c>
      <c r="D242" s="115">
        <v>10.78</v>
      </c>
      <c r="E242" s="115">
        <v>11</v>
      </c>
      <c r="F242" s="115">
        <v>11.24</v>
      </c>
      <c r="G242" s="115">
        <v>11.31</v>
      </c>
      <c r="H242" s="115">
        <v>11.38</v>
      </c>
      <c r="I242" s="115">
        <v>11.45</v>
      </c>
      <c r="J242" s="115">
        <v>11.55</v>
      </c>
      <c r="K242" s="115">
        <v>11.68</v>
      </c>
      <c r="L242" s="115">
        <v>11.81</v>
      </c>
      <c r="M242" s="115">
        <v>11.91</v>
      </c>
      <c r="N242" s="115">
        <v>12.01</v>
      </c>
      <c r="O242" s="115">
        <v>12.02</v>
      </c>
      <c r="P242" s="115">
        <v>12.02</v>
      </c>
      <c r="Q242" s="115">
        <v>12.01</v>
      </c>
      <c r="R242" s="115">
        <v>12.02</v>
      </c>
      <c r="S242" s="115">
        <v>12.03</v>
      </c>
      <c r="T242" s="115">
        <v>12.05</v>
      </c>
      <c r="U242" s="115">
        <v>12.09</v>
      </c>
      <c r="V242" s="115">
        <v>12.13</v>
      </c>
      <c r="W242" s="115">
        <v>12.17</v>
      </c>
      <c r="X242" s="115">
        <v>12.21</v>
      </c>
      <c r="Y242" s="115">
        <v>12.22</v>
      </c>
      <c r="Z242" s="115">
        <v>12.21</v>
      </c>
      <c r="AA242" s="115">
        <v>12.22</v>
      </c>
      <c r="AB242" s="115">
        <v>12.22</v>
      </c>
      <c r="AC242" s="115">
        <v>12.2</v>
      </c>
      <c r="AD242" s="115">
        <v>12.2</v>
      </c>
      <c r="AE242" s="115">
        <v>12.19</v>
      </c>
      <c r="AF242" s="115">
        <v>12.18</v>
      </c>
      <c r="AG242" s="115">
        <v>12.17</v>
      </c>
      <c r="AH242" s="115">
        <v>12.17</v>
      </c>
    </row>
    <row r="243" spans="1:34" ht="16.5" hidden="1">
      <c r="A243" s="114" t="s">
        <v>157</v>
      </c>
      <c r="B243" s="114" t="s">
        <v>133</v>
      </c>
      <c r="C243" s="114" t="s">
        <v>74</v>
      </c>
      <c r="D243" s="115">
        <v>8.06</v>
      </c>
      <c r="E243" s="115">
        <v>8.18</v>
      </c>
      <c r="F243" s="115">
        <v>8.33</v>
      </c>
      <c r="G243" s="115">
        <v>8.41</v>
      </c>
      <c r="H243" s="115">
        <v>8.48</v>
      </c>
      <c r="I243" s="115">
        <v>8.56</v>
      </c>
      <c r="J243" s="115">
        <v>8.68</v>
      </c>
      <c r="K243" s="115">
        <v>8.8000000000000007</v>
      </c>
      <c r="L243" s="115">
        <v>8.94</v>
      </c>
      <c r="M243" s="115">
        <v>9.0399999999999991</v>
      </c>
      <c r="N243" s="115">
        <v>9.15</v>
      </c>
      <c r="O243" s="115">
        <v>9.17</v>
      </c>
      <c r="P243" s="115">
        <v>9.18</v>
      </c>
      <c r="Q243" s="115">
        <v>9.18</v>
      </c>
      <c r="R243" s="115">
        <v>9.19</v>
      </c>
      <c r="S243" s="115">
        <v>9.2100000000000009</v>
      </c>
      <c r="T243" s="115">
        <v>9.24</v>
      </c>
      <c r="U243" s="115">
        <v>9.2799999999999994</v>
      </c>
      <c r="V243" s="115">
        <v>9.33</v>
      </c>
      <c r="W243" s="115">
        <v>9.3800000000000008</v>
      </c>
      <c r="X243" s="115">
        <v>9.42</v>
      </c>
      <c r="Y243" s="115">
        <v>9.43</v>
      </c>
      <c r="Z243" s="115">
        <v>9.43</v>
      </c>
      <c r="AA243" s="115">
        <v>9.4499999999999993</v>
      </c>
      <c r="AB243" s="115">
        <v>9.4499999999999993</v>
      </c>
      <c r="AC243" s="115">
        <v>9.44</v>
      </c>
      <c r="AD243" s="115">
        <v>9.4499999999999993</v>
      </c>
      <c r="AE243" s="115">
        <v>9.4499999999999993</v>
      </c>
      <c r="AF243" s="115">
        <v>9.44</v>
      </c>
      <c r="AG243" s="115">
        <v>9.44</v>
      </c>
      <c r="AH243" s="115">
        <v>9.44</v>
      </c>
    </row>
    <row r="244" spans="1:34" ht="16.5">
      <c r="A244" s="114" t="s">
        <v>157</v>
      </c>
      <c r="B244" s="114" t="s">
        <v>55</v>
      </c>
      <c r="C244" s="114" t="s">
        <v>74</v>
      </c>
      <c r="D244" s="115">
        <v>7.14</v>
      </c>
      <c r="E244" s="115">
        <v>7.33</v>
      </c>
      <c r="F244" s="115">
        <v>7.56</v>
      </c>
      <c r="G244" s="115">
        <v>7.62</v>
      </c>
      <c r="H244" s="115">
        <v>7.68</v>
      </c>
      <c r="I244" s="115">
        <v>7.75</v>
      </c>
      <c r="J244" s="115">
        <v>7.85</v>
      </c>
      <c r="K244" s="115">
        <v>7.97</v>
      </c>
      <c r="L244" s="115">
        <v>8.1</v>
      </c>
      <c r="M244" s="115">
        <v>8.19</v>
      </c>
      <c r="N244" s="115">
        <v>8.2899999999999991</v>
      </c>
      <c r="O244" s="115">
        <v>8.3000000000000007</v>
      </c>
      <c r="P244" s="115">
        <v>8.3000000000000007</v>
      </c>
      <c r="Q244" s="115">
        <v>8.3000000000000007</v>
      </c>
      <c r="R244" s="115">
        <v>8.3000000000000007</v>
      </c>
      <c r="S244" s="115">
        <v>8.32</v>
      </c>
      <c r="T244" s="115">
        <v>8.33</v>
      </c>
      <c r="U244" s="115">
        <v>8.3699999999999992</v>
      </c>
      <c r="V244" s="115">
        <v>8.41</v>
      </c>
      <c r="W244" s="115">
        <v>8.4600000000000009</v>
      </c>
      <c r="X244" s="115">
        <v>8.49</v>
      </c>
      <c r="Y244" s="115">
        <v>8.5</v>
      </c>
      <c r="Z244" s="115">
        <v>8.49</v>
      </c>
      <c r="AA244" s="115">
        <v>8.5</v>
      </c>
      <c r="AB244" s="115">
        <v>8.5</v>
      </c>
      <c r="AC244" s="115">
        <v>8.49</v>
      </c>
      <c r="AD244" s="115">
        <v>8.49</v>
      </c>
      <c r="AE244" s="115">
        <v>8.48</v>
      </c>
      <c r="AF244" s="115">
        <v>8.4700000000000006</v>
      </c>
      <c r="AG244" s="115">
        <v>8.4600000000000009</v>
      </c>
      <c r="AH244" s="115">
        <v>8.4600000000000009</v>
      </c>
    </row>
    <row r="245" spans="1:34" ht="16.5" hidden="1">
      <c r="A245" s="114" t="s">
        <v>157</v>
      </c>
      <c r="B245" s="114" t="s">
        <v>131</v>
      </c>
      <c r="C245" s="114" t="s">
        <v>135</v>
      </c>
      <c r="D245" s="115">
        <v>29.341999999999999</v>
      </c>
      <c r="E245" s="115">
        <v>28.95</v>
      </c>
      <c r="F245" s="115">
        <v>28.58</v>
      </c>
      <c r="G245" s="115">
        <v>28.77</v>
      </c>
      <c r="H245" s="115">
        <v>28.95</v>
      </c>
      <c r="I245" s="115">
        <v>29.14</v>
      </c>
      <c r="J245" s="115">
        <v>29.33</v>
      </c>
      <c r="K245" s="115">
        <v>29.51</v>
      </c>
      <c r="L245" s="115">
        <v>29.7</v>
      </c>
      <c r="M245" s="115">
        <v>29.88</v>
      </c>
      <c r="N245" s="115">
        <v>30.07</v>
      </c>
      <c r="O245" s="115">
        <v>30.25</v>
      </c>
      <c r="P245" s="115">
        <v>30.44</v>
      </c>
      <c r="Q245" s="115">
        <v>30.62</v>
      </c>
      <c r="R245" s="115">
        <v>30.81</v>
      </c>
      <c r="S245" s="115">
        <v>30.99</v>
      </c>
      <c r="T245" s="115">
        <v>31.17</v>
      </c>
      <c r="U245" s="115">
        <v>31.36</v>
      </c>
      <c r="V245" s="115">
        <v>31.54</v>
      </c>
      <c r="W245" s="115">
        <v>31.72</v>
      </c>
      <c r="X245" s="115">
        <v>31.91</v>
      </c>
      <c r="Y245" s="115">
        <v>32.090000000000003</v>
      </c>
      <c r="Z245" s="115">
        <v>32.270000000000003</v>
      </c>
      <c r="AA245" s="115">
        <v>32.450000000000003</v>
      </c>
      <c r="AB245" s="115">
        <v>32.64</v>
      </c>
      <c r="AC245" s="115">
        <v>32.82</v>
      </c>
      <c r="AD245" s="115">
        <v>33</v>
      </c>
      <c r="AE245" s="115">
        <v>33.18</v>
      </c>
      <c r="AF245" s="115">
        <v>33.36</v>
      </c>
      <c r="AG245" s="115">
        <v>33.549999999999997</v>
      </c>
      <c r="AH245" s="115">
        <v>33.729999999999997</v>
      </c>
    </row>
    <row r="246" spans="1:34" ht="16.5" hidden="1">
      <c r="A246" s="114" t="s">
        <v>157</v>
      </c>
      <c r="B246" s="114" t="s">
        <v>131</v>
      </c>
      <c r="C246" s="114" t="s">
        <v>136</v>
      </c>
      <c r="D246" s="115">
        <v>26.763999999999999</v>
      </c>
      <c r="E246" s="115">
        <v>26.2</v>
      </c>
      <c r="F246" s="115">
        <v>25.66</v>
      </c>
      <c r="G246" s="115">
        <v>25.85</v>
      </c>
      <c r="H246" s="115">
        <v>26.05</v>
      </c>
      <c r="I246" s="115">
        <v>26.24</v>
      </c>
      <c r="J246" s="115">
        <v>26.44</v>
      </c>
      <c r="K246" s="115">
        <v>26.63</v>
      </c>
      <c r="L246" s="115">
        <v>26.82</v>
      </c>
      <c r="M246" s="115">
        <v>27.01</v>
      </c>
      <c r="N246" s="115">
        <v>27.2</v>
      </c>
      <c r="O246" s="115">
        <v>27.39</v>
      </c>
      <c r="P246" s="115">
        <v>27.58</v>
      </c>
      <c r="Q246" s="115">
        <v>27.77</v>
      </c>
      <c r="R246" s="115">
        <v>27.96</v>
      </c>
      <c r="S246" s="115">
        <v>28.15</v>
      </c>
      <c r="T246" s="115">
        <v>28.34</v>
      </c>
      <c r="U246" s="115">
        <v>28.52</v>
      </c>
      <c r="V246" s="115">
        <v>28.71</v>
      </c>
      <c r="W246" s="115">
        <v>28.89</v>
      </c>
      <c r="X246" s="115">
        <v>29.08</v>
      </c>
      <c r="Y246" s="115">
        <v>29.26</v>
      </c>
      <c r="Z246" s="115">
        <v>29.45</v>
      </c>
      <c r="AA246" s="115">
        <v>29.63</v>
      </c>
      <c r="AB246" s="115">
        <v>29.82</v>
      </c>
      <c r="AC246" s="115">
        <v>30</v>
      </c>
      <c r="AD246" s="115">
        <v>30.18</v>
      </c>
      <c r="AE246" s="115">
        <v>30.37</v>
      </c>
      <c r="AF246" s="115">
        <v>30.55</v>
      </c>
      <c r="AG246" s="115">
        <v>30.73</v>
      </c>
      <c r="AH246" s="115">
        <v>30.91</v>
      </c>
    </row>
    <row r="247" spans="1:34" ht="16.5" hidden="1">
      <c r="A247" s="114" t="s">
        <v>157</v>
      </c>
      <c r="B247" s="114" t="s">
        <v>131</v>
      </c>
      <c r="C247" s="114" t="s">
        <v>137</v>
      </c>
      <c r="D247" s="115">
        <v>0</v>
      </c>
      <c r="E247" s="115">
        <v>0</v>
      </c>
      <c r="F247" s="115">
        <v>0</v>
      </c>
      <c r="G247" s="115">
        <v>0</v>
      </c>
      <c r="H247" s="115">
        <v>0</v>
      </c>
      <c r="I247" s="115">
        <v>0</v>
      </c>
      <c r="J247" s="115">
        <v>0</v>
      </c>
      <c r="K247" s="115">
        <v>0</v>
      </c>
      <c r="L247" s="115">
        <v>0</v>
      </c>
      <c r="M247" s="115">
        <v>0</v>
      </c>
      <c r="N247" s="115">
        <v>0</v>
      </c>
      <c r="O247" s="115">
        <v>0</v>
      </c>
      <c r="P247" s="115">
        <v>0</v>
      </c>
      <c r="Q247" s="115">
        <v>0</v>
      </c>
      <c r="R247" s="115">
        <v>0</v>
      </c>
      <c r="S247" s="115">
        <v>0</v>
      </c>
      <c r="T247" s="115">
        <v>0</v>
      </c>
      <c r="U247" s="115">
        <v>0</v>
      </c>
      <c r="V247" s="115">
        <v>0</v>
      </c>
      <c r="W247" s="115">
        <v>0</v>
      </c>
      <c r="X247" s="115">
        <v>0</v>
      </c>
      <c r="Y247" s="115">
        <v>0</v>
      </c>
      <c r="Z247" s="115">
        <v>0</v>
      </c>
      <c r="AA247" s="115">
        <v>0</v>
      </c>
      <c r="AB247" s="115">
        <v>0</v>
      </c>
      <c r="AC247" s="115">
        <v>0</v>
      </c>
      <c r="AD247" s="115">
        <v>0</v>
      </c>
      <c r="AE247" s="115">
        <v>0</v>
      </c>
      <c r="AF247" s="115">
        <v>0</v>
      </c>
      <c r="AG247" s="115">
        <v>0</v>
      </c>
      <c r="AH247" s="115">
        <v>0</v>
      </c>
    </row>
    <row r="248" spans="1:34" ht="16.5" hidden="1">
      <c r="A248" s="114" t="s">
        <v>157</v>
      </c>
      <c r="B248" s="114" t="s">
        <v>131</v>
      </c>
      <c r="C248" s="114" t="s">
        <v>138</v>
      </c>
      <c r="D248" s="115">
        <v>2.2669999999999999</v>
      </c>
      <c r="E248" s="115">
        <v>2.2799999999999998</v>
      </c>
      <c r="F248" s="115">
        <v>2.29</v>
      </c>
      <c r="G248" s="115">
        <v>2.2999999999999998</v>
      </c>
      <c r="H248" s="115">
        <v>2.31</v>
      </c>
      <c r="I248" s="115">
        <v>2.3199999999999998</v>
      </c>
      <c r="J248" s="115">
        <v>2.33</v>
      </c>
      <c r="K248" s="115">
        <v>2.34</v>
      </c>
      <c r="L248" s="115">
        <v>2.35</v>
      </c>
      <c r="M248" s="115">
        <v>2.36</v>
      </c>
      <c r="N248" s="115">
        <v>2.37</v>
      </c>
      <c r="O248" s="115">
        <v>2.38</v>
      </c>
      <c r="P248" s="115">
        <v>2.39</v>
      </c>
      <c r="Q248" s="115">
        <v>2.4</v>
      </c>
      <c r="R248" s="115">
        <v>2.41</v>
      </c>
      <c r="S248" s="115">
        <v>2.42</v>
      </c>
      <c r="T248" s="115">
        <v>2.4300000000000002</v>
      </c>
      <c r="U248" s="115">
        <v>2.44</v>
      </c>
      <c r="V248" s="115">
        <v>2.4500000000000002</v>
      </c>
      <c r="W248" s="115">
        <v>2.46</v>
      </c>
      <c r="X248" s="115">
        <v>2.4700000000000002</v>
      </c>
      <c r="Y248" s="115">
        <v>2.48</v>
      </c>
      <c r="Z248" s="115">
        <v>2.4900000000000002</v>
      </c>
      <c r="AA248" s="115">
        <v>2.5</v>
      </c>
      <c r="AB248" s="115">
        <v>2.5099999999999998</v>
      </c>
      <c r="AC248" s="115">
        <v>2.52</v>
      </c>
      <c r="AD248" s="115">
        <v>2.5299999999999998</v>
      </c>
      <c r="AE248" s="115">
        <v>2.54</v>
      </c>
      <c r="AF248" s="115">
        <v>2.56</v>
      </c>
      <c r="AG248" s="115">
        <v>2.57</v>
      </c>
      <c r="AH248" s="115">
        <v>2.58</v>
      </c>
    </row>
    <row r="249" spans="1:34" ht="16.5" hidden="1">
      <c r="A249" s="114" t="s">
        <v>157</v>
      </c>
      <c r="B249" s="114" t="s">
        <v>131</v>
      </c>
      <c r="C249" s="114" t="s">
        <v>139</v>
      </c>
      <c r="D249" s="115">
        <v>34.082999999999998</v>
      </c>
      <c r="E249" s="115">
        <v>35.020000000000003</v>
      </c>
      <c r="F249" s="115">
        <v>37.340000000000003</v>
      </c>
      <c r="G249" s="115">
        <v>39.340000000000003</v>
      </c>
      <c r="H249" s="115">
        <v>40.119999999999997</v>
      </c>
      <c r="I249" s="115">
        <v>40.89</v>
      </c>
      <c r="J249" s="115">
        <v>41.76</v>
      </c>
      <c r="K249" s="115">
        <v>41.54</v>
      </c>
      <c r="L249" s="115">
        <v>41.36</v>
      </c>
      <c r="M249" s="115">
        <v>41.06</v>
      </c>
      <c r="N249" s="115">
        <v>40.81</v>
      </c>
      <c r="O249" s="115">
        <v>40.58</v>
      </c>
      <c r="P249" s="115">
        <v>40.35</v>
      </c>
      <c r="Q249" s="115">
        <v>40.11</v>
      </c>
      <c r="R249" s="115">
        <v>39.9</v>
      </c>
      <c r="S249" s="115">
        <v>39.700000000000003</v>
      </c>
      <c r="T249" s="115">
        <v>39.520000000000003</v>
      </c>
      <c r="U249" s="115">
        <v>39.39</v>
      </c>
      <c r="V249" s="115">
        <v>39.270000000000003</v>
      </c>
      <c r="W249" s="115">
        <v>39.15</v>
      </c>
      <c r="X249" s="115">
        <v>39.04</v>
      </c>
      <c r="Y249" s="115">
        <v>38.93</v>
      </c>
      <c r="Z249" s="115">
        <v>38.770000000000003</v>
      </c>
      <c r="AA249" s="115">
        <v>38.65</v>
      </c>
      <c r="AB249" s="115">
        <v>38.51</v>
      </c>
      <c r="AC249" s="115">
        <v>38.35</v>
      </c>
      <c r="AD249" s="115">
        <v>38.200000000000003</v>
      </c>
      <c r="AE249" s="115">
        <v>38.04</v>
      </c>
      <c r="AF249" s="115">
        <v>37.880000000000003</v>
      </c>
      <c r="AG249" s="115">
        <v>37.729999999999997</v>
      </c>
      <c r="AH249" s="115">
        <v>37.6</v>
      </c>
    </row>
    <row r="250" spans="1:34" ht="16.5" hidden="1">
      <c r="A250" s="114" t="s">
        <v>157</v>
      </c>
      <c r="B250" s="114" t="s">
        <v>131</v>
      </c>
      <c r="C250" s="114" t="s">
        <v>140</v>
      </c>
      <c r="D250" s="115">
        <v>75.757999999999996</v>
      </c>
      <c r="E250" s="115">
        <v>75.400000000000006</v>
      </c>
      <c r="F250" s="115">
        <v>75.08</v>
      </c>
      <c r="G250" s="115">
        <v>75.489999999999995</v>
      </c>
      <c r="H250" s="115">
        <v>75.89</v>
      </c>
      <c r="I250" s="115">
        <v>76.3</v>
      </c>
      <c r="J250" s="115">
        <v>76.709999999999994</v>
      </c>
      <c r="K250" s="115">
        <v>77.12</v>
      </c>
      <c r="L250" s="115">
        <v>77.52</v>
      </c>
      <c r="M250" s="115">
        <v>77.930000000000007</v>
      </c>
      <c r="N250" s="115">
        <v>78.34</v>
      </c>
      <c r="O250" s="115">
        <v>78.75</v>
      </c>
      <c r="P250" s="115">
        <v>79.16</v>
      </c>
      <c r="Q250" s="115">
        <v>79.569999999999993</v>
      </c>
      <c r="R250" s="115">
        <v>79.98</v>
      </c>
      <c r="S250" s="115">
        <v>80.39</v>
      </c>
      <c r="T250" s="115">
        <v>80.8</v>
      </c>
      <c r="U250" s="115">
        <v>81.209999999999994</v>
      </c>
      <c r="V250" s="115">
        <v>81.62</v>
      </c>
      <c r="W250" s="115">
        <v>82.03</v>
      </c>
      <c r="X250" s="115">
        <v>82.45</v>
      </c>
      <c r="Y250" s="115">
        <v>82.86</v>
      </c>
      <c r="Z250" s="115">
        <v>83.27</v>
      </c>
      <c r="AA250" s="115">
        <v>83.69</v>
      </c>
      <c r="AB250" s="115">
        <v>84.1</v>
      </c>
      <c r="AC250" s="115">
        <v>84.52</v>
      </c>
      <c r="AD250" s="115">
        <v>84.94</v>
      </c>
      <c r="AE250" s="115">
        <v>85.35</v>
      </c>
      <c r="AF250" s="115">
        <v>85.77</v>
      </c>
      <c r="AG250" s="115">
        <v>86.19</v>
      </c>
      <c r="AH250" s="115">
        <v>86.61</v>
      </c>
    </row>
    <row r="251" spans="1:34" ht="16.5" hidden="1">
      <c r="A251" s="114" t="s">
        <v>157</v>
      </c>
      <c r="B251" s="114" t="s">
        <v>131</v>
      </c>
      <c r="C251" s="114" t="s">
        <v>141</v>
      </c>
      <c r="D251" s="115">
        <v>27.635999999999999</v>
      </c>
      <c r="E251" s="115">
        <v>27.85</v>
      </c>
      <c r="F251" s="115">
        <v>29.42</v>
      </c>
      <c r="G251" s="115">
        <v>31.59</v>
      </c>
      <c r="H251" s="115">
        <v>32.54</v>
      </c>
      <c r="I251" s="115">
        <v>33.479999999999997</v>
      </c>
      <c r="J251" s="115">
        <v>34.5</v>
      </c>
      <c r="K251" s="115">
        <v>34.409999999999997</v>
      </c>
      <c r="L251" s="115">
        <v>34.36</v>
      </c>
      <c r="M251" s="115">
        <v>34.22</v>
      </c>
      <c r="N251" s="115">
        <v>34.1</v>
      </c>
      <c r="O251" s="115">
        <v>34.01</v>
      </c>
      <c r="P251" s="115">
        <v>33.92</v>
      </c>
      <c r="Q251" s="115">
        <v>33.799999999999997</v>
      </c>
      <c r="R251" s="115">
        <v>33.71</v>
      </c>
      <c r="S251" s="115">
        <v>33.619999999999997</v>
      </c>
      <c r="T251" s="115">
        <v>33.549999999999997</v>
      </c>
      <c r="U251" s="115">
        <v>33.520000000000003</v>
      </c>
      <c r="V251" s="115">
        <v>33.479999999999997</v>
      </c>
      <c r="W251" s="115">
        <v>33.46</v>
      </c>
      <c r="X251" s="115">
        <v>33.44</v>
      </c>
      <c r="Y251" s="115">
        <v>33.409999999999997</v>
      </c>
      <c r="Z251" s="115">
        <v>33.35</v>
      </c>
      <c r="AA251" s="115">
        <v>33.31</v>
      </c>
      <c r="AB251" s="115">
        <v>33.26</v>
      </c>
      <c r="AC251" s="115">
        <v>33.19</v>
      </c>
      <c r="AD251" s="115">
        <v>33.119999999999997</v>
      </c>
      <c r="AE251" s="115">
        <v>33.06</v>
      </c>
      <c r="AF251" s="115">
        <v>32.99</v>
      </c>
      <c r="AG251" s="115">
        <v>32.92</v>
      </c>
      <c r="AH251" s="115">
        <v>32.85</v>
      </c>
    </row>
    <row r="252" spans="1:34" ht="16.5" hidden="1">
      <c r="A252" s="114" t="s">
        <v>157</v>
      </c>
      <c r="B252" s="114" t="s">
        <v>131</v>
      </c>
      <c r="C252" s="114" t="s">
        <v>142</v>
      </c>
      <c r="D252" s="115">
        <v>40.392000000000003</v>
      </c>
      <c r="E252" s="115">
        <v>39.89</v>
      </c>
      <c r="F252" s="115">
        <v>39.42</v>
      </c>
      <c r="G252" s="115">
        <v>39.67</v>
      </c>
      <c r="H252" s="115">
        <v>39.92</v>
      </c>
      <c r="I252" s="115">
        <v>40.18</v>
      </c>
      <c r="J252" s="115">
        <v>40.43</v>
      </c>
      <c r="K252" s="115">
        <v>40.68</v>
      </c>
      <c r="L252" s="115">
        <v>40.93</v>
      </c>
      <c r="M252" s="115">
        <v>41.18</v>
      </c>
      <c r="N252" s="115">
        <v>41.44</v>
      </c>
      <c r="O252" s="115">
        <v>41.69</v>
      </c>
      <c r="P252" s="115">
        <v>41.94</v>
      </c>
      <c r="Q252" s="115">
        <v>42.19</v>
      </c>
      <c r="R252" s="115">
        <v>42.43</v>
      </c>
      <c r="S252" s="115">
        <v>42.68</v>
      </c>
      <c r="T252" s="115">
        <v>42.93</v>
      </c>
      <c r="U252" s="115">
        <v>43.18</v>
      </c>
      <c r="V252" s="115">
        <v>43.43</v>
      </c>
      <c r="W252" s="115">
        <v>43.68</v>
      </c>
      <c r="X252" s="115">
        <v>43.93</v>
      </c>
      <c r="Y252" s="115">
        <v>44.17</v>
      </c>
      <c r="Z252" s="115">
        <v>44.42</v>
      </c>
      <c r="AA252" s="115">
        <v>44.67</v>
      </c>
      <c r="AB252" s="115">
        <v>44.92</v>
      </c>
      <c r="AC252" s="115">
        <v>45.16</v>
      </c>
      <c r="AD252" s="115">
        <v>45.41</v>
      </c>
      <c r="AE252" s="115">
        <v>45.66</v>
      </c>
      <c r="AF252" s="115">
        <v>45.91</v>
      </c>
      <c r="AG252" s="115">
        <v>46.15</v>
      </c>
      <c r="AH252" s="115">
        <v>46.4</v>
      </c>
    </row>
    <row r="253" spans="1:34" ht="16.5" hidden="1">
      <c r="A253" s="114" t="s">
        <v>157</v>
      </c>
      <c r="B253" s="114" t="s">
        <v>131</v>
      </c>
      <c r="C253" s="114" t="s">
        <v>143</v>
      </c>
      <c r="D253" s="115">
        <v>32.942</v>
      </c>
      <c r="E253" s="115">
        <v>32.46</v>
      </c>
      <c r="F253" s="115">
        <v>32</v>
      </c>
      <c r="G253" s="115">
        <v>32.21</v>
      </c>
      <c r="H253" s="115">
        <v>32.43</v>
      </c>
      <c r="I253" s="115">
        <v>32.64</v>
      </c>
      <c r="J253" s="115">
        <v>32.86</v>
      </c>
      <c r="K253" s="115">
        <v>33.07</v>
      </c>
      <c r="L253" s="115">
        <v>33.29</v>
      </c>
      <c r="M253" s="115">
        <v>33.5</v>
      </c>
      <c r="N253" s="115">
        <v>33.71</v>
      </c>
      <c r="O253" s="115">
        <v>33.92</v>
      </c>
      <c r="P253" s="115">
        <v>34.130000000000003</v>
      </c>
      <c r="Q253" s="115">
        <v>34.35</v>
      </c>
      <c r="R253" s="115">
        <v>34.56</v>
      </c>
      <c r="S253" s="115">
        <v>34.770000000000003</v>
      </c>
      <c r="T253" s="115">
        <v>34.979999999999997</v>
      </c>
      <c r="U253" s="115">
        <v>35.19</v>
      </c>
      <c r="V253" s="115">
        <v>35.4</v>
      </c>
      <c r="W253" s="115">
        <v>35.61</v>
      </c>
      <c r="X253" s="115">
        <v>35.82</v>
      </c>
      <c r="Y253" s="115">
        <v>36.020000000000003</v>
      </c>
      <c r="Z253" s="115">
        <v>36.229999999999997</v>
      </c>
      <c r="AA253" s="115">
        <v>36.44</v>
      </c>
      <c r="AB253" s="115">
        <v>36.65</v>
      </c>
      <c r="AC253" s="115">
        <v>36.86</v>
      </c>
      <c r="AD253" s="115">
        <v>37.07</v>
      </c>
      <c r="AE253" s="115">
        <v>37.270000000000003</v>
      </c>
      <c r="AF253" s="115">
        <v>37.479999999999997</v>
      </c>
      <c r="AG253" s="115">
        <v>37.69</v>
      </c>
      <c r="AH253" s="115">
        <v>37.9</v>
      </c>
    </row>
    <row r="254" spans="1:34" ht="16.5" hidden="1">
      <c r="A254" s="114" t="s">
        <v>157</v>
      </c>
      <c r="B254" s="114" t="s">
        <v>131</v>
      </c>
      <c r="C254" s="114" t="s">
        <v>144</v>
      </c>
      <c r="D254" s="115">
        <v>2.2669999999999999</v>
      </c>
      <c r="E254" s="115">
        <v>2.2799999999999998</v>
      </c>
      <c r="F254" s="115">
        <v>2.29</v>
      </c>
      <c r="G254" s="115">
        <v>2.2999999999999998</v>
      </c>
      <c r="H254" s="115">
        <v>2.31</v>
      </c>
      <c r="I254" s="115">
        <v>2.3199999999999998</v>
      </c>
      <c r="J254" s="115">
        <v>2.33</v>
      </c>
      <c r="K254" s="115">
        <v>2.34</v>
      </c>
      <c r="L254" s="115">
        <v>2.35</v>
      </c>
      <c r="M254" s="115">
        <v>2.36</v>
      </c>
      <c r="N254" s="115">
        <v>2.37</v>
      </c>
      <c r="O254" s="115">
        <v>2.38</v>
      </c>
      <c r="P254" s="115">
        <v>2.39</v>
      </c>
      <c r="Q254" s="115">
        <v>2.4</v>
      </c>
      <c r="R254" s="115">
        <v>2.41</v>
      </c>
      <c r="S254" s="115">
        <v>2.42</v>
      </c>
      <c r="T254" s="115">
        <v>2.4300000000000002</v>
      </c>
      <c r="U254" s="115">
        <v>2.44</v>
      </c>
      <c r="V254" s="115">
        <v>2.4500000000000002</v>
      </c>
      <c r="W254" s="115">
        <v>2.46</v>
      </c>
      <c r="X254" s="115">
        <v>2.4700000000000002</v>
      </c>
      <c r="Y254" s="115">
        <v>2.48</v>
      </c>
      <c r="Z254" s="115">
        <v>2.4900000000000002</v>
      </c>
      <c r="AA254" s="115">
        <v>2.5</v>
      </c>
      <c r="AB254" s="115">
        <v>2.5099999999999998</v>
      </c>
      <c r="AC254" s="115">
        <v>2.52</v>
      </c>
      <c r="AD254" s="115">
        <v>2.5299999999999998</v>
      </c>
      <c r="AE254" s="115">
        <v>2.54</v>
      </c>
      <c r="AF254" s="115">
        <v>2.56</v>
      </c>
      <c r="AG254" s="115">
        <v>2.57</v>
      </c>
      <c r="AH254" s="115">
        <v>2.58</v>
      </c>
    </row>
    <row r="255" spans="1:34" ht="16.5" hidden="1">
      <c r="A255" s="114" t="s">
        <v>157</v>
      </c>
      <c r="B255" s="114" t="s">
        <v>131</v>
      </c>
      <c r="C255" s="114" t="s">
        <v>145</v>
      </c>
      <c r="D255" s="115">
        <v>4.016</v>
      </c>
      <c r="E255" s="115">
        <v>3.03</v>
      </c>
      <c r="F255" s="115">
        <v>2.09</v>
      </c>
      <c r="G255" s="115">
        <v>2.2200000000000002</v>
      </c>
      <c r="H255" s="115">
        <v>2.36</v>
      </c>
      <c r="I255" s="115">
        <v>2.4900000000000002</v>
      </c>
      <c r="J255" s="115">
        <v>2.62</v>
      </c>
      <c r="K255" s="115">
        <v>2.75</v>
      </c>
      <c r="L255" s="115">
        <v>2.87</v>
      </c>
      <c r="M255" s="115">
        <v>3</v>
      </c>
      <c r="N255" s="115">
        <v>3.12</v>
      </c>
      <c r="O255" s="115">
        <v>3.24</v>
      </c>
      <c r="P255" s="115">
        <v>3.36</v>
      </c>
      <c r="Q255" s="115">
        <v>3.48</v>
      </c>
      <c r="R255" s="115">
        <v>3.6</v>
      </c>
      <c r="S255" s="115">
        <v>3.71</v>
      </c>
      <c r="T255" s="115">
        <v>3.83</v>
      </c>
      <c r="U255" s="115">
        <v>3.94</v>
      </c>
      <c r="V255" s="115">
        <v>4.05</v>
      </c>
      <c r="W255" s="115">
        <v>4.16</v>
      </c>
      <c r="X255" s="115">
        <v>4.2699999999999996</v>
      </c>
      <c r="Y255" s="115">
        <v>4.37</v>
      </c>
      <c r="Z255" s="115">
        <v>4.4800000000000004</v>
      </c>
      <c r="AA255" s="115">
        <v>4.58</v>
      </c>
      <c r="AB255" s="115">
        <v>4.6900000000000004</v>
      </c>
      <c r="AC255" s="115">
        <v>4.79</v>
      </c>
      <c r="AD255" s="115">
        <v>4.8899999999999997</v>
      </c>
      <c r="AE255" s="115">
        <v>4.99</v>
      </c>
      <c r="AF255" s="115">
        <v>5.09</v>
      </c>
      <c r="AG255" s="115">
        <v>5.19</v>
      </c>
      <c r="AH255" s="115">
        <v>5.28</v>
      </c>
    </row>
    <row r="256" spans="1:34" ht="16.5" hidden="1">
      <c r="A256" s="114" t="s">
        <v>157</v>
      </c>
      <c r="B256" s="114" t="s">
        <v>131</v>
      </c>
      <c r="C256" s="114" t="s">
        <v>146</v>
      </c>
      <c r="D256" s="115">
        <v>5.9189999999999996</v>
      </c>
      <c r="E256" s="115">
        <v>5.61</v>
      </c>
      <c r="F256" s="115">
        <v>5.32</v>
      </c>
      <c r="G256" s="115">
        <v>5.38</v>
      </c>
      <c r="H256" s="115">
        <v>5.45</v>
      </c>
      <c r="I256" s="115">
        <v>5.51</v>
      </c>
      <c r="J256" s="115">
        <v>5.57</v>
      </c>
      <c r="K256" s="115">
        <v>5.64</v>
      </c>
      <c r="L256" s="115">
        <v>5.7</v>
      </c>
      <c r="M256" s="115">
        <v>5.76</v>
      </c>
      <c r="N256" s="115">
        <v>5.82</v>
      </c>
      <c r="O256" s="115">
        <v>5.88</v>
      </c>
      <c r="P256" s="115">
        <v>5.94</v>
      </c>
      <c r="Q256" s="115">
        <v>6</v>
      </c>
      <c r="R256" s="115">
        <v>6.06</v>
      </c>
      <c r="S256" s="115">
        <v>6.12</v>
      </c>
      <c r="T256" s="115">
        <v>6.18</v>
      </c>
      <c r="U256" s="115">
        <v>6.24</v>
      </c>
      <c r="V256" s="115">
        <v>6.3</v>
      </c>
      <c r="W256" s="115">
        <v>6.35</v>
      </c>
      <c r="X256" s="115">
        <v>6.41</v>
      </c>
      <c r="Y256" s="115">
        <v>6.47</v>
      </c>
      <c r="Z256" s="115">
        <v>6.53</v>
      </c>
      <c r="AA256" s="115">
        <v>6.58</v>
      </c>
      <c r="AB256" s="115">
        <v>6.64</v>
      </c>
      <c r="AC256" s="115">
        <v>6.69</v>
      </c>
      <c r="AD256" s="115">
        <v>6.75</v>
      </c>
      <c r="AE256" s="115">
        <v>6.8</v>
      </c>
      <c r="AF256" s="115">
        <v>6.86</v>
      </c>
      <c r="AG256" s="115">
        <v>6.91</v>
      </c>
      <c r="AH256" s="115">
        <v>6.97</v>
      </c>
    </row>
    <row r="257" spans="1:34" ht="16.5" hidden="1">
      <c r="A257" s="114" t="s">
        <v>158</v>
      </c>
      <c r="B257" s="114" t="s">
        <v>131</v>
      </c>
      <c r="C257" s="114" t="s">
        <v>132</v>
      </c>
      <c r="D257" s="115">
        <v>0.17599999999999999</v>
      </c>
      <c r="E257" s="115">
        <v>0.18</v>
      </c>
      <c r="F257" s="115">
        <v>0.17</v>
      </c>
      <c r="G257" s="115">
        <v>0.18</v>
      </c>
      <c r="H257" s="115">
        <v>0.18</v>
      </c>
      <c r="I257" s="115">
        <v>0.19</v>
      </c>
      <c r="J257" s="115">
        <v>0.2</v>
      </c>
      <c r="K257" s="115">
        <v>0.2</v>
      </c>
      <c r="L257" s="115">
        <v>0.2</v>
      </c>
      <c r="M257" s="115">
        <v>0.2</v>
      </c>
      <c r="N257" s="115">
        <v>0.2</v>
      </c>
      <c r="O257" s="115">
        <v>0.21</v>
      </c>
      <c r="P257" s="115">
        <v>0.21</v>
      </c>
      <c r="Q257" s="115">
        <v>0.21</v>
      </c>
      <c r="R257" s="115">
        <v>0.21</v>
      </c>
      <c r="S257" s="115">
        <v>0.21</v>
      </c>
      <c r="T257" s="115">
        <v>0.21</v>
      </c>
      <c r="U257" s="115">
        <v>0.21</v>
      </c>
      <c r="V257" s="115">
        <v>0.21</v>
      </c>
      <c r="W257" s="115">
        <v>0.21</v>
      </c>
      <c r="X257" s="115">
        <v>0.21</v>
      </c>
      <c r="Y257" s="115">
        <v>0.21</v>
      </c>
      <c r="Z257" s="115">
        <v>0.21</v>
      </c>
      <c r="AA257" s="115">
        <v>0.21</v>
      </c>
      <c r="AB257" s="115">
        <v>0.21</v>
      </c>
      <c r="AC257" s="115">
        <v>0.21</v>
      </c>
      <c r="AD257" s="115">
        <v>0.21</v>
      </c>
      <c r="AE257" s="115">
        <v>0.21</v>
      </c>
      <c r="AF257" s="115">
        <v>0.21</v>
      </c>
      <c r="AG257" s="115">
        <v>0.21</v>
      </c>
      <c r="AH257" s="115">
        <v>0.21</v>
      </c>
    </row>
    <row r="258" spans="1:34" ht="16.5" hidden="1">
      <c r="A258" s="114" t="s">
        <v>158</v>
      </c>
      <c r="B258" s="114" t="s">
        <v>133</v>
      </c>
      <c r="C258" s="114" t="s">
        <v>132</v>
      </c>
      <c r="D258" s="115">
        <v>0.13500000000000001</v>
      </c>
      <c r="E258" s="115">
        <v>0.13</v>
      </c>
      <c r="F258" s="115">
        <v>0.13</v>
      </c>
      <c r="G258" s="115">
        <v>0.13</v>
      </c>
      <c r="H258" s="115">
        <v>0.14000000000000001</v>
      </c>
      <c r="I258" s="115">
        <v>0.14000000000000001</v>
      </c>
      <c r="J258" s="115">
        <v>0.15</v>
      </c>
      <c r="K258" s="115">
        <v>0.15</v>
      </c>
      <c r="L258" s="115">
        <v>0.16</v>
      </c>
      <c r="M258" s="115">
        <v>0.16</v>
      </c>
      <c r="N258" s="115">
        <v>0.16</v>
      </c>
      <c r="O258" s="115">
        <v>0.16</v>
      </c>
      <c r="P258" s="115">
        <v>0.16</v>
      </c>
      <c r="Q258" s="115">
        <v>0.16</v>
      </c>
      <c r="R258" s="115">
        <v>0.16</v>
      </c>
      <c r="S258" s="115">
        <v>0.16</v>
      </c>
      <c r="T258" s="115">
        <v>0.16</v>
      </c>
      <c r="U258" s="115">
        <v>0.16</v>
      </c>
      <c r="V258" s="115">
        <v>0.16</v>
      </c>
      <c r="W258" s="115">
        <v>0.16</v>
      </c>
      <c r="X258" s="115">
        <v>0.16</v>
      </c>
      <c r="Y258" s="115">
        <v>0.16</v>
      </c>
      <c r="Z258" s="115">
        <v>0.16</v>
      </c>
      <c r="AA258" s="115">
        <v>0.16</v>
      </c>
      <c r="AB258" s="115">
        <v>0.16</v>
      </c>
      <c r="AC258" s="115">
        <v>0.16</v>
      </c>
      <c r="AD258" s="115">
        <v>0.16</v>
      </c>
      <c r="AE258" s="115">
        <v>0.16</v>
      </c>
      <c r="AF258" s="115">
        <v>0.16</v>
      </c>
      <c r="AG258" s="115">
        <v>0.16</v>
      </c>
      <c r="AH258" s="115">
        <v>0.16</v>
      </c>
    </row>
    <row r="259" spans="1:34" ht="16.5" hidden="1">
      <c r="A259" s="114" t="s">
        <v>158</v>
      </c>
      <c r="B259" s="114" t="s">
        <v>55</v>
      </c>
      <c r="C259" s="114" t="s">
        <v>132</v>
      </c>
      <c r="D259" s="115">
        <v>0.115</v>
      </c>
      <c r="E259" s="115">
        <v>0.11</v>
      </c>
      <c r="F259" s="115">
        <v>0.11</v>
      </c>
      <c r="G259" s="115">
        <v>0.11</v>
      </c>
      <c r="H259" s="115">
        <v>0.12</v>
      </c>
      <c r="I259" s="115">
        <v>0.12</v>
      </c>
      <c r="J259" s="115">
        <v>0.13</v>
      </c>
      <c r="K259" s="115">
        <v>0.13</v>
      </c>
      <c r="L259" s="115">
        <v>0.13</v>
      </c>
      <c r="M259" s="115">
        <v>0.13</v>
      </c>
      <c r="N259" s="115">
        <v>0.13</v>
      </c>
      <c r="O259" s="115">
        <v>0.13</v>
      </c>
      <c r="P259" s="115">
        <v>0.13</v>
      </c>
      <c r="Q259" s="115">
        <v>0.13</v>
      </c>
      <c r="R259" s="115">
        <v>0.13</v>
      </c>
      <c r="S259" s="115">
        <v>0.13</v>
      </c>
      <c r="T259" s="115">
        <v>0.13</v>
      </c>
      <c r="U259" s="115">
        <v>0.13</v>
      </c>
      <c r="V259" s="115">
        <v>0.13</v>
      </c>
      <c r="W259" s="115">
        <v>0.13</v>
      </c>
      <c r="X259" s="115">
        <v>0.14000000000000001</v>
      </c>
      <c r="Y259" s="115">
        <v>0.14000000000000001</v>
      </c>
      <c r="Z259" s="115">
        <v>0.14000000000000001</v>
      </c>
      <c r="AA259" s="115">
        <v>0.14000000000000001</v>
      </c>
      <c r="AB259" s="115">
        <v>0.14000000000000001</v>
      </c>
      <c r="AC259" s="115">
        <v>0.14000000000000001</v>
      </c>
      <c r="AD259" s="115">
        <v>0.14000000000000001</v>
      </c>
      <c r="AE259" s="115">
        <v>0.14000000000000001</v>
      </c>
      <c r="AF259" s="115">
        <v>0.14000000000000001</v>
      </c>
      <c r="AG259" s="115">
        <v>0.14000000000000001</v>
      </c>
      <c r="AH259" s="115">
        <v>0.14000000000000001</v>
      </c>
    </row>
    <row r="260" spans="1:34" ht="16.5" hidden="1">
      <c r="A260" s="114" t="s">
        <v>158</v>
      </c>
      <c r="B260" s="114" t="s">
        <v>131</v>
      </c>
      <c r="C260" s="114" t="s">
        <v>134</v>
      </c>
      <c r="D260" s="115">
        <v>0</v>
      </c>
      <c r="E260" s="115">
        <v>0</v>
      </c>
      <c r="F260" s="115">
        <v>0</v>
      </c>
      <c r="G260" s="115">
        <v>0</v>
      </c>
      <c r="H260" s="115">
        <v>0</v>
      </c>
      <c r="I260" s="115">
        <v>0</v>
      </c>
      <c r="J260" s="115">
        <v>0</v>
      </c>
      <c r="K260" s="115">
        <v>0</v>
      </c>
      <c r="L260" s="115">
        <v>0</v>
      </c>
      <c r="M260" s="115">
        <v>0</v>
      </c>
      <c r="N260" s="115">
        <v>0</v>
      </c>
      <c r="O260" s="115">
        <v>0</v>
      </c>
      <c r="P260" s="115">
        <v>0</v>
      </c>
      <c r="Q260" s="115">
        <v>0</v>
      </c>
      <c r="R260" s="115">
        <v>0</v>
      </c>
      <c r="S260" s="115">
        <v>0</v>
      </c>
      <c r="T260" s="115">
        <v>0</v>
      </c>
      <c r="U260" s="115">
        <v>0</v>
      </c>
      <c r="V260" s="115">
        <v>0</v>
      </c>
      <c r="W260" s="115">
        <v>0</v>
      </c>
      <c r="X260" s="115">
        <v>0</v>
      </c>
      <c r="Y260" s="115">
        <v>0</v>
      </c>
      <c r="Z260" s="115">
        <v>0</v>
      </c>
      <c r="AA260" s="115">
        <v>0</v>
      </c>
      <c r="AB260" s="115">
        <v>0</v>
      </c>
      <c r="AC260" s="115">
        <v>0</v>
      </c>
      <c r="AD260" s="115">
        <v>0</v>
      </c>
      <c r="AE260" s="115">
        <v>0</v>
      </c>
      <c r="AF260" s="115">
        <v>0</v>
      </c>
      <c r="AG260" s="115">
        <v>0</v>
      </c>
      <c r="AH260" s="115">
        <v>0</v>
      </c>
    </row>
    <row r="261" spans="1:34" ht="16.5" hidden="1">
      <c r="A261" s="114" t="s">
        <v>158</v>
      </c>
      <c r="B261" s="114" t="s">
        <v>133</v>
      </c>
      <c r="C261" s="114" t="s">
        <v>134</v>
      </c>
      <c r="D261" s="115">
        <v>0</v>
      </c>
      <c r="E261" s="115">
        <v>0</v>
      </c>
      <c r="F261" s="115">
        <v>0</v>
      </c>
      <c r="G261" s="115">
        <v>0</v>
      </c>
      <c r="H261" s="115">
        <v>0</v>
      </c>
      <c r="I261" s="115">
        <v>0</v>
      </c>
      <c r="J261" s="115">
        <v>0</v>
      </c>
      <c r="K261" s="115">
        <v>0</v>
      </c>
      <c r="L261" s="115">
        <v>0</v>
      </c>
      <c r="M261" s="115">
        <v>0</v>
      </c>
      <c r="N261" s="115">
        <v>0</v>
      </c>
      <c r="O261" s="115">
        <v>0</v>
      </c>
      <c r="P261" s="115">
        <v>0</v>
      </c>
      <c r="Q261" s="115">
        <v>0</v>
      </c>
      <c r="R261" s="115">
        <v>0</v>
      </c>
      <c r="S261" s="115">
        <v>0</v>
      </c>
      <c r="T261" s="115">
        <v>0</v>
      </c>
      <c r="U261" s="115">
        <v>0</v>
      </c>
      <c r="V261" s="115">
        <v>0</v>
      </c>
      <c r="W261" s="115">
        <v>0</v>
      </c>
      <c r="X261" s="115">
        <v>0</v>
      </c>
      <c r="Y261" s="115">
        <v>0</v>
      </c>
      <c r="Z261" s="115">
        <v>0</v>
      </c>
      <c r="AA261" s="115">
        <v>0</v>
      </c>
      <c r="AB261" s="115">
        <v>0</v>
      </c>
      <c r="AC261" s="115">
        <v>0</v>
      </c>
      <c r="AD261" s="115">
        <v>0</v>
      </c>
      <c r="AE261" s="115">
        <v>0</v>
      </c>
      <c r="AF261" s="115">
        <v>0</v>
      </c>
      <c r="AG261" s="115">
        <v>0</v>
      </c>
      <c r="AH261" s="115">
        <v>0</v>
      </c>
    </row>
    <row r="262" spans="1:34" ht="16.5" hidden="1">
      <c r="A262" s="114" t="s">
        <v>158</v>
      </c>
      <c r="B262" s="114" t="s">
        <v>55</v>
      </c>
      <c r="C262" s="114" t="s">
        <v>134</v>
      </c>
      <c r="D262" s="115">
        <v>0</v>
      </c>
      <c r="E262" s="115">
        <v>0</v>
      </c>
      <c r="F262" s="115">
        <v>0</v>
      </c>
      <c r="G262" s="115">
        <v>0</v>
      </c>
      <c r="H262" s="115">
        <v>0</v>
      </c>
      <c r="I262" s="115">
        <v>0</v>
      </c>
      <c r="J262" s="115">
        <v>0</v>
      </c>
      <c r="K262" s="115">
        <v>0</v>
      </c>
      <c r="L262" s="115">
        <v>0</v>
      </c>
      <c r="M262" s="115">
        <v>0</v>
      </c>
      <c r="N262" s="115">
        <v>0</v>
      </c>
      <c r="O262" s="115">
        <v>0</v>
      </c>
      <c r="P262" s="115">
        <v>0</v>
      </c>
      <c r="Q262" s="115">
        <v>0</v>
      </c>
      <c r="R262" s="115">
        <v>0</v>
      </c>
      <c r="S262" s="115">
        <v>0</v>
      </c>
      <c r="T262" s="115">
        <v>0</v>
      </c>
      <c r="U262" s="115">
        <v>0</v>
      </c>
      <c r="V262" s="115">
        <v>0</v>
      </c>
      <c r="W262" s="115">
        <v>0</v>
      </c>
      <c r="X262" s="115">
        <v>0</v>
      </c>
      <c r="Y262" s="115">
        <v>0</v>
      </c>
      <c r="Z262" s="115">
        <v>0</v>
      </c>
      <c r="AA262" s="115">
        <v>0</v>
      </c>
      <c r="AB262" s="115">
        <v>0</v>
      </c>
      <c r="AC262" s="115">
        <v>0</v>
      </c>
      <c r="AD262" s="115">
        <v>0</v>
      </c>
      <c r="AE262" s="115">
        <v>0</v>
      </c>
      <c r="AF262" s="115">
        <v>0</v>
      </c>
      <c r="AG262" s="115">
        <v>0</v>
      </c>
      <c r="AH262" s="115">
        <v>0</v>
      </c>
    </row>
    <row r="263" spans="1:34" ht="16.5" hidden="1">
      <c r="A263" s="114" t="s">
        <v>158</v>
      </c>
      <c r="B263" s="114" t="s">
        <v>131</v>
      </c>
      <c r="C263" s="114" t="s">
        <v>74</v>
      </c>
      <c r="D263" s="115">
        <v>10.78</v>
      </c>
      <c r="E263" s="115">
        <v>11</v>
      </c>
      <c r="F263" s="115">
        <v>11.24</v>
      </c>
      <c r="G263" s="115">
        <v>11.31</v>
      </c>
      <c r="H263" s="115">
        <v>11.38</v>
      </c>
      <c r="I263" s="115">
        <v>11.45</v>
      </c>
      <c r="J263" s="115">
        <v>11.55</v>
      </c>
      <c r="K263" s="115">
        <v>11.68</v>
      </c>
      <c r="L263" s="115">
        <v>11.81</v>
      </c>
      <c r="M263" s="115">
        <v>11.91</v>
      </c>
      <c r="N263" s="115">
        <v>12.01</v>
      </c>
      <c r="O263" s="115">
        <v>12.02</v>
      </c>
      <c r="P263" s="115">
        <v>12.02</v>
      </c>
      <c r="Q263" s="115">
        <v>12.01</v>
      </c>
      <c r="R263" s="115">
        <v>12.02</v>
      </c>
      <c r="S263" s="115">
        <v>12.03</v>
      </c>
      <c r="T263" s="115">
        <v>12.05</v>
      </c>
      <c r="U263" s="115">
        <v>12.09</v>
      </c>
      <c r="V263" s="115">
        <v>12.13</v>
      </c>
      <c r="W263" s="115">
        <v>12.17</v>
      </c>
      <c r="X263" s="115">
        <v>12.21</v>
      </c>
      <c r="Y263" s="115">
        <v>12.22</v>
      </c>
      <c r="Z263" s="115">
        <v>12.21</v>
      </c>
      <c r="AA263" s="115">
        <v>12.22</v>
      </c>
      <c r="AB263" s="115">
        <v>12.22</v>
      </c>
      <c r="AC263" s="115">
        <v>12.2</v>
      </c>
      <c r="AD263" s="115">
        <v>12.2</v>
      </c>
      <c r="AE263" s="115">
        <v>12.19</v>
      </c>
      <c r="AF263" s="115">
        <v>12.18</v>
      </c>
      <c r="AG263" s="115">
        <v>12.17</v>
      </c>
      <c r="AH263" s="115">
        <v>12.17</v>
      </c>
    </row>
    <row r="264" spans="1:34" ht="16.5" hidden="1">
      <c r="A264" s="114" t="s">
        <v>158</v>
      </c>
      <c r="B264" s="114" t="s">
        <v>133</v>
      </c>
      <c r="C264" s="114" t="s">
        <v>74</v>
      </c>
      <c r="D264" s="115">
        <v>7.44</v>
      </c>
      <c r="E264" s="115">
        <v>7.46</v>
      </c>
      <c r="F264" s="115">
        <v>7.52</v>
      </c>
      <c r="G264" s="115">
        <v>7.58</v>
      </c>
      <c r="H264" s="115">
        <v>7.64</v>
      </c>
      <c r="I264" s="115">
        <v>7.7</v>
      </c>
      <c r="J264" s="115">
        <v>7.8</v>
      </c>
      <c r="K264" s="115">
        <v>7.9</v>
      </c>
      <c r="L264" s="115">
        <v>8.01</v>
      </c>
      <c r="M264" s="115">
        <v>8.09</v>
      </c>
      <c r="N264" s="115">
        <v>8.18</v>
      </c>
      <c r="O264" s="115">
        <v>8.1999999999999993</v>
      </c>
      <c r="P264" s="115">
        <v>8.2100000000000009</v>
      </c>
      <c r="Q264" s="115">
        <v>8.2200000000000006</v>
      </c>
      <c r="R264" s="115">
        <v>8.23</v>
      </c>
      <c r="S264" s="115">
        <v>8.25</v>
      </c>
      <c r="T264" s="115">
        <v>8.27</v>
      </c>
      <c r="U264" s="115">
        <v>8.31</v>
      </c>
      <c r="V264" s="115">
        <v>8.35</v>
      </c>
      <c r="W264" s="115">
        <v>8.4</v>
      </c>
      <c r="X264" s="115">
        <v>8.43</v>
      </c>
      <c r="Y264" s="115">
        <v>8.4499999999999993</v>
      </c>
      <c r="Z264" s="115">
        <v>8.4499999999999993</v>
      </c>
      <c r="AA264" s="115">
        <v>8.4700000000000006</v>
      </c>
      <c r="AB264" s="115">
        <v>8.4700000000000006</v>
      </c>
      <c r="AC264" s="115">
        <v>8.4700000000000006</v>
      </c>
      <c r="AD264" s="115">
        <v>8.48</v>
      </c>
      <c r="AE264" s="115">
        <v>8.48</v>
      </c>
      <c r="AF264" s="115">
        <v>8.48</v>
      </c>
      <c r="AG264" s="115">
        <v>8.48</v>
      </c>
      <c r="AH264" s="115">
        <v>8.49</v>
      </c>
    </row>
    <row r="265" spans="1:34" ht="16.5">
      <c r="A265" s="114" t="s">
        <v>158</v>
      </c>
      <c r="B265" s="114" t="s">
        <v>55</v>
      </c>
      <c r="C265" s="114" t="s">
        <v>74</v>
      </c>
      <c r="D265" s="115">
        <v>5.69</v>
      </c>
      <c r="E265" s="115">
        <v>5.49</v>
      </c>
      <c r="F265" s="115">
        <v>5.32</v>
      </c>
      <c r="G265" s="115">
        <v>5.46</v>
      </c>
      <c r="H265" s="115">
        <v>5.59</v>
      </c>
      <c r="I265" s="115">
        <v>5.72</v>
      </c>
      <c r="J265" s="115">
        <v>5.87</v>
      </c>
      <c r="K265" s="115">
        <v>6.04</v>
      </c>
      <c r="L265" s="115">
        <v>6.21</v>
      </c>
      <c r="M265" s="115">
        <v>6.36</v>
      </c>
      <c r="N265" s="115">
        <v>6.5</v>
      </c>
      <c r="O265" s="115">
        <v>6.56</v>
      </c>
      <c r="P265" s="115">
        <v>6.61</v>
      </c>
      <c r="Q265" s="115">
        <v>6.65</v>
      </c>
      <c r="R265" s="115">
        <v>6.7</v>
      </c>
      <c r="S265" s="115">
        <v>6.75</v>
      </c>
      <c r="T265" s="115">
        <v>6.8</v>
      </c>
      <c r="U265" s="115">
        <v>6.87</v>
      </c>
      <c r="V265" s="115">
        <v>6.94</v>
      </c>
      <c r="W265" s="115">
        <v>7.02</v>
      </c>
      <c r="X265" s="115">
        <v>7.08</v>
      </c>
      <c r="Y265" s="115">
        <v>7.12</v>
      </c>
      <c r="Z265" s="115">
        <v>7.15</v>
      </c>
      <c r="AA265" s="115">
        <v>7.18</v>
      </c>
      <c r="AB265" s="115">
        <v>7.21</v>
      </c>
      <c r="AC265" s="115">
        <v>7.23</v>
      </c>
      <c r="AD265" s="115">
        <v>7.26</v>
      </c>
      <c r="AE265" s="115">
        <v>7.28</v>
      </c>
      <c r="AF265" s="115">
        <v>7.3</v>
      </c>
      <c r="AG265" s="115">
        <v>7.32</v>
      </c>
      <c r="AH265" s="115">
        <v>7.35</v>
      </c>
    </row>
    <row r="266" spans="1:34" ht="16.5" hidden="1">
      <c r="A266" s="114" t="s">
        <v>158</v>
      </c>
      <c r="B266" s="114" t="s">
        <v>131</v>
      </c>
      <c r="C266" s="114" t="s">
        <v>135</v>
      </c>
      <c r="D266" s="115">
        <v>29.341999999999999</v>
      </c>
      <c r="E266" s="115">
        <v>28.95</v>
      </c>
      <c r="F266" s="115">
        <v>28.58</v>
      </c>
      <c r="G266" s="115">
        <v>28.77</v>
      </c>
      <c r="H266" s="115">
        <v>28.96</v>
      </c>
      <c r="I266" s="115">
        <v>29.15</v>
      </c>
      <c r="J266" s="115">
        <v>29.34</v>
      </c>
      <c r="K266" s="115">
        <v>29.53</v>
      </c>
      <c r="L266" s="115">
        <v>29.72</v>
      </c>
      <c r="M266" s="115">
        <v>29.9</v>
      </c>
      <c r="N266" s="115">
        <v>30.09</v>
      </c>
      <c r="O266" s="115">
        <v>30.28</v>
      </c>
      <c r="P266" s="115">
        <v>30.46</v>
      </c>
      <c r="Q266" s="115">
        <v>30.65</v>
      </c>
      <c r="R266" s="115">
        <v>30.84</v>
      </c>
      <c r="S266" s="115">
        <v>31.02</v>
      </c>
      <c r="T266" s="115">
        <v>31.21</v>
      </c>
      <c r="U266" s="115">
        <v>31.39</v>
      </c>
      <c r="V266" s="115">
        <v>31.58</v>
      </c>
      <c r="W266" s="115">
        <v>31.76</v>
      </c>
      <c r="X266" s="115">
        <v>31.95</v>
      </c>
      <c r="Y266" s="115">
        <v>32.14</v>
      </c>
      <c r="Z266" s="115">
        <v>32.32</v>
      </c>
      <c r="AA266" s="115">
        <v>32.5</v>
      </c>
      <c r="AB266" s="115">
        <v>32.69</v>
      </c>
      <c r="AC266" s="115">
        <v>32.869999999999997</v>
      </c>
      <c r="AD266" s="115">
        <v>33.06</v>
      </c>
      <c r="AE266" s="115">
        <v>33.24</v>
      </c>
      <c r="AF266" s="115">
        <v>33.43</v>
      </c>
      <c r="AG266" s="115">
        <v>33.61</v>
      </c>
      <c r="AH266" s="115">
        <v>33.799999999999997</v>
      </c>
    </row>
    <row r="267" spans="1:34" ht="16.5" hidden="1">
      <c r="A267" s="114" t="s">
        <v>158</v>
      </c>
      <c r="B267" s="114" t="s">
        <v>131</v>
      </c>
      <c r="C267" s="114" t="s">
        <v>136</v>
      </c>
      <c r="D267" s="115">
        <v>26.763999999999999</v>
      </c>
      <c r="E267" s="115">
        <v>26.2</v>
      </c>
      <c r="F267" s="115">
        <v>25.66</v>
      </c>
      <c r="G267" s="115">
        <v>25.86</v>
      </c>
      <c r="H267" s="115">
        <v>26.06</v>
      </c>
      <c r="I267" s="115">
        <v>26.25</v>
      </c>
      <c r="J267" s="115">
        <v>26.45</v>
      </c>
      <c r="K267" s="115">
        <v>26.64</v>
      </c>
      <c r="L267" s="115">
        <v>26.84</v>
      </c>
      <c r="M267" s="115">
        <v>27.03</v>
      </c>
      <c r="N267" s="115">
        <v>27.22</v>
      </c>
      <c r="O267" s="115">
        <v>27.42</v>
      </c>
      <c r="P267" s="115">
        <v>27.61</v>
      </c>
      <c r="Q267" s="115">
        <v>27.8</v>
      </c>
      <c r="R267" s="115">
        <v>27.99</v>
      </c>
      <c r="S267" s="115">
        <v>28.18</v>
      </c>
      <c r="T267" s="115">
        <v>28.37</v>
      </c>
      <c r="U267" s="115">
        <v>28.56</v>
      </c>
      <c r="V267" s="115">
        <v>28.75</v>
      </c>
      <c r="W267" s="115">
        <v>28.93</v>
      </c>
      <c r="X267" s="115">
        <v>29.12</v>
      </c>
      <c r="Y267" s="115">
        <v>29.31</v>
      </c>
      <c r="Z267" s="115">
        <v>29.5</v>
      </c>
      <c r="AA267" s="115">
        <v>29.68</v>
      </c>
      <c r="AB267" s="115">
        <v>29.87</v>
      </c>
      <c r="AC267" s="115">
        <v>30.05</v>
      </c>
      <c r="AD267" s="115">
        <v>30.24</v>
      </c>
      <c r="AE267" s="115">
        <v>30.42</v>
      </c>
      <c r="AF267" s="115">
        <v>30.61</v>
      </c>
      <c r="AG267" s="115">
        <v>30.79</v>
      </c>
      <c r="AH267" s="115">
        <v>30.98</v>
      </c>
    </row>
    <row r="268" spans="1:34" ht="16.5" hidden="1">
      <c r="A268" s="114" t="s">
        <v>158</v>
      </c>
      <c r="B268" s="114" t="s">
        <v>131</v>
      </c>
      <c r="C268" s="114" t="s">
        <v>137</v>
      </c>
      <c r="D268" s="115">
        <v>0</v>
      </c>
      <c r="E268" s="115">
        <v>0</v>
      </c>
      <c r="F268" s="115">
        <v>0</v>
      </c>
      <c r="G268" s="115">
        <v>0</v>
      </c>
      <c r="H268" s="115">
        <v>0</v>
      </c>
      <c r="I268" s="115">
        <v>0</v>
      </c>
      <c r="J268" s="115">
        <v>0</v>
      </c>
      <c r="K268" s="115">
        <v>0</v>
      </c>
      <c r="L268" s="115">
        <v>0</v>
      </c>
      <c r="M268" s="115">
        <v>0</v>
      </c>
      <c r="N268" s="115">
        <v>0</v>
      </c>
      <c r="O268" s="115">
        <v>0</v>
      </c>
      <c r="P268" s="115">
        <v>0</v>
      </c>
      <c r="Q268" s="115">
        <v>0</v>
      </c>
      <c r="R268" s="115">
        <v>0</v>
      </c>
      <c r="S268" s="115">
        <v>0</v>
      </c>
      <c r="T268" s="115">
        <v>0</v>
      </c>
      <c r="U268" s="115">
        <v>0</v>
      </c>
      <c r="V268" s="115">
        <v>0</v>
      </c>
      <c r="W268" s="115">
        <v>0</v>
      </c>
      <c r="X268" s="115">
        <v>0</v>
      </c>
      <c r="Y268" s="115">
        <v>0</v>
      </c>
      <c r="Z268" s="115">
        <v>0</v>
      </c>
      <c r="AA268" s="115">
        <v>0</v>
      </c>
      <c r="AB268" s="115">
        <v>0</v>
      </c>
      <c r="AC268" s="115">
        <v>0</v>
      </c>
      <c r="AD268" s="115">
        <v>0</v>
      </c>
      <c r="AE268" s="115">
        <v>0</v>
      </c>
      <c r="AF268" s="115">
        <v>0</v>
      </c>
      <c r="AG268" s="115">
        <v>0</v>
      </c>
      <c r="AH268" s="115">
        <v>0</v>
      </c>
    </row>
    <row r="269" spans="1:34" ht="16.5" hidden="1">
      <c r="A269" s="114" t="s">
        <v>158</v>
      </c>
      <c r="B269" s="114" t="s">
        <v>131</v>
      </c>
      <c r="C269" s="114" t="s">
        <v>138</v>
      </c>
      <c r="D269" s="115">
        <v>2.2669999999999999</v>
      </c>
      <c r="E269" s="115">
        <v>2.2799999999999998</v>
      </c>
      <c r="F269" s="115">
        <v>2.29</v>
      </c>
      <c r="G269" s="115">
        <v>2.2999999999999998</v>
      </c>
      <c r="H269" s="115">
        <v>2.31</v>
      </c>
      <c r="I269" s="115">
        <v>2.3199999999999998</v>
      </c>
      <c r="J269" s="115">
        <v>2.33</v>
      </c>
      <c r="K269" s="115">
        <v>2.34</v>
      </c>
      <c r="L269" s="115">
        <v>2.35</v>
      </c>
      <c r="M269" s="115">
        <v>2.36</v>
      </c>
      <c r="N269" s="115">
        <v>2.37</v>
      </c>
      <c r="O269" s="115">
        <v>2.38</v>
      </c>
      <c r="P269" s="115">
        <v>2.39</v>
      </c>
      <c r="Q269" s="115">
        <v>2.4</v>
      </c>
      <c r="R269" s="115">
        <v>2.41</v>
      </c>
      <c r="S269" s="115">
        <v>2.42</v>
      </c>
      <c r="T269" s="115">
        <v>2.4300000000000002</v>
      </c>
      <c r="U269" s="115">
        <v>2.44</v>
      </c>
      <c r="V269" s="115">
        <v>2.4500000000000002</v>
      </c>
      <c r="W269" s="115">
        <v>2.46</v>
      </c>
      <c r="X269" s="115">
        <v>2.4700000000000002</v>
      </c>
      <c r="Y269" s="115">
        <v>2.48</v>
      </c>
      <c r="Z269" s="115">
        <v>2.4900000000000002</v>
      </c>
      <c r="AA269" s="115">
        <v>2.5</v>
      </c>
      <c r="AB269" s="115">
        <v>2.52</v>
      </c>
      <c r="AC269" s="115">
        <v>2.5299999999999998</v>
      </c>
      <c r="AD269" s="115">
        <v>2.54</v>
      </c>
      <c r="AE269" s="115">
        <v>2.5499999999999998</v>
      </c>
      <c r="AF269" s="115">
        <v>2.56</v>
      </c>
      <c r="AG269" s="115">
        <v>2.57</v>
      </c>
      <c r="AH269" s="115">
        <v>2.58</v>
      </c>
    </row>
    <row r="270" spans="1:34" ht="16.5" hidden="1">
      <c r="A270" s="114" t="s">
        <v>158</v>
      </c>
      <c r="B270" s="114" t="s">
        <v>131</v>
      </c>
      <c r="C270" s="114" t="s">
        <v>139</v>
      </c>
      <c r="D270" s="115">
        <v>35.613</v>
      </c>
      <c r="E270" s="115">
        <v>36.6</v>
      </c>
      <c r="F270" s="115">
        <v>38.94</v>
      </c>
      <c r="G270" s="115">
        <v>40.96</v>
      </c>
      <c r="H270" s="115">
        <v>41.77</v>
      </c>
      <c r="I270" s="115">
        <v>42.57</v>
      </c>
      <c r="J270" s="115">
        <v>43.46</v>
      </c>
      <c r="K270" s="115">
        <v>43.27</v>
      </c>
      <c r="L270" s="115">
        <v>43.11</v>
      </c>
      <c r="M270" s="115">
        <v>42.85</v>
      </c>
      <c r="N270" s="115">
        <v>42.62</v>
      </c>
      <c r="O270" s="115">
        <v>42.42</v>
      </c>
      <c r="P270" s="115">
        <v>42.22</v>
      </c>
      <c r="Q270" s="115">
        <v>42</v>
      </c>
      <c r="R270" s="115">
        <v>41.82</v>
      </c>
      <c r="S270" s="115">
        <v>41.64</v>
      </c>
      <c r="T270" s="115">
        <v>41.47</v>
      </c>
      <c r="U270" s="115">
        <v>41.37</v>
      </c>
      <c r="V270" s="115">
        <v>41.27</v>
      </c>
      <c r="W270" s="115">
        <v>41.17</v>
      </c>
      <c r="X270" s="115">
        <v>41.08</v>
      </c>
      <c r="Y270" s="115">
        <v>40.98</v>
      </c>
      <c r="Z270" s="115">
        <v>40.85</v>
      </c>
      <c r="AA270" s="115">
        <v>40.74</v>
      </c>
      <c r="AB270" s="115">
        <v>40.630000000000003</v>
      </c>
      <c r="AC270" s="115">
        <v>40.479999999999997</v>
      </c>
      <c r="AD270" s="115">
        <v>40.340000000000003</v>
      </c>
      <c r="AE270" s="115">
        <v>40.200000000000003</v>
      </c>
      <c r="AF270" s="115">
        <v>40.06</v>
      </c>
      <c r="AG270" s="115">
        <v>39.93</v>
      </c>
      <c r="AH270" s="115">
        <v>39.81</v>
      </c>
    </row>
    <row r="271" spans="1:34" ht="16.5" hidden="1">
      <c r="A271" s="114" t="s">
        <v>158</v>
      </c>
      <c r="B271" s="114" t="s">
        <v>131</v>
      </c>
      <c r="C271" s="114" t="s">
        <v>140</v>
      </c>
      <c r="D271" s="115">
        <v>75.757999999999996</v>
      </c>
      <c r="E271" s="115">
        <v>75.41</v>
      </c>
      <c r="F271" s="115">
        <v>75.09</v>
      </c>
      <c r="G271" s="115">
        <v>75.5</v>
      </c>
      <c r="H271" s="115">
        <v>75.91</v>
      </c>
      <c r="I271" s="115">
        <v>76.33</v>
      </c>
      <c r="J271" s="115">
        <v>76.739999999999995</v>
      </c>
      <c r="K271" s="115">
        <v>77.150000000000006</v>
      </c>
      <c r="L271" s="115">
        <v>77.569999999999993</v>
      </c>
      <c r="M271" s="115">
        <v>77.98</v>
      </c>
      <c r="N271" s="115">
        <v>78.39</v>
      </c>
      <c r="O271" s="115">
        <v>78.81</v>
      </c>
      <c r="P271" s="115">
        <v>79.22</v>
      </c>
      <c r="Q271" s="115">
        <v>79.64</v>
      </c>
      <c r="R271" s="115">
        <v>80.05</v>
      </c>
      <c r="S271" s="115">
        <v>80.47</v>
      </c>
      <c r="T271" s="115">
        <v>80.89</v>
      </c>
      <c r="U271" s="115">
        <v>81.3</v>
      </c>
      <c r="V271" s="115">
        <v>81.72</v>
      </c>
      <c r="W271" s="115">
        <v>82.14</v>
      </c>
      <c r="X271" s="115">
        <v>82.56</v>
      </c>
      <c r="Y271" s="115">
        <v>82.98</v>
      </c>
      <c r="Z271" s="115">
        <v>83.4</v>
      </c>
      <c r="AA271" s="115">
        <v>83.82</v>
      </c>
      <c r="AB271" s="115">
        <v>84.24</v>
      </c>
      <c r="AC271" s="115">
        <v>84.66</v>
      </c>
      <c r="AD271" s="115">
        <v>85.09</v>
      </c>
      <c r="AE271" s="115">
        <v>85.51</v>
      </c>
      <c r="AF271" s="115">
        <v>85.93</v>
      </c>
      <c r="AG271" s="115">
        <v>86.36</v>
      </c>
      <c r="AH271" s="115">
        <v>86.79</v>
      </c>
    </row>
    <row r="272" spans="1:34" ht="16.5" hidden="1">
      <c r="A272" s="114" t="s">
        <v>158</v>
      </c>
      <c r="B272" s="114" t="s">
        <v>131</v>
      </c>
      <c r="C272" s="114" t="s">
        <v>141</v>
      </c>
      <c r="D272" s="115">
        <v>29.376000000000001</v>
      </c>
      <c r="E272" s="115">
        <v>29.6</v>
      </c>
      <c r="F272" s="115">
        <v>31.16</v>
      </c>
      <c r="G272" s="115">
        <v>33.33</v>
      </c>
      <c r="H272" s="115">
        <v>34.28</v>
      </c>
      <c r="I272" s="115">
        <v>35.22</v>
      </c>
      <c r="J272" s="115">
        <v>36.24</v>
      </c>
      <c r="K272" s="115">
        <v>36.15</v>
      </c>
      <c r="L272" s="115">
        <v>36.1</v>
      </c>
      <c r="M272" s="115">
        <v>35.96</v>
      </c>
      <c r="N272" s="115">
        <v>35.840000000000003</v>
      </c>
      <c r="O272" s="115">
        <v>35.75</v>
      </c>
      <c r="P272" s="115">
        <v>35.659999999999997</v>
      </c>
      <c r="Q272" s="115">
        <v>35.54</v>
      </c>
      <c r="R272" s="115">
        <v>35.450000000000003</v>
      </c>
      <c r="S272" s="115">
        <v>35.36</v>
      </c>
      <c r="T272" s="115">
        <v>35.29</v>
      </c>
      <c r="U272" s="115">
        <v>35.26</v>
      </c>
      <c r="V272" s="115">
        <v>35.22</v>
      </c>
      <c r="W272" s="115">
        <v>35.200000000000003</v>
      </c>
      <c r="X272" s="115">
        <v>35.18</v>
      </c>
      <c r="Y272" s="115">
        <v>35.15</v>
      </c>
      <c r="Z272" s="115">
        <v>35.090000000000003</v>
      </c>
      <c r="AA272" s="115">
        <v>35.049999999999997</v>
      </c>
      <c r="AB272" s="115">
        <v>35</v>
      </c>
      <c r="AC272" s="115">
        <v>34.93</v>
      </c>
      <c r="AD272" s="115">
        <v>34.86</v>
      </c>
      <c r="AE272" s="115">
        <v>34.799999999999997</v>
      </c>
      <c r="AF272" s="115">
        <v>34.729999999999997</v>
      </c>
      <c r="AG272" s="115">
        <v>34.659999999999997</v>
      </c>
      <c r="AH272" s="115">
        <v>34.590000000000003</v>
      </c>
    </row>
    <row r="273" spans="1:34" ht="16.5" hidden="1">
      <c r="A273" s="114" t="s">
        <v>158</v>
      </c>
      <c r="B273" s="114" t="s">
        <v>131</v>
      </c>
      <c r="C273" s="114" t="s">
        <v>142</v>
      </c>
      <c r="D273" s="115">
        <v>47.337000000000003</v>
      </c>
      <c r="E273" s="115">
        <v>46.87</v>
      </c>
      <c r="F273" s="115">
        <v>46.43</v>
      </c>
      <c r="G273" s="115">
        <v>46.72</v>
      </c>
      <c r="H273" s="115">
        <v>47</v>
      </c>
      <c r="I273" s="115">
        <v>47.29</v>
      </c>
      <c r="J273" s="115">
        <v>47.58</v>
      </c>
      <c r="K273" s="115">
        <v>47.86</v>
      </c>
      <c r="L273" s="115">
        <v>48.15</v>
      </c>
      <c r="M273" s="115">
        <v>48.43</v>
      </c>
      <c r="N273" s="115">
        <v>48.72</v>
      </c>
      <c r="O273" s="115">
        <v>49</v>
      </c>
      <c r="P273" s="115">
        <v>49.29</v>
      </c>
      <c r="Q273" s="115">
        <v>49.57</v>
      </c>
      <c r="R273" s="115">
        <v>49.86</v>
      </c>
      <c r="S273" s="115">
        <v>50.14</v>
      </c>
      <c r="T273" s="115">
        <v>50.43</v>
      </c>
      <c r="U273" s="115">
        <v>50.71</v>
      </c>
      <c r="V273" s="115">
        <v>50.99</v>
      </c>
      <c r="W273" s="115">
        <v>51.28</v>
      </c>
      <c r="X273" s="115">
        <v>51.56</v>
      </c>
      <c r="Y273" s="115">
        <v>51.85</v>
      </c>
      <c r="Z273" s="115">
        <v>52.13</v>
      </c>
      <c r="AA273" s="115">
        <v>52.41</v>
      </c>
      <c r="AB273" s="115">
        <v>52.7</v>
      </c>
      <c r="AC273" s="115">
        <v>52.98</v>
      </c>
      <c r="AD273" s="115">
        <v>53.27</v>
      </c>
      <c r="AE273" s="115">
        <v>53.55</v>
      </c>
      <c r="AF273" s="115">
        <v>53.84</v>
      </c>
      <c r="AG273" s="115">
        <v>54.12</v>
      </c>
      <c r="AH273" s="115">
        <v>54.41</v>
      </c>
    </row>
    <row r="274" spans="1:34" ht="16.5" hidden="1">
      <c r="A274" s="114" t="s">
        <v>158</v>
      </c>
      <c r="B274" s="114" t="s">
        <v>131</v>
      </c>
      <c r="C274" s="114" t="s">
        <v>143</v>
      </c>
      <c r="D274" s="115">
        <v>38.073</v>
      </c>
      <c r="E274" s="115">
        <v>37.61</v>
      </c>
      <c r="F274" s="115">
        <v>37.18</v>
      </c>
      <c r="G274" s="115">
        <v>37.42</v>
      </c>
      <c r="H274" s="115">
        <v>37.659999999999997</v>
      </c>
      <c r="I274" s="115">
        <v>37.9</v>
      </c>
      <c r="J274" s="115">
        <v>38.14</v>
      </c>
      <c r="K274" s="115">
        <v>38.380000000000003</v>
      </c>
      <c r="L274" s="115">
        <v>38.619999999999997</v>
      </c>
      <c r="M274" s="115">
        <v>38.86</v>
      </c>
      <c r="N274" s="115">
        <v>39.090000000000003</v>
      </c>
      <c r="O274" s="115">
        <v>39.33</v>
      </c>
      <c r="P274" s="115">
        <v>39.57</v>
      </c>
      <c r="Q274" s="115">
        <v>39.81</v>
      </c>
      <c r="R274" s="115">
        <v>40.04</v>
      </c>
      <c r="S274" s="115">
        <v>40.28</v>
      </c>
      <c r="T274" s="115">
        <v>40.520000000000003</v>
      </c>
      <c r="U274" s="115">
        <v>40.75</v>
      </c>
      <c r="V274" s="115">
        <v>40.99</v>
      </c>
      <c r="W274" s="115">
        <v>41.23</v>
      </c>
      <c r="X274" s="115">
        <v>41.46</v>
      </c>
      <c r="Y274" s="115">
        <v>41.7</v>
      </c>
      <c r="Z274" s="115">
        <v>41.93</v>
      </c>
      <c r="AA274" s="115">
        <v>42.17</v>
      </c>
      <c r="AB274" s="115">
        <v>42.41</v>
      </c>
      <c r="AC274" s="115">
        <v>42.64</v>
      </c>
      <c r="AD274" s="115">
        <v>42.88</v>
      </c>
      <c r="AE274" s="115">
        <v>43.11</v>
      </c>
      <c r="AF274" s="115">
        <v>43.35</v>
      </c>
      <c r="AG274" s="115">
        <v>43.59</v>
      </c>
      <c r="AH274" s="115">
        <v>43.82</v>
      </c>
    </row>
    <row r="275" spans="1:34" ht="16.5" hidden="1">
      <c r="A275" s="114" t="s">
        <v>158</v>
      </c>
      <c r="B275" s="114" t="s">
        <v>131</v>
      </c>
      <c r="C275" s="114" t="s">
        <v>144</v>
      </c>
      <c r="D275" s="115">
        <v>2.2669999999999999</v>
      </c>
      <c r="E275" s="115">
        <v>2.2799999999999998</v>
      </c>
      <c r="F275" s="115">
        <v>2.29</v>
      </c>
      <c r="G275" s="115">
        <v>2.2999999999999998</v>
      </c>
      <c r="H275" s="115">
        <v>2.31</v>
      </c>
      <c r="I275" s="115">
        <v>2.3199999999999998</v>
      </c>
      <c r="J275" s="115">
        <v>2.33</v>
      </c>
      <c r="K275" s="115">
        <v>2.34</v>
      </c>
      <c r="L275" s="115">
        <v>2.35</v>
      </c>
      <c r="M275" s="115">
        <v>2.36</v>
      </c>
      <c r="N275" s="115">
        <v>2.37</v>
      </c>
      <c r="O275" s="115">
        <v>2.38</v>
      </c>
      <c r="P275" s="115">
        <v>2.39</v>
      </c>
      <c r="Q275" s="115">
        <v>2.4</v>
      </c>
      <c r="R275" s="115">
        <v>2.41</v>
      </c>
      <c r="S275" s="115">
        <v>2.42</v>
      </c>
      <c r="T275" s="115">
        <v>2.4300000000000002</v>
      </c>
      <c r="U275" s="115">
        <v>2.44</v>
      </c>
      <c r="V275" s="115">
        <v>2.4500000000000002</v>
      </c>
      <c r="W275" s="115">
        <v>2.46</v>
      </c>
      <c r="X275" s="115">
        <v>2.4700000000000002</v>
      </c>
      <c r="Y275" s="115">
        <v>2.48</v>
      </c>
      <c r="Z275" s="115">
        <v>2.4900000000000002</v>
      </c>
      <c r="AA275" s="115">
        <v>2.5</v>
      </c>
      <c r="AB275" s="115">
        <v>2.52</v>
      </c>
      <c r="AC275" s="115">
        <v>2.5299999999999998</v>
      </c>
      <c r="AD275" s="115">
        <v>2.54</v>
      </c>
      <c r="AE275" s="115">
        <v>2.5499999999999998</v>
      </c>
      <c r="AF275" s="115">
        <v>2.56</v>
      </c>
      <c r="AG275" s="115">
        <v>2.57</v>
      </c>
      <c r="AH275" s="115">
        <v>2.58</v>
      </c>
    </row>
    <row r="276" spans="1:34" ht="16.5" hidden="1">
      <c r="A276" s="114" t="s">
        <v>158</v>
      </c>
      <c r="B276" s="114" t="s">
        <v>131</v>
      </c>
      <c r="C276" s="114" t="s">
        <v>145</v>
      </c>
      <c r="D276" s="115">
        <v>4.016</v>
      </c>
      <c r="E276" s="115">
        <v>3.03</v>
      </c>
      <c r="F276" s="115">
        <v>2.09</v>
      </c>
      <c r="G276" s="115">
        <v>2.2200000000000002</v>
      </c>
      <c r="H276" s="115">
        <v>2.36</v>
      </c>
      <c r="I276" s="115">
        <v>2.4900000000000002</v>
      </c>
      <c r="J276" s="115">
        <v>2.62</v>
      </c>
      <c r="K276" s="115">
        <v>2.75</v>
      </c>
      <c r="L276" s="115">
        <v>2.88</v>
      </c>
      <c r="M276" s="115">
        <v>3</v>
      </c>
      <c r="N276" s="115">
        <v>3.13</v>
      </c>
      <c r="O276" s="115">
        <v>3.25</v>
      </c>
      <c r="P276" s="115">
        <v>3.37</v>
      </c>
      <c r="Q276" s="115">
        <v>3.49</v>
      </c>
      <c r="R276" s="115">
        <v>3.6</v>
      </c>
      <c r="S276" s="115">
        <v>3.72</v>
      </c>
      <c r="T276" s="115">
        <v>3.83</v>
      </c>
      <c r="U276" s="115">
        <v>3.95</v>
      </c>
      <c r="V276" s="115">
        <v>4.0599999999999996</v>
      </c>
      <c r="W276" s="115">
        <v>4.17</v>
      </c>
      <c r="X276" s="115">
        <v>4.28</v>
      </c>
      <c r="Y276" s="115">
        <v>4.3899999999999997</v>
      </c>
      <c r="Z276" s="115">
        <v>4.49</v>
      </c>
      <c r="AA276" s="115">
        <v>4.5999999999999996</v>
      </c>
      <c r="AB276" s="115">
        <v>4.7</v>
      </c>
      <c r="AC276" s="115">
        <v>4.8</v>
      </c>
      <c r="AD276" s="115">
        <v>4.9000000000000004</v>
      </c>
      <c r="AE276" s="115">
        <v>5</v>
      </c>
      <c r="AF276" s="115">
        <v>5.0999999999999996</v>
      </c>
      <c r="AG276" s="115">
        <v>5.2</v>
      </c>
      <c r="AH276" s="115">
        <v>5.3</v>
      </c>
    </row>
    <row r="277" spans="1:34" ht="16.5" hidden="1">
      <c r="A277" s="114" t="s">
        <v>158</v>
      </c>
      <c r="B277" s="114" t="s">
        <v>131</v>
      </c>
      <c r="C277" s="114" t="s">
        <v>146</v>
      </c>
      <c r="D277" s="115">
        <v>4.7590000000000003</v>
      </c>
      <c r="E277" s="115">
        <v>4.45</v>
      </c>
      <c r="F277" s="115">
        <v>4.1500000000000004</v>
      </c>
      <c r="G277" s="115">
        <v>4.21</v>
      </c>
      <c r="H277" s="115">
        <v>4.2699999999999996</v>
      </c>
      <c r="I277" s="115">
        <v>4.33</v>
      </c>
      <c r="J277" s="115">
        <v>4.3899999999999997</v>
      </c>
      <c r="K277" s="115">
        <v>4.4400000000000004</v>
      </c>
      <c r="L277" s="115">
        <v>4.5</v>
      </c>
      <c r="M277" s="115">
        <v>4.5599999999999996</v>
      </c>
      <c r="N277" s="115">
        <v>4.62</v>
      </c>
      <c r="O277" s="115">
        <v>4.67</v>
      </c>
      <c r="P277" s="115">
        <v>4.7300000000000004</v>
      </c>
      <c r="Q277" s="115">
        <v>4.78</v>
      </c>
      <c r="R277" s="115">
        <v>4.84</v>
      </c>
      <c r="S277" s="115">
        <v>4.8899999999999997</v>
      </c>
      <c r="T277" s="115">
        <v>4.95</v>
      </c>
      <c r="U277" s="115">
        <v>5</v>
      </c>
      <c r="V277" s="115">
        <v>5.05</v>
      </c>
      <c r="W277" s="115">
        <v>5.0999999999999996</v>
      </c>
      <c r="X277" s="115">
        <v>5.16</v>
      </c>
      <c r="Y277" s="115">
        <v>5.21</v>
      </c>
      <c r="Z277" s="115">
        <v>5.26</v>
      </c>
      <c r="AA277" s="115">
        <v>5.31</v>
      </c>
      <c r="AB277" s="115">
        <v>5.36</v>
      </c>
      <c r="AC277" s="115">
        <v>5.41</v>
      </c>
      <c r="AD277" s="115">
        <v>5.46</v>
      </c>
      <c r="AE277" s="115">
        <v>5.51</v>
      </c>
      <c r="AF277" s="115">
        <v>5.56</v>
      </c>
      <c r="AG277" s="115">
        <v>5.61</v>
      </c>
      <c r="AH277" s="115">
        <v>5.66</v>
      </c>
    </row>
    <row r="278" spans="1:34" ht="16.5" hidden="1">
      <c r="A278" s="114" t="s">
        <v>159</v>
      </c>
      <c r="B278" s="114" t="s">
        <v>131</v>
      </c>
      <c r="C278" s="114" t="s">
        <v>132</v>
      </c>
      <c r="D278" s="115">
        <v>0.22900000000000001</v>
      </c>
      <c r="E278" s="115">
        <v>0.22</v>
      </c>
      <c r="F278" s="115">
        <v>0.22</v>
      </c>
      <c r="G278" s="115">
        <v>0.22</v>
      </c>
      <c r="H278" s="115">
        <v>0.22</v>
      </c>
      <c r="I278" s="115">
        <v>0.22</v>
      </c>
      <c r="J278" s="115">
        <v>0.23</v>
      </c>
      <c r="K278" s="115">
        <v>0.23</v>
      </c>
      <c r="L278" s="115">
        <v>0.23</v>
      </c>
      <c r="M278" s="115">
        <v>0.23</v>
      </c>
      <c r="N278" s="115">
        <v>0.23</v>
      </c>
      <c r="O278" s="115">
        <v>0.23</v>
      </c>
      <c r="P278" s="115">
        <v>0.24</v>
      </c>
      <c r="Q278" s="115">
        <v>0.24</v>
      </c>
      <c r="R278" s="115">
        <v>0.24</v>
      </c>
      <c r="S278" s="115">
        <v>0.24</v>
      </c>
      <c r="T278" s="115">
        <v>0.24</v>
      </c>
      <c r="U278" s="115">
        <v>0.25</v>
      </c>
      <c r="V278" s="115">
        <v>0.25</v>
      </c>
      <c r="W278" s="115">
        <v>0.25</v>
      </c>
      <c r="X278" s="115">
        <v>0.25</v>
      </c>
      <c r="Y278" s="115">
        <v>0.25</v>
      </c>
      <c r="Z278" s="115">
        <v>0.25</v>
      </c>
      <c r="AA278" s="115">
        <v>0.26</v>
      </c>
      <c r="AB278" s="115">
        <v>0.26</v>
      </c>
      <c r="AC278" s="115">
        <v>0.26</v>
      </c>
      <c r="AD278" s="115">
        <v>0.26</v>
      </c>
      <c r="AE278" s="115">
        <v>0.26</v>
      </c>
      <c r="AF278" s="115">
        <v>0.27</v>
      </c>
      <c r="AG278" s="115">
        <v>0.27</v>
      </c>
      <c r="AH278" s="115">
        <v>0.27</v>
      </c>
    </row>
    <row r="279" spans="1:34" ht="16.5" hidden="1">
      <c r="A279" s="114" t="s">
        <v>159</v>
      </c>
      <c r="B279" s="114" t="s">
        <v>133</v>
      </c>
      <c r="C279" s="114" t="s">
        <v>132</v>
      </c>
      <c r="D279" s="115">
        <v>9.2999999999999999E-2</v>
      </c>
      <c r="E279" s="115">
        <v>0.09</v>
      </c>
      <c r="F279" s="115">
        <v>0.08</v>
      </c>
      <c r="G279" s="115">
        <v>0.08</v>
      </c>
      <c r="H279" s="115">
        <v>0.08</v>
      </c>
      <c r="I279" s="115">
        <v>0.08</v>
      </c>
      <c r="J279" s="115">
        <v>0.09</v>
      </c>
      <c r="K279" s="115">
        <v>0.09</v>
      </c>
      <c r="L279" s="115">
        <v>0.09</v>
      </c>
      <c r="M279" s="115">
        <v>0.09</v>
      </c>
      <c r="N279" s="115">
        <v>0.09</v>
      </c>
      <c r="O279" s="115">
        <v>0.09</v>
      </c>
      <c r="P279" s="115">
        <v>0.09</v>
      </c>
      <c r="Q279" s="115">
        <v>0.09</v>
      </c>
      <c r="R279" s="115">
        <v>0.09</v>
      </c>
      <c r="S279" s="115">
        <v>0.1</v>
      </c>
      <c r="T279" s="115">
        <v>0.1</v>
      </c>
      <c r="U279" s="115">
        <v>0.1</v>
      </c>
      <c r="V279" s="115">
        <v>0.1</v>
      </c>
      <c r="W279" s="115">
        <v>0.1</v>
      </c>
      <c r="X279" s="115">
        <v>0.1</v>
      </c>
      <c r="Y279" s="115">
        <v>0.1</v>
      </c>
      <c r="Z279" s="115">
        <v>0.1</v>
      </c>
      <c r="AA279" s="115">
        <v>0.1</v>
      </c>
      <c r="AB279" s="115">
        <v>0.11</v>
      </c>
      <c r="AC279" s="115">
        <v>0.11</v>
      </c>
      <c r="AD279" s="115">
        <v>0.11</v>
      </c>
      <c r="AE279" s="115">
        <v>0.11</v>
      </c>
      <c r="AF279" s="115">
        <v>0.11</v>
      </c>
      <c r="AG279" s="115">
        <v>0.11</v>
      </c>
      <c r="AH279" s="115">
        <v>0.11</v>
      </c>
    </row>
    <row r="280" spans="1:34" ht="16.5" hidden="1">
      <c r="A280" s="114" t="s">
        <v>159</v>
      </c>
      <c r="B280" s="114" t="s">
        <v>55</v>
      </c>
      <c r="C280" s="114" t="s">
        <v>132</v>
      </c>
      <c r="D280" s="115">
        <v>7.1999999999999995E-2</v>
      </c>
      <c r="E280" s="115">
        <v>7.0000000000000007E-2</v>
      </c>
      <c r="F280" s="115">
        <v>0.06</v>
      </c>
      <c r="G280" s="115">
        <v>0.06</v>
      </c>
      <c r="H280" s="115">
        <v>0.06</v>
      </c>
      <c r="I280" s="115">
        <v>0.06</v>
      </c>
      <c r="J280" s="115">
        <v>0.06</v>
      </c>
      <c r="K280" s="115">
        <v>0.06</v>
      </c>
      <c r="L280" s="115">
        <v>7.0000000000000007E-2</v>
      </c>
      <c r="M280" s="115">
        <v>7.0000000000000007E-2</v>
      </c>
      <c r="N280" s="115">
        <v>7.0000000000000007E-2</v>
      </c>
      <c r="O280" s="115">
        <v>7.0000000000000007E-2</v>
      </c>
      <c r="P280" s="115">
        <v>7.0000000000000007E-2</v>
      </c>
      <c r="Q280" s="115">
        <v>7.0000000000000007E-2</v>
      </c>
      <c r="R280" s="115">
        <v>7.0000000000000007E-2</v>
      </c>
      <c r="S280" s="115">
        <v>7.0000000000000007E-2</v>
      </c>
      <c r="T280" s="115">
        <v>7.0000000000000007E-2</v>
      </c>
      <c r="U280" s="115">
        <v>0.08</v>
      </c>
      <c r="V280" s="115">
        <v>0.08</v>
      </c>
      <c r="W280" s="115">
        <v>0.08</v>
      </c>
      <c r="X280" s="115">
        <v>0.08</v>
      </c>
      <c r="Y280" s="115">
        <v>0.08</v>
      </c>
      <c r="Z280" s="115">
        <v>0.08</v>
      </c>
      <c r="AA280" s="115">
        <v>0.08</v>
      </c>
      <c r="AB280" s="115">
        <v>0.08</v>
      </c>
      <c r="AC280" s="115">
        <v>0.08</v>
      </c>
      <c r="AD280" s="115">
        <v>0.08</v>
      </c>
      <c r="AE280" s="115">
        <v>0.09</v>
      </c>
      <c r="AF280" s="115">
        <v>0.09</v>
      </c>
      <c r="AG280" s="115">
        <v>0.09</v>
      </c>
      <c r="AH280" s="115">
        <v>0.09</v>
      </c>
    </row>
    <row r="281" spans="1:34" ht="16.5" hidden="1">
      <c r="A281" s="114" t="s">
        <v>159</v>
      </c>
      <c r="B281" s="114" t="s">
        <v>131</v>
      </c>
      <c r="C281" s="114" t="s">
        <v>134</v>
      </c>
      <c r="D281" s="115">
        <v>4.7549999999999999</v>
      </c>
      <c r="E281" s="115">
        <v>4.78</v>
      </c>
      <c r="F281" s="115">
        <v>4.8</v>
      </c>
      <c r="G281" s="115">
        <v>4.82</v>
      </c>
      <c r="H281" s="115">
        <v>4.8499999999999996</v>
      </c>
      <c r="I281" s="115">
        <v>4.87</v>
      </c>
      <c r="J281" s="115">
        <v>4.8899999999999997</v>
      </c>
      <c r="K281" s="115">
        <v>4.92</v>
      </c>
      <c r="L281" s="115">
        <v>4.9400000000000004</v>
      </c>
      <c r="M281" s="115">
        <v>4.96</v>
      </c>
      <c r="N281" s="115">
        <v>4.99</v>
      </c>
      <c r="O281" s="115">
        <v>5.01</v>
      </c>
      <c r="P281" s="115">
        <v>5.03</v>
      </c>
      <c r="Q281" s="115">
        <v>5.0599999999999996</v>
      </c>
      <c r="R281" s="115">
        <v>5.08</v>
      </c>
      <c r="S281" s="115">
        <v>5.1100000000000003</v>
      </c>
      <c r="T281" s="115">
        <v>5.13</v>
      </c>
      <c r="U281" s="115">
        <v>5.15</v>
      </c>
      <c r="V281" s="115">
        <v>5.18</v>
      </c>
      <c r="W281" s="115">
        <v>5.2</v>
      </c>
      <c r="X281" s="115">
        <v>5.23</v>
      </c>
      <c r="Y281" s="115">
        <v>5.25</v>
      </c>
      <c r="Z281" s="115">
        <v>5.28</v>
      </c>
      <c r="AA281" s="115">
        <v>5.3</v>
      </c>
      <c r="AB281" s="115">
        <v>5.33</v>
      </c>
      <c r="AC281" s="115">
        <v>5.35</v>
      </c>
      <c r="AD281" s="115">
        <v>5.38</v>
      </c>
      <c r="AE281" s="115">
        <v>5.41</v>
      </c>
      <c r="AF281" s="115">
        <v>5.43</v>
      </c>
      <c r="AG281" s="115">
        <v>5.46</v>
      </c>
      <c r="AH281" s="115">
        <v>5.48</v>
      </c>
    </row>
    <row r="282" spans="1:34" ht="16.5" hidden="1">
      <c r="A282" s="114" t="s">
        <v>159</v>
      </c>
      <c r="B282" s="114" t="s">
        <v>133</v>
      </c>
      <c r="C282" s="114" t="s">
        <v>134</v>
      </c>
      <c r="D282" s="115">
        <v>8.25</v>
      </c>
      <c r="E282" s="115">
        <v>8.2899999999999991</v>
      </c>
      <c r="F282" s="115">
        <v>8.33</v>
      </c>
      <c r="G282" s="115">
        <v>8.3699999999999992</v>
      </c>
      <c r="H282" s="115">
        <v>8.41</v>
      </c>
      <c r="I282" s="115">
        <v>8.4499999999999993</v>
      </c>
      <c r="J282" s="115">
        <v>8.49</v>
      </c>
      <c r="K282" s="115">
        <v>8.5299999999999994</v>
      </c>
      <c r="L282" s="115">
        <v>8.57</v>
      </c>
      <c r="M282" s="115">
        <v>8.61</v>
      </c>
      <c r="N282" s="115">
        <v>8.65</v>
      </c>
      <c r="O282" s="115">
        <v>8.69</v>
      </c>
      <c r="P282" s="115">
        <v>8.73</v>
      </c>
      <c r="Q282" s="115">
        <v>8.7799999999999994</v>
      </c>
      <c r="R282" s="115">
        <v>8.82</v>
      </c>
      <c r="S282" s="115">
        <v>8.86</v>
      </c>
      <c r="T282" s="115">
        <v>8.9</v>
      </c>
      <c r="U282" s="115">
        <v>8.94</v>
      </c>
      <c r="V282" s="115">
        <v>8.99</v>
      </c>
      <c r="W282" s="115">
        <v>9.0299999999999994</v>
      </c>
      <c r="X282" s="115">
        <v>9.07</v>
      </c>
      <c r="Y282" s="115">
        <v>9.1199999999999992</v>
      </c>
      <c r="Z282" s="115">
        <v>9.16</v>
      </c>
      <c r="AA282" s="115">
        <v>9.1999999999999993</v>
      </c>
      <c r="AB282" s="115">
        <v>9.25</v>
      </c>
      <c r="AC282" s="115">
        <v>9.2899999999999991</v>
      </c>
      <c r="AD282" s="115">
        <v>9.33</v>
      </c>
      <c r="AE282" s="115">
        <v>9.3800000000000008</v>
      </c>
      <c r="AF282" s="115">
        <v>9.42</v>
      </c>
      <c r="AG282" s="115">
        <v>9.4700000000000006</v>
      </c>
      <c r="AH282" s="115">
        <v>9.51</v>
      </c>
    </row>
    <row r="283" spans="1:34" ht="16.5" hidden="1">
      <c r="A283" s="114" t="s">
        <v>159</v>
      </c>
      <c r="B283" s="114" t="s">
        <v>55</v>
      </c>
      <c r="C283" s="114" t="s">
        <v>134</v>
      </c>
      <c r="D283" s="115">
        <v>13.38</v>
      </c>
      <c r="E283" s="115">
        <v>13.44</v>
      </c>
      <c r="F283" s="115">
        <v>13.51</v>
      </c>
      <c r="G283" s="115">
        <v>13.57</v>
      </c>
      <c r="H283" s="115">
        <v>13.64</v>
      </c>
      <c r="I283" s="115">
        <v>13.7</v>
      </c>
      <c r="J283" s="115">
        <v>13.77</v>
      </c>
      <c r="K283" s="115">
        <v>13.83</v>
      </c>
      <c r="L283" s="115">
        <v>13.9</v>
      </c>
      <c r="M283" s="115">
        <v>13.96</v>
      </c>
      <c r="N283" s="115">
        <v>14.03</v>
      </c>
      <c r="O283" s="115">
        <v>14.1</v>
      </c>
      <c r="P283" s="115">
        <v>14.16</v>
      </c>
      <c r="Q283" s="115">
        <v>14.23</v>
      </c>
      <c r="R283" s="115">
        <v>14.3</v>
      </c>
      <c r="S283" s="115">
        <v>14.37</v>
      </c>
      <c r="T283" s="115">
        <v>14.44</v>
      </c>
      <c r="U283" s="115">
        <v>14.5</v>
      </c>
      <c r="V283" s="115">
        <v>14.57</v>
      </c>
      <c r="W283" s="115">
        <v>14.64</v>
      </c>
      <c r="X283" s="115">
        <v>14.71</v>
      </c>
      <c r="Y283" s="115">
        <v>14.78</v>
      </c>
      <c r="Z283" s="115">
        <v>14.85</v>
      </c>
      <c r="AA283" s="115">
        <v>14.92</v>
      </c>
      <c r="AB283" s="115">
        <v>14.99</v>
      </c>
      <c r="AC283" s="115">
        <v>15.07</v>
      </c>
      <c r="AD283" s="115">
        <v>15.14</v>
      </c>
      <c r="AE283" s="115">
        <v>15.21</v>
      </c>
      <c r="AF283" s="115">
        <v>15.28</v>
      </c>
      <c r="AG283" s="115">
        <v>15.36</v>
      </c>
      <c r="AH283" s="115">
        <v>15.43</v>
      </c>
    </row>
    <row r="284" spans="1:34" ht="16.5" hidden="1">
      <c r="A284" s="114" t="s">
        <v>159</v>
      </c>
      <c r="B284" s="114" t="s">
        <v>131</v>
      </c>
      <c r="C284" s="114" t="s">
        <v>74</v>
      </c>
      <c r="D284" s="115">
        <v>0</v>
      </c>
      <c r="E284" s="115">
        <v>0</v>
      </c>
      <c r="F284" s="115">
        <v>0</v>
      </c>
      <c r="G284" s="115">
        <v>0</v>
      </c>
      <c r="H284" s="115">
        <v>0</v>
      </c>
      <c r="I284" s="115">
        <v>0</v>
      </c>
      <c r="J284" s="115">
        <v>0</v>
      </c>
      <c r="K284" s="115">
        <v>0</v>
      </c>
      <c r="L284" s="115">
        <v>0</v>
      </c>
      <c r="M284" s="115">
        <v>0</v>
      </c>
      <c r="N284" s="115">
        <v>0</v>
      </c>
      <c r="O284" s="115">
        <v>0</v>
      </c>
      <c r="P284" s="115">
        <v>0</v>
      </c>
      <c r="Q284" s="115">
        <v>0</v>
      </c>
      <c r="R284" s="115">
        <v>0</v>
      </c>
      <c r="S284" s="115">
        <v>0</v>
      </c>
      <c r="T284" s="115">
        <v>0</v>
      </c>
      <c r="U284" s="115">
        <v>0</v>
      </c>
      <c r="V284" s="115">
        <v>0</v>
      </c>
      <c r="W284" s="115">
        <v>0</v>
      </c>
      <c r="X284" s="115">
        <v>0</v>
      </c>
      <c r="Y284" s="115">
        <v>0</v>
      </c>
      <c r="Z284" s="115">
        <v>0</v>
      </c>
      <c r="AA284" s="115">
        <v>0</v>
      </c>
      <c r="AB284" s="115">
        <v>0</v>
      </c>
      <c r="AC284" s="115">
        <v>0</v>
      </c>
      <c r="AD284" s="115">
        <v>0</v>
      </c>
      <c r="AE284" s="115">
        <v>0</v>
      </c>
      <c r="AF284" s="115">
        <v>0</v>
      </c>
      <c r="AG284" s="115">
        <v>0</v>
      </c>
      <c r="AH284" s="115">
        <v>0</v>
      </c>
    </row>
    <row r="285" spans="1:34" ht="16.5" hidden="1">
      <c r="A285" s="114" t="s">
        <v>159</v>
      </c>
      <c r="B285" s="114" t="s">
        <v>133</v>
      </c>
      <c r="C285" s="114" t="s">
        <v>74</v>
      </c>
      <c r="D285" s="115">
        <v>0</v>
      </c>
      <c r="E285" s="115">
        <v>0</v>
      </c>
      <c r="F285" s="115">
        <v>0</v>
      </c>
      <c r="G285" s="115">
        <v>0</v>
      </c>
      <c r="H285" s="115">
        <v>0</v>
      </c>
      <c r="I285" s="115">
        <v>0</v>
      </c>
      <c r="J285" s="115">
        <v>0</v>
      </c>
      <c r="K285" s="115">
        <v>0</v>
      </c>
      <c r="L285" s="115">
        <v>0</v>
      </c>
      <c r="M285" s="115">
        <v>0</v>
      </c>
      <c r="N285" s="115">
        <v>0</v>
      </c>
      <c r="O285" s="115">
        <v>0</v>
      </c>
      <c r="P285" s="115">
        <v>0</v>
      </c>
      <c r="Q285" s="115">
        <v>0</v>
      </c>
      <c r="R285" s="115">
        <v>0</v>
      </c>
      <c r="S285" s="115">
        <v>0</v>
      </c>
      <c r="T285" s="115">
        <v>0</v>
      </c>
      <c r="U285" s="115">
        <v>0</v>
      </c>
      <c r="V285" s="115">
        <v>0</v>
      </c>
      <c r="W285" s="115">
        <v>0</v>
      </c>
      <c r="X285" s="115">
        <v>0</v>
      </c>
      <c r="Y285" s="115">
        <v>0</v>
      </c>
      <c r="Z285" s="115">
        <v>0</v>
      </c>
      <c r="AA285" s="115">
        <v>0</v>
      </c>
      <c r="AB285" s="115">
        <v>0</v>
      </c>
      <c r="AC285" s="115">
        <v>0</v>
      </c>
      <c r="AD285" s="115">
        <v>0</v>
      </c>
      <c r="AE285" s="115">
        <v>0</v>
      </c>
      <c r="AF285" s="115">
        <v>0</v>
      </c>
      <c r="AG285" s="115">
        <v>0</v>
      </c>
      <c r="AH285" s="115">
        <v>0</v>
      </c>
    </row>
    <row r="286" spans="1:34" ht="16.5">
      <c r="A286" s="114" t="s">
        <v>159</v>
      </c>
      <c r="B286" s="114" t="s">
        <v>55</v>
      </c>
      <c r="C286" s="114" t="s">
        <v>74</v>
      </c>
      <c r="D286" s="115">
        <v>0</v>
      </c>
      <c r="E286" s="115">
        <v>0</v>
      </c>
      <c r="F286" s="115">
        <v>0</v>
      </c>
      <c r="G286" s="115">
        <v>0</v>
      </c>
      <c r="H286" s="115">
        <v>0</v>
      </c>
      <c r="I286" s="115">
        <v>0</v>
      </c>
      <c r="J286" s="115">
        <v>0</v>
      </c>
      <c r="K286" s="115">
        <v>0</v>
      </c>
      <c r="L286" s="115">
        <v>0</v>
      </c>
      <c r="M286" s="115">
        <v>0</v>
      </c>
      <c r="N286" s="115">
        <v>0</v>
      </c>
      <c r="O286" s="115">
        <v>0</v>
      </c>
      <c r="P286" s="115">
        <v>0</v>
      </c>
      <c r="Q286" s="115">
        <v>0</v>
      </c>
      <c r="R286" s="115">
        <v>0</v>
      </c>
      <c r="S286" s="115">
        <v>0</v>
      </c>
      <c r="T286" s="115">
        <v>0</v>
      </c>
      <c r="U286" s="115">
        <v>0</v>
      </c>
      <c r="V286" s="115">
        <v>0</v>
      </c>
      <c r="W286" s="115">
        <v>0</v>
      </c>
      <c r="X286" s="115">
        <v>0</v>
      </c>
      <c r="Y286" s="115">
        <v>0</v>
      </c>
      <c r="Z286" s="115">
        <v>0</v>
      </c>
      <c r="AA286" s="115">
        <v>0</v>
      </c>
      <c r="AB286" s="115">
        <v>0</v>
      </c>
      <c r="AC286" s="115">
        <v>0</v>
      </c>
      <c r="AD286" s="115">
        <v>0</v>
      </c>
      <c r="AE286" s="115">
        <v>0</v>
      </c>
      <c r="AF286" s="115">
        <v>0</v>
      </c>
      <c r="AG286" s="115">
        <v>0</v>
      </c>
      <c r="AH286" s="115">
        <v>0</v>
      </c>
    </row>
    <row r="287" spans="1:34" ht="16.5" hidden="1">
      <c r="A287" s="114" t="s">
        <v>159</v>
      </c>
      <c r="B287" s="114" t="s">
        <v>131</v>
      </c>
      <c r="C287" s="114" t="s">
        <v>135</v>
      </c>
      <c r="D287" s="115">
        <v>29.341999999999999</v>
      </c>
      <c r="E287" s="115">
        <v>28.95</v>
      </c>
      <c r="F287" s="115">
        <v>28.58</v>
      </c>
      <c r="G287" s="115">
        <v>28.77</v>
      </c>
      <c r="H287" s="115">
        <v>28.96</v>
      </c>
      <c r="I287" s="115">
        <v>29.15</v>
      </c>
      <c r="J287" s="115">
        <v>29.34</v>
      </c>
      <c r="K287" s="115">
        <v>29.53</v>
      </c>
      <c r="L287" s="115">
        <v>29.72</v>
      </c>
      <c r="M287" s="115">
        <v>29.9</v>
      </c>
      <c r="N287" s="115">
        <v>30.09</v>
      </c>
      <c r="O287" s="115">
        <v>30.28</v>
      </c>
      <c r="P287" s="115">
        <v>30.46</v>
      </c>
      <c r="Q287" s="115">
        <v>30.65</v>
      </c>
      <c r="R287" s="115">
        <v>30.84</v>
      </c>
      <c r="S287" s="115">
        <v>31.02</v>
      </c>
      <c r="T287" s="115">
        <v>31.21</v>
      </c>
      <c r="U287" s="115">
        <v>31.39</v>
      </c>
      <c r="V287" s="115">
        <v>31.58</v>
      </c>
      <c r="W287" s="115">
        <v>31.76</v>
      </c>
      <c r="X287" s="115">
        <v>31.95</v>
      </c>
      <c r="Y287" s="115">
        <v>32.14</v>
      </c>
      <c r="Z287" s="115">
        <v>32.32</v>
      </c>
      <c r="AA287" s="115">
        <v>32.5</v>
      </c>
      <c r="AB287" s="115">
        <v>32.69</v>
      </c>
      <c r="AC287" s="115">
        <v>32.869999999999997</v>
      </c>
      <c r="AD287" s="115">
        <v>33.06</v>
      </c>
      <c r="AE287" s="115">
        <v>33.24</v>
      </c>
      <c r="AF287" s="115">
        <v>33.43</v>
      </c>
      <c r="AG287" s="115">
        <v>33.61</v>
      </c>
      <c r="AH287" s="115">
        <v>33.799999999999997</v>
      </c>
    </row>
    <row r="288" spans="1:34" ht="16.5" hidden="1">
      <c r="A288" s="114" t="s">
        <v>159</v>
      </c>
      <c r="B288" s="114" t="s">
        <v>131</v>
      </c>
      <c r="C288" s="114" t="s">
        <v>136</v>
      </c>
      <c r="D288" s="115">
        <v>26.763999999999999</v>
      </c>
      <c r="E288" s="115">
        <v>26.2</v>
      </c>
      <c r="F288" s="115">
        <v>25.66</v>
      </c>
      <c r="G288" s="115">
        <v>25.86</v>
      </c>
      <c r="H288" s="115">
        <v>26.06</v>
      </c>
      <c r="I288" s="115">
        <v>26.25</v>
      </c>
      <c r="J288" s="115">
        <v>26.45</v>
      </c>
      <c r="K288" s="115">
        <v>26.64</v>
      </c>
      <c r="L288" s="115">
        <v>26.84</v>
      </c>
      <c r="M288" s="115">
        <v>27.03</v>
      </c>
      <c r="N288" s="115">
        <v>27.22</v>
      </c>
      <c r="O288" s="115">
        <v>27.42</v>
      </c>
      <c r="P288" s="115">
        <v>27.61</v>
      </c>
      <c r="Q288" s="115">
        <v>27.8</v>
      </c>
      <c r="R288" s="115">
        <v>27.99</v>
      </c>
      <c r="S288" s="115">
        <v>28.18</v>
      </c>
      <c r="T288" s="115">
        <v>28.37</v>
      </c>
      <c r="U288" s="115">
        <v>28.56</v>
      </c>
      <c r="V288" s="115">
        <v>28.75</v>
      </c>
      <c r="W288" s="115">
        <v>28.93</v>
      </c>
      <c r="X288" s="115">
        <v>29.12</v>
      </c>
      <c r="Y288" s="115">
        <v>29.31</v>
      </c>
      <c r="Z288" s="115">
        <v>29.5</v>
      </c>
      <c r="AA288" s="115">
        <v>29.68</v>
      </c>
      <c r="AB288" s="115">
        <v>29.87</v>
      </c>
      <c r="AC288" s="115">
        <v>30.05</v>
      </c>
      <c r="AD288" s="115">
        <v>30.24</v>
      </c>
      <c r="AE288" s="115">
        <v>30.42</v>
      </c>
      <c r="AF288" s="115">
        <v>30.61</v>
      </c>
      <c r="AG288" s="115">
        <v>30.79</v>
      </c>
      <c r="AH288" s="115">
        <v>30.98</v>
      </c>
    </row>
    <row r="289" spans="1:34" ht="16.5" hidden="1">
      <c r="A289" s="114" t="s">
        <v>159</v>
      </c>
      <c r="B289" s="114" t="s">
        <v>131</v>
      </c>
      <c r="C289" s="114" t="s">
        <v>137</v>
      </c>
      <c r="D289" s="115">
        <v>0</v>
      </c>
      <c r="E289" s="115">
        <v>0</v>
      </c>
      <c r="F289" s="115">
        <v>0</v>
      </c>
      <c r="G289" s="115">
        <v>0</v>
      </c>
      <c r="H289" s="115">
        <v>0</v>
      </c>
      <c r="I289" s="115">
        <v>0</v>
      </c>
      <c r="J289" s="115">
        <v>0</v>
      </c>
      <c r="K289" s="115">
        <v>0</v>
      </c>
      <c r="L289" s="115">
        <v>0</v>
      </c>
      <c r="M289" s="115">
        <v>0</v>
      </c>
      <c r="N289" s="115">
        <v>0</v>
      </c>
      <c r="O289" s="115">
        <v>0</v>
      </c>
      <c r="P289" s="115">
        <v>0</v>
      </c>
      <c r="Q289" s="115">
        <v>0</v>
      </c>
      <c r="R289" s="115">
        <v>0</v>
      </c>
      <c r="S289" s="115">
        <v>0</v>
      </c>
      <c r="T289" s="115">
        <v>0</v>
      </c>
      <c r="U289" s="115">
        <v>0</v>
      </c>
      <c r="V289" s="115">
        <v>0</v>
      </c>
      <c r="W289" s="115">
        <v>0</v>
      </c>
      <c r="X289" s="115">
        <v>0</v>
      </c>
      <c r="Y289" s="115">
        <v>0</v>
      </c>
      <c r="Z289" s="115">
        <v>0</v>
      </c>
      <c r="AA289" s="115">
        <v>0</v>
      </c>
      <c r="AB289" s="115">
        <v>0</v>
      </c>
      <c r="AC289" s="115">
        <v>0</v>
      </c>
      <c r="AD289" s="115">
        <v>0</v>
      </c>
      <c r="AE289" s="115">
        <v>0</v>
      </c>
      <c r="AF289" s="115">
        <v>0</v>
      </c>
      <c r="AG289" s="115">
        <v>0</v>
      </c>
      <c r="AH289" s="115">
        <v>0</v>
      </c>
    </row>
    <row r="290" spans="1:34" ht="16.5" hidden="1">
      <c r="A290" s="114" t="s">
        <v>159</v>
      </c>
      <c r="B290" s="114" t="s">
        <v>131</v>
      </c>
      <c r="C290" s="114" t="s">
        <v>138</v>
      </c>
      <c r="D290" s="115">
        <v>2.2669999999999999</v>
      </c>
      <c r="E290" s="115">
        <v>2.2799999999999998</v>
      </c>
      <c r="F290" s="115">
        <v>2.29</v>
      </c>
      <c r="G290" s="115">
        <v>2.2999999999999998</v>
      </c>
      <c r="H290" s="115">
        <v>2.31</v>
      </c>
      <c r="I290" s="115">
        <v>2.3199999999999998</v>
      </c>
      <c r="J290" s="115">
        <v>2.33</v>
      </c>
      <c r="K290" s="115">
        <v>2.34</v>
      </c>
      <c r="L290" s="115">
        <v>2.35</v>
      </c>
      <c r="M290" s="115">
        <v>2.36</v>
      </c>
      <c r="N290" s="115">
        <v>2.37</v>
      </c>
      <c r="O290" s="115">
        <v>2.38</v>
      </c>
      <c r="P290" s="115">
        <v>2.39</v>
      </c>
      <c r="Q290" s="115">
        <v>2.4</v>
      </c>
      <c r="R290" s="115">
        <v>2.41</v>
      </c>
      <c r="S290" s="115">
        <v>2.42</v>
      </c>
      <c r="T290" s="115">
        <v>2.4300000000000002</v>
      </c>
      <c r="U290" s="115">
        <v>2.44</v>
      </c>
      <c r="V290" s="115">
        <v>2.4500000000000002</v>
      </c>
      <c r="W290" s="115">
        <v>2.46</v>
      </c>
      <c r="X290" s="115">
        <v>2.4700000000000002</v>
      </c>
      <c r="Y290" s="115">
        <v>2.48</v>
      </c>
      <c r="Z290" s="115">
        <v>2.4900000000000002</v>
      </c>
      <c r="AA290" s="115">
        <v>2.5</v>
      </c>
      <c r="AB290" s="115">
        <v>2.52</v>
      </c>
      <c r="AC290" s="115">
        <v>2.5299999999999998</v>
      </c>
      <c r="AD290" s="115">
        <v>2.54</v>
      </c>
      <c r="AE290" s="115">
        <v>2.5499999999999998</v>
      </c>
      <c r="AF290" s="115">
        <v>2.56</v>
      </c>
      <c r="AG290" s="115">
        <v>2.57</v>
      </c>
      <c r="AH290" s="115">
        <v>2.58</v>
      </c>
    </row>
    <row r="291" spans="1:34" ht="16.5" hidden="1">
      <c r="A291" s="114" t="s">
        <v>159</v>
      </c>
      <c r="B291" s="114" t="s">
        <v>131</v>
      </c>
      <c r="C291" s="114" t="s">
        <v>139</v>
      </c>
      <c r="D291" s="115">
        <v>35.613</v>
      </c>
      <c r="E291" s="115">
        <v>36.6</v>
      </c>
      <c r="F291" s="115">
        <v>38.94</v>
      </c>
      <c r="G291" s="115">
        <v>40.96</v>
      </c>
      <c r="H291" s="115">
        <v>41.77</v>
      </c>
      <c r="I291" s="115">
        <v>42.57</v>
      </c>
      <c r="J291" s="115">
        <v>43.46</v>
      </c>
      <c r="K291" s="115">
        <v>43.27</v>
      </c>
      <c r="L291" s="115">
        <v>43.11</v>
      </c>
      <c r="M291" s="115">
        <v>42.85</v>
      </c>
      <c r="N291" s="115">
        <v>42.62</v>
      </c>
      <c r="O291" s="115">
        <v>42.42</v>
      </c>
      <c r="P291" s="115">
        <v>42.22</v>
      </c>
      <c r="Q291" s="115">
        <v>42</v>
      </c>
      <c r="R291" s="115">
        <v>41.82</v>
      </c>
      <c r="S291" s="115">
        <v>41.64</v>
      </c>
      <c r="T291" s="115">
        <v>41.47</v>
      </c>
      <c r="U291" s="115">
        <v>41.37</v>
      </c>
      <c r="V291" s="115">
        <v>41.27</v>
      </c>
      <c r="W291" s="115">
        <v>41.17</v>
      </c>
      <c r="X291" s="115">
        <v>41.08</v>
      </c>
      <c r="Y291" s="115">
        <v>40.98</v>
      </c>
      <c r="Z291" s="115">
        <v>40.85</v>
      </c>
      <c r="AA291" s="115">
        <v>40.74</v>
      </c>
      <c r="AB291" s="115">
        <v>40.630000000000003</v>
      </c>
      <c r="AC291" s="115">
        <v>40.479999999999997</v>
      </c>
      <c r="AD291" s="115">
        <v>40.340000000000003</v>
      </c>
      <c r="AE291" s="115">
        <v>40.200000000000003</v>
      </c>
      <c r="AF291" s="115">
        <v>40.06</v>
      </c>
      <c r="AG291" s="115">
        <v>39.93</v>
      </c>
      <c r="AH291" s="115">
        <v>39.81</v>
      </c>
    </row>
    <row r="292" spans="1:34" ht="16.5" hidden="1">
      <c r="A292" s="114" t="s">
        <v>159</v>
      </c>
      <c r="B292" s="114" t="s">
        <v>131</v>
      </c>
      <c r="C292" s="114" t="s">
        <v>140</v>
      </c>
      <c r="D292" s="115">
        <v>75.757999999999996</v>
      </c>
      <c r="E292" s="115">
        <v>75.41</v>
      </c>
      <c r="F292" s="115">
        <v>75.09</v>
      </c>
      <c r="G292" s="115">
        <v>75.5</v>
      </c>
      <c r="H292" s="115">
        <v>75.91</v>
      </c>
      <c r="I292" s="115">
        <v>76.33</v>
      </c>
      <c r="J292" s="115">
        <v>76.739999999999995</v>
      </c>
      <c r="K292" s="115">
        <v>77.150000000000006</v>
      </c>
      <c r="L292" s="115">
        <v>77.569999999999993</v>
      </c>
      <c r="M292" s="115">
        <v>77.98</v>
      </c>
      <c r="N292" s="115">
        <v>78.39</v>
      </c>
      <c r="O292" s="115">
        <v>78.81</v>
      </c>
      <c r="P292" s="115">
        <v>79.22</v>
      </c>
      <c r="Q292" s="115">
        <v>79.64</v>
      </c>
      <c r="R292" s="115">
        <v>80.05</v>
      </c>
      <c r="S292" s="115">
        <v>80.47</v>
      </c>
      <c r="T292" s="115">
        <v>80.89</v>
      </c>
      <c r="U292" s="115">
        <v>81.3</v>
      </c>
      <c r="V292" s="115">
        <v>81.72</v>
      </c>
      <c r="W292" s="115">
        <v>82.14</v>
      </c>
      <c r="X292" s="115">
        <v>82.56</v>
      </c>
      <c r="Y292" s="115">
        <v>82.98</v>
      </c>
      <c r="Z292" s="115">
        <v>83.4</v>
      </c>
      <c r="AA292" s="115">
        <v>83.82</v>
      </c>
      <c r="AB292" s="115">
        <v>84.24</v>
      </c>
      <c r="AC292" s="115">
        <v>84.66</v>
      </c>
      <c r="AD292" s="115">
        <v>85.09</v>
      </c>
      <c r="AE292" s="115">
        <v>85.51</v>
      </c>
      <c r="AF292" s="115">
        <v>85.93</v>
      </c>
      <c r="AG292" s="115">
        <v>86.36</v>
      </c>
      <c r="AH292" s="115">
        <v>86.79</v>
      </c>
    </row>
    <row r="293" spans="1:34" ht="16.5" hidden="1">
      <c r="A293" s="114" t="s">
        <v>159</v>
      </c>
      <c r="B293" s="114" t="s">
        <v>131</v>
      </c>
      <c r="C293" s="114" t="s">
        <v>141</v>
      </c>
      <c r="D293" s="115">
        <v>29.376000000000001</v>
      </c>
      <c r="E293" s="115">
        <v>29.6</v>
      </c>
      <c r="F293" s="115">
        <v>31.16</v>
      </c>
      <c r="G293" s="115">
        <v>33.33</v>
      </c>
      <c r="H293" s="115">
        <v>34.28</v>
      </c>
      <c r="I293" s="115">
        <v>35.22</v>
      </c>
      <c r="J293" s="115">
        <v>36.24</v>
      </c>
      <c r="K293" s="115">
        <v>36.15</v>
      </c>
      <c r="L293" s="115">
        <v>36.1</v>
      </c>
      <c r="M293" s="115">
        <v>35.96</v>
      </c>
      <c r="N293" s="115">
        <v>35.840000000000003</v>
      </c>
      <c r="O293" s="115">
        <v>35.75</v>
      </c>
      <c r="P293" s="115">
        <v>35.659999999999997</v>
      </c>
      <c r="Q293" s="115">
        <v>35.54</v>
      </c>
      <c r="R293" s="115">
        <v>35.450000000000003</v>
      </c>
      <c r="S293" s="115">
        <v>35.36</v>
      </c>
      <c r="T293" s="115">
        <v>35.29</v>
      </c>
      <c r="U293" s="115">
        <v>35.26</v>
      </c>
      <c r="V293" s="115">
        <v>35.22</v>
      </c>
      <c r="W293" s="115">
        <v>35.200000000000003</v>
      </c>
      <c r="X293" s="115">
        <v>35.18</v>
      </c>
      <c r="Y293" s="115">
        <v>35.15</v>
      </c>
      <c r="Z293" s="115">
        <v>35.090000000000003</v>
      </c>
      <c r="AA293" s="115">
        <v>35.049999999999997</v>
      </c>
      <c r="AB293" s="115">
        <v>35</v>
      </c>
      <c r="AC293" s="115">
        <v>34.93</v>
      </c>
      <c r="AD293" s="115">
        <v>34.86</v>
      </c>
      <c r="AE293" s="115">
        <v>34.799999999999997</v>
      </c>
      <c r="AF293" s="115">
        <v>34.729999999999997</v>
      </c>
      <c r="AG293" s="115">
        <v>34.659999999999997</v>
      </c>
      <c r="AH293" s="115">
        <v>34.590000000000003</v>
      </c>
    </row>
    <row r="294" spans="1:34" ht="16.5" hidden="1">
      <c r="A294" s="114" t="s">
        <v>159</v>
      </c>
      <c r="B294" s="114" t="s">
        <v>131</v>
      </c>
      <c r="C294" s="114" t="s">
        <v>142</v>
      </c>
      <c r="D294" s="115">
        <v>47.337000000000003</v>
      </c>
      <c r="E294" s="115">
        <v>46.87</v>
      </c>
      <c r="F294" s="115">
        <v>46.43</v>
      </c>
      <c r="G294" s="115">
        <v>46.72</v>
      </c>
      <c r="H294" s="115">
        <v>47</v>
      </c>
      <c r="I294" s="115">
        <v>47.29</v>
      </c>
      <c r="J294" s="115">
        <v>47.58</v>
      </c>
      <c r="K294" s="115">
        <v>47.86</v>
      </c>
      <c r="L294" s="115">
        <v>48.15</v>
      </c>
      <c r="M294" s="115">
        <v>48.43</v>
      </c>
      <c r="N294" s="115">
        <v>48.72</v>
      </c>
      <c r="O294" s="115">
        <v>49</v>
      </c>
      <c r="P294" s="115">
        <v>49.29</v>
      </c>
      <c r="Q294" s="115">
        <v>49.57</v>
      </c>
      <c r="R294" s="115">
        <v>49.86</v>
      </c>
      <c r="S294" s="115">
        <v>50.14</v>
      </c>
      <c r="T294" s="115">
        <v>50.43</v>
      </c>
      <c r="U294" s="115">
        <v>50.71</v>
      </c>
      <c r="V294" s="115">
        <v>50.99</v>
      </c>
      <c r="W294" s="115">
        <v>51.28</v>
      </c>
      <c r="X294" s="115">
        <v>51.56</v>
      </c>
      <c r="Y294" s="115">
        <v>51.85</v>
      </c>
      <c r="Z294" s="115">
        <v>52.13</v>
      </c>
      <c r="AA294" s="115">
        <v>52.41</v>
      </c>
      <c r="AB294" s="115">
        <v>52.7</v>
      </c>
      <c r="AC294" s="115">
        <v>52.98</v>
      </c>
      <c r="AD294" s="115">
        <v>53.27</v>
      </c>
      <c r="AE294" s="115">
        <v>53.55</v>
      </c>
      <c r="AF294" s="115">
        <v>53.84</v>
      </c>
      <c r="AG294" s="115">
        <v>54.12</v>
      </c>
      <c r="AH294" s="115">
        <v>54.41</v>
      </c>
    </row>
    <row r="295" spans="1:34" ht="16.5" hidden="1">
      <c r="A295" s="114" t="s">
        <v>159</v>
      </c>
      <c r="B295" s="114" t="s">
        <v>131</v>
      </c>
      <c r="C295" s="114" t="s">
        <v>143</v>
      </c>
      <c r="D295" s="115">
        <v>38.073</v>
      </c>
      <c r="E295" s="115">
        <v>37.61</v>
      </c>
      <c r="F295" s="115">
        <v>37.18</v>
      </c>
      <c r="G295" s="115">
        <v>37.42</v>
      </c>
      <c r="H295" s="115">
        <v>37.659999999999997</v>
      </c>
      <c r="I295" s="115">
        <v>37.9</v>
      </c>
      <c r="J295" s="115">
        <v>38.14</v>
      </c>
      <c r="K295" s="115">
        <v>38.380000000000003</v>
      </c>
      <c r="L295" s="115">
        <v>38.619999999999997</v>
      </c>
      <c r="M295" s="115">
        <v>38.86</v>
      </c>
      <c r="N295" s="115">
        <v>39.090000000000003</v>
      </c>
      <c r="O295" s="115">
        <v>39.33</v>
      </c>
      <c r="P295" s="115">
        <v>39.57</v>
      </c>
      <c r="Q295" s="115">
        <v>39.81</v>
      </c>
      <c r="R295" s="115">
        <v>40.04</v>
      </c>
      <c r="S295" s="115">
        <v>40.28</v>
      </c>
      <c r="T295" s="115">
        <v>40.520000000000003</v>
      </c>
      <c r="U295" s="115">
        <v>40.75</v>
      </c>
      <c r="V295" s="115">
        <v>40.99</v>
      </c>
      <c r="W295" s="115">
        <v>41.23</v>
      </c>
      <c r="X295" s="115">
        <v>41.46</v>
      </c>
      <c r="Y295" s="115">
        <v>41.7</v>
      </c>
      <c r="Z295" s="115">
        <v>41.93</v>
      </c>
      <c r="AA295" s="115">
        <v>42.17</v>
      </c>
      <c r="AB295" s="115">
        <v>42.41</v>
      </c>
      <c r="AC295" s="115">
        <v>42.64</v>
      </c>
      <c r="AD295" s="115">
        <v>42.88</v>
      </c>
      <c r="AE295" s="115">
        <v>43.11</v>
      </c>
      <c r="AF295" s="115">
        <v>43.35</v>
      </c>
      <c r="AG295" s="115">
        <v>43.59</v>
      </c>
      <c r="AH295" s="115">
        <v>43.82</v>
      </c>
    </row>
    <row r="296" spans="1:34" ht="16.5" hidden="1">
      <c r="A296" s="114" t="s">
        <v>159</v>
      </c>
      <c r="B296" s="114" t="s">
        <v>131</v>
      </c>
      <c r="C296" s="114" t="s">
        <v>144</v>
      </c>
      <c r="D296" s="115">
        <v>2.2669999999999999</v>
      </c>
      <c r="E296" s="115">
        <v>2.2799999999999998</v>
      </c>
      <c r="F296" s="115">
        <v>2.29</v>
      </c>
      <c r="G296" s="115">
        <v>2.2999999999999998</v>
      </c>
      <c r="H296" s="115">
        <v>2.31</v>
      </c>
      <c r="I296" s="115">
        <v>2.3199999999999998</v>
      </c>
      <c r="J296" s="115">
        <v>2.33</v>
      </c>
      <c r="K296" s="115">
        <v>2.34</v>
      </c>
      <c r="L296" s="115">
        <v>2.35</v>
      </c>
      <c r="M296" s="115">
        <v>2.36</v>
      </c>
      <c r="N296" s="115">
        <v>2.37</v>
      </c>
      <c r="O296" s="115">
        <v>2.38</v>
      </c>
      <c r="P296" s="115">
        <v>2.39</v>
      </c>
      <c r="Q296" s="115">
        <v>2.4</v>
      </c>
      <c r="R296" s="115">
        <v>2.41</v>
      </c>
      <c r="S296" s="115">
        <v>2.42</v>
      </c>
      <c r="T296" s="115">
        <v>2.4300000000000002</v>
      </c>
      <c r="U296" s="115">
        <v>2.44</v>
      </c>
      <c r="V296" s="115">
        <v>2.4500000000000002</v>
      </c>
      <c r="W296" s="115">
        <v>2.46</v>
      </c>
      <c r="X296" s="115">
        <v>2.4700000000000002</v>
      </c>
      <c r="Y296" s="115">
        <v>2.48</v>
      </c>
      <c r="Z296" s="115">
        <v>2.4900000000000002</v>
      </c>
      <c r="AA296" s="115">
        <v>2.5</v>
      </c>
      <c r="AB296" s="115">
        <v>2.52</v>
      </c>
      <c r="AC296" s="115">
        <v>2.5299999999999998</v>
      </c>
      <c r="AD296" s="115">
        <v>2.54</v>
      </c>
      <c r="AE296" s="115">
        <v>2.5499999999999998</v>
      </c>
      <c r="AF296" s="115">
        <v>2.56</v>
      </c>
      <c r="AG296" s="115">
        <v>2.57</v>
      </c>
      <c r="AH296" s="115">
        <v>2.58</v>
      </c>
    </row>
    <row r="297" spans="1:34" ht="16.5" hidden="1">
      <c r="A297" s="114" t="s">
        <v>159</v>
      </c>
      <c r="B297" s="114" t="s">
        <v>131</v>
      </c>
      <c r="C297" s="114" t="s">
        <v>145</v>
      </c>
      <c r="D297" s="115">
        <v>4.016</v>
      </c>
      <c r="E297" s="115">
        <v>3.03</v>
      </c>
      <c r="F297" s="115">
        <v>2.09</v>
      </c>
      <c r="G297" s="115">
        <v>2.2200000000000002</v>
      </c>
      <c r="H297" s="115">
        <v>2.36</v>
      </c>
      <c r="I297" s="115">
        <v>2.4900000000000002</v>
      </c>
      <c r="J297" s="115">
        <v>2.62</v>
      </c>
      <c r="K297" s="115">
        <v>2.75</v>
      </c>
      <c r="L297" s="115">
        <v>2.88</v>
      </c>
      <c r="M297" s="115">
        <v>3</v>
      </c>
      <c r="N297" s="115">
        <v>3.13</v>
      </c>
      <c r="O297" s="115">
        <v>3.25</v>
      </c>
      <c r="P297" s="115">
        <v>3.37</v>
      </c>
      <c r="Q297" s="115">
        <v>3.49</v>
      </c>
      <c r="R297" s="115">
        <v>3.6</v>
      </c>
      <c r="S297" s="115">
        <v>3.72</v>
      </c>
      <c r="T297" s="115">
        <v>3.83</v>
      </c>
      <c r="U297" s="115">
        <v>3.95</v>
      </c>
      <c r="V297" s="115">
        <v>4.0599999999999996</v>
      </c>
      <c r="W297" s="115">
        <v>4.17</v>
      </c>
      <c r="X297" s="115">
        <v>4.28</v>
      </c>
      <c r="Y297" s="115">
        <v>4.3899999999999997</v>
      </c>
      <c r="Z297" s="115">
        <v>4.49</v>
      </c>
      <c r="AA297" s="115">
        <v>4.5999999999999996</v>
      </c>
      <c r="AB297" s="115">
        <v>4.7</v>
      </c>
      <c r="AC297" s="115">
        <v>4.8</v>
      </c>
      <c r="AD297" s="115">
        <v>4.9000000000000004</v>
      </c>
      <c r="AE297" s="115">
        <v>5</v>
      </c>
      <c r="AF297" s="115">
        <v>5.0999999999999996</v>
      </c>
      <c r="AG297" s="115">
        <v>5.2</v>
      </c>
      <c r="AH297" s="115">
        <v>5.3</v>
      </c>
    </row>
    <row r="298" spans="1:34" ht="16.5" hidden="1">
      <c r="A298" s="114" t="s">
        <v>159</v>
      </c>
      <c r="B298" s="114" t="s">
        <v>131</v>
      </c>
      <c r="C298" s="114" t="s">
        <v>146</v>
      </c>
      <c r="D298" s="115">
        <v>0</v>
      </c>
      <c r="E298" s="115">
        <v>0</v>
      </c>
      <c r="F298" s="115">
        <v>0</v>
      </c>
      <c r="G298" s="115">
        <v>0</v>
      </c>
      <c r="H298" s="115">
        <v>0</v>
      </c>
      <c r="I298" s="115">
        <v>0</v>
      </c>
      <c r="J298" s="115">
        <v>0</v>
      </c>
      <c r="K298" s="115">
        <v>0</v>
      </c>
      <c r="L298" s="115">
        <v>0</v>
      </c>
      <c r="M298" s="115">
        <v>0</v>
      </c>
      <c r="N298" s="115">
        <v>0</v>
      </c>
      <c r="O298" s="115">
        <v>0</v>
      </c>
      <c r="P298" s="115">
        <v>0</v>
      </c>
      <c r="Q298" s="115">
        <v>0</v>
      </c>
      <c r="R298" s="115">
        <v>0</v>
      </c>
      <c r="S298" s="115">
        <v>0</v>
      </c>
      <c r="T298" s="115">
        <v>0</v>
      </c>
      <c r="U298" s="115">
        <v>0</v>
      </c>
      <c r="V298" s="115">
        <v>0</v>
      </c>
      <c r="W298" s="115">
        <v>0</v>
      </c>
      <c r="X298" s="115">
        <v>0</v>
      </c>
      <c r="Y298" s="115">
        <v>0</v>
      </c>
      <c r="Z298" s="115">
        <v>0</v>
      </c>
      <c r="AA298" s="115">
        <v>0</v>
      </c>
      <c r="AB298" s="115">
        <v>0</v>
      </c>
      <c r="AC298" s="115">
        <v>0</v>
      </c>
      <c r="AD298" s="115">
        <v>0</v>
      </c>
      <c r="AE298" s="115">
        <v>0</v>
      </c>
      <c r="AF298" s="115">
        <v>0</v>
      </c>
      <c r="AG298" s="115">
        <v>0</v>
      </c>
      <c r="AH298" s="115">
        <v>0</v>
      </c>
    </row>
    <row r="299" spans="1:34" ht="16.5">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row>
    <row r="300" spans="1:34" ht="16.5">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row>
    <row r="301" spans="1:34" ht="16.5">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row>
    <row r="302" spans="1:34" ht="16.5">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row>
    <row r="303" spans="1:34" ht="16.5">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row>
    <row r="304" spans="1:34" ht="16.5">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row>
    <row r="305" spans="1:34" ht="16.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row>
    <row r="306" spans="1:34" ht="16.5">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row>
    <row r="307" spans="1:34" ht="16.5">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c r="AD307" s="114"/>
      <c r="AE307" s="114"/>
      <c r="AF307" s="114"/>
      <c r="AG307" s="114"/>
      <c r="AH307" s="114"/>
    </row>
    <row r="308" spans="1:34" ht="16.5">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row>
    <row r="309" spans="1:34" ht="16.5">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row>
    <row r="310" spans="1:34" ht="16.5">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row>
    <row r="311" spans="1:34" ht="16.5">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row>
    <row r="312" spans="1:34" ht="16.5">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row>
    <row r="313" spans="1:34" ht="16.5">
      <c r="A313" s="114"/>
      <c r="B313" s="114"/>
      <c r="C313" s="114"/>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ht="16.5">
      <c r="A314" s="114"/>
      <c r="B314" s="114"/>
      <c r="C314" s="114"/>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ht="16.5">
      <c r="A315" s="114"/>
      <c r="B315" s="114"/>
      <c r="C315" s="114"/>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ht="16.5">
      <c r="A316" s="114"/>
      <c r="B316" s="114"/>
      <c r="C316" s="114"/>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ht="16.5">
      <c r="A317" s="114"/>
      <c r="B317" s="114"/>
      <c r="C317" s="114"/>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ht="16.5">
      <c r="A318" s="114"/>
      <c r="B318" s="114"/>
      <c r="C318" s="114"/>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ht="16.5">
      <c r="A319" s="114"/>
      <c r="B319" s="114"/>
      <c r="C319" s="114"/>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ht="16.5">
      <c r="A320" s="114"/>
      <c r="B320" s="114"/>
      <c r="C320" s="114"/>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ht="16.5">
      <c r="A321" s="114"/>
      <c r="B321" s="114"/>
      <c r="C321" s="114"/>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ht="16.5">
      <c r="A322" s="114"/>
      <c r="B322" s="114"/>
      <c r="C322" s="114"/>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ht="16.5">
      <c r="A323" s="114"/>
      <c r="B323" s="114"/>
      <c r="C323" s="114"/>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ht="16.5">
      <c r="A324" s="114"/>
      <c r="B324" s="114"/>
      <c r="C324" s="114"/>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ht="16.5">
      <c r="A325" s="114"/>
      <c r="B325" s="114"/>
      <c r="C325" s="114"/>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ht="16.5">
      <c r="A326" s="114"/>
      <c r="B326" s="114"/>
      <c r="C326" s="114"/>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ht="16.5">
      <c r="A327" s="114"/>
      <c r="B327" s="114"/>
      <c r="C327" s="114"/>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ht="16.5">
      <c r="A328" s="114"/>
      <c r="B328" s="114"/>
      <c r="C328" s="114"/>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ht="16.5">
      <c r="A329" s="114"/>
      <c r="B329" s="114"/>
      <c r="C329" s="114"/>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ht="16.5">
      <c r="A330" s="114"/>
      <c r="B330" s="114"/>
      <c r="C330" s="114"/>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ht="16.5">
      <c r="A331" s="114"/>
      <c r="B331" s="114"/>
      <c r="C331" s="114"/>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ht="16.5">
      <c r="A332" s="114"/>
      <c r="B332" s="114"/>
      <c r="C332" s="114"/>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ht="16.5">
      <c r="A333" s="114"/>
      <c r="B333" s="114"/>
      <c r="C333" s="114"/>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ht="16.5">
      <c r="A334" s="114"/>
      <c r="B334" s="114"/>
      <c r="C334" s="114"/>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ht="16.5">
      <c r="A335" s="114"/>
      <c r="B335" s="114"/>
      <c r="C335" s="114"/>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ht="16.5">
      <c r="A336" s="114"/>
      <c r="B336" s="114"/>
      <c r="C336" s="114"/>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ht="16.5">
      <c r="A337" s="114"/>
      <c r="B337" s="114"/>
      <c r="C337" s="114"/>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ht="16.5">
      <c r="A338" s="114"/>
      <c r="B338" s="114"/>
      <c r="C338" s="114"/>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ht="16.5">
      <c r="A339" s="114"/>
      <c r="B339" s="114"/>
      <c r="C339" s="114"/>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ht="16.5">
      <c r="A340" s="114"/>
      <c r="B340" s="114"/>
      <c r="C340" s="114"/>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ht="16.5">
      <c r="A341" s="114"/>
      <c r="B341" s="114"/>
      <c r="C341" s="114"/>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ht="16.5">
      <c r="A342" s="114"/>
      <c r="B342" s="114"/>
      <c r="C342" s="114"/>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ht="16.5">
      <c r="A343" s="114"/>
      <c r="B343" s="114"/>
      <c r="C343" s="114"/>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ht="16.5">
      <c r="A344" s="114"/>
      <c r="B344" s="114"/>
      <c r="C344" s="114"/>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ht="16.5">
      <c r="A345" s="114"/>
      <c r="B345" s="114"/>
      <c r="C345" s="114"/>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ht="16.5">
      <c r="A346" s="114"/>
      <c r="B346" s="114"/>
      <c r="C346" s="114"/>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ht="16.5">
      <c r="A347" s="114"/>
      <c r="B347" s="114"/>
      <c r="C347" s="114"/>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ht="16.5">
      <c r="A348" s="114"/>
      <c r="B348" s="114"/>
      <c r="C348" s="114"/>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ht="16.5">
      <c r="A349" s="114"/>
      <c r="B349" s="114"/>
      <c r="C349" s="114"/>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ht="16.5">
      <c r="A350" s="114"/>
      <c r="B350" s="114"/>
      <c r="C350" s="114"/>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ht="16.5">
      <c r="A351" s="114"/>
      <c r="B351" s="114"/>
      <c r="C351" s="114"/>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ht="16.5">
      <c r="A352" s="114"/>
      <c r="B352" s="114"/>
      <c r="C352" s="114"/>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ht="16.5">
      <c r="A353" s="114"/>
      <c r="B353" s="114"/>
      <c r="C353" s="114"/>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ht="16.5">
      <c r="A354" s="114"/>
      <c r="B354" s="114"/>
      <c r="C354" s="114"/>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ht="16.5">
      <c r="A355" s="114"/>
      <c r="B355" s="114"/>
      <c r="C355" s="114"/>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ht="16.5">
      <c r="A356" s="114"/>
      <c r="B356" s="114"/>
      <c r="C356" s="114"/>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ht="16.5">
      <c r="A357" s="114"/>
      <c r="B357" s="114"/>
      <c r="C357" s="114"/>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ht="16.5">
      <c r="A358" s="114"/>
      <c r="B358" s="114"/>
      <c r="C358" s="114"/>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ht="16.5">
      <c r="A359" s="114"/>
      <c r="B359" s="114"/>
      <c r="C359" s="114"/>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ht="16.5">
      <c r="A360" s="114"/>
      <c r="B360" s="114"/>
      <c r="C360" s="114"/>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ht="16.5">
      <c r="A361" s="114"/>
      <c r="B361" s="114"/>
      <c r="C361" s="114"/>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ht="16.5">
      <c r="A362" s="114"/>
      <c r="B362" s="114"/>
      <c r="C362" s="114"/>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ht="16.5">
      <c r="A363" s="114"/>
      <c r="B363" s="114"/>
      <c r="C363" s="114"/>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ht="16.5">
      <c r="A364" s="114"/>
      <c r="B364" s="114"/>
      <c r="C364" s="114"/>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ht="16.5">
      <c r="A365" s="114"/>
      <c r="B365" s="114"/>
      <c r="C365" s="114"/>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ht="16.5">
      <c r="A366" s="114"/>
      <c r="B366" s="114"/>
      <c r="C366" s="114"/>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ht="16.5">
      <c r="A367" s="114"/>
      <c r="B367" s="114"/>
      <c r="C367" s="114"/>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ht="16.5">
      <c r="A368" s="114"/>
      <c r="B368" s="114"/>
      <c r="C368" s="114"/>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ht="16.5">
      <c r="A369" s="114"/>
      <c r="B369" s="114"/>
      <c r="C369" s="114"/>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ht="16.5">
      <c r="A370" s="114"/>
      <c r="B370" s="114"/>
      <c r="C370" s="114"/>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ht="16.5">
      <c r="A371" s="114"/>
      <c r="B371" s="114"/>
      <c r="C371" s="114"/>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ht="16.5">
      <c r="A372" s="114"/>
      <c r="B372" s="114"/>
      <c r="C372" s="114"/>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ht="16.5">
      <c r="A373" s="114"/>
      <c r="B373" s="114"/>
      <c r="C373" s="114"/>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ht="16.5">
      <c r="A374" s="114"/>
      <c r="B374" s="114"/>
      <c r="C374" s="114"/>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ht="16.5">
      <c r="A375" s="114"/>
      <c r="B375" s="114"/>
      <c r="C375" s="114"/>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ht="16.5">
      <c r="A376" s="114"/>
      <c r="B376" s="114"/>
      <c r="C376" s="114"/>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ht="16.5">
      <c r="A377" s="114"/>
      <c r="B377" s="114"/>
      <c r="C377" s="114"/>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ht="16.5">
      <c r="A378" s="114"/>
      <c r="B378" s="114"/>
      <c r="C378" s="114"/>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mergeCells count="1">
    <mergeCell ref="L3:AH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topLeftCell="A45" zoomScale="85" zoomScaleNormal="85" workbookViewId="0">
      <selection activeCell="G32" sqref="G32"/>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1" spans="1:8">
      <c r="A1" t="s">
        <v>160</v>
      </c>
    </row>
    <row r="2" spans="1:8">
      <c r="A2" s="329" t="s">
        <v>161</v>
      </c>
      <c r="B2" s="329"/>
      <c r="C2" s="329"/>
      <c r="D2" s="329"/>
      <c r="E2" s="329"/>
      <c r="G2" s="188" t="s">
        <v>162</v>
      </c>
      <c r="H2" s="189" t="s">
        <v>163</v>
      </c>
    </row>
    <row r="3" spans="1:8">
      <c r="A3" t="s">
        <v>164</v>
      </c>
      <c r="B3" t="s">
        <v>165</v>
      </c>
      <c r="C3" t="s">
        <v>166</v>
      </c>
      <c r="D3" t="s">
        <v>167</v>
      </c>
      <c r="E3" t="s">
        <v>168</v>
      </c>
      <c r="G3" s="190"/>
      <c r="H3" s="191" t="s">
        <v>169</v>
      </c>
    </row>
    <row r="4" spans="1:8">
      <c r="A4">
        <v>2019</v>
      </c>
      <c r="B4">
        <v>4.3</v>
      </c>
      <c r="C4">
        <v>1.6</v>
      </c>
      <c r="D4">
        <v>6.8</v>
      </c>
      <c r="E4">
        <v>12.7</v>
      </c>
      <c r="G4" s="190"/>
      <c r="H4" s="191" t="s">
        <v>170</v>
      </c>
    </row>
    <row r="5" spans="1:8">
      <c r="A5">
        <v>2035</v>
      </c>
      <c r="B5">
        <v>2.7</v>
      </c>
      <c r="C5">
        <v>1.2</v>
      </c>
      <c r="D5">
        <v>6.8</v>
      </c>
      <c r="E5">
        <v>10.6</v>
      </c>
      <c r="G5" s="190"/>
      <c r="H5" s="192" t="s">
        <v>171</v>
      </c>
    </row>
    <row r="6" spans="1:8">
      <c r="G6" s="190"/>
      <c r="H6" s="192" t="s">
        <v>172</v>
      </c>
    </row>
    <row r="7" spans="1:8">
      <c r="A7" s="329" t="s">
        <v>173</v>
      </c>
      <c r="B7" s="329"/>
      <c r="C7" s="329"/>
      <c r="D7" s="329"/>
      <c r="E7" s="329"/>
      <c r="G7" s="190"/>
      <c r="H7" s="191"/>
    </row>
    <row r="8" spans="1:8">
      <c r="A8" t="s">
        <v>164</v>
      </c>
      <c r="B8" t="s">
        <v>165</v>
      </c>
      <c r="C8" t="s">
        <v>166</v>
      </c>
      <c r="D8" t="s">
        <v>167</v>
      </c>
      <c r="E8" t="s">
        <v>168</v>
      </c>
      <c r="G8" s="190"/>
      <c r="H8" s="193">
        <v>2019</v>
      </c>
    </row>
    <row r="9" spans="1:8">
      <c r="A9">
        <v>2019</v>
      </c>
      <c r="B9">
        <v>4.5</v>
      </c>
      <c r="C9">
        <v>1.7</v>
      </c>
      <c r="D9">
        <v>6.2</v>
      </c>
      <c r="E9">
        <v>12.4</v>
      </c>
      <c r="G9" s="190"/>
      <c r="H9" s="191"/>
    </row>
    <row r="10" spans="1:8">
      <c r="A10">
        <v>2035</v>
      </c>
      <c r="B10">
        <v>3.1</v>
      </c>
      <c r="C10">
        <v>1.3</v>
      </c>
      <c r="D10">
        <v>5.6</v>
      </c>
      <c r="E10">
        <v>10</v>
      </c>
      <c r="G10" s="194"/>
      <c r="H10" s="195" t="s">
        <v>10</v>
      </c>
    </row>
    <row r="12" spans="1:8">
      <c r="A12" s="329" t="s">
        <v>174</v>
      </c>
      <c r="B12" s="329"/>
      <c r="C12" s="329"/>
      <c r="D12" s="329"/>
      <c r="E12" s="329"/>
    </row>
    <row r="13" spans="1:8">
      <c r="A13" t="s">
        <v>164</v>
      </c>
      <c r="B13" t="s">
        <v>165</v>
      </c>
      <c r="C13" t="s">
        <v>166</v>
      </c>
      <c r="D13" t="s">
        <v>167</v>
      </c>
      <c r="E13" t="s">
        <v>168</v>
      </c>
      <c r="G13" s="196" t="s">
        <v>164</v>
      </c>
      <c r="H13" s="196" t="s">
        <v>175</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29" t="s">
        <v>176</v>
      </c>
      <c r="B17" s="329"/>
      <c r="C17" s="329"/>
      <c r="D17" s="329"/>
      <c r="E17" s="329"/>
      <c r="G17" s="196" t="s">
        <v>164</v>
      </c>
      <c r="H17" s="196" t="s">
        <v>177</v>
      </c>
    </row>
    <row r="18" spans="1:8">
      <c r="A18" t="s">
        <v>164</v>
      </c>
      <c r="B18" t="s">
        <v>165</v>
      </c>
      <c r="C18" t="s">
        <v>166</v>
      </c>
      <c r="D18" t="s">
        <v>167</v>
      </c>
      <c r="E18" t="s">
        <v>168</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29" t="s">
        <v>178</v>
      </c>
      <c r="B22" s="329"/>
      <c r="C22" s="329"/>
      <c r="D22" s="329"/>
      <c r="E22" s="329"/>
    </row>
    <row r="23" spans="1:8">
      <c r="A23" t="s">
        <v>164</v>
      </c>
      <c r="B23" t="s">
        <v>165</v>
      </c>
      <c r="C23" t="s">
        <v>166</v>
      </c>
      <c r="D23" t="s">
        <v>167</v>
      </c>
      <c r="E23" t="s">
        <v>168</v>
      </c>
    </row>
    <row r="24" spans="1:8">
      <c r="A24">
        <v>2019</v>
      </c>
      <c r="B24">
        <v>28.2</v>
      </c>
      <c r="C24">
        <v>12.8</v>
      </c>
      <c r="D24">
        <v>-15.7</v>
      </c>
      <c r="E24">
        <v>25.3</v>
      </c>
    </row>
    <row r="25" spans="1:8">
      <c r="A25">
        <v>2035</v>
      </c>
      <c r="B25">
        <v>20.8</v>
      </c>
      <c r="C25">
        <v>9.4</v>
      </c>
      <c r="D25">
        <v>-2.2000000000000002</v>
      </c>
      <c r="E25">
        <v>28</v>
      </c>
    </row>
    <row r="27" spans="1:8">
      <c r="A27" s="329" t="s">
        <v>179</v>
      </c>
      <c r="B27" s="329"/>
      <c r="C27" s="329"/>
      <c r="D27" s="329"/>
      <c r="E27" s="329"/>
    </row>
    <row r="28" spans="1:8">
      <c r="A28" t="s">
        <v>164</v>
      </c>
      <c r="B28" t="s">
        <v>165</v>
      </c>
      <c r="C28" t="s">
        <v>180</v>
      </c>
      <c r="D28" t="s">
        <v>167</v>
      </c>
      <c r="E28" t="s">
        <v>168</v>
      </c>
    </row>
    <row r="29" spans="1:8">
      <c r="A29">
        <v>2019</v>
      </c>
      <c r="B29">
        <v>19.2</v>
      </c>
      <c r="C29">
        <v>14.6</v>
      </c>
      <c r="D29">
        <v>15.9</v>
      </c>
      <c r="E29">
        <v>49.7</v>
      </c>
    </row>
    <row r="30" spans="1:8">
      <c r="A30">
        <v>2035</v>
      </c>
      <c r="B30">
        <v>8.6999999999999993</v>
      </c>
      <c r="C30">
        <v>13.5</v>
      </c>
      <c r="D30">
        <v>16.7</v>
      </c>
      <c r="E30">
        <v>38.799999999999997</v>
      </c>
    </row>
    <row r="32" spans="1:8">
      <c r="A32" s="329" t="s">
        <v>181</v>
      </c>
      <c r="B32" s="329"/>
      <c r="C32" s="329"/>
      <c r="D32" s="329"/>
      <c r="E32" s="329"/>
    </row>
    <row r="33" spans="1:5">
      <c r="A33" t="s">
        <v>164</v>
      </c>
      <c r="B33" t="s">
        <v>165</v>
      </c>
      <c r="C33" t="s">
        <v>166</v>
      </c>
      <c r="D33" t="s">
        <v>167</v>
      </c>
      <c r="E33" t="s">
        <v>168</v>
      </c>
    </row>
    <row r="34" spans="1:5">
      <c r="A34">
        <v>2019</v>
      </c>
      <c r="B34">
        <v>4.2</v>
      </c>
      <c r="C34">
        <v>1.6</v>
      </c>
      <c r="D34">
        <v>28.6</v>
      </c>
      <c r="E34">
        <v>34.4</v>
      </c>
    </row>
    <row r="35" spans="1:5">
      <c r="A35">
        <v>2035</v>
      </c>
      <c r="B35">
        <v>2.6</v>
      </c>
      <c r="C35">
        <v>1.1000000000000001</v>
      </c>
      <c r="D35">
        <v>29.3</v>
      </c>
      <c r="E35">
        <v>33</v>
      </c>
    </row>
    <row r="37" spans="1:5">
      <c r="A37" s="329" t="s">
        <v>182</v>
      </c>
      <c r="B37" s="329"/>
      <c r="C37" s="329"/>
      <c r="D37" s="329"/>
      <c r="E37" s="329"/>
    </row>
    <row r="38" spans="1:5">
      <c r="A38" t="s">
        <v>164</v>
      </c>
      <c r="B38" t="s">
        <v>165</v>
      </c>
      <c r="C38" t="s">
        <v>166</v>
      </c>
      <c r="D38" t="s">
        <v>167</v>
      </c>
      <c r="E38" t="s">
        <v>168</v>
      </c>
    </row>
    <row r="39" spans="1:5">
      <c r="A39">
        <v>2019</v>
      </c>
      <c r="B39">
        <v>45.9</v>
      </c>
      <c r="C39">
        <v>17.399999999999999</v>
      </c>
      <c r="D39">
        <v>0</v>
      </c>
      <c r="E39">
        <v>63.2</v>
      </c>
    </row>
    <row r="40" spans="1:5">
      <c r="A40">
        <v>2035</v>
      </c>
      <c r="B40">
        <v>36.200000000000003</v>
      </c>
      <c r="C40">
        <v>13.7</v>
      </c>
      <c r="D40">
        <v>30.2</v>
      </c>
      <c r="E40">
        <v>80.099999999999994</v>
      </c>
    </row>
    <row r="42" spans="1:5">
      <c r="A42" s="329" t="s">
        <v>183</v>
      </c>
      <c r="B42" s="329"/>
      <c r="C42" s="329"/>
      <c r="D42" s="329"/>
      <c r="E42" s="329"/>
    </row>
    <row r="43" spans="1:5">
      <c r="A43" t="s">
        <v>164</v>
      </c>
      <c r="B43" t="s">
        <v>165</v>
      </c>
      <c r="C43" t="s">
        <v>166</v>
      </c>
      <c r="D43" t="s">
        <v>167</v>
      </c>
      <c r="E43" t="s">
        <v>168</v>
      </c>
    </row>
    <row r="44" spans="1:5">
      <c r="A44">
        <v>2019</v>
      </c>
      <c r="B44">
        <v>295</v>
      </c>
      <c r="C44">
        <v>95</v>
      </c>
      <c r="D44">
        <v>10</v>
      </c>
      <c r="E44">
        <v>400</v>
      </c>
    </row>
    <row r="45" spans="1:5">
      <c r="A45">
        <v>2035</v>
      </c>
      <c r="B45">
        <v>90</v>
      </c>
      <c r="C45">
        <v>34</v>
      </c>
      <c r="D45">
        <v>11</v>
      </c>
      <c r="E45">
        <v>135</v>
      </c>
    </row>
    <row r="47" spans="1:5">
      <c r="A47" s="329" t="s">
        <v>184</v>
      </c>
      <c r="B47" s="329"/>
      <c r="C47" s="329"/>
      <c r="D47" s="329"/>
      <c r="E47" s="329"/>
    </row>
    <row r="48" spans="1:5">
      <c r="A48" t="s">
        <v>164</v>
      </c>
      <c r="B48" t="s">
        <v>165</v>
      </c>
      <c r="C48" t="s">
        <v>166</v>
      </c>
      <c r="D48" t="s">
        <v>167</v>
      </c>
      <c r="E48" t="s">
        <v>168</v>
      </c>
    </row>
    <row r="49" spans="1:5">
      <c r="A49">
        <v>2019</v>
      </c>
      <c r="B49">
        <v>4</v>
      </c>
      <c r="C49">
        <v>1.5</v>
      </c>
      <c r="D49">
        <v>26.1</v>
      </c>
      <c r="E49">
        <v>31.6</v>
      </c>
    </row>
    <row r="50" spans="1:5">
      <c r="A50">
        <v>2035</v>
      </c>
      <c r="B50">
        <v>3.6</v>
      </c>
      <c r="C50">
        <v>1.4</v>
      </c>
      <c r="D50">
        <v>27.4</v>
      </c>
      <c r="E50">
        <v>32.5</v>
      </c>
    </row>
    <row r="52" spans="1:5">
      <c r="A52" s="329" t="s">
        <v>185</v>
      </c>
      <c r="B52" s="329"/>
      <c r="C52" s="329"/>
      <c r="D52" s="329"/>
      <c r="E52" s="329"/>
    </row>
    <row r="53" spans="1:5">
      <c r="A53" t="s">
        <v>164</v>
      </c>
      <c r="B53" t="s">
        <v>165</v>
      </c>
      <c r="C53" t="s">
        <v>166</v>
      </c>
      <c r="D53" t="s">
        <v>167</v>
      </c>
      <c r="E53" t="s">
        <v>168</v>
      </c>
    </row>
    <row r="54" spans="1:5">
      <c r="A54">
        <v>2019</v>
      </c>
      <c r="B54">
        <v>38.1</v>
      </c>
      <c r="C54">
        <v>14.4</v>
      </c>
      <c r="D54">
        <v>23.7</v>
      </c>
      <c r="E54">
        <v>76.2</v>
      </c>
    </row>
    <row r="55" spans="1:5">
      <c r="A55">
        <v>2035</v>
      </c>
      <c r="B55">
        <v>18.899999999999999</v>
      </c>
      <c r="C55">
        <v>8.1999999999999993</v>
      </c>
      <c r="D55">
        <v>23.6</v>
      </c>
      <c r="E55">
        <v>50.6</v>
      </c>
    </row>
    <row r="57" spans="1:5">
      <c r="A57" s="329" t="s">
        <v>186</v>
      </c>
      <c r="B57" s="329"/>
      <c r="C57" s="329"/>
      <c r="D57" s="329"/>
      <c r="E57" s="329"/>
    </row>
    <row r="58" spans="1:5">
      <c r="A58" t="s">
        <v>164</v>
      </c>
      <c r="B58" t="s">
        <v>165</v>
      </c>
      <c r="C58" t="s">
        <v>166</v>
      </c>
      <c r="D58" t="s">
        <v>167</v>
      </c>
      <c r="E58" t="s">
        <v>168</v>
      </c>
    </row>
    <row r="59" spans="1:5">
      <c r="A59">
        <v>2019</v>
      </c>
      <c r="B59">
        <v>26.2</v>
      </c>
      <c r="C59">
        <v>21.8</v>
      </c>
      <c r="D59">
        <v>11.4</v>
      </c>
      <c r="E59">
        <v>59.4</v>
      </c>
    </row>
    <row r="60" spans="1:5">
      <c r="A60">
        <v>2035</v>
      </c>
      <c r="B60">
        <v>9</v>
      </c>
      <c r="C60">
        <v>13.9</v>
      </c>
      <c r="D60">
        <v>13.1</v>
      </c>
      <c r="E60">
        <v>36</v>
      </c>
    </row>
    <row r="62" spans="1:5">
      <c r="A62" s="329" t="s">
        <v>187</v>
      </c>
      <c r="B62" s="329"/>
      <c r="C62" s="329"/>
      <c r="D62" s="329"/>
      <c r="E62" s="329"/>
    </row>
    <row r="63" spans="1:5">
      <c r="A63" t="s">
        <v>164</v>
      </c>
      <c r="B63" t="s">
        <v>165</v>
      </c>
      <c r="C63" t="s">
        <v>166</v>
      </c>
      <c r="D63" t="s">
        <v>167</v>
      </c>
      <c r="E63" t="s">
        <v>168</v>
      </c>
    </row>
    <row r="64" spans="1:5">
      <c r="A64">
        <v>2019</v>
      </c>
      <c r="B64">
        <v>31.7</v>
      </c>
      <c r="C64">
        <v>12</v>
      </c>
      <c r="D64">
        <v>7.7</v>
      </c>
      <c r="E64">
        <v>51.4</v>
      </c>
    </row>
    <row r="65" spans="1:5">
      <c r="A65">
        <v>2035</v>
      </c>
      <c r="B65">
        <v>16.399999999999999</v>
      </c>
      <c r="C65">
        <v>7.1</v>
      </c>
      <c r="D65">
        <v>8.3000000000000007</v>
      </c>
      <c r="E65">
        <v>31.8</v>
      </c>
    </row>
    <row r="67" spans="1:5">
      <c r="A67" s="329" t="s">
        <v>188</v>
      </c>
      <c r="B67" s="329"/>
      <c r="C67" s="329"/>
      <c r="D67" s="329"/>
      <c r="E67" s="329"/>
    </row>
    <row r="68" spans="1:5">
      <c r="A68" t="s">
        <v>164</v>
      </c>
      <c r="B68" t="s">
        <v>165</v>
      </c>
      <c r="C68" t="s">
        <v>166</v>
      </c>
      <c r="D68" t="s">
        <v>167</v>
      </c>
      <c r="E68" t="s">
        <v>168</v>
      </c>
    </row>
    <row r="69" spans="1:5">
      <c r="A69">
        <v>2019</v>
      </c>
      <c r="B69">
        <v>66.8</v>
      </c>
      <c r="C69">
        <v>25.3</v>
      </c>
      <c r="D69">
        <v>14.3</v>
      </c>
      <c r="E69">
        <v>106.3</v>
      </c>
    </row>
    <row r="70" spans="1:5">
      <c r="A70">
        <v>2035</v>
      </c>
      <c r="B70">
        <v>19.899999999999999</v>
      </c>
      <c r="C70">
        <v>8.6</v>
      </c>
      <c r="D70">
        <v>13.8</v>
      </c>
      <c r="E70">
        <v>42.2</v>
      </c>
    </row>
    <row r="72" spans="1:5">
      <c r="A72" s="329" t="s">
        <v>189</v>
      </c>
      <c r="B72" s="329"/>
      <c r="C72" s="329"/>
      <c r="D72" s="329"/>
      <c r="E72" s="329"/>
    </row>
    <row r="73" spans="1:5">
      <c r="A73" t="s">
        <v>164</v>
      </c>
      <c r="B73" t="s">
        <v>165</v>
      </c>
      <c r="C73" t="s">
        <v>166</v>
      </c>
      <c r="D73" t="s">
        <v>167</v>
      </c>
      <c r="E73" t="s">
        <v>168</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zoomScale="85" zoomScaleNormal="85" workbookViewId="0">
      <selection activeCell="B31" sqref="B31"/>
    </sheetView>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190</v>
      </c>
      <c r="B5" s="30">
        <f>9.478*100000000000/(1000000000000000)</f>
        <v>9.4780000000000005E-4</v>
      </c>
      <c r="E5" s="26"/>
      <c r="F5" s="26"/>
      <c r="G5" s="25"/>
      <c r="H5" s="25"/>
      <c r="I5" s="25"/>
      <c r="J5" s="25"/>
    </row>
    <row r="6" spans="1:36" ht="15" customHeight="1">
      <c r="A6" s="38" t="s">
        <v>191</v>
      </c>
      <c r="B6" s="31">
        <v>1.002</v>
      </c>
      <c r="E6" s="26"/>
      <c r="F6" s="25"/>
      <c r="G6" s="26"/>
      <c r="H6" s="25"/>
      <c r="I6" s="25"/>
      <c r="J6" s="25"/>
    </row>
    <row r="7" spans="1:36" ht="15" customHeight="1">
      <c r="A7" s="39" t="s">
        <v>192</v>
      </c>
      <c r="B7" s="32">
        <v>1.004</v>
      </c>
      <c r="E7" s="25"/>
      <c r="F7" s="25"/>
      <c r="G7" s="25"/>
      <c r="H7" s="25"/>
      <c r="I7" s="25"/>
      <c r="J7" s="25"/>
    </row>
    <row r="8" spans="1:36" ht="12">
      <c r="A8" s="40" t="s">
        <v>193</v>
      </c>
      <c r="B8" s="41">
        <v>1.0049999999999999</v>
      </c>
    </row>
    <row r="9" spans="1:36" ht="12">
      <c r="A9" s="29" t="s">
        <v>194</v>
      </c>
      <c r="B9" s="32">
        <v>0.996</v>
      </c>
    </row>
    <row r="10" spans="1:36" ht="12">
      <c r="A10" s="29" t="s">
        <v>195</v>
      </c>
      <c r="B10" s="32">
        <v>1.0029999999999999</v>
      </c>
    </row>
    <row r="11" spans="1:36" ht="12.75">
      <c r="A11" s="34" t="s">
        <v>196</v>
      </c>
      <c r="B11" s="33"/>
    </row>
    <row r="12" spans="1:36" ht="12"/>
    <row r="13" spans="1:36" ht="12"/>
    <row r="14" spans="1:36" ht="15" customHeight="1">
      <c r="A14" s="11"/>
      <c r="B14" s="122" t="s">
        <v>197</v>
      </c>
      <c r="C14" s="24"/>
      <c r="D14" s="24"/>
      <c r="AJ14" s="22" t="s">
        <v>198</v>
      </c>
    </row>
    <row r="15" spans="1:36" ht="15" customHeight="1">
      <c r="B15" s="23" t="s">
        <v>199</v>
      </c>
      <c r="C15" s="23"/>
      <c r="D15" s="23"/>
      <c r="AJ15" s="22" t="s">
        <v>200</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201</v>
      </c>
    </row>
    <row r="17" spans="1:36" ht="15" customHeight="1">
      <c r="A17" s="10" t="s">
        <v>202</v>
      </c>
      <c r="B17" s="58" t="s">
        <v>203</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3" t="s">
        <v>204</v>
      </c>
    </row>
    <row r="18" spans="1:36" ht="15" customHeight="1">
      <c r="A18" s="67"/>
    </row>
    <row r="19" spans="1:36" ht="15" customHeight="1">
      <c r="B19" s="16" t="s">
        <v>205</v>
      </c>
      <c r="C19" s="16"/>
      <c r="D19" s="16"/>
    </row>
    <row r="20" spans="1:36" ht="15" customHeight="1">
      <c r="A20" s="11" t="s">
        <v>206</v>
      </c>
      <c r="B20" s="18" t="s">
        <v>207</v>
      </c>
      <c r="C20" s="18">
        <f>621.3*B5</f>
        <v>0.58886813999999998</v>
      </c>
      <c r="D20" s="18">
        <f>C20*$B$6</f>
        <v>0.59004587627999994</v>
      </c>
      <c r="E20" s="18">
        <f>D20*$B$6</f>
        <v>0.59122596803255989</v>
      </c>
      <c r="F20" s="18">
        <f>E20*$B$6</f>
        <v>0.59240841996862503</v>
      </c>
      <c r="G20" s="18">
        <f t="shared" ref="G20:AI20" si="0">F20*$B$6</f>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74</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208</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209</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210</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211</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212</v>
      </c>
      <c r="B27" s="16" t="s">
        <v>213</v>
      </c>
      <c r="C27" s="16"/>
      <c r="D27" s="16"/>
    </row>
    <row r="28" spans="1:36" ht="15" customHeight="1">
      <c r="A28" s="11"/>
      <c r="B28" s="18" t="s">
        <v>53</v>
      </c>
      <c r="C28" s="18">
        <f>538.86*$B$5</f>
        <v>0.510731508</v>
      </c>
      <c r="D28" s="18">
        <f>C28*$B$7</f>
        <v>0.51277443403199996</v>
      </c>
      <c r="E28" s="18">
        <f>D28*$B$7</f>
        <v>0.51482553176812795</v>
      </c>
      <c r="F28" s="18">
        <f t="shared" ref="F28:AI28" si="26">E28*$B$7</f>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74</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214</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215</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c r="A32" s="11"/>
      <c r="B32" s="18" t="s">
        <v>216</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c r="A33" s="11"/>
      <c r="B33" s="18" t="s">
        <v>217</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211</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218</v>
      </c>
      <c r="B36" s="16" t="s">
        <v>219</v>
      </c>
      <c r="C36" s="43"/>
      <c r="D36" s="16"/>
    </row>
    <row r="37" spans="1:36" ht="15" customHeight="1">
      <c r="B37" s="44" t="s">
        <v>53</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74</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220</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140</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221</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c r="A42" s="11"/>
      <c r="B42" s="45" t="s">
        <v>222</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138</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223</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224</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225</v>
      </c>
    </row>
    <row r="46" spans="1:36" ht="15" customHeight="1">
      <c r="A46" s="11"/>
      <c r="B46" s="45" t="s">
        <v>226</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211</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227</v>
      </c>
    </row>
    <row r="51" spans="1:36" ht="15" customHeight="1">
      <c r="A51" s="11" t="s">
        <v>228</v>
      </c>
      <c r="B51" s="44" t="s">
        <v>53</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74</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229</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230</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231</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25">
      <c r="A56" s="11"/>
      <c r="B56" s="45" t="s">
        <v>232</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233</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140</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142</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143</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234</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211</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235</v>
      </c>
      <c r="B65" s="53" t="s">
        <v>236</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53</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74</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229</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c r="A69" s="11"/>
      <c r="B69" s="49" t="s">
        <v>230</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237</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238</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140</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234</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239</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240</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241</v>
      </c>
      <c r="B77" s="53" t="s">
        <v>242</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c r="A78" s="11"/>
      <c r="B78" s="49" t="s">
        <v>53</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c r="A79" s="11"/>
      <c r="B79" s="49" t="s">
        <v>74</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229</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243</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142</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143</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244</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245</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246</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247</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248</v>
      </c>
      <c r="B93" s="16" t="s">
        <v>249</v>
      </c>
      <c r="C93" s="16"/>
      <c r="D93" s="16"/>
    </row>
    <row r="94" spans="1:36" ht="15" customHeight="1">
      <c r="A94" s="60" t="s">
        <v>250</v>
      </c>
      <c r="B94" s="18" t="s">
        <v>251</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74</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252</v>
      </c>
      <c r="B96" s="18" t="s">
        <v>253</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254</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255</v>
      </c>
      <c r="B98" s="18" t="s">
        <v>256</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257</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258</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259</v>
      </c>
      <c r="B101" s="18" t="s">
        <v>260</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247</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261</v>
      </c>
    </row>
    <row r="121" ht="12"/>
    <row r="124" ht="12"/>
    <row r="192" spans="2:36" ht="15" customHeight="1">
      <c r="B192" s="337"/>
      <c r="C192" s="337"/>
      <c r="D192" s="337"/>
      <c r="E192" s="337"/>
      <c r="F192" s="337"/>
      <c r="G192" s="337"/>
      <c r="H192" s="337"/>
      <c r="I192" s="337"/>
      <c r="J192" s="337"/>
      <c r="K192" s="337"/>
      <c r="L192" s="337"/>
      <c r="M192" s="337"/>
      <c r="N192" s="337"/>
      <c r="O192" s="337"/>
      <c r="P192" s="337"/>
      <c r="Q192" s="337"/>
      <c r="R192" s="337"/>
      <c r="S192" s="337"/>
      <c r="T192" s="337"/>
      <c r="U192" s="337"/>
      <c r="V192" s="337"/>
      <c r="W192" s="337"/>
      <c r="X192" s="337"/>
      <c r="Y192" s="337"/>
      <c r="Z192" s="337"/>
      <c r="AA192" s="337"/>
      <c r="AB192" s="337"/>
      <c r="AC192" s="337"/>
      <c r="AD192" s="337"/>
      <c r="AE192" s="337"/>
      <c r="AF192" s="337"/>
      <c r="AG192" s="337"/>
      <c r="AH192" s="337"/>
      <c r="AI192" s="337"/>
      <c r="AJ192" s="337"/>
    </row>
    <row r="395" spans="2:36" ht="15" customHeight="1">
      <c r="B395" s="337"/>
      <c r="C395" s="337"/>
      <c r="D395" s="337"/>
      <c r="E395" s="337"/>
      <c r="F395" s="337"/>
      <c r="G395" s="337"/>
      <c r="H395" s="337"/>
      <c r="I395" s="337"/>
      <c r="J395" s="337"/>
      <c r="K395" s="337"/>
      <c r="L395" s="337"/>
      <c r="M395" s="337"/>
      <c r="N395" s="337"/>
      <c r="O395" s="337"/>
      <c r="P395" s="337"/>
      <c r="Q395" s="337"/>
      <c r="R395" s="337"/>
      <c r="S395" s="337"/>
      <c r="T395" s="337"/>
      <c r="U395" s="337"/>
      <c r="V395" s="337"/>
      <c r="W395" s="337"/>
      <c r="X395" s="337"/>
      <c r="Y395" s="337"/>
      <c r="Z395" s="337"/>
      <c r="AA395" s="337"/>
      <c r="AB395" s="337"/>
      <c r="AC395" s="337"/>
      <c r="AD395" s="337"/>
      <c r="AE395" s="337"/>
      <c r="AF395" s="337"/>
      <c r="AG395" s="337"/>
      <c r="AH395" s="337"/>
      <c r="AI395" s="337"/>
      <c r="AJ395" s="337"/>
    </row>
    <row r="596" spans="2:36" ht="15" customHeight="1">
      <c r="B596" s="337"/>
      <c r="C596" s="337"/>
      <c r="D596" s="337"/>
      <c r="E596" s="337"/>
      <c r="F596" s="337"/>
      <c r="G596" s="337"/>
      <c r="H596" s="337"/>
      <c r="I596" s="337"/>
      <c r="J596" s="337"/>
      <c r="K596" s="337"/>
      <c r="L596" s="337"/>
      <c r="M596" s="337"/>
      <c r="N596" s="337"/>
      <c r="O596" s="337"/>
      <c r="P596" s="337"/>
      <c r="Q596" s="337"/>
      <c r="R596" s="337"/>
      <c r="S596" s="337"/>
      <c r="T596" s="337"/>
      <c r="U596" s="337"/>
      <c r="V596" s="337"/>
      <c r="W596" s="337"/>
      <c r="X596" s="337"/>
      <c r="Y596" s="337"/>
      <c r="Z596" s="337"/>
      <c r="AA596" s="337"/>
      <c r="AB596" s="337"/>
      <c r="AC596" s="337"/>
      <c r="AD596" s="337"/>
      <c r="AE596" s="337"/>
      <c r="AF596" s="337"/>
      <c r="AG596" s="337"/>
      <c r="AH596" s="337"/>
      <c r="AI596" s="337"/>
      <c r="AJ596" s="337"/>
    </row>
    <row r="771" spans="2:36" ht="15" customHeight="1">
      <c r="B771" s="337"/>
      <c r="C771" s="337"/>
      <c r="D771" s="337"/>
      <c r="E771" s="337"/>
      <c r="F771" s="337"/>
      <c r="G771" s="337"/>
      <c r="H771" s="337"/>
      <c r="I771" s="337"/>
      <c r="J771" s="337"/>
      <c r="K771" s="337"/>
      <c r="L771" s="337"/>
      <c r="M771" s="337"/>
      <c r="N771" s="337"/>
      <c r="O771" s="337"/>
      <c r="P771" s="337"/>
      <c r="Q771" s="337"/>
      <c r="R771" s="337"/>
      <c r="S771" s="337"/>
      <c r="T771" s="337"/>
      <c r="U771" s="337"/>
      <c r="V771" s="337"/>
      <c r="W771" s="337"/>
      <c r="X771" s="337"/>
      <c r="Y771" s="337"/>
      <c r="Z771" s="337"/>
      <c r="AA771" s="337"/>
      <c r="AB771" s="337"/>
      <c r="AC771" s="337"/>
      <c r="AD771" s="337"/>
      <c r="AE771" s="337"/>
      <c r="AF771" s="337"/>
      <c r="AG771" s="337"/>
      <c r="AH771" s="337"/>
      <c r="AI771" s="337"/>
      <c r="AJ771" s="337"/>
    </row>
    <row r="984" spans="2:36" ht="15" customHeight="1">
      <c r="B984" s="337"/>
      <c r="C984" s="337"/>
      <c r="D984" s="337"/>
      <c r="E984" s="337"/>
      <c r="F984" s="337"/>
      <c r="G984" s="337"/>
      <c r="H984" s="337"/>
      <c r="I984" s="337"/>
      <c r="J984" s="337"/>
      <c r="K984" s="337"/>
      <c r="L984" s="337"/>
      <c r="M984" s="337"/>
      <c r="N984" s="337"/>
      <c r="O984" s="337"/>
      <c r="P984" s="337"/>
      <c r="Q984" s="337"/>
      <c r="R984" s="337"/>
      <c r="S984" s="337"/>
      <c r="T984" s="337"/>
      <c r="U984" s="337"/>
      <c r="V984" s="337"/>
      <c r="W984" s="337"/>
      <c r="X984" s="337"/>
      <c r="Y984" s="337"/>
      <c r="Z984" s="337"/>
      <c r="AA984" s="337"/>
      <c r="AB984" s="337"/>
      <c r="AC984" s="337"/>
      <c r="AD984" s="337"/>
      <c r="AE984" s="337"/>
      <c r="AF984" s="337"/>
      <c r="AG984" s="337"/>
      <c r="AH984" s="337"/>
      <c r="AI984" s="337"/>
      <c r="AJ984" s="337"/>
    </row>
    <row r="1111" spans="2:36" ht="15" customHeight="1">
      <c r="B1111" s="337"/>
      <c r="C1111" s="337"/>
      <c r="D1111" s="337"/>
      <c r="E1111" s="337"/>
      <c r="F1111" s="337"/>
      <c r="G1111" s="337"/>
      <c r="H1111" s="337"/>
      <c r="I1111" s="337"/>
      <c r="J1111" s="337"/>
      <c r="K1111" s="337"/>
      <c r="L1111" s="337"/>
      <c r="M1111" s="337"/>
      <c r="N1111" s="337"/>
      <c r="O1111" s="337"/>
      <c r="P1111" s="337"/>
      <c r="Q1111" s="337"/>
      <c r="R1111" s="337"/>
      <c r="S1111" s="337"/>
      <c r="T1111" s="337"/>
      <c r="U1111" s="337"/>
      <c r="V1111" s="337"/>
      <c r="W1111" s="337"/>
      <c r="X1111" s="337"/>
      <c r="Y1111" s="337"/>
      <c r="Z1111" s="337"/>
      <c r="AA1111" s="337"/>
      <c r="AB1111" s="337"/>
      <c r="AC1111" s="337"/>
      <c r="AD1111" s="337"/>
      <c r="AE1111" s="337"/>
      <c r="AF1111" s="337"/>
      <c r="AG1111" s="337"/>
      <c r="AH1111" s="337"/>
      <c r="AI1111" s="337"/>
      <c r="AJ1111" s="337"/>
    </row>
    <row r="1274" spans="2:36" ht="15" customHeight="1">
      <c r="B1274" s="337"/>
      <c r="C1274" s="337"/>
      <c r="D1274" s="337"/>
      <c r="E1274" s="337"/>
      <c r="F1274" s="337"/>
      <c r="G1274" s="337"/>
      <c r="H1274" s="337"/>
      <c r="I1274" s="337"/>
      <c r="J1274" s="337"/>
      <c r="K1274" s="337"/>
      <c r="L1274" s="337"/>
      <c r="M1274" s="337"/>
      <c r="N1274" s="337"/>
      <c r="O1274" s="337"/>
      <c r="P1274" s="337"/>
      <c r="Q1274" s="337"/>
      <c r="R1274" s="337"/>
      <c r="S1274" s="337"/>
      <c r="T1274" s="337"/>
      <c r="U1274" s="337"/>
      <c r="V1274" s="337"/>
      <c r="W1274" s="337"/>
      <c r="X1274" s="337"/>
      <c r="Y1274" s="337"/>
      <c r="Z1274" s="337"/>
      <c r="AA1274" s="337"/>
      <c r="AB1274" s="337"/>
      <c r="AC1274" s="337"/>
      <c r="AD1274" s="337"/>
      <c r="AE1274" s="337"/>
      <c r="AF1274" s="337"/>
      <c r="AG1274" s="337"/>
      <c r="AH1274" s="337"/>
      <c r="AI1274" s="337"/>
      <c r="AJ1274" s="337"/>
    </row>
    <row r="1386" spans="2:36" ht="15" customHeight="1">
      <c r="B1386" s="337"/>
      <c r="C1386" s="337"/>
      <c r="D1386" s="337"/>
      <c r="E1386" s="337"/>
      <c r="F1386" s="337"/>
      <c r="G1386" s="337"/>
      <c r="H1386" s="337"/>
      <c r="I1386" s="337"/>
      <c r="J1386" s="337"/>
      <c r="K1386" s="337"/>
      <c r="L1386" s="337"/>
      <c r="M1386" s="337"/>
      <c r="N1386" s="337"/>
      <c r="O1386" s="337"/>
      <c r="P1386" s="337"/>
      <c r="Q1386" s="337"/>
      <c r="R1386" s="337"/>
      <c r="S1386" s="337"/>
      <c r="T1386" s="337"/>
      <c r="U1386" s="337"/>
      <c r="V1386" s="337"/>
      <c r="W1386" s="337"/>
      <c r="X1386" s="337"/>
      <c r="Y1386" s="337"/>
      <c r="Z1386" s="337"/>
      <c r="AA1386" s="337"/>
      <c r="AB1386" s="337"/>
      <c r="AC1386" s="337"/>
      <c r="AD1386" s="337"/>
      <c r="AE1386" s="337"/>
      <c r="AF1386" s="337"/>
      <c r="AG1386" s="337"/>
      <c r="AH1386" s="337"/>
      <c r="AI1386" s="337"/>
      <c r="AJ1386" s="337"/>
    </row>
    <row r="1488" spans="2:36" ht="15" customHeight="1">
      <c r="B1488" s="337"/>
      <c r="C1488" s="337"/>
      <c r="D1488" s="337"/>
      <c r="E1488" s="337"/>
      <c r="F1488" s="337"/>
      <c r="G1488" s="337"/>
      <c r="H1488" s="337"/>
      <c r="I1488" s="337"/>
      <c r="J1488" s="337"/>
      <c r="K1488" s="337"/>
      <c r="L1488" s="337"/>
      <c r="M1488" s="337"/>
      <c r="N1488" s="337"/>
      <c r="O1488" s="337"/>
      <c r="P1488" s="337"/>
      <c r="Q1488" s="337"/>
      <c r="R1488" s="337"/>
      <c r="S1488" s="337"/>
      <c r="T1488" s="337"/>
      <c r="U1488" s="337"/>
      <c r="V1488" s="337"/>
      <c r="W1488" s="337"/>
      <c r="X1488" s="337"/>
      <c r="Y1488" s="337"/>
      <c r="Z1488" s="337"/>
      <c r="AA1488" s="337"/>
      <c r="AB1488" s="337"/>
      <c r="AC1488" s="337"/>
      <c r="AD1488" s="337"/>
      <c r="AE1488" s="337"/>
      <c r="AF1488" s="337"/>
      <c r="AG1488" s="337"/>
      <c r="AH1488" s="337"/>
      <c r="AI1488" s="337"/>
      <c r="AJ1488" s="337"/>
    </row>
    <row r="1582" spans="2:36" ht="15" customHeight="1">
      <c r="B1582" s="337"/>
      <c r="C1582" s="337"/>
      <c r="D1582" s="337"/>
      <c r="E1582" s="337"/>
      <c r="F1582" s="337"/>
      <c r="G1582" s="337"/>
      <c r="H1582" s="337"/>
      <c r="I1582" s="337"/>
      <c r="J1582" s="337"/>
      <c r="K1582" s="337"/>
      <c r="L1582" s="337"/>
      <c r="M1582" s="337"/>
      <c r="N1582" s="337"/>
      <c r="O1582" s="337"/>
      <c r="P1582" s="337"/>
      <c r="Q1582" s="337"/>
      <c r="R1582" s="337"/>
      <c r="S1582" s="337"/>
      <c r="T1582" s="337"/>
      <c r="U1582" s="337"/>
      <c r="V1582" s="337"/>
      <c r="W1582" s="337"/>
      <c r="X1582" s="337"/>
      <c r="Y1582" s="337"/>
      <c r="Z1582" s="337"/>
      <c r="AA1582" s="337"/>
      <c r="AB1582" s="337"/>
      <c r="AC1582" s="337"/>
      <c r="AD1582" s="337"/>
      <c r="AE1582" s="337"/>
      <c r="AF1582" s="337"/>
      <c r="AG1582" s="337"/>
      <c r="AH1582" s="337"/>
      <c r="AI1582" s="337"/>
      <c r="AJ1582" s="337"/>
    </row>
    <row r="1829" spans="2:36" ht="15" customHeight="1">
      <c r="B1829" s="337"/>
      <c r="C1829" s="337"/>
      <c r="D1829" s="337"/>
      <c r="E1829" s="337"/>
      <c r="F1829" s="337"/>
      <c r="G1829" s="337"/>
      <c r="H1829" s="337"/>
      <c r="I1829" s="337"/>
      <c r="J1829" s="337"/>
      <c r="K1829" s="337"/>
      <c r="L1829" s="337"/>
      <c r="M1829" s="337"/>
      <c r="N1829" s="337"/>
      <c r="O1829" s="337"/>
      <c r="P1829" s="337"/>
      <c r="Q1829" s="337"/>
      <c r="R1829" s="337"/>
      <c r="S1829" s="337"/>
      <c r="T1829" s="337"/>
      <c r="U1829" s="337"/>
      <c r="V1829" s="337"/>
      <c r="W1829" s="337"/>
      <c r="X1829" s="337"/>
      <c r="Y1829" s="337"/>
      <c r="Z1829" s="337"/>
      <c r="AA1829" s="337"/>
      <c r="AB1829" s="337"/>
      <c r="AC1829" s="337"/>
      <c r="AD1829" s="337"/>
      <c r="AE1829" s="337"/>
      <c r="AF1829" s="337"/>
      <c r="AG1829" s="337"/>
      <c r="AH1829" s="337"/>
      <c r="AI1829" s="337"/>
      <c r="AJ1829" s="337"/>
    </row>
    <row r="1915" spans="2:36" ht="15" customHeight="1">
      <c r="B1915" s="337"/>
      <c r="C1915" s="337"/>
      <c r="D1915" s="337"/>
      <c r="E1915" s="337"/>
      <c r="F1915" s="337"/>
      <c r="G1915" s="337"/>
      <c r="H1915" s="337"/>
      <c r="I1915" s="337"/>
      <c r="J1915" s="337"/>
      <c r="K1915" s="337"/>
      <c r="L1915" s="337"/>
      <c r="M1915" s="337"/>
      <c r="N1915" s="337"/>
      <c r="O1915" s="337"/>
      <c r="P1915" s="337"/>
      <c r="Q1915" s="337"/>
      <c r="R1915" s="337"/>
      <c r="S1915" s="337"/>
      <c r="T1915" s="337"/>
      <c r="U1915" s="337"/>
      <c r="V1915" s="337"/>
      <c r="W1915" s="337"/>
      <c r="X1915" s="337"/>
      <c r="Y1915" s="337"/>
      <c r="Z1915" s="337"/>
      <c r="AA1915" s="337"/>
      <c r="AB1915" s="337"/>
      <c r="AC1915" s="337"/>
      <c r="AD1915" s="337"/>
      <c r="AE1915" s="337"/>
      <c r="AF1915" s="337"/>
      <c r="AG1915" s="337"/>
      <c r="AH1915" s="337"/>
      <c r="AI1915" s="337"/>
      <c r="AJ1915" s="337"/>
    </row>
    <row r="2037" spans="2:36" ht="15" customHeight="1">
      <c r="B2037" s="337"/>
      <c r="C2037" s="337"/>
      <c r="D2037" s="337"/>
      <c r="E2037" s="337"/>
      <c r="F2037" s="337"/>
      <c r="G2037" s="337"/>
      <c r="H2037" s="337"/>
      <c r="I2037" s="337"/>
      <c r="J2037" s="337"/>
      <c r="K2037" s="337"/>
      <c r="L2037" s="337"/>
      <c r="M2037" s="337"/>
      <c r="N2037" s="337"/>
      <c r="O2037" s="337"/>
      <c r="P2037" s="337"/>
      <c r="Q2037" s="337"/>
      <c r="R2037" s="337"/>
      <c r="S2037" s="337"/>
      <c r="T2037" s="337"/>
      <c r="U2037" s="337"/>
      <c r="V2037" s="337"/>
      <c r="W2037" s="337"/>
      <c r="X2037" s="337"/>
      <c r="Y2037" s="337"/>
      <c r="Z2037" s="337"/>
      <c r="AA2037" s="337"/>
      <c r="AB2037" s="337"/>
      <c r="AC2037" s="337"/>
      <c r="AD2037" s="337"/>
      <c r="AE2037" s="337"/>
      <c r="AF2037" s="337"/>
      <c r="AG2037" s="337"/>
      <c r="AH2037" s="337"/>
      <c r="AI2037" s="337"/>
      <c r="AJ2037" s="337"/>
    </row>
    <row r="2201" spans="2:36" ht="15" customHeight="1">
      <c r="B2201" s="337"/>
      <c r="C2201" s="337"/>
      <c r="D2201" s="337"/>
      <c r="E2201" s="337"/>
      <c r="F2201" s="337"/>
      <c r="G2201" s="337"/>
      <c r="H2201" s="337"/>
      <c r="I2201" s="337"/>
      <c r="J2201" s="337"/>
      <c r="K2201" s="337"/>
      <c r="L2201" s="337"/>
      <c r="M2201" s="337"/>
      <c r="N2201" s="337"/>
      <c r="O2201" s="337"/>
      <c r="P2201" s="337"/>
      <c r="Q2201" s="337"/>
      <c r="R2201" s="337"/>
      <c r="S2201" s="337"/>
      <c r="T2201" s="337"/>
      <c r="U2201" s="337"/>
      <c r="V2201" s="337"/>
      <c r="W2201" s="337"/>
      <c r="X2201" s="337"/>
      <c r="Y2201" s="337"/>
      <c r="Z2201" s="337"/>
      <c r="AA2201" s="337"/>
      <c r="AB2201" s="337"/>
      <c r="AC2201" s="337"/>
      <c r="AD2201" s="337"/>
      <c r="AE2201" s="337"/>
      <c r="AF2201" s="337"/>
      <c r="AG2201" s="337"/>
      <c r="AH2201" s="337"/>
      <c r="AI2201" s="337"/>
      <c r="AJ2201" s="337"/>
    </row>
    <row r="2303" spans="2:36" ht="15" customHeight="1">
      <c r="B2303" s="337"/>
      <c r="C2303" s="337"/>
      <c r="D2303" s="337"/>
      <c r="E2303" s="337"/>
      <c r="F2303" s="337"/>
      <c r="G2303" s="337"/>
      <c r="H2303" s="337"/>
      <c r="I2303" s="337"/>
      <c r="J2303" s="337"/>
      <c r="K2303" s="337"/>
      <c r="L2303" s="337"/>
      <c r="M2303" s="337"/>
      <c r="N2303" s="337"/>
      <c r="O2303" s="337"/>
      <c r="P2303" s="337"/>
      <c r="Q2303" s="337"/>
      <c r="R2303" s="337"/>
      <c r="S2303" s="337"/>
      <c r="T2303" s="337"/>
      <c r="U2303" s="337"/>
      <c r="V2303" s="337"/>
      <c r="W2303" s="337"/>
      <c r="X2303" s="337"/>
      <c r="Y2303" s="337"/>
      <c r="Z2303" s="337"/>
      <c r="AA2303" s="337"/>
      <c r="AB2303" s="337"/>
      <c r="AC2303" s="337"/>
      <c r="AD2303" s="337"/>
      <c r="AE2303" s="337"/>
      <c r="AF2303" s="337"/>
      <c r="AG2303" s="337"/>
      <c r="AH2303" s="337"/>
      <c r="AI2303" s="337"/>
      <c r="AJ2303" s="337"/>
    </row>
    <row r="2393" spans="2:36" ht="15" customHeight="1">
      <c r="B2393" s="337"/>
      <c r="C2393" s="337"/>
      <c r="D2393" s="337"/>
      <c r="E2393" s="337"/>
      <c r="F2393" s="337"/>
      <c r="G2393" s="337"/>
      <c r="H2393" s="337"/>
      <c r="I2393" s="337"/>
      <c r="J2393" s="337"/>
      <c r="K2393" s="337"/>
      <c r="L2393" s="337"/>
      <c r="M2393" s="337"/>
      <c r="N2393" s="337"/>
      <c r="O2393" s="337"/>
      <c r="P2393" s="337"/>
      <c r="Q2393" s="337"/>
      <c r="R2393" s="337"/>
      <c r="S2393" s="337"/>
      <c r="T2393" s="337"/>
      <c r="U2393" s="337"/>
      <c r="V2393" s="337"/>
      <c r="W2393" s="337"/>
      <c r="X2393" s="337"/>
      <c r="Y2393" s="337"/>
      <c r="Z2393" s="337"/>
      <c r="AA2393" s="337"/>
      <c r="AB2393" s="337"/>
      <c r="AC2393" s="337"/>
      <c r="AD2393" s="337"/>
      <c r="AE2393" s="337"/>
      <c r="AF2393" s="337"/>
      <c r="AG2393" s="337"/>
      <c r="AH2393" s="337"/>
      <c r="AI2393" s="337"/>
      <c r="AJ2393" s="337"/>
    </row>
    <row r="2482" spans="2:36" ht="15" customHeight="1">
      <c r="B2482" s="337"/>
      <c r="C2482" s="337"/>
      <c r="D2482" s="337"/>
      <c r="E2482" s="337"/>
      <c r="F2482" s="337"/>
      <c r="G2482" s="337"/>
      <c r="H2482" s="337"/>
      <c r="I2482" s="337"/>
      <c r="J2482" s="337"/>
      <c r="K2482" s="337"/>
      <c r="L2482" s="337"/>
      <c r="M2482" s="337"/>
      <c r="N2482" s="337"/>
      <c r="O2482" s="337"/>
      <c r="P2482" s="337"/>
      <c r="Q2482" s="337"/>
      <c r="R2482" s="337"/>
      <c r="S2482" s="337"/>
      <c r="T2482" s="337"/>
      <c r="U2482" s="337"/>
      <c r="V2482" s="337"/>
      <c r="W2482" s="337"/>
      <c r="X2482" s="337"/>
      <c r="Y2482" s="337"/>
      <c r="Z2482" s="337"/>
      <c r="AA2482" s="337"/>
      <c r="AB2482" s="337"/>
      <c r="AC2482" s="337"/>
      <c r="AD2482" s="337"/>
      <c r="AE2482" s="337"/>
      <c r="AF2482" s="337"/>
      <c r="AG2482" s="337"/>
      <c r="AH2482" s="337"/>
      <c r="AI2482" s="337"/>
      <c r="AJ2482" s="337"/>
    </row>
    <row r="2603" spans="2:36" ht="15" customHeight="1">
      <c r="B2603" s="337"/>
      <c r="C2603" s="337"/>
      <c r="D2603" s="337"/>
      <c r="E2603" s="337"/>
      <c r="F2603" s="337"/>
      <c r="G2603" s="337"/>
      <c r="H2603" s="337"/>
      <c r="I2603" s="337"/>
      <c r="J2603" s="337"/>
      <c r="K2603" s="337"/>
      <c r="L2603" s="337"/>
      <c r="M2603" s="337"/>
      <c r="N2603" s="337"/>
      <c r="O2603" s="337"/>
      <c r="P2603" s="337"/>
      <c r="Q2603" s="337"/>
      <c r="R2603" s="337"/>
      <c r="S2603" s="337"/>
      <c r="T2603" s="337"/>
      <c r="U2603" s="337"/>
      <c r="V2603" s="337"/>
      <c r="W2603" s="337"/>
      <c r="X2603" s="337"/>
      <c r="Y2603" s="337"/>
      <c r="Z2603" s="337"/>
      <c r="AA2603" s="337"/>
      <c r="AB2603" s="337"/>
      <c r="AC2603" s="337"/>
      <c r="AD2603" s="337"/>
      <c r="AE2603" s="337"/>
      <c r="AF2603" s="337"/>
      <c r="AG2603" s="337"/>
      <c r="AH2603" s="337"/>
      <c r="AI2603" s="337"/>
      <c r="AJ2603" s="337"/>
    </row>
    <row r="2721" spans="2:36" ht="15" customHeight="1">
      <c r="B2721" s="337"/>
      <c r="C2721" s="337"/>
      <c r="D2721" s="337"/>
      <c r="E2721" s="337"/>
      <c r="F2721" s="337"/>
      <c r="G2721" s="337"/>
      <c r="H2721" s="337"/>
      <c r="I2721" s="337"/>
      <c r="J2721" s="337"/>
      <c r="K2721" s="337"/>
      <c r="L2721" s="337"/>
      <c r="M2721" s="337"/>
      <c r="N2721" s="337"/>
      <c r="O2721" s="337"/>
      <c r="P2721" s="337"/>
      <c r="Q2721" s="337"/>
      <c r="R2721" s="337"/>
      <c r="S2721" s="337"/>
      <c r="T2721" s="337"/>
      <c r="U2721" s="337"/>
      <c r="V2721" s="337"/>
      <c r="W2721" s="337"/>
      <c r="X2721" s="337"/>
      <c r="Y2721" s="337"/>
      <c r="Z2721" s="337"/>
      <c r="AA2721" s="337"/>
      <c r="AB2721" s="337"/>
      <c r="AC2721" s="337"/>
      <c r="AD2721" s="337"/>
      <c r="AE2721" s="337"/>
      <c r="AF2721" s="337"/>
      <c r="AG2721" s="337"/>
      <c r="AH2721" s="337"/>
      <c r="AI2721" s="337"/>
      <c r="AJ2721" s="337"/>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topLeftCell="A9" zoomScale="85" zoomScaleNormal="85" workbookViewId="0">
      <selection activeCell="C45" sqref="C45"/>
    </sheetView>
  </sheetViews>
  <sheetFormatPr defaultRowHeight="15"/>
  <cols>
    <col min="1" max="1" width="40.140625" customWidth="1"/>
    <col min="2" max="2" width="29.140625" customWidth="1"/>
  </cols>
  <sheetData>
    <row r="1" spans="1:995 1027:2019 2051:3042 3075:3651" ht="12" customHeight="1">
      <c r="A1" s="128"/>
      <c r="B1" s="128" t="s">
        <v>262</v>
      </c>
      <c r="C1" s="124">
        <v>2020</v>
      </c>
      <c r="D1" s="124">
        <v>2021</v>
      </c>
      <c r="E1" s="124">
        <v>2022</v>
      </c>
      <c r="F1" s="124">
        <v>2023</v>
      </c>
      <c r="G1" s="124">
        <v>2024</v>
      </c>
      <c r="H1" s="124">
        <v>2025</v>
      </c>
      <c r="I1" s="124">
        <v>2026</v>
      </c>
      <c r="J1" s="124">
        <v>2027</v>
      </c>
      <c r="K1" s="124">
        <v>2028</v>
      </c>
      <c r="L1" s="124">
        <v>2029</v>
      </c>
      <c r="M1" s="124">
        <v>2030</v>
      </c>
      <c r="N1" s="124">
        <v>2031</v>
      </c>
      <c r="O1" s="124">
        <v>2032</v>
      </c>
      <c r="P1" s="124">
        <v>2033</v>
      </c>
      <c r="Q1" s="124">
        <v>2034</v>
      </c>
      <c r="R1" s="124">
        <v>2035</v>
      </c>
      <c r="S1" s="124">
        <v>2036</v>
      </c>
      <c r="T1" s="124">
        <v>2037</v>
      </c>
      <c r="U1" s="124">
        <v>2038</v>
      </c>
      <c r="V1" s="124">
        <v>2039</v>
      </c>
      <c r="W1" s="124">
        <v>2040</v>
      </c>
      <c r="X1" s="124">
        <v>2041</v>
      </c>
      <c r="Y1" s="124">
        <v>2042</v>
      </c>
      <c r="Z1" s="124">
        <v>2043</v>
      </c>
      <c r="AA1" s="124">
        <v>2044</v>
      </c>
      <c r="AB1" s="124">
        <v>2045</v>
      </c>
      <c r="AC1" s="124">
        <v>2046</v>
      </c>
      <c r="AD1" s="124">
        <v>2047</v>
      </c>
      <c r="AE1" s="124">
        <v>2048</v>
      </c>
      <c r="AF1" s="124">
        <v>2049</v>
      </c>
      <c r="AG1" s="124">
        <v>2050</v>
      </c>
      <c r="AH1" s="128"/>
    </row>
    <row r="2" spans="1:995 1027:2019 2051:3042 3075:3651" ht="12"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BP2" t="s">
        <v>263</v>
      </c>
      <c r="BQ2" t="s">
        <v>264</v>
      </c>
      <c r="CV2" t="s">
        <v>50</v>
      </c>
      <c r="CW2" t="s">
        <v>265</v>
      </c>
      <c r="CZ2" t="s">
        <v>266</v>
      </c>
      <c r="EB2" t="s">
        <v>267</v>
      </c>
      <c r="EC2" t="s">
        <v>268</v>
      </c>
      <c r="FH2" t="s">
        <v>269</v>
      </c>
      <c r="FJ2" t="s">
        <v>270</v>
      </c>
      <c r="KE2" t="s">
        <v>271</v>
      </c>
      <c r="LJ2" t="s">
        <v>272</v>
      </c>
      <c r="LK2" t="s">
        <v>273</v>
      </c>
      <c r="MP2" t="s">
        <v>274</v>
      </c>
      <c r="NV2" t="s">
        <v>275</v>
      </c>
      <c r="NW2" t="s">
        <v>276</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277</v>
      </c>
      <c r="QI2" t="s">
        <v>278</v>
      </c>
      <c r="RO2" t="s">
        <v>279</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7">
        <v>8.0000000000000002E-3</v>
      </c>
      <c r="SU2" t="s">
        <v>280</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7">
        <v>8.0000000000000002E-3</v>
      </c>
      <c r="UA2" t="s">
        <v>281</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7">
        <v>8.0000000000000002E-3</v>
      </c>
      <c r="VG2" t="s">
        <v>282</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7">
        <v>3.0000000000000001E-3</v>
      </c>
      <c r="XS2" t="s">
        <v>283</v>
      </c>
      <c r="AAE2" t="s">
        <v>205</v>
      </c>
      <c r="ABK2" t="s">
        <v>284</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7">
        <v>1.0999999999999999E-2</v>
      </c>
      <c r="ACQ2" t="s">
        <v>285</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7">
        <v>8.0000000000000002E-3</v>
      </c>
      <c r="AFC2" t="s">
        <v>213</v>
      </c>
      <c r="AGI2" t="s">
        <v>285</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7">
        <v>1E-3</v>
      </c>
      <c r="AHO2" t="s">
        <v>286</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7">
        <v>2.5999999999999999E-2</v>
      </c>
      <c r="AIU2" t="s">
        <v>287</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7">
        <v>2.5999999999999999E-2</v>
      </c>
      <c r="ALG2" t="s">
        <v>288</v>
      </c>
      <c r="AMM2" t="s">
        <v>284</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7">
        <v>8.9999999999999993E-3</v>
      </c>
      <c r="ANS2" t="s">
        <v>285</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7">
        <v>1E-3</v>
      </c>
      <c r="AOY2" t="s">
        <v>286</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7">
        <v>2.8000000000000001E-2</v>
      </c>
      <c r="AQE2" t="s">
        <v>287</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7">
        <v>2.8000000000000001E-2</v>
      </c>
      <c r="ASQ2" t="s">
        <v>227</v>
      </c>
      <c r="ATW2" t="s">
        <v>284</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7">
        <v>6.0000000000000001E-3</v>
      </c>
      <c r="AVC2" t="s">
        <v>289</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7">
        <v>7.0000000000000001E-3</v>
      </c>
      <c r="AWI2" t="s">
        <v>290</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7">
        <v>4.0000000000000001E-3</v>
      </c>
      <c r="AXO2" t="s">
        <v>291</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7">
        <v>1E-3</v>
      </c>
      <c r="AYU2" t="s">
        <v>292</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7">
        <v>0.01</v>
      </c>
      <c r="BAA2" t="s">
        <v>293</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7">
        <v>3.0000000000000001E-3</v>
      </c>
      <c r="BBG2" t="s">
        <v>286</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7">
        <v>1.0999999999999999E-2</v>
      </c>
      <c r="BCM2" t="s">
        <v>287</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7">
        <v>1.0999999999999999E-2</v>
      </c>
      <c r="BEY2" t="s">
        <v>294</v>
      </c>
      <c r="BGE2" t="s">
        <v>285</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7">
        <v>0</v>
      </c>
      <c r="BHK2" t="s">
        <v>286</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7">
        <v>8.0000000000000002E-3</v>
      </c>
      <c r="BIQ2" t="s">
        <v>287</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7">
        <v>8.0000000000000002E-3</v>
      </c>
      <c r="BLC2" t="s">
        <v>295</v>
      </c>
      <c r="BMI2" t="s">
        <v>284</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7">
        <v>8.9999999999999993E-3</v>
      </c>
      <c r="BNO2" t="s">
        <v>291</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7">
        <v>1E-3</v>
      </c>
      <c r="BOU2" t="s">
        <v>292</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7">
        <v>0.01</v>
      </c>
      <c r="BQA2" t="s">
        <v>285</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7">
        <v>2E-3</v>
      </c>
      <c r="BRG2" t="s">
        <v>286</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7">
        <v>1.0999999999999999E-2</v>
      </c>
      <c r="BSM2" t="s">
        <v>287</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7">
        <v>1.0999999999999999E-2</v>
      </c>
      <c r="BTS2" t="s">
        <v>296</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7">
        <v>1E-3</v>
      </c>
      <c r="BXK2" t="s">
        <v>297</v>
      </c>
      <c r="BYQ2" t="s">
        <v>298</v>
      </c>
      <c r="BZW2" t="s">
        <v>279</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7">
        <v>3.1E-2</v>
      </c>
      <c r="CBC2" t="s">
        <v>280</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7">
        <v>3.1E-2</v>
      </c>
      <c r="CCI2" t="s">
        <v>281</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7">
        <v>3.1E-2</v>
      </c>
      <c r="CEU2" t="s">
        <v>299</v>
      </c>
      <c r="CGA2" t="s">
        <v>300</v>
      </c>
      <c r="CHG2" t="s">
        <v>205</v>
      </c>
      <c r="CIM2" t="s">
        <v>284</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7">
        <v>3.4000000000000002E-2</v>
      </c>
      <c r="CJS2" t="s">
        <v>285</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7">
        <v>3.1E-2</v>
      </c>
      <c r="CME2" t="s">
        <v>213</v>
      </c>
      <c r="CNK2" t="s">
        <v>285</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7">
        <v>2.4E-2</v>
      </c>
      <c r="COQ2" t="s">
        <v>286</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7">
        <v>4.9000000000000002E-2</v>
      </c>
      <c r="CRC2" t="s">
        <v>288</v>
      </c>
      <c r="CSI2" t="s">
        <v>284</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7">
        <v>3.2000000000000001E-2</v>
      </c>
      <c r="CTO2" t="s">
        <v>285</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7">
        <v>2.3E-2</v>
      </c>
      <c r="CUU2" t="s">
        <v>286</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7">
        <v>5.0999999999999997E-2</v>
      </c>
      <c r="CXG2" t="s">
        <v>227</v>
      </c>
      <c r="CYM2" t="s">
        <v>284</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7">
        <v>2.9000000000000001E-2</v>
      </c>
      <c r="CZS2" t="s">
        <v>289</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7">
        <v>0.03</v>
      </c>
      <c r="DAY2" t="s">
        <v>290</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7">
        <v>2.7E-2</v>
      </c>
      <c r="DCE2" t="s">
        <v>291</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7">
        <v>2.4E-2</v>
      </c>
      <c r="DDK2" t="s">
        <v>292</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7">
        <v>3.3000000000000002E-2</v>
      </c>
      <c r="DEQ2" t="s">
        <v>293</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7">
        <v>2.5999999999999999E-2</v>
      </c>
      <c r="DFW2" t="s">
        <v>286</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7">
        <v>3.4000000000000002E-2</v>
      </c>
      <c r="DII2" t="s">
        <v>294</v>
      </c>
      <c r="DJO2" t="s">
        <v>285</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7">
        <v>2.3E-2</v>
      </c>
      <c r="DKU2" t="s">
        <v>286</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7">
        <v>3.1E-2</v>
      </c>
      <c r="DNG2" t="s">
        <v>301</v>
      </c>
      <c r="DOM2" t="s">
        <v>284</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7">
        <v>3.2000000000000001E-2</v>
      </c>
      <c r="DPS2" t="s">
        <v>291</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7">
        <v>2.4E-2</v>
      </c>
      <c r="DQY2" t="s">
        <v>292</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7">
        <v>3.3000000000000002E-2</v>
      </c>
      <c r="DSE2" t="s">
        <v>285</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7">
        <v>2.5000000000000001E-2</v>
      </c>
      <c r="DTK2" t="s">
        <v>302</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7">
        <v>3.4000000000000002E-2</v>
      </c>
      <c r="DUQ2" t="s">
        <v>296</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7">
        <v>2.4E-2</v>
      </c>
      <c r="DXC2" t="s">
        <v>303</v>
      </c>
      <c r="DYI2" t="s">
        <v>304</v>
      </c>
      <c r="DZO2" t="s">
        <v>305</v>
      </c>
      <c r="EAU2" t="s">
        <v>306</v>
      </c>
      <c r="ECA2" t="s">
        <v>307</v>
      </c>
      <c r="EDG2" t="s">
        <v>308</v>
      </c>
      <c r="EEM2" t="s">
        <v>309</v>
      </c>
      <c r="EFS2" t="s">
        <v>310</v>
      </c>
      <c r="EGY2" t="s">
        <v>311</v>
      </c>
      <c r="EIE2" t="s">
        <v>312</v>
      </c>
      <c r="EJK2" t="s">
        <v>313</v>
      </c>
    </row>
    <row r="3" spans="1:995 1027:2019 2051:3042 3075:3651" ht="12" customHeight="1">
      <c r="A3" s="128"/>
      <c r="B3" s="128"/>
      <c r="C3" s="129" t="s">
        <v>263</v>
      </c>
      <c r="D3" s="129" t="s">
        <v>15</v>
      </c>
      <c r="E3" s="130"/>
      <c r="F3" s="130"/>
      <c r="G3" s="130"/>
      <c r="H3" s="130"/>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row>
    <row r="4" spans="1:995 1027:2019 2051:3042 3075:3651" ht="12" customHeight="1">
      <c r="A4" s="128"/>
      <c r="B4" s="128"/>
      <c r="C4" s="129" t="s">
        <v>50</v>
      </c>
      <c r="D4" s="129" t="s">
        <v>16</v>
      </c>
      <c r="E4" s="130"/>
      <c r="F4" s="130"/>
      <c r="G4" s="129" t="s">
        <v>314</v>
      </c>
      <c r="H4" s="130"/>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row>
    <row r="5" spans="1:995 1027:2019 2051:3042 3075:3651" ht="12" customHeight="1">
      <c r="A5" s="128"/>
      <c r="B5" s="128"/>
      <c r="C5" s="129" t="s">
        <v>267</v>
      </c>
      <c r="D5" s="129" t="s">
        <v>18</v>
      </c>
      <c r="E5" s="130"/>
      <c r="F5" s="130"/>
      <c r="G5" s="130"/>
      <c r="H5" s="130"/>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row>
    <row r="6" spans="1:995 1027:2019 2051:3042 3075:3651" ht="12" customHeight="1">
      <c r="A6" s="128"/>
      <c r="B6" s="128"/>
      <c r="C6" s="129" t="s">
        <v>269</v>
      </c>
      <c r="D6" s="130"/>
      <c r="E6" s="131">
        <v>44197</v>
      </c>
      <c r="F6" s="130"/>
      <c r="G6" s="130"/>
      <c r="H6" s="130"/>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row>
    <row r="7" spans="1:995 1027:2019 2051:3042 3075:3651" ht="12" customHeight="1">
      <c r="A7" s="128"/>
      <c r="B7" s="128"/>
      <c r="C7" s="130"/>
      <c r="D7" s="130"/>
      <c r="E7" s="130"/>
      <c r="F7" s="130"/>
      <c r="G7" s="130"/>
      <c r="H7" s="130"/>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row>
    <row r="8" spans="1:995 1027:2019 2051:3042 3075:3651" ht="12" customHeight="1">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row>
    <row r="9" spans="1:995 1027:2019 2051:3042 3075:3651" ht="12" customHeight="1">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row>
    <row r="10" spans="1:995 1027:2019 2051:3042 3075:3651" ht="12" customHeight="1">
      <c r="A10" s="132" t="s">
        <v>315</v>
      </c>
      <c r="B10" s="133" t="s">
        <v>316</v>
      </c>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34" t="s">
        <v>198</v>
      </c>
    </row>
    <row r="11" spans="1:995 1027:2019 2051:3042 3075:3651" ht="12" customHeight="1">
      <c r="A11" s="128"/>
      <c r="B11" s="128" t="s">
        <v>317</v>
      </c>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34" t="s">
        <v>318</v>
      </c>
    </row>
    <row r="12" spans="1:995 1027:2019 2051:3042 3075:3651" ht="12"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34" t="s">
        <v>201</v>
      </c>
    </row>
    <row r="13" spans="1:995 1027:2019 2051:3042 3075:3651" ht="12" customHeight="1">
      <c r="A13" s="128"/>
      <c r="B13" s="124" t="s">
        <v>203</v>
      </c>
      <c r="C13" s="124">
        <v>2020</v>
      </c>
      <c r="D13" s="124">
        <v>2021</v>
      </c>
      <c r="E13" s="124">
        <v>2022</v>
      </c>
      <c r="F13" s="124">
        <v>2023</v>
      </c>
      <c r="G13" s="124">
        <v>2024</v>
      </c>
      <c r="H13" s="124">
        <v>2025</v>
      </c>
      <c r="I13" s="124">
        <v>2026</v>
      </c>
      <c r="J13" s="124">
        <v>2027</v>
      </c>
      <c r="K13" s="124">
        <v>2028</v>
      </c>
      <c r="L13" s="124">
        <v>2029</v>
      </c>
      <c r="M13" s="124">
        <v>2030</v>
      </c>
      <c r="N13" s="124">
        <v>2031</v>
      </c>
      <c r="O13" s="124">
        <v>2032</v>
      </c>
      <c r="P13" s="124">
        <v>2033</v>
      </c>
      <c r="Q13" s="124">
        <v>2034</v>
      </c>
      <c r="R13" s="124">
        <v>2035</v>
      </c>
      <c r="S13" s="124">
        <v>2036</v>
      </c>
      <c r="T13" s="124">
        <v>2037</v>
      </c>
      <c r="U13" s="124">
        <v>2038</v>
      </c>
      <c r="V13" s="124">
        <v>2039</v>
      </c>
      <c r="W13" s="124">
        <v>2040</v>
      </c>
      <c r="X13" s="124">
        <v>2041</v>
      </c>
      <c r="Y13" s="124">
        <v>2042</v>
      </c>
      <c r="Z13" s="124">
        <v>2043</v>
      </c>
      <c r="AA13" s="124">
        <v>2044</v>
      </c>
      <c r="AB13" s="124">
        <v>2045</v>
      </c>
      <c r="AC13" s="124">
        <v>2046</v>
      </c>
      <c r="AD13" s="124">
        <v>2047</v>
      </c>
      <c r="AE13" s="124">
        <v>2048</v>
      </c>
      <c r="AF13" s="124">
        <v>2049</v>
      </c>
      <c r="AG13" s="124">
        <v>2050</v>
      </c>
      <c r="AH13" s="124" t="s">
        <v>204</v>
      </c>
    </row>
    <row r="14" spans="1:995 1027:2019 2051:3042 3075:3651" ht="12"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row>
    <row r="15" spans="1:995 1027:2019 2051:3042 3075:3651" ht="12" customHeight="1">
      <c r="A15" s="128"/>
      <c r="B15" s="125" t="s">
        <v>79</v>
      </c>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row>
    <row r="16" spans="1:995 1027:2019 2051:3042 3075:3651" ht="12" customHeight="1">
      <c r="A16" s="132" t="s">
        <v>319</v>
      </c>
      <c r="B16" s="135" t="s">
        <v>284</v>
      </c>
      <c r="C16" s="135">
        <v>17.3</v>
      </c>
      <c r="D16" s="135">
        <v>17.18</v>
      </c>
      <c r="E16" s="135">
        <v>17.39</v>
      </c>
      <c r="F16" s="135">
        <v>17.28</v>
      </c>
      <c r="G16" s="135">
        <v>17.28</v>
      </c>
      <c r="H16" s="135">
        <v>17.37</v>
      </c>
      <c r="I16" s="135">
        <v>17.28</v>
      </c>
      <c r="J16" s="135">
        <v>17.23</v>
      </c>
      <c r="K16" s="135">
        <v>17.350000000000001</v>
      </c>
      <c r="L16" s="135">
        <v>17.53</v>
      </c>
      <c r="M16" s="135">
        <v>18.11</v>
      </c>
      <c r="N16" s="135">
        <v>18.399999999999999</v>
      </c>
      <c r="O16" s="135">
        <v>18.670000000000002</v>
      </c>
      <c r="P16" s="135">
        <v>18.89</v>
      </c>
      <c r="Q16" s="135">
        <v>19.100000000000001</v>
      </c>
      <c r="R16" s="135">
        <v>19.239999999999998</v>
      </c>
      <c r="S16" s="135">
        <v>19.41</v>
      </c>
      <c r="T16" s="135">
        <v>19.71</v>
      </c>
      <c r="U16" s="135">
        <v>19.98</v>
      </c>
      <c r="V16" s="135">
        <v>20.170000000000002</v>
      </c>
      <c r="W16" s="135">
        <v>20.38</v>
      </c>
      <c r="X16" s="135">
        <v>20.58</v>
      </c>
      <c r="Y16" s="135">
        <v>20.77</v>
      </c>
      <c r="Z16" s="135">
        <v>20.87</v>
      </c>
      <c r="AA16" s="135">
        <v>21.04</v>
      </c>
      <c r="AB16" s="135">
        <v>21.19</v>
      </c>
      <c r="AC16" s="135">
        <v>21.38</v>
      </c>
      <c r="AD16" s="135">
        <v>21.59</v>
      </c>
      <c r="AE16" s="135">
        <v>21.79</v>
      </c>
      <c r="AF16" s="135">
        <v>22.03</v>
      </c>
      <c r="AG16" s="135">
        <v>22.26</v>
      </c>
      <c r="AH16" s="136">
        <v>8.0000000000000002E-3</v>
      </c>
    </row>
    <row r="17" spans="1:34" ht="12" customHeight="1">
      <c r="A17" s="132" t="s">
        <v>320</v>
      </c>
      <c r="B17" s="135" t="s">
        <v>285</v>
      </c>
      <c r="C17" s="135">
        <v>17.75</v>
      </c>
      <c r="D17" s="135">
        <v>17.78</v>
      </c>
      <c r="E17" s="135">
        <v>18.84</v>
      </c>
      <c r="F17" s="135">
        <v>20.190000000000001</v>
      </c>
      <c r="G17" s="135">
        <v>20.9</v>
      </c>
      <c r="H17" s="135">
        <v>21.35</v>
      </c>
      <c r="I17" s="135">
        <v>21.96</v>
      </c>
      <c r="J17" s="135">
        <v>22.37</v>
      </c>
      <c r="K17" s="135">
        <v>22.57</v>
      </c>
      <c r="L17" s="135">
        <v>22.8</v>
      </c>
      <c r="M17" s="135">
        <v>23.13</v>
      </c>
      <c r="N17" s="135">
        <v>23.23</v>
      </c>
      <c r="O17" s="135">
        <v>23.46</v>
      </c>
      <c r="P17" s="135">
        <v>23.6</v>
      </c>
      <c r="Q17" s="135">
        <v>23.69</v>
      </c>
      <c r="R17" s="135">
        <v>23.53</v>
      </c>
      <c r="S17" s="135">
        <v>23.43</v>
      </c>
      <c r="T17" s="135">
        <v>23.59</v>
      </c>
      <c r="U17" s="135">
        <v>23.77</v>
      </c>
      <c r="V17" s="135">
        <v>23.63</v>
      </c>
      <c r="W17" s="135">
        <v>24</v>
      </c>
      <c r="X17" s="135">
        <v>24.13</v>
      </c>
      <c r="Y17" s="135">
        <v>24.22</v>
      </c>
      <c r="Z17" s="135">
        <v>24.34</v>
      </c>
      <c r="AA17" s="135">
        <v>24.51</v>
      </c>
      <c r="AB17" s="135">
        <v>24.75</v>
      </c>
      <c r="AC17" s="135">
        <v>24.88</v>
      </c>
      <c r="AD17" s="135">
        <v>24.97</v>
      </c>
      <c r="AE17" s="135">
        <v>25.02</v>
      </c>
      <c r="AF17" s="135">
        <v>25.18</v>
      </c>
      <c r="AG17" s="135">
        <v>25.32</v>
      </c>
      <c r="AH17" s="136">
        <v>1.2E-2</v>
      </c>
    </row>
    <row r="18" spans="1:34" ht="12" customHeight="1">
      <c r="A18" s="132" t="s">
        <v>321</v>
      </c>
      <c r="B18" s="135" t="s">
        <v>322</v>
      </c>
      <c r="C18" s="135">
        <v>10.14</v>
      </c>
      <c r="D18" s="135">
        <v>10.51</v>
      </c>
      <c r="E18" s="135">
        <v>10.199999999999999</v>
      </c>
      <c r="F18" s="135">
        <v>9.91</v>
      </c>
      <c r="G18" s="135">
        <v>9.65</v>
      </c>
      <c r="H18" s="135">
        <v>9.66</v>
      </c>
      <c r="I18" s="135">
        <v>9.74</v>
      </c>
      <c r="J18" s="135">
        <v>9.85</v>
      </c>
      <c r="K18" s="135">
        <v>9.92</v>
      </c>
      <c r="L18" s="135">
        <v>10.07</v>
      </c>
      <c r="M18" s="135">
        <v>10.42</v>
      </c>
      <c r="N18" s="135">
        <v>10.5</v>
      </c>
      <c r="O18" s="135">
        <v>10.58</v>
      </c>
      <c r="P18" s="135">
        <v>10.66</v>
      </c>
      <c r="Q18" s="135">
        <v>10.69</v>
      </c>
      <c r="R18" s="135">
        <v>10.7</v>
      </c>
      <c r="S18" s="135">
        <v>10.72</v>
      </c>
      <c r="T18" s="135">
        <v>10.73</v>
      </c>
      <c r="U18" s="135">
        <v>10.72</v>
      </c>
      <c r="V18" s="135">
        <v>10.71</v>
      </c>
      <c r="W18" s="135">
        <v>10.71</v>
      </c>
      <c r="X18" s="135">
        <v>10.73</v>
      </c>
      <c r="Y18" s="135">
        <v>10.76</v>
      </c>
      <c r="Z18" s="135">
        <v>10.78</v>
      </c>
      <c r="AA18" s="135">
        <v>10.8</v>
      </c>
      <c r="AB18" s="135">
        <v>10.82</v>
      </c>
      <c r="AC18" s="135">
        <v>10.83</v>
      </c>
      <c r="AD18" s="135">
        <v>10.84</v>
      </c>
      <c r="AE18" s="135">
        <v>10.83</v>
      </c>
      <c r="AF18" s="135">
        <v>10.83</v>
      </c>
      <c r="AG18" s="135">
        <v>10.86</v>
      </c>
      <c r="AH18" s="136">
        <v>2E-3</v>
      </c>
    </row>
    <row r="19" spans="1:34" ht="12" customHeight="1">
      <c r="A19" s="132" t="s">
        <v>323</v>
      </c>
      <c r="B19" s="135" t="s">
        <v>324</v>
      </c>
      <c r="C19" s="135">
        <v>35.770000000000003</v>
      </c>
      <c r="D19" s="135">
        <v>36.57</v>
      </c>
      <c r="E19" s="135">
        <v>36.200000000000003</v>
      </c>
      <c r="F19" s="135">
        <v>35.85</v>
      </c>
      <c r="G19" s="135">
        <v>35.56</v>
      </c>
      <c r="H19" s="135">
        <v>35.369999999999997</v>
      </c>
      <c r="I19" s="135">
        <v>35.270000000000003</v>
      </c>
      <c r="J19" s="135">
        <v>35.229999999999997</v>
      </c>
      <c r="K19" s="135">
        <v>35.18</v>
      </c>
      <c r="L19" s="135">
        <v>35.14</v>
      </c>
      <c r="M19" s="135">
        <v>35.11</v>
      </c>
      <c r="N19" s="135">
        <v>35.21</v>
      </c>
      <c r="O19" s="135">
        <v>35.22</v>
      </c>
      <c r="P19" s="135">
        <v>35.19</v>
      </c>
      <c r="Q19" s="135">
        <v>35.11</v>
      </c>
      <c r="R19" s="135">
        <v>34.97</v>
      </c>
      <c r="S19" s="135">
        <v>34.840000000000003</v>
      </c>
      <c r="T19" s="135">
        <v>34.729999999999997</v>
      </c>
      <c r="U19" s="135">
        <v>34.65</v>
      </c>
      <c r="V19" s="135">
        <v>34.57</v>
      </c>
      <c r="W19" s="135">
        <v>34.479999999999997</v>
      </c>
      <c r="X19" s="135">
        <v>34.43</v>
      </c>
      <c r="Y19" s="135">
        <v>34.35</v>
      </c>
      <c r="Z19" s="135">
        <v>34.26</v>
      </c>
      <c r="AA19" s="135">
        <v>34.18</v>
      </c>
      <c r="AB19" s="135">
        <v>34.14</v>
      </c>
      <c r="AC19" s="135">
        <v>34.020000000000003</v>
      </c>
      <c r="AD19" s="135">
        <v>33.89</v>
      </c>
      <c r="AE19" s="135">
        <v>33.72</v>
      </c>
      <c r="AF19" s="135">
        <v>33.47</v>
      </c>
      <c r="AG19" s="135">
        <v>33.26</v>
      </c>
      <c r="AH19" s="136">
        <v>-2E-3</v>
      </c>
    </row>
    <row r="20" spans="1:34" ht="12"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row>
    <row r="21" spans="1:34" ht="12" customHeight="1">
      <c r="A21" s="128"/>
      <c r="B21" s="125" t="s">
        <v>77</v>
      </c>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row>
    <row r="22" spans="1:34" ht="12" customHeight="1">
      <c r="A22" s="132" t="s">
        <v>325</v>
      </c>
      <c r="B22" s="135" t="s">
        <v>284</v>
      </c>
      <c r="C22" s="135">
        <v>12.77</v>
      </c>
      <c r="D22" s="135">
        <v>13.6</v>
      </c>
      <c r="E22" s="135">
        <v>14.13</v>
      </c>
      <c r="F22" s="135">
        <v>13.95</v>
      </c>
      <c r="G22" s="135">
        <v>13.99</v>
      </c>
      <c r="H22" s="135">
        <v>14.11</v>
      </c>
      <c r="I22" s="135">
        <v>13.96</v>
      </c>
      <c r="J22" s="135">
        <v>13.93</v>
      </c>
      <c r="K22" s="135">
        <v>14.11</v>
      </c>
      <c r="L22" s="135">
        <v>14.29</v>
      </c>
      <c r="M22" s="135">
        <v>14.97</v>
      </c>
      <c r="N22" s="135">
        <v>15.15</v>
      </c>
      <c r="O22" s="135">
        <v>15.32</v>
      </c>
      <c r="P22" s="135">
        <v>15.46</v>
      </c>
      <c r="Q22" s="135">
        <v>15.6</v>
      </c>
      <c r="R22" s="135">
        <v>15.65</v>
      </c>
      <c r="S22" s="135">
        <v>15.79</v>
      </c>
      <c r="T22" s="135">
        <v>16.09</v>
      </c>
      <c r="U22" s="135">
        <v>16.28</v>
      </c>
      <c r="V22" s="135">
        <v>16.37</v>
      </c>
      <c r="W22" s="135">
        <v>16.510000000000002</v>
      </c>
      <c r="X22" s="135">
        <v>16.66</v>
      </c>
      <c r="Y22" s="135">
        <v>16.8</v>
      </c>
      <c r="Z22" s="135">
        <v>16.809999999999999</v>
      </c>
      <c r="AA22" s="135">
        <v>16.96</v>
      </c>
      <c r="AB22" s="135">
        <v>17.059999999999999</v>
      </c>
      <c r="AC22" s="135">
        <v>17.22</v>
      </c>
      <c r="AD22" s="135">
        <v>17.38</v>
      </c>
      <c r="AE22" s="135">
        <v>17.53</v>
      </c>
      <c r="AF22" s="135">
        <v>17.73</v>
      </c>
      <c r="AG22" s="135">
        <v>17.899999999999999</v>
      </c>
      <c r="AH22" s="136">
        <v>1.0999999999999999E-2</v>
      </c>
    </row>
    <row r="23" spans="1:34" ht="12" customHeight="1">
      <c r="A23" s="132" t="s">
        <v>326</v>
      </c>
      <c r="B23" s="135" t="s">
        <v>285</v>
      </c>
      <c r="C23" s="135">
        <v>17.829999999999998</v>
      </c>
      <c r="D23" s="135">
        <v>17.899999999999999</v>
      </c>
      <c r="E23" s="135">
        <v>17.920000000000002</v>
      </c>
      <c r="F23" s="135">
        <v>18.27</v>
      </c>
      <c r="G23" s="135">
        <v>17.98</v>
      </c>
      <c r="H23" s="135">
        <v>17.420000000000002</v>
      </c>
      <c r="I23" s="135">
        <v>17.04</v>
      </c>
      <c r="J23" s="135">
        <v>17.45</v>
      </c>
      <c r="K23" s="135">
        <v>17.649999999999999</v>
      </c>
      <c r="L23" s="135">
        <v>17.88</v>
      </c>
      <c r="M23" s="135">
        <v>18.48</v>
      </c>
      <c r="N23" s="135">
        <v>18.579999999999998</v>
      </c>
      <c r="O23" s="135">
        <v>18.84</v>
      </c>
      <c r="P23" s="135">
        <v>18.98</v>
      </c>
      <c r="Q23" s="135">
        <v>19.09</v>
      </c>
      <c r="R23" s="135">
        <v>18.920000000000002</v>
      </c>
      <c r="S23" s="135">
        <v>18.82</v>
      </c>
      <c r="T23" s="135">
        <v>18.989999999999998</v>
      </c>
      <c r="U23" s="135">
        <v>19.170000000000002</v>
      </c>
      <c r="V23" s="135">
        <v>19.04</v>
      </c>
      <c r="W23" s="135">
        <v>19.41</v>
      </c>
      <c r="X23" s="135">
        <v>19.54</v>
      </c>
      <c r="Y23" s="135">
        <v>19.63</v>
      </c>
      <c r="Z23" s="135">
        <v>19.77</v>
      </c>
      <c r="AA23" s="135">
        <v>19.95</v>
      </c>
      <c r="AB23" s="135">
        <v>20.190000000000001</v>
      </c>
      <c r="AC23" s="135">
        <v>20.329999999999998</v>
      </c>
      <c r="AD23" s="135">
        <v>20.43</v>
      </c>
      <c r="AE23" s="135">
        <v>20.48</v>
      </c>
      <c r="AF23" s="135">
        <v>20.66</v>
      </c>
      <c r="AG23" s="135">
        <v>20.8</v>
      </c>
      <c r="AH23" s="136">
        <v>5.0000000000000001E-3</v>
      </c>
    </row>
    <row r="24" spans="1:34" ht="12" customHeight="1">
      <c r="A24" s="132" t="s">
        <v>327</v>
      </c>
      <c r="B24" s="135" t="s">
        <v>286</v>
      </c>
      <c r="C24" s="135">
        <v>5.25</v>
      </c>
      <c r="D24" s="135">
        <v>4.09</v>
      </c>
      <c r="E24" s="135">
        <v>5.16</v>
      </c>
      <c r="F24" s="135">
        <v>6.39</v>
      </c>
      <c r="G24" s="135">
        <v>7.42</v>
      </c>
      <c r="H24" s="135">
        <v>8.08</v>
      </c>
      <c r="I24" s="135">
        <v>8.8000000000000007</v>
      </c>
      <c r="J24" s="135">
        <v>9.27</v>
      </c>
      <c r="K24" s="135">
        <v>9.3800000000000008</v>
      </c>
      <c r="L24" s="135">
        <v>9.6300000000000008</v>
      </c>
      <c r="M24" s="135">
        <v>9.98</v>
      </c>
      <c r="N24" s="135">
        <v>10.06</v>
      </c>
      <c r="O24" s="135">
        <v>10.32</v>
      </c>
      <c r="P24" s="135">
        <v>10.49</v>
      </c>
      <c r="Q24" s="135">
        <v>10.66</v>
      </c>
      <c r="R24" s="135">
        <v>10.57</v>
      </c>
      <c r="S24" s="135">
        <v>10.58</v>
      </c>
      <c r="T24" s="135">
        <v>10.76</v>
      </c>
      <c r="U24" s="135">
        <v>10.94</v>
      </c>
      <c r="V24" s="135">
        <v>10.93</v>
      </c>
      <c r="W24" s="135">
        <v>11.26</v>
      </c>
      <c r="X24" s="135">
        <v>11.4</v>
      </c>
      <c r="Y24" s="135">
        <v>11.53</v>
      </c>
      <c r="Z24" s="135">
        <v>11.65</v>
      </c>
      <c r="AA24" s="135">
        <v>11.9</v>
      </c>
      <c r="AB24" s="135">
        <v>12.08</v>
      </c>
      <c r="AC24" s="135">
        <v>12.28</v>
      </c>
      <c r="AD24" s="135">
        <v>12.4</v>
      </c>
      <c r="AE24" s="135">
        <v>12.43</v>
      </c>
      <c r="AF24" s="135">
        <v>12.58</v>
      </c>
      <c r="AG24" s="135">
        <v>12.68</v>
      </c>
      <c r="AH24" s="136">
        <v>0.03</v>
      </c>
    </row>
    <row r="25" spans="1:34" ht="12" customHeight="1">
      <c r="A25" s="132" t="s">
        <v>328</v>
      </c>
      <c r="B25" s="135" t="s">
        <v>322</v>
      </c>
      <c r="C25" s="135">
        <v>7.23</v>
      </c>
      <c r="D25" s="135">
        <v>7.76</v>
      </c>
      <c r="E25" s="135">
        <v>7.76</v>
      </c>
      <c r="F25" s="135">
        <v>7.43</v>
      </c>
      <c r="G25" s="135">
        <v>7.15</v>
      </c>
      <c r="H25" s="135">
        <v>7.14</v>
      </c>
      <c r="I25" s="135">
        <v>7.19</v>
      </c>
      <c r="J25" s="135">
        <v>7.26</v>
      </c>
      <c r="K25" s="135">
        <v>7.3</v>
      </c>
      <c r="L25" s="135">
        <v>7.42</v>
      </c>
      <c r="M25" s="135">
        <v>7.67</v>
      </c>
      <c r="N25" s="135">
        <v>7.71</v>
      </c>
      <c r="O25" s="135">
        <v>7.76</v>
      </c>
      <c r="P25" s="135">
        <v>7.81</v>
      </c>
      <c r="Q25" s="135">
        <v>7.83</v>
      </c>
      <c r="R25" s="135">
        <v>7.82</v>
      </c>
      <c r="S25" s="135">
        <v>7.82</v>
      </c>
      <c r="T25" s="135">
        <v>7.83</v>
      </c>
      <c r="U25" s="135">
        <v>7.81</v>
      </c>
      <c r="V25" s="135">
        <v>7.78</v>
      </c>
      <c r="W25" s="135">
        <v>7.77</v>
      </c>
      <c r="X25" s="135">
        <v>7.78</v>
      </c>
      <c r="Y25" s="135">
        <v>7.8</v>
      </c>
      <c r="Z25" s="135">
        <v>7.81</v>
      </c>
      <c r="AA25" s="135">
        <v>7.83</v>
      </c>
      <c r="AB25" s="135">
        <v>7.84</v>
      </c>
      <c r="AC25" s="135">
        <v>7.84</v>
      </c>
      <c r="AD25" s="135">
        <v>7.85</v>
      </c>
      <c r="AE25" s="135">
        <v>7.82</v>
      </c>
      <c r="AF25" s="135">
        <v>7.82</v>
      </c>
      <c r="AG25" s="135">
        <v>7.83</v>
      </c>
      <c r="AH25" s="136">
        <v>3.0000000000000001E-3</v>
      </c>
    </row>
    <row r="26" spans="1:34" ht="12" customHeight="1">
      <c r="A26" s="132" t="s">
        <v>329</v>
      </c>
      <c r="B26" s="135" t="s">
        <v>324</v>
      </c>
      <c r="C26" s="135">
        <v>31.32</v>
      </c>
      <c r="D26" s="135">
        <v>31.75</v>
      </c>
      <c r="E26" s="135">
        <v>31.37</v>
      </c>
      <c r="F26" s="135">
        <v>30.77</v>
      </c>
      <c r="G26" s="135">
        <v>30.36</v>
      </c>
      <c r="H26" s="135">
        <v>30.11</v>
      </c>
      <c r="I26" s="135">
        <v>29.89</v>
      </c>
      <c r="J26" s="135">
        <v>29.8</v>
      </c>
      <c r="K26" s="135">
        <v>29.67</v>
      </c>
      <c r="L26" s="135">
        <v>29.54</v>
      </c>
      <c r="M26" s="135">
        <v>29.45</v>
      </c>
      <c r="N26" s="135">
        <v>29.52</v>
      </c>
      <c r="O26" s="135">
        <v>29.41</v>
      </c>
      <c r="P26" s="135">
        <v>29.36</v>
      </c>
      <c r="Q26" s="135">
        <v>29.21</v>
      </c>
      <c r="R26" s="135">
        <v>29.01</v>
      </c>
      <c r="S26" s="135">
        <v>28.8</v>
      </c>
      <c r="T26" s="135">
        <v>28.62</v>
      </c>
      <c r="U26" s="135">
        <v>28.48</v>
      </c>
      <c r="V26" s="135">
        <v>28.33</v>
      </c>
      <c r="W26" s="135">
        <v>28.19</v>
      </c>
      <c r="X26" s="135">
        <v>28.05</v>
      </c>
      <c r="Y26" s="135">
        <v>27.89</v>
      </c>
      <c r="Z26" s="135">
        <v>27.75</v>
      </c>
      <c r="AA26" s="135">
        <v>27.57</v>
      </c>
      <c r="AB26" s="135">
        <v>27.44</v>
      </c>
      <c r="AC26" s="135">
        <v>27.27</v>
      </c>
      <c r="AD26" s="135">
        <v>27.07</v>
      </c>
      <c r="AE26" s="135">
        <v>26.84</v>
      </c>
      <c r="AF26" s="135">
        <v>26.56</v>
      </c>
      <c r="AG26" s="135">
        <v>26.34</v>
      </c>
      <c r="AH26" s="136">
        <v>-6.0000000000000001E-3</v>
      </c>
    </row>
    <row r="27" spans="1:34" ht="12"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row>
    <row r="28" spans="1:34" ht="12" customHeight="1">
      <c r="A28" s="128"/>
      <c r="B28" s="125" t="s">
        <v>330</v>
      </c>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row>
    <row r="29" spans="1:34" ht="12" customHeight="1">
      <c r="A29" s="132" t="s">
        <v>331</v>
      </c>
      <c r="B29" s="135" t="s">
        <v>284</v>
      </c>
      <c r="C29" s="135">
        <v>7.62</v>
      </c>
      <c r="D29" s="135">
        <v>8.5</v>
      </c>
      <c r="E29" s="135">
        <v>9</v>
      </c>
      <c r="F29" s="135">
        <v>8.7899999999999991</v>
      </c>
      <c r="G29" s="135">
        <v>8.84</v>
      </c>
      <c r="H29" s="135">
        <v>8.9499999999999993</v>
      </c>
      <c r="I29" s="135">
        <v>8.8000000000000007</v>
      </c>
      <c r="J29" s="135">
        <v>8.7799999999999994</v>
      </c>
      <c r="K29" s="135">
        <v>8.9600000000000009</v>
      </c>
      <c r="L29" s="135">
        <v>9.1300000000000008</v>
      </c>
      <c r="M29" s="135">
        <v>9.56</v>
      </c>
      <c r="N29" s="135">
        <v>9.7200000000000006</v>
      </c>
      <c r="O29" s="135">
        <v>9.85</v>
      </c>
      <c r="P29" s="135">
        <v>9.98</v>
      </c>
      <c r="Q29" s="135">
        <v>10.119999999999999</v>
      </c>
      <c r="R29" s="135">
        <v>10.16</v>
      </c>
      <c r="S29" s="135">
        <v>10.3</v>
      </c>
      <c r="T29" s="135">
        <v>10.6</v>
      </c>
      <c r="U29" s="135">
        <v>10.78</v>
      </c>
      <c r="V29" s="135">
        <v>10.86</v>
      </c>
      <c r="W29" s="135">
        <v>11</v>
      </c>
      <c r="X29" s="135">
        <v>11.15</v>
      </c>
      <c r="Y29" s="135">
        <v>11.28</v>
      </c>
      <c r="Z29" s="135">
        <v>11.29</v>
      </c>
      <c r="AA29" s="135">
        <v>11.44</v>
      </c>
      <c r="AB29" s="135">
        <v>11.54</v>
      </c>
      <c r="AC29" s="135">
        <v>11.71</v>
      </c>
      <c r="AD29" s="135">
        <v>11.87</v>
      </c>
      <c r="AE29" s="135">
        <v>12.02</v>
      </c>
      <c r="AF29" s="135">
        <v>12.22</v>
      </c>
      <c r="AG29" s="135">
        <v>12.39</v>
      </c>
      <c r="AH29" s="136">
        <v>1.6E-2</v>
      </c>
    </row>
    <row r="30" spans="1:34" ht="12" customHeight="1">
      <c r="A30" s="132" t="s">
        <v>332</v>
      </c>
      <c r="B30" s="135" t="s">
        <v>285</v>
      </c>
      <c r="C30" s="135">
        <v>17.75</v>
      </c>
      <c r="D30" s="135">
        <v>17.78</v>
      </c>
      <c r="E30" s="135">
        <v>17.829999999999998</v>
      </c>
      <c r="F30" s="135">
        <v>18.260000000000002</v>
      </c>
      <c r="G30" s="135">
        <v>17.97</v>
      </c>
      <c r="H30" s="135">
        <v>17.420000000000002</v>
      </c>
      <c r="I30" s="135">
        <v>17.04</v>
      </c>
      <c r="J30" s="135">
        <v>17.46</v>
      </c>
      <c r="K30" s="135">
        <v>17.670000000000002</v>
      </c>
      <c r="L30" s="135">
        <v>17.899999999999999</v>
      </c>
      <c r="M30" s="135">
        <v>18.23</v>
      </c>
      <c r="N30" s="135">
        <v>18.350000000000001</v>
      </c>
      <c r="O30" s="135">
        <v>18.559999999999999</v>
      </c>
      <c r="P30" s="135">
        <v>18.71</v>
      </c>
      <c r="Q30" s="135">
        <v>18.82</v>
      </c>
      <c r="R30" s="135">
        <v>18.66</v>
      </c>
      <c r="S30" s="135">
        <v>18.559999999999999</v>
      </c>
      <c r="T30" s="135">
        <v>18.72</v>
      </c>
      <c r="U30" s="135">
        <v>18.91</v>
      </c>
      <c r="V30" s="135">
        <v>18.77</v>
      </c>
      <c r="W30" s="135">
        <v>19.14</v>
      </c>
      <c r="X30" s="135">
        <v>19.28</v>
      </c>
      <c r="Y30" s="135">
        <v>19.37</v>
      </c>
      <c r="Z30" s="135">
        <v>19.510000000000002</v>
      </c>
      <c r="AA30" s="135">
        <v>19.690000000000001</v>
      </c>
      <c r="AB30" s="135">
        <v>19.940000000000001</v>
      </c>
      <c r="AC30" s="135">
        <v>20.079999999999998</v>
      </c>
      <c r="AD30" s="135">
        <v>20.18</v>
      </c>
      <c r="AE30" s="135">
        <v>20.25</v>
      </c>
      <c r="AF30" s="135">
        <v>20.43</v>
      </c>
      <c r="AG30" s="135">
        <v>20.57</v>
      </c>
      <c r="AH30" s="136">
        <v>5.0000000000000001E-3</v>
      </c>
    </row>
    <row r="31" spans="1:34" ht="12" customHeight="1">
      <c r="A31" s="132" t="s">
        <v>333</v>
      </c>
      <c r="B31" s="135" t="s">
        <v>286</v>
      </c>
      <c r="C31" s="135">
        <v>5.42</v>
      </c>
      <c r="D31" s="135">
        <v>4.43</v>
      </c>
      <c r="E31" s="135">
        <v>5.81</v>
      </c>
      <c r="F31" s="135">
        <v>7.35</v>
      </c>
      <c r="G31" s="135">
        <v>8.6</v>
      </c>
      <c r="H31" s="135">
        <v>9.59</v>
      </c>
      <c r="I31" s="135">
        <v>10.68</v>
      </c>
      <c r="J31" s="135">
        <v>11.12</v>
      </c>
      <c r="K31" s="135">
        <v>11.32</v>
      </c>
      <c r="L31" s="135">
        <v>11.56</v>
      </c>
      <c r="M31" s="135">
        <v>11.89</v>
      </c>
      <c r="N31" s="135">
        <v>11.99</v>
      </c>
      <c r="O31" s="135">
        <v>12.21</v>
      </c>
      <c r="P31" s="135">
        <v>12.4</v>
      </c>
      <c r="Q31" s="135">
        <v>12.54</v>
      </c>
      <c r="R31" s="135">
        <v>12.44</v>
      </c>
      <c r="S31" s="135">
        <v>12.44</v>
      </c>
      <c r="T31" s="135">
        <v>12.62</v>
      </c>
      <c r="U31" s="135">
        <v>12.82</v>
      </c>
      <c r="V31" s="135">
        <v>12.8</v>
      </c>
      <c r="W31" s="135">
        <v>13.13</v>
      </c>
      <c r="X31" s="135">
        <v>13.28</v>
      </c>
      <c r="Y31" s="135">
        <v>13.39</v>
      </c>
      <c r="Z31" s="135">
        <v>13.5</v>
      </c>
      <c r="AA31" s="135">
        <v>13.73</v>
      </c>
      <c r="AB31" s="135">
        <v>13.94</v>
      </c>
      <c r="AC31" s="135">
        <v>14.09</v>
      </c>
      <c r="AD31" s="135">
        <v>14.18</v>
      </c>
      <c r="AE31" s="135">
        <v>14.23</v>
      </c>
      <c r="AF31" s="135">
        <v>14.37</v>
      </c>
      <c r="AG31" s="135">
        <v>14.53</v>
      </c>
      <c r="AH31" s="136">
        <v>3.3000000000000002E-2</v>
      </c>
    </row>
    <row r="32" spans="1:34" ht="12" customHeight="1">
      <c r="A32" s="132" t="s">
        <v>334</v>
      </c>
      <c r="B32" s="135" t="s">
        <v>335</v>
      </c>
      <c r="C32" s="135">
        <v>3.06</v>
      </c>
      <c r="D32" s="135">
        <v>4.05</v>
      </c>
      <c r="E32" s="135">
        <v>3.98</v>
      </c>
      <c r="F32" s="135">
        <v>3.56</v>
      </c>
      <c r="G32" s="135">
        <v>3.22</v>
      </c>
      <c r="H32" s="135">
        <v>3.17</v>
      </c>
      <c r="I32" s="135">
        <v>3.2</v>
      </c>
      <c r="J32" s="135">
        <v>3.29</v>
      </c>
      <c r="K32" s="135">
        <v>3.36</v>
      </c>
      <c r="L32" s="135">
        <v>3.46</v>
      </c>
      <c r="M32" s="135">
        <v>3.52</v>
      </c>
      <c r="N32" s="135">
        <v>3.54</v>
      </c>
      <c r="O32" s="135">
        <v>3.57</v>
      </c>
      <c r="P32" s="135">
        <v>3.61</v>
      </c>
      <c r="Q32" s="135">
        <v>3.61</v>
      </c>
      <c r="R32" s="135">
        <v>3.59</v>
      </c>
      <c r="S32" s="135">
        <v>3.59</v>
      </c>
      <c r="T32" s="135">
        <v>3.58</v>
      </c>
      <c r="U32" s="135">
        <v>3.56</v>
      </c>
      <c r="V32" s="135">
        <v>3.53</v>
      </c>
      <c r="W32" s="135">
        <v>3.51</v>
      </c>
      <c r="X32" s="135">
        <v>3.51</v>
      </c>
      <c r="Y32" s="135">
        <v>3.51</v>
      </c>
      <c r="Z32" s="135">
        <v>3.5</v>
      </c>
      <c r="AA32" s="135">
        <v>3.52</v>
      </c>
      <c r="AB32" s="135">
        <v>3.5</v>
      </c>
      <c r="AC32" s="135">
        <v>3.49</v>
      </c>
      <c r="AD32" s="135">
        <v>3.5</v>
      </c>
      <c r="AE32" s="135">
        <v>3.47</v>
      </c>
      <c r="AF32" s="135">
        <v>3.45</v>
      </c>
      <c r="AG32" s="135">
        <v>3.46</v>
      </c>
      <c r="AH32" s="136">
        <v>4.0000000000000001E-3</v>
      </c>
    </row>
    <row r="33" spans="1:34" ht="12" customHeight="1">
      <c r="A33" s="132" t="s">
        <v>336</v>
      </c>
      <c r="B33" s="135" t="s">
        <v>337</v>
      </c>
      <c r="C33" s="135">
        <v>4.0199999999999996</v>
      </c>
      <c r="D33" s="135">
        <v>3.6</v>
      </c>
      <c r="E33" s="135">
        <v>3.36</v>
      </c>
      <c r="F33" s="135">
        <v>3.21</v>
      </c>
      <c r="G33" s="135">
        <v>3.12</v>
      </c>
      <c r="H33" s="135">
        <v>3.07</v>
      </c>
      <c r="I33" s="135">
        <v>3.03</v>
      </c>
      <c r="J33" s="135">
        <v>3.01</v>
      </c>
      <c r="K33" s="135">
        <v>3.01</v>
      </c>
      <c r="L33" s="135">
        <v>3.04</v>
      </c>
      <c r="M33" s="135">
        <v>3.07</v>
      </c>
      <c r="N33" s="135">
        <v>3.1</v>
      </c>
      <c r="O33" s="135">
        <v>3.14</v>
      </c>
      <c r="P33" s="135">
        <v>3.17</v>
      </c>
      <c r="Q33" s="135">
        <v>3.2</v>
      </c>
      <c r="R33" s="135">
        <v>3.23</v>
      </c>
      <c r="S33" s="135">
        <v>3.26</v>
      </c>
      <c r="T33" s="135">
        <v>3.29</v>
      </c>
      <c r="U33" s="135">
        <v>3.33</v>
      </c>
      <c r="V33" s="135">
        <v>3.36</v>
      </c>
      <c r="W33" s="135">
        <v>3.4</v>
      </c>
      <c r="X33" s="135">
        <v>3.43</v>
      </c>
      <c r="Y33" s="135">
        <v>3.47</v>
      </c>
      <c r="Z33" s="135">
        <v>3.51</v>
      </c>
      <c r="AA33" s="135">
        <v>3.55</v>
      </c>
      <c r="AB33" s="135">
        <v>3.59</v>
      </c>
      <c r="AC33" s="135">
        <v>3.62</v>
      </c>
      <c r="AD33" s="135">
        <v>3.66</v>
      </c>
      <c r="AE33" s="135">
        <v>3.7</v>
      </c>
      <c r="AF33" s="135">
        <v>3.74</v>
      </c>
      <c r="AG33" s="135">
        <v>3.78</v>
      </c>
      <c r="AH33" s="136">
        <v>-2E-3</v>
      </c>
    </row>
    <row r="34" spans="1:34" ht="12" customHeight="1">
      <c r="A34" s="132" t="s">
        <v>338</v>
      </c>
      <c r="B34" s="135" t="s">
        <v>339</v>
      </c>
      <c r="C34" s="135">
        <v>2.82</v>
      </c>
      <c r="D34" s="135">
        <v>2.83</v>
      </c>
      <c r="E34" s="135">
        <v>2.88</v>
      </c>
      <c r="F34" s="135">
        <v>2.87</v>
      </c>
      <c r="G34" s="135">
        <v>2.87</v>
      </c>
      <c r="H34" s="135">
        <v>2.86</v>
      </c>
      <c r="I34" s="135">
        <v>2.85</v>
      </c>
      <c r="J34" s="135">
        <v>2.84</v>
      </c>
      <c r="K34" s="135">
        <v>2.83</v>
      </c>
      <c r="L34" s="135">
        <v>2.82</v>
      </c>
      <c r="M34" s="135">
        <v>2.83</v>
      </c>
      <c r="N34" s="135">
        <v>2.83</v>
      </c>
      <c r="O34" s="135">
        <v>2.82</v>
      </c>
      <c r="P34" s="135">
        <v>2.82</v>
      </c>
      <c r="Q34" s="135">
        <v>2.82</v>
      </c>
      <c r="R34" s="135">
        <v>2.82</v>
      </c>
      <c r="S34" s="135">
        <v>2.82</v>
      </c>
      <c r="T34" s="135">
        <v>2.83</v>
      </c>
      <c r="U34" s="135">
        <v>2.83</v>
      </c>
      <c r="V34" s="135">
        <v>2.83</v>
      </c>
      <c r="W34" s="135">
        <v>2.84</v>
      </c>
      <c r="X34" s="135">
        <v>2.84</v>
      </c>
      <c r="Y34" s="135">
        <v>2.84</v>
      </c>
      <c r="Z34" s="135">
        <v>2.85</v>
      </c>
      <c r="AA34" s="135">
        <v>2.85</v>
      </c>
      <c r="AB34" s="135">
        <v>2.86</v>
      </c>
      <c r="AC34" s="135">
        <v>2.86</v>
      </c>
      <c r="AD34" s="135">
        <v>2.87</v>
      </c>
      <c r="AE34" s="135">
        <v>2.88</v>
      </c>
      <c r="AF34" s="135">
        <v>2.89</v>
      </c>
      <c r="AG34" s="135">
        <v>2.9</v>
      </c>
      <c r="AH34" s="136">
        <v>1E-3</v>
      </c>
    </row>
    <row r="35" spans="1:34" ht="12" customHeight="1">
      <c r="A35" s="132" t="s">
        <v>340</v>
      </c>
      <c r="B35" s="135" t="s">
        <v>341</v>
      </c>
      <c r="C35" s="137" t="s">
        <v>342</v>
      </c>
      <c r="D35" s="137" t="s">
        <v>342</v>
      </c>
      <c r="E35" s="137" t="s">
        <v>342</v>
      </c>
      <c r="F35" s="137" t="s">
        <v>342</v>
      </c>
      <c r="G35" s="137" t="s">
        <v>342</v>
      </c>
      <c r="H35" s="137" t="s">
        <v>342</v>
      </c>
      <c r="I35" s="137" t="s">
        <v>342</v>
      </c>
      <c r="J35" s="137" t="s">
        <v>342</v>
      </c>
      <c r="K35" s="137" t="s">
        <v>342</v>
      </c>
      <c r="L35" s="137" t="s">
        <v>342</v>
      </c>
      <c r="M35" s="137" t="s">
        <v>342</v>
      </c>
      <c r="N35" s="137" t="s">
        <v>342</v>
      </c>
      <c r="O35" s="137" t="s">
        <v>342</v>
      </c>
      <c r="P35" s="137" t="s">
        <v>342</v>
      </c>
      <c r="Q35" s="137" t="s">
        <v>342</v>
      </c>
      <c r="R35" s="137" t="s">
        <v>342</v>
      </c>
      <c r="S35" s="137" t="s">
        <v>342</v>
      </c>
      <c r="T35" s="137" t="s">
        <v>342</v>
      </c>
      <c r="U35" s="137" t="s">
        <v>342</v>
      </c>
      <c r="V35" s="137" t="s">
        <v>342</v>
      </c>
      <c r="W35" s="137" t="s">
        <v>342</v>
      </c>
      <c r="X35" s="137" t="s">
        <v>342</v>
      </c>
      <c r="Y35" s="137" t="s">
        <v>342</v>
      </c>
      <c r="Z35" s="137" t="s">
        <v>342</v>
      </c>
      <c r="AA35" s="137" t="s">
        <v>342</v>
      </c>
      <c r="AB35" s="137" t="s">
        <v>342</v>
      </c>
      <c r="AC35" s="137" t="s">
        <v>342</v>
      </c>
      <c r="AD35" s="137" t="s">
        <v>342</v>
      </c>
      <c r="AE35" s="137" t="s">
        <v>342</v>
      </c>
      <c r="AF35" s="137" t="s">
        <v>342</v>
      </c>
      <c r="AG35" s="137" t="s">
        <v>342</v>
      </c>
      <c r="AH35" s="137" t="s">
        <v>342</v>
      </c>
    </row>
    <row r="36" spans="1:34" ht="12" customHeight="1">
      <c r="A36" s="132" t="s">
        <v>343</v>
      </c>
      <c r="B36" s="135" t="s">
        <v>324</v>
      </c>
      <c r="C36" s="135">
        <v>20.7</v>
      </c>
      <c r="D36" s="135">
        <v>20.96</v>
      </c>
      <c r="E36" s="135">
        <v>20.47</v>
      </c>
      <c r="F36" s="135">
        <v>19.78</v>
      </c>
      <c r="G36" s="135">
        <v>19.36</v>
      </c>
      <c r="H36" s="135">
        <v>19.11</v>
      </c>
      <c r="I36" s="135">
        <v>18.96</v>
      </c>
      <c r="J36" s="135">
        <v>18.84</v>
      </c>
      <c r="K36" s="135">
        <v>18.739999999999998</v>
      </c>
      <c r="L36" s="135">
        <v>18.66</v>
      </c>
      <c r="M36" s="135">
        <v>18.62</v>
      </c>
      <c r="N36" s="135">
        <v>18.68</v>
      </c>
      <c r="O36" s="135">
        <v>18.63</v>
      </c>
      <c r="P36" s="135">
        <v>18.55</v>
      </c>
      <c r="Q36" s="135">
        <v>18.45</v>
      </c>
      <c r="R36" s="135">
        <v>18.350000000000001</v>
      </c>
      <c r="S36" s="135">
        <v>18.239999999999998</v>
      </c>
      <c r="T36" s="135">
        <v>18.12</v>
      </c>
      <c r="U36" s="135">
        <v>18.04</v>
      </c>
      <c r="V36" s="135">
        <v>17.940000000000001</v>
      </c>
      <c r="W36" s="135">
        <v>17.84</v>
      </c>
      <c r="X36" s="135">
        <v>17.75</v>
      </c>
      <c r="Y36" s="135">
        <v>17.66</v>
      </c>
      <c r="Z36" s="135">
        <v>17.55</v>
      </c>
      <c r="AA36" s="135">
        <v>17.489999999999998</v>
      </c>
      <c r="AB36" s="135">
        <v>17.399999999999999</v>
      </c>
      <c r="AC36" s="135">
        <v>17.29</v>
      </c>
      <c r="AD36" s="135">
        <v>17.18</v>
      </c>
      <c r="AE36" s="135">
        <v>17.05</v>
      </c>
      <c r="AF36" s="135">
        <v>16.89</v>
      </c>
      <c r="AG36" s="135">
        <v>16.78</v>
      </c>
      <c r="AH36" s="136">
        <v>-7.0000000000000001E-3</v>
      </c>
    </row>
    <row r="37" spans="1:34" ht="12" customHeight="1">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row>
    <row r="38" spans="1:34" ht="12" customHeight="1">
      <c r="A38" s="128"/>
      <c r="B38" s="125" t="s">
        <v>81</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row>
    <row r="39" spans="1:34" ht="12" customHeight="1">
      <c r="A39" s="132" t="s">
        <v>344</v>
      </c>
      <c r="B39" s="135" t="s">
        <v>284</v>
      </c>
      <c r="C39" s="135">
        <v>11.99</v>
      </c>
      <c r="D39" s="135">
        <v>12.92</v>
      </c>
      <c r="E39" s="135">
        <v>13.39</v>
      </c>
      <c r="F39" s="135">
        <v>13.18</v>
      </c>
      <c r="G39" s="135">
        <v>13.23</v>
      </c>
      <c r="H39" s="135">
        <v>13.33</v>
      </c>
      <c r="I39" s="135">
        <v>13.19</v>
      </c>
      <c r="J39" s="135">
        <v>13.16</v>
      </c>
      <c r="K39" s="135">
        <v>13.34</v>
      </c>
      <c r="L39" s="135">
        <v>13.5</v>
      </c>
      <c r="M39" s="135">
        <v>14.33</v>
      </c>
      <c r="N39" s="135">
        <v>14.46</v>
      </c>
      <c r="O39" s="135">
        <v>14.63</v>
      </c>
      <c r="P39" s="135">
        <v>14.75</v>
      </c>
      <c r="Q39" s="135">
        <v>14.87</v>
      </c>
      <c r="R39" s="135">
        <v>14.9</v>
      </c>
      <c r="S39" s="135">
        <v>15.02</v>
      </c>
      <c r="T39" s="135">
        <v>15.29</v>
      </c>
      <c r="U39" s="135">
        <v>15.44</v>
      </c>
      <c r="V39" s="135">
        <v>15.51</v>
      </c>
      <c r="W39" s="135">
        <v>15.64</v>
      </c>
      <c r="X39" s="135">
        <v>15.76</v>
      </c>
      <c r="Y39" s="135">
        <v>15.87</v>
      </c>
      <c r="Z39" s="135">
        <v>15.87</v>
      </c>
      <c r="AA39" s="135">
        <v>16.010000000000002</v>
      </c>
      <c r="AB39" s="135">
        <v>16.09</v>
      </c>
      <c r="AC39" s="135">
        <v>16.23</v>
      </c>
      <c r="AD39" s="135">
        <v>16.37</v>
      </c>
      <c r="AE39" s="135">
        <v>16.489999999999998</v>
      </c>
      <c r="AF39" s="135">
        <v>16.66</v>
      </c>
      <c r="AG39" s="135">
        <v>16.8</v>
      </c>
      <c r="AH39" s="136">
        <v>1.0999999999999999E-2</v>
      </c>
    </row>
    <row r="40" spans="1:34" ht="12" customHeight="1">
      <c r="A40" s="132" t="s">
        <v>345</v>
      </c>
      <c r="B40" s="135" t="s">
        <v>289</v>
      </c>
      <c r="C40" s="135">
        <v>21.2</v>
      </c>
      <c r="D40" s="135">
        <v>22.25</v>
      </c>
      <c r="E40" s="135">
        <v>23.61</v>
      </c>
      <c r="F40" s="135">
        <v>23.11</v>
      </c>
      <c r="G40" s="135">
        <v>22.84</v>
      </c>
      <c r="H40" s="135">
        <v>22.61</v>
      </c>
      <c r="I40" s="135">
        <v>22.53</v>
      </c>
      <c r="J40" s="135">
        <v>23.05</v>
      </c>
      <c r="K40" s="135">
        <v>23.28</v>
      </c>
      <c r="L40" s="135">
        <v>23.64</v>
      </c>
      <c r="M40" s="135">
        <v>24.64</v>
      </c>
      <c r="N40" s="135">
        <v>24.56</v>
      </c>
      <c r="O40" s="135">
        <v>24.88</v>
      </c>
      <c r="P40" s="135">
        <v>25.09</v>
      </c>
      <c r="Q40" s="135">
        <v>25.61</v>
      </c>
      <c r="R40" s="135">
        <v>25.3</v>
      </c>
      <c r="S40" s="135">
        <v>25.38</v>
      </c>
      <c r="T40" s="135">
        <v>25.66</v>
      </c>
      <c r="U40" s="135">
        <v>25.93</v>
      </c>
      <c r="V40" s="135">
        <v>25.98</v>
      </c>
      <c r="W40" s="135">
        <v>26.16</v>
      </c>
      <c r="X40" s="135">
        <v>26.36</v>
      </c>
      <c r="Y40" s="135">
        <v>26.34</v>
      </c>
      <c r="Z40" s="135">
        <v>26.48</v>
      </c>
      <c r="AA40" s="135">
        <v>26.68</v>
      </c>
      <c r="AB40" s="135">
        <v>26.96</v>
      </c>
      <c r="AC40" s="135">
        <v>27.09</v>
      </c>
      <c r="AD40" s="135">
        <v>27.21</v>
      </c>
      <c r="AE40" s="135">
        <v>27.35</v>
      </c>
      <c r="AF40" s="135">
        <v>27.55</v>
      </c>
      <c r="AG40" s="135">
        <v>27.76</v>
      </c>
      <c r="AH40" s="136">
        <v>8.9999999999999993E-3</v>
      </c>
    </row>
    <row r="41" spans="1:34" ht="12" customHeight="1">
      <c r="A41" s="132" t="s">
        <v>346</v>
      </c>
      <c r="B41" s="135" t="s">
        <v>291</v>
      </c>
      <c r="C41" s="135">
        <v>18.75</v>
      </c>
      <c r="D41" s="135">
        <v>19.579999999999998</v>
      </c>
      <c r="E41" s="135">
        <v>19.850000000000001</v>
      </c>
      <c r="F41" s="135">
        <v>19.73</v>
      </c>
      <c r="G41" s="135">
        <v>19.55</v>
      </c>
      <c r="H41" s="135">
        <v>19.399999999999999</v>
      </c>
      <c r="I41" s="135">
        <v>19.37</v>
      </c>
      <c r="J41" s="135">
        <v>19.8</v>
      </c>
      <c r="K41" s="135">
        <v>19.989999999999998</v>
      </c>
      <c r="L41" s="135">
        <v>20.27</v>
      </c>
      <c r="M41" s="135">
        <v>21.25</v>
      </c>
      <c r="N41" s="135">
        <v>21.16</v>
      </c>
      <c r="O41" s="135">
        <v>21.43</v>
      </c>
      <c r="P41" s="135">
        <v>21.58</v>
      </c>
      <c r="Q41" s="135">
        <v>22</v>
      </c>
      <c r="R41" s="135">
        <v>21.72</v>
      </c>
      <c r="S41" s="135">
        <v>21.77</v>
      </c>
      <c r="T41" s="135">
        <v>22.01</v>
      </c>
      <c r="U41" s="135">
        <v>22.22</v>
      </c>
      <c r="V41" s="135">
        <v>22.25</v>
      </c>
      <c r="W41" s="135">
        <v>22.39</v>
      </c>
      <c r="X41" s="135">
        <v>22.55</v>
      </c>
      <c r="Y41" s="135">
        <v>22.52</v>
      </c>
      <c r="Z41" s="135">
        <v>22.62</v>
      </c>
      <c r="AA41" s="135">
        <v>22.78</v>
      </c>
      <c r="AB41" s="135">
        <v>23</v>
      </c>
      <c r="AC41" s="135">
        <v>23.07</v>
      </c>
      <c r="AD41" s="135">
        <v>23.17</v>
      </c>
      <c r="AE41" s="135">
        <v>23.26</v>
      </c>
      <c r="AF41" s="135">
        <v>23.43</v>
      </c>
      <c r="AG41" s="135">
        <v>23.6</v>
      </c>
      <c r="AH41" s="136">
        <v>8.0000000000000002E-3</v>
      </c>
    </row>
    <row r="42" spans="1:34" ht="12" customHeight="1">
      <c r="A42" s="132" t="s">
        <v>347</v>
      </c>
      <c r="B42" s="135" t="s">
        <v>292</v>
      </c>
      <c r="C42" s="135">
        <v>9.57</v>
      </c>
      <c r="D42" s="135">
        <v>10.38</v>
      </c>
      <c r="E42" s="135">
        <v>11.36</v>
      </c>
      <c r="F42" s="135">
        <v>12.19</v>
      </c>
      <c r="G42" s="135">
        <v>12.7</v>
      </c>
      <c r="H42" s="135">
        <v>12.9</v>
      </c>
      <c r="I42" s="135">
        <v>13.26</v>
      </c>
      <c r="J42" s="135">
        <v>13.76</v>
      </c>
      <c r="K42" s="135">
        <v>14.03</v>
      </c>
      <c r="L42" s="135">
        <v>14.32</v>
      </c>
      <c r="M42" s="135">
        <v>14.72</v>
      </c>
      <c r="N42" s="135">
        <v>14.95</v>
      </c>
      <c r="O42" s="135">
        <v>15.26</v>
      </c>
      <c r="P42" s="135">
        <v>15.47</v>
      </c>
      <c r="Q42" s="135">
        <v>15.6</v>
      </c>
      <c r="R42" s="135">
        <v>15.52</v>
      </c>
      <c r="S42" s="135">
        <v>15.48</v>
      </c>
      <c r="T42" s="135">
        <v>15.71</v>
      </c>
      <c r="U42" s="135">
        <v>15.94</v>
      </c>
      <c r="V42" s="135">
        <v>15.87</v>
      </c>
      <c r="W42" s="135">
        <v>16.29</v>
      </c>
      <c r="X42" s="135">
        <v>16.47</v>
      </c>
      <c r="Y42" s="135">
        <v>16.61</v>
      </c>
      <c r="Z42" s="135">
        <v>16.8</v>
      </c>
      <c r="AA42" s="135">
        <v>17.059999999999999</v>
      </c>
      <c r="AB42" s="135">
        <v>17.329999999999998</v>
      </c>
      <c r="AC42" s="135">
        <v>17.510000000000002</v>
      </c>
      <c r="AD42" s="135">
        <v>17.64</v>
      </c>
      <c r="AE42" s="135">
        <v>17.72</v>
      </c>
      <c r="AF42" s="135">
        <v>17.920000000000002</v>
      </c>
      <c r="AG42" s="135">
        <v>18.079999999999998</v>
      </c>
      <c r="AH42" s="136">
        <v>2.1000000000000001E-2</v>
      </c>
    </row>
    <row r="43" spans="1:34" ht="12" customHeight="1">
      <c r="A43" s="132" t="s">
        <v>348</v>
      </c>
      <c r="B43" s="135" t="s">
        <v>293</v>
      </c>
      <c r="C43" s="135">
        <v>18.329999999999998</v>
      </c>
      <c r="D43" s="135">
        <v>18.27</v>
      </c>
      <c r="E43" s="135">
        <v>19.02</v>
      </c>
      <c r="F43" s="135">
        <v>20.18</v>
      </c>
      <c r="G43" s="135">
        <v>20.46</v>
      </c>
      <c r="H43" s="135">
        <v>20.67</v>
      </c>
      <c r="I43" s="135">
        <v>20.77</v>
      </c>
      <c r="J43" s="135">
        <v>21.3</v>
      </c>
      <c r="K43" s="135">
        <v>21.53</v>
      </c>
      <c r="L43" s="135">
        <v>21.74</v>
      </c>
      <c r="M43" s="135">
        <v>22.45</v>
      </c>
      <c r="N43" s="135">
        <v>22.59</v>
      </c>
      <c r="O43" s="135">
        <v>22.87</v>
      </c>
      <c r="P43" s="135">
        <v>23.02</v>
      </c>
      <c r="Q43" s="135">
        <v>23.13</v>
      </c>
      <c r="R43" s="135">
        <v>22.87</v>
      </c>
      <c r="S43" s="135">
        <v>22.79</v>
      </c>
      <c r="T43" s="135">
        <v>22.98</v>
      </c>
      <c r="U43" s="135">
        <v>23.15</v>
      </c>
      <c r="V43" s="135">
        <v>23.01</v>
      </c>
      <c r="W43" s="135">
        <v>23.35</v>
      </c>
      <c r="X43" s="135">
        <v>23.47</v>
      </c>
      <c r="Y43" s="135">
        <v>23.55</v>
      </c>
      <c r="Z43" s="135">
        <v>23.66</v>
      </c>
      <c r="AA43" s="135">
        <v>23.82</v>
      </c>
      <c r="AB43" s="135">
        <v>24.03</v>
      </c>
      <c r="AC43" s="135">
        <v>24.18</v>
      </c>
      <c r="AD43" s="135">
        <v>24.29</v>
      </c>
      <c r="AE43" s="135">
        <v>24.36</v>
      </c>
      <c r="AF43" s="135">
        <v>24.51</v>
      </c>
      <c r="AG43" s="135">
        <v>24.66</v>
      </c>
      <c r="AH43" s="136">
        <v>0.01</v>
      </c>
    </row>
    <row r="44" spans="1:34" ht="12" customHeight="1">
      <c r="A44" s="132" t="s">
        <v>349</v>
      </c>
      <c r="B44" s="135" t="s">
        <v>286</v>
      </c>
      <c r="C44" s="135">
        <v>9.2100000000000009</v>
      </c>
      <c r="D44" s="135">
        <v>6.99</v>
      </c>
      <c r="E44" s="135">
        <v>7.14</v>
      </c>
      <c r="F44" s="135">
        <v>8.19</v>
      </c>
      <c r="G44" s="135">
        <v>9.35</v>
      </c>
      <c r="H44" s="135">
        <v>9.3800000000000008</v>
      </c>
      <c r="I44" s="135">
        <v>9.64</v>
      </c>
      <c r="J44" s="135">
        <v>10.130000000000001</v>
      </c>
      <c r="K44" s="135">
        <v>10.23</v>
      </c>
      <c r="L44" s="135">
        <v>10.97</v>
      </c>
      <c r="M44" s="135">
        <v>11.33</v>
      </c>
      <c r="N44" s="135">
        <v>11.05</v>
      </c>
      <c r="O44" s="135">
        <v>11.33</v>
      </c>
      <c r="P44" s="135">
        <v>11.46</v>
      </c>
      <c r="Q44" s="135">
        <v>11.88</v>
      </c>
      <c r="R44" s="135">
        <v>11.53</v>
      </c>
      <c r="S44" s="135">
        <v>11.64</v>
      </c>
      <c r="T44" s="135">
        <v>11.78</v>
      </c>
      <c r="U44" s="135">
        <v>11.98</v>
      </c>
      <c r="V44" s="135">
        <v>12.12</v>
      </c>
      <c r="W44" s="135">
        <v>12.3</v>
      </c>
      <c r="X44" s="135">
        <v>12.35</v>
      </c>
      <c r="Y44" s="135">
        <v>12.6</v>
      </c>
      <c r="Z44" s="135">
        <v>12.94</v>
      </c>
      <c r="AA44" s="135">
        <v>13.24</v>
      </c>
      <c r="AB44" s="135">
        <v>13.2</v>
      </c>
      <c r="AC44" s="135">
        <v>13.8</v>
      </c>
      <c r="AD44" s="135">
        <v>13.88</v>
      </c>
      <c r="AE44" s="135">
        <v>13.94</v>
      </c>
      <c r="AF44" s="135">
        <v>14.11</v>
      </c>
      <c r="AG44" s="135">
        <v>14.33</v>
      </c>
      <c r="AH44" s="136">
        <v>1.4999999999999999E-2</v>
      </c>
    </row>
    <row r="45" spans="1:34" ht="12" customHeight="1">
      <c r="A45" s="132" t="s">
        <v>350</v>
      </c>
      <c r="B45" s="135" t="s">
        <v>351</v>
      </c>
      <c r="C45" s="135">
        <v>13</v>
      </c>
      <c r="D45" s="135">
        <v>13.61</v>
      </c>
      <c r="E45" s="135">
        <v>13.96</v>
      </c>
      <c r="F45" s="135">
        <v>13.39</v>
      </c>
      <c r="G45" s="135">
        <v>12.7</v>
      </c>
      <c r="H45" s="135">
        <v>12.46</v>
      </c>
      <c r="I45" s="135">
        <v>12.23</v>
      </c>
      <c r="J45" s="135">
        <v>12</v>
      </c>
      <c r="K45" s="135">
        <v>11.75</v>
      </c>
      <c r="L45" s="135">
        <v>11.56</v>
      </c>
      <c r="M45" s="135">
        <v>12.04</v>
      </c>
      <c r="N45" s="135">
        <v>11.76</v>
      </c>
      <c r="O45" s="135">
        <v>11.64</v>
      </c>
      <c r="P45" s="135">
        <v>11.47</v>
      </c>
      <c r="Q45" s="135">
        <v>11.3</v>
      </c>
      <c r="R45" s="135">
        <v>11.08</v>
      </c>
      <c r="S45" s="135">
        <v>10.94</v>
      </c>
      <c r="T45" s="135">
        <v>10.8</v>
      </c>
      <c r="U45" s="135">
        <v>10.67</v>
      </c>
      <c r="V45" s="135">
        <v>10.55</v>
      </c>
      <c r="W45" s="135">
        <v>10.46</v>
      </c>
      <c r="X45" s="135">
        <v>10.37</v>
      </c>
      <c r="Y45" s="135">
        <v>10.34</v>
      </c>
      <c r="Z45" s="135">
        <v>10.27</v>
      </c>
      <c r="AA45" s="135">
        <v>10.25</v>
      </c>
      <c r="AB45" s="135">
        <v>10.199999999999999</v>
      </c>
      <c r="AC45" s="135">
        <v>10.16</v>
      </c>
      <c r="AD45" s="135">
        <v>10.14</v>
      </c>
      <c r="AE45" s="135">
        <v>10.07</v>
      </c>
      <c r="AF45" s="135">
        <v>10.029999999999999</v>
      </c>
      <c r="AG45" s="135">
        <v>10.039999999999999</v>
      </c>
      <c r="AH45" s="136">
        <v>-8.9999999999999993E-3</v>
      </c>
    </row>
    <row r="46" spans="1:34" ht="12" customHeight="1">
      <c r="A46" s="132" t="s">
        <v>352</v>
      </c>
      <c r="B46" s="135" t="s">
        <v>324</v>
      </c>
      <c r="C46" s="135">
        <v>34.880000000000003</v>
      </c>
      <c r="D46" s="135">
        <v>36.43</v>
      </c>
      <c r="E46" s="135">
        <v>35.380000000000003</v>
      </c>
      <c r="F46" s="135">
        <v>34.51</v>
      </c>
      <c r="G46" s="135">
        <v>33.78</v>
      </c>
      <c r="H46" s="135">
        <v>33.57</v>
      </c>
      <c r="I46" s="135">
        <v>33.49</v>
      </c>
      <c r="J46" s="135">
        <v>33.46</v>
      </c>
      <c r="K46" s="135">
        <v>33.43</v>
      </c>
      <c r="L46" s="135">
        <v>33.44</v>
      </c>
      <c r="M46" s="135">
        <v>33.33</v>
      </c>
      <c r="N46" s="135">
        <v>33.56</v>
      </c>
      <c r="O46" s="135">
        <v>33.61</v>
      </c>
      <c r="P46" s="135">
        <v>33.64</v>
      </c>
      <c r="Q46" s="135">
        <v>33.58</v>
      </c>
      <c r="R46" s="135">
        <v>33.380000000000003</v>
      </c>
      <c r="S46" s="135">
        <v>33.24</v>
      </c>
      <c r="T46" s="135">
        <v>33.119999999999997</v>
      </c>
      <c r="U46" s="135">
        <v>32.99</v>
      </c>
      <c r="V46" s="135">
        <v>32.85</v>
      </c>
      <c r="W46" s="135">
        <v>32.700000000000003</v>
      </c>
      <c r="X46" s="135">
        <v>32.56</v>
      </c>
      <c r="Y46" s="135">
        <v>32.409999999999997</v>
      </c>
      <c r="Z46" s="135">
        <v>32.200000000000003</v>
      </c>
      <c r="AA46" s="135">
        <v>32.01</v>
      </c>
      <c r="AB46" s="135">
        <v>31.86</v>
      </c>
      <c r="AC46" s="135">
        <v>31.64</v>
      </c>
      <c r="AD46" s="135">
        <v>31.44</v>
      </c>
      <c r="AE46" s="135">
        <v>31.18</v>
      </c>
      <c r="AF46" s="135">
        <v>30.87</v>
      </c>
      <c r="AG46" s="135">
        <v>30.58</v>
      </c>
      <c r="AH46" s="136">
        <v>-4.0000000000000001E-3</v>
      </c>
    </row>
    <row r="47" spans="1:34" ht="12" customHeight="1">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c r="AH47" s="128"/>
    </row>
    <row r="48" spans="1:34" ht="12" customHeight="1">
      <c r="A48" s="128"/>
      <c r="B48" s="125" t="s">
        <v>353</v>
      </c>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row>
    <row r="49" spans="1:34" ht="12" customHeight="1">
      <c r="A49" s="132" t="s">
        <v>354</v>
      </c>
      <c r="B49" s="135" t="s">
        <v>285</v>
      </c>
      <c r="C49" s="135">
        <v>17.71</v>
      </c>
      <c r="D49" s="135">
        <v>17.739999999999998</v>
      </c>
      <c r="E49" s="135">
        <v>17.77</v>
      </c>
      <c r="F49" s="135">
        <v>17.760000000000002</v>
      </c>
      <c r="G49" s="135">
        <v>17.440000000000001</v>
      </c>
      <c r="H49" s="135">
        <v>16.91</v>
      </c>
      <c r="I49" s="135">
        <v>16.32</v>
      </c>
      <c r="J49" s="135">
        <v>16.739999999999998</v>
      </c>
      <c r="K49" s="135">
        <v>16.89</v>
      </c>
      <c r="L49" s="135">
        <v>17.09</v>
      </c>
      <c r="M49" s="135">
        <v>17.43</v>
      </c>
      <c r="N49" s="135">
        <v>17.38</v>
      </c>
      <c r="O49" s="135">
        <v>17.61</v>
      </c>
      <c r="P49" s="135">
        <v>17.75</v>
      </c>
      <c r="Q49" s="135">
        <v>17.88</v>
      </c>
      <c r="R49" s="135">
        <v>17.760000000000002</v>
      </c>
      <c r="S49" s="135">
        <v>17.73</v>
      </c>
      <c r="T49" s="135">
        <v>17.899999999999999</v>
      </c>
      <c r="U49" s="135">
        <v>17.989999999999998</v>
      </c>
      <c r="V49" s="135">
        <v>17.91</v>
      </c>
      <c r="W49" s="135">
        <v>18.34</v>
      </c>
      <c r="X49" s="135">
        <v>18.489999999999998</v>
      </c>
      <c r="Y49" s="135">
        <v>18.57</v>
      </c>
      <c r="Z49" s="135">
        <v>18.71</v>
      </c>
      <c r="AA49" s="135">
        <v>18.91</v>
      </c>
      <c r="AB49" s="135">
        <v>19.16</v>
      </c>
      <c r="AC49" s="135">
        <v>19.329999999999998</v>
      </c>
      <c r="AD49" s="135">
        <v>19.45</v>
      </c>
      <c r="AE49" s="135">
        <v>19.54</v>
      </c>
      <c r="AF49" s="135">
        <v>19.760000000000002</v>
      </c>
      <c r="AG49" s="135">
        <v>19.899999999999999</v>
      </c>
      <c r="AH49" s="136">
        <v>4.0000000000000001E-3</v>
      </c>
    </row>
    <row r="50" spans="1:34" ht="12" customHeight="1">
      <c r="A50" s="132" t="s">
        <v>355</v>
      </c>
      <c r="B50" s="135" t="s">
        <v>286</v>
      </c>
      <c r="C50" s="135">
        <v>8.2899999999999991</v>
      </c>
      <c r="D50" s="135">
        <v>8.85</v>
      </c>
      <c r="E50" s="135">
        <v>9.7200000000000006</v>
      </c>
      <c r="F50" s="135">
        <v>10.69</v>
      </c>
      <c r="G50" s="135">
        <v>11.37</v>
      </c>
      <c r="H50" s="135">
        <v>11.7</v>
      </c>
      <c r="I50" s="135">
        <v>12.1</v>
      </c>
      <c r="J50" s="135">
        <v>12.51</v>
      </c>
      <c r="K50" s="135">
        <v>12.63</v>
      </c>
      <c r="L50" s="135">
        <v>12.84</v>
      </c>
      <c r="M50" s="135">
        <v>13.16</v>
      </c>
      <c r="N50" s="135">
        <v>13.26</v>
      </c>
      <c r="O50" s="135">
        <v>13.46</v>
      </c>
      <c r="P50" s="135">
        <v>13.65</v>
      </c>
      <c r="Q50" s="135">
        <v>13.73</v>
      </c>
      <c r="R50" s="135">
        <v>13.65</v>
      </c>
      <c r="S50" s="135">
        <v>13.59</v>
      </c>
      <c r="T50" s="135">
        <v>13.76</v>
      </c>
      <c r="U50" s="135">
        <v>13.93</v>
      </c>
      <c r="V50" s="135">
        <v>13.98</v>
      </c>
      <c r="W50" s="135">
        <v>14.26</v>
      </c>
      <c r="X50" s="135">
        <v>14.3</v>
      </c>
      <c r="Y50" s="135">
        <v>14.3</v>
      </c>
      <c r="Z50" s="135">
        <v>14.28</v>
      </c>
      <c r="AA50" s="135">
        <v>14.33</v>
      </c>
      <c r="AB50" s="135">
        <v>14.24</v>
      </c>
      <c r="AC50" s="135">
        <v>14.43</v>
      </c>
      <c r="AD50" s="135">
        <v>14.57</v>
      </c>
      <c r="AE50" s="135">
        <v>14.66</v>
      </c>
      <c r="AF50" s="135">
        <v>14.85</v>
      </c>
      <c r="AG50" s="135">
        <v>15.05</v>
      </c>
      <c r="AH50" s="136">
        <v>0.02</v>
      </c>
    </row>
    <row r="51" spans="1:34" ht="12" customHeight="1">
      <c r="A51" s="132" t="s">
        <v>356</v>
      </c>
      <c r="B51" s="135" t="s">
        <v>322</v>
      </c>
      <c r="C51" s="135">
        <v>2.4500000000000002</v>
      </c>
      <c r="D51" s="135">
        <v>3.54</v>
      </c>
      <c r="E51" s="135">
        <v>3.43</v>
      </c>
      <c r="F51" s="135">
        <v>3.02</v>
      </c>
      <c r="G51" s="135">
        <v>2.68</v>
      </c>
      <c r="H51" s="135">
        <v>2.65</v>
      </c>
      <c r="I51" s="135">
        <v>2.67</v>
      </c>
      <c r="J51" s="135">
        <v>2.75</v>
      </c>
      <c r="K51" s="135">
        <v>2.8</v>
      </c>
      <c r="L51" s="135">
        <v>2.9</v>
      </c>
      <c r="M51" s="135">
        <v>2.96</v>
      </c>
      <c r="N51" s="135">
        <v>2.99</v>
      </c>
      <c r="O51" s="135">
        <v>3.01</v>
      </c>
      <c r="P51" s="135">
        <v>3.05</v>
      </c>
      <c r="Q51" s="135">
        <v>3.04</v>
      </c>
      <c r="R51" s="135">
        <v>3.02</v>
      </c>
      <c r="S51" s="135">
        <v>3.02</v>
      </c>
      <c r="T51" s="135">
        <v>2.99</v>
      </c>
      <c r="U51" s="135">
        <v>2.97</v>
      </c>
      <c r="V51" s="135">
        <v>2.94</v>
      </c>
      <c r="W51" s="135">
        <v>2.92</v>
      </c>
      <c r="X51" s="135">
        <v>2.92</v>
      </c>
      <c r="Y51" s="135">
        <v>2.92</v>
      </c>
      <c r="Z51" s="135">
        <v>2.91</v>
      </c>
      <c r="AA51" s="135">
        <v>2.93</v>
      </c>
      <c r="AB51" s="135">
        <v>2.9</v>
      </c>
      <c r="AC51" s="135">
        <v>2.89</v>
      </c>
      <c r="AD51" s="135">
        <v>2.89</v>
      </c>
      <c r="AE51" s="135">
        <v>2.85</v>
      </c>
      <c r="AF51" s="135">
        <v>2.81</v>
      </c>
      <c r="AG51" s="135">
        <v>2.82</v>
      </c>
      <c r="AH51" s="136">
        <v>5.0000000000000001E-3</v>
      </c>
    </row>
    <row r="52" spans="1:34" ht="12" customHeight="1">
      <c r="A52" s="132" t="s">
        <v>357</v>
      </c>
      <c r="B52" s="135" t="s">
        <v>358</v>
      </c>
      <c r="C52" s="135">
        <v>1.91</v>
      </c>
      <c r="D52" s="135">
        <v>1.99</v>
      </c>
      <c r="E52" s="135">
        <v>2</v>
      </c>
      <c r="F52" s="135">
        <v>1.92</v>
      </c>
      <c r="G52" s="135">
        <v>1.89</v>
      </c>
      <c r="H52" s="135">
        <v>1.81</v>
      </c>
      <c r="I52" s="135">
        <v>1.79</v>
      </c>
      <c r="J52" s="135">
        <v>1.77</v>
      </c>
      <c r="K52" s="135">
        <v>1.73</v>
      </c>
      <c r="L52" s="135">
        <v>1.72</v>
      </c>
      <c r="M52" s="135">
        <v>1.72</v>
      </c>
      <c r="N52" s="135">
        <v>1.72</v>
      </c>
      <c r="O52" s="135">
        <v>1.7</v>
      </c>
      <c r="P52" s="135">
        <v>1.69</v>
      </c>
      <c r="Q52" s="135">
        <v>1.68</v>
      </c>
      <c r="R52" s="135">
        <v>1.67</v>
      </c>
      <c r="S52" s="135">
        <v>1.66</v>
      </c>
      <c r="T52" s="135">
        <v>1.65</v>
      </c>
      <c r="U52" s="135">
        <v>1.67</v>
      </c>
      <c r="V52" s="135">
        <v>1.66</v>
      </c>
      <c r="W52" s="135">
        <v>1.66</v>
      </c>
      <c r="X52" s="135">
        <v>1.66</v>
      </c>
      <c r="Y52" s="135">
        <v>1.66</v>
      </c>
      <c r="Z52" s="135">
        <v>1.66</v>
      </c>
      <c r="AA52" s="135">
        <v>1.65</v>
      </c>
      <c r="AB52" s="135">
        <v>1.65</v>
      </c>
      <c r="AC52" s="135">
        <v>1.65</v>
      </c>
      <c r="AD52" s="135">
        <v>1.64</v>
      </c>
      <c r="AE52" s="135">
        <v>1.63</v>
      </c>
      <c r="AF52" s="135">
        <v>1.63</v>
      </c>
      <c r="AG52" s="135">
        <v>1.63</v>
      </c>
      <c r="AH52" s="136">
        <v>-5.0000000000000001E-3</v>
      </c>
    </row>
    <row r="53" spans="1:34" ht="12" customHeight="1">
      <c r="A53" s="132" t="s">
        <v>359</v>
      </c>
      <c r="B53" s="135" t="s">
        <v>360</v>
      </c>
      <c r="C53" s="135">
        <v>0.69</v>
      </c>
      <c r="D53" s="135">
        <v>0.69</v>
      </c>
      <c r="E53" s="135">
        <v>0.69</v>
      </c>
      <c r="F53" s="135">
        <v>0.69</v>
      </c>
      <c r="G53" s="135">
        <v>0.69</v>
      </c>
      <c r="H53" s="135">
        <v>0.69</v>
      </c>
      <c r="I53" s="135">
        <v>0.69</v>
      </c>
      <c r="J53" s="135">
        <v>0.7</v>
      </c>
      <c r="K53" s="135">
        <v>0.7</v>
      </c>
      <c r="L53" s="135">
        <v>0.7</v>
      </c>
      <c r="M53" s="135">
        <v>0.7</v>
      </c>
      <c r="N53" s="135">
        <v>0.7</v>
      </c>
      <c r="O53" s="135">
        <v>0.7</v>
      </c>
      <c r="P53" s="135">
        <v>0.71</v>
      </c>
      <c r="Q53" s="135">
        <v>0.71</v>
      </c>
      <c r="R53" s="135">
        <v>0.71</v>
      </c>
      <c r="S53" s="135">
        <v>0.71</v>
      </c>
      <c r="T53" s="135">
        <v>0.71</v>
      </c>
      <c r="U53" s="135">
        <v>0.71</v>
      </c>
      <c r="V53" s="135">
        <v>0.72</v>
      </c>
      <c r="W53" s="135">
        <v>0.72</v>
      </c>
      <c r="X53" s="135">
        <v>0.72</v>
      </c>
      <c r="Y53" s="135">
        <v>0.72</v>
      </c>
      <c r="Z53" s="135">
        <v>0.72</v>
      </c>
      <c r="AA53" s="135">
        <v>0.73</v>
      </c>
      <c r="AB53" s="135">
        <v>0.73</v>
      </c>
      <c r="AC53" s="135">
        <v>0.73</v>
      </c>
      <c r="AD53" s="135">
        <v>0.73</v>
      </c>
      <c r="AE53" s="135">
        <v>0.73</v>
      </c>
      <c r="AF53" s="135">
        <v>0.74</v>
      </c>
      <c r="AG53" s="135">
        <v>0.74</v>
      </c>
      <c r="AH53" s="136">
        <v>2E-3</v>
      </c>
    </row>
    <row r="54" spans="1:34" ht="12"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row>
    <row r="55" spans="1:34" ht="12"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row>
    <row r="56" spans="1:34" ht="12" customHeight="1">
      <c r="A56" s="128"/>
      <c r="B56" s="125" t="s">
        <v>361</v>
      </c>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row>
    <row r="57" spans="1:34" ht="12" customHeight="1">
      <c r="A57" s="132" t="s">
        <v>362</v>
      </c>
      <c r="B57" s="135" t="s">
        <v>284</v>
      </c>
      <c r="C57" s="135">
        <v>14.35</v>
      </c>
      <c r="D57" s="135">
        <v>14.71</v>
      </c>
      <c r="E57" s="135">
        <v>15.24</v>
      </c>
      <c r="F57" s="135">
        <v>14.46</v>
      </c>
      <c r="G57" s="135">
        <v>14.48</v>
      </c>
      <c r="H57" s="135">
        <v>14.55</v>
      </c>
      <c r="I57" s="135">
        <v>14.41</v>
      </c>
      <c r="J57" s="135">
        <v>14.35</v>
      </c>
      <c r="K57" s="135">
        <v>14.5</v>
      </c>
      <c r="L57" s="135">
        <v>14.66</v>
      </c>
      <c r="M57" s="135">
        <v>15.21</v>
      </c>
      <c r="N57" s="135">
        <v>15.42</v>
      </c>
      <c r="O57" s="135">
        <v>15.6</v>
      </c>
      <c r="P57" s="135">
        <v>15.76</v>
      </c>
      <c r="Q57" s="135">
        <v>15.92</v>
      </c>
      <c r="R57" s="135">
        <v>15.99</v>
      </c>
      <c r="S57" s="135">
        <v>16.12</v>
      </c>
      <c r="T57" s="135">
        <v>16.399999999999999</v>
      </c>
      <c r="U57" s="135">
        <v>16.600000000000001</v>
      </c>
      <c r="V57" s="135">
        <v>16.71</v>
      </c>
      <c r="W57" s="135">
        <v>16.86</v>
      </c>
      <c r="X57" s="135">
        <v>17.010000000000002</v>
      </c>
      <c r="Y57" s="135">
        <v>17.149999999999999</v>
      </c>
      <c r="Z57" s="135">
        <v>17.170000000000002</v>
      </c>
      <c r="AA57" s="135">
        <v>17.309999999999999</v>
      </c>
      <c r="AB57" s="135">
        <v>17.41</v>
      </c>
      <c r="AC57" s="135">
        <v>17.559999999999999</v>
      </c>
      <c r="AD57" s="135">
        <v>17.72</v>
      </c>
      <c r="AE57" s="135">
        <v>17.87</v>
      </c>
      <c r="AF57" s="135">
        <v>18.059999999999999</v>
      </c>
      <c r="AG57" s="135">
        <v>18.23</v>
      </c>
      <c r="AH57" s="136">
        <v>8.0000000000000002E-3</v>
      </c>
    </row>
    <row r="58" spans="1:34" ht="12" customHeight="1">
      <c r="A58" s="132" t="s">
        <v>363</v>
      </c>
      <c r="B58" s="135" t="s">
        <v>289</v>
      </c>
      <c r="C58" s="135">
        <v>21.2</v>
      </c>
      <c r="D58" s="135">
        <v>22.25</v>
      </c>
      <c r="E58" s="135">
        <v>23.61</v>
      </c>
      <c r="F58" s="135">
        <v>23.11</v>
      </c>
      <c r="G58" s="135">
        <v>22.84</v>
      </c>
      <c r="H58" s="135">
        <v>22.61</v>
      </c>
      <c r="I58" s="135">
        <v>22.53</v>
      </c>
      <c r="J58" s="135">
        <v>23.05</v>
      </c>
      <c r="K58" s="135">
        <v>23.28</v>
      </c>
      <c r="L58" s="135">
        <v>23.64</v>
      </c>
      <c r="M58" s="135">
        <v>24.64</v>
      </c>
      <c r="N58" s="135">
        <v>24.56</v>
      </c>
      <c r="O58" s="135">
        <v>24.88</v>
      </c>
      <c r="P58" s="135">
        <v>25.09</v>
      </c>
      <c r="Q58" s="135">
        <v>25.61</v>
      </c>
      <c r="R58" s="135">
        <v>25.3</v>
      </c>
      <c r="S58" s="135">
        <v>25.38</v>
      </c>
      <c r="T58" s="135">
        <v>25.66</v>
      </c>
      <c r="U58" s="135">
        <v>25.93</v>
      </c>
      <c r="V58" s="135">
        <v>25.98</v>
      </c>
      <c r="W58" s="135">
        <v>26.16</v>
      </c>
      <c r="X58" s="135">
        <v>26.36</v>
      </c>
      <c r="Y58" s="135">
        <v>26.34</v>
      </c>
      <c r="Z58" s="135">
        <v>26.48</v>
      </c>
      <c r="AA58" s="135">
        <v>26.68</v>
      </c>
      <c r="AB58" s="135">
        <v>26.96</v>
      </c>
      <c r="AC58" s="135">
        <v>27.09</v>
      </c>
      <c r="AD58" s="135">
        <v>27.21</v>
      </c>
      <c r="AE58" s="135">
        <v>27.35</v>
      </c>
      <c r="AF58" s="135">
        <v>27.55</v>
      </c>
      <c r="AG58" s="135">
        <v>27.76</v>
      </c>
      <c r="AH58" s="136">
        <v>8.9999999999999993E-3</v>
      </c>
    </row>
    <row r="59" spans="1:34" ht="12" customHeight="1">
      <c r="A59" s="132" t="s">
        <v>364</v>
      </c>
      <c r="B59" s="135" t="s">
        <v>291</v>
      </c>
      <c r="C59" s="135">
        <v>18.739999999999998</v>
      </c>
      <c r="D59" s="135">
        <v>19.57</v>
      </c>
      <c r="E59" s="135">
        <v>19.850000000000001</v>
      </c>
      <c r="F59" s="135">
        <v>19.73</v>
      </c>
      <c r="G59" s="135">
        <v>19.55</v>
      </c>
      <c r="H59" s="135">
        <v>19.41</v>
      </c>
      <c r="I59" s="135">
        <v>19.38</v>
      </c>
      <c r="J59" s="135">
        <v>19.809999999999999</v>
      </c>
      <c r="K59" s="135">
        <v>20</v>
      </c>
      <c r="L59" s="135">
        <v>20.28</v>
      </c>
      <c r="M59" s="135">
        <v>21.26</v>
      </c>
      <c r="N59" s="135">
        <v>21.16</v>
      </c>
      <c r="O59" s="135">
        <v>21.43</v>
      </c>
      <c r="P59" s="135">
        <v>21.59</v>
      </c>
      <c r="Q59" s="135">
        <v>22.01</v>
      </c>
      <c r="R59" s="135">
        <v>21.73</v>
      </c>
      <c r="S59" s="135">
        <v>21.78</v>
      </c>
      <c r="T59" s="135">
        <v>22.01</v>
      </c>
      <c r="U59" s="135">
        <v>22.22</v>
      </c>
      <c r="V59" s="135">
        <v>22.25</v>
      </c>
      <c r="W59" s="135">
        <v>22.4</v>
      </c>
      <c r="X59" s="135">
        <v>22.56</v>
      </c>
      <c r="Y59" s="135">
        <v>22.53</v>
      </c>
      <c r="Z59" s="135">
        <v>22.63</v>
      </c>
      <c r="AA59" s="135">
        <v>22.79</v>
      </c>
      <c r="AB59" s="135">
        <v>23</v>
      </c>
      <c r="AC59" s="135">
        <v>23.08</v>
      </c>
      <c r="AD59" s="135">
        <v>23.18</v>
      </c>
      <c r="AE59" s="135">
        <v>23.27</v>
      </c>
      <c r="AF59" s="135">
        <v>23.44</v>
      </c>
      <c r="AG59" s="135">
        <v>23.61</v>
      </c>
      <c r="AH59" s="136">
        <v>8.0000000000000002E-3</v>
      </c>
    </row>
    <row r="60" spans="1:34" ht="12" customHeight="1">
      <c r="A60" s="132" t="s">
        <v>365</v>
      </c>
      <c r="B60" s="135" t="s">
        <v>292</v>
      </c>
      <c r="C60" s="135">
        <v>9.57</v>
      </c>
      <c r="D60" s="135">
        <v>10.38</v>
      </c>
      <c r="E60" s="135">
        <v>11.36</v>
      </c>
      <c r="F60" s="135">
        <v>12.19</v>
      </c>
      <c r="G60" s="135">
        <v>12.7</v>
      </c>
      <c r="H60" s="135">
        <v>12.9</v>
      </c>
      <c r="I60" s="135">
        <v>13.26</v>
      </c>
      <c r="J60" s="135">
        <v>13.76</v>
      </c>
      <c r="K60" s="135">
        <v>14.03</v>
      </c>
      <c r="L60" s="135">
        <v>14.32</v>
      </c>
      <c r="M60" s="135">
        <v>14.72</v>
      </c>
      <c r="N60" s="135">
        <v>14.95</v>
      </c>
      <c r="O60" s="135">
        <v>15.26</v>
      </c>
      <c r="P60" s="135">
        <v>15.47</v>
      </c>
      <c r="Q60" s="135">
        <v>15.6</v>
      </c>
      <c r="R60" s="135">
        <v>15.52</v>
      </c>
      <c r="S60" s="135">
        <v>15.48</v>
      </c>
      <c r="T60" s="135">
        <v>15.71</v>
      </c>
      <c r="U60" s="135">
        <v>15.94</v>
      </c>
      <c r="V60" s="135">
        <v>15.87</v>
      </c>
      <c r="W60" s="135">
        <v>16.29</v>
      </c>
      <c r="X60" s="135">
        <v>16.47</v>
      </c>
      <c r="Y60" s="135">
        <v>16.61</v>
      </c>
      <c r="Z60" s="135">
        <v>16.8</v>
      </c>
      <c r="AA60" s="135">
        <v>17.059999999999999</v>
      </c>
      <c r="AB60" s="135">
        <v>17.329999999999998</v>
      </c>
      <c r="AC60" s="135">
        <v>17.510000000000002</v>
      </c>
      <c r="AD60" s="135">
        <v>17.64</v>
      </c>
      <c r="AE60" s="135">
        <v>17.72</v>
      </c>
      <c r="AF60" s="135">
        <v>17.920000000000002</v>
      </c>
      <c r="AG60" s="135">
        <v>18.079999999999998</v>
      </c>
      <c r="AH60" s="136">
        <v>2.1000000000000001E-2</v>
      </c>
    </row>
    <row r="61" spans="1:34" ht="12" customHeight="1">
      <c r="A61" s="132" t="s">
        <v>366</v>
      </c>
      <c r="B61" s="135" t="s">
        <v>285</v>
      </c>
      <c r="C61" s="135">
        <v>18.18</v>
      </c>
      <c r="D61" s="135">
        <v>18.149999999999999</v>
      </c>
      <c r="E61" s="135">
        <v>18.690000000000001</v>
      </c>
      <c r="F61" s="135">
        <v>19.7</v>
      </c>
      <c r="G61" s="135">
        <v>19.91</v>
      </c>
      <c r="H61" s="135">
        <v>19.86</v>
      </c>
      <c r="I61" s="135">
        <v>19.98</v>
      </c>
      <c r="J61" s="135">
        <v>20.399999999999999</v>
      </c>
      <c r="K61" s="135">
        <v>20.59</v>
      </c>
      <c r="L61" s="135">
        <v>20.82</v>
      </c>
      <c r="M61" s="135">
        <v>21.38</v>
      </c>
      <c r="N61" s="135">
        <v>21.48</v>
      </c>
      <c r="O61" s="135">
        <v>21.72</v>
      </c>
      <c r="P61" s="135">
        <v>21.85</v>
      </c>
      <c r="Q61" s="135">
        <v>21.95</v>
      </c>
      <c r="R61" s="135">
        <v>21.77</v>
      </c>
      <c r="S61" s="135">
        <v>21.64</v>
      </c>
      <c r="T61" s="135">
        <v>21.79</v>
      </c>
      <c r="U61" s="135">
        <v>21.97</v>
      </c>
      <c r="V61" s="135">
        <v>21.81</v>
      </c>
      <c r="W61" s="135">
        <v>22.16</v>
      </c>
      <c r="X61" s="135">
        <v>22.28</v>
      </c>
      <c r="Y61" s="135">
        <v>22.36</v>
      </c>
      <c r="Z61" s="135">
        <v>22.49</v>
      </c>
      <c r="AA61" s="135">
        <v>22.65</v>
      </c>
      <c r="AB61" s="135">
        <v>22.89</v>
      </c>
      <c r="AC61" s="135">
        <v>23.01</v>
      </c>
      <c r="AD61" s="135">
        <v>23.11</v>
      </c>
      <c r="AE61" s="135">
        <v>23.16</v>
      </c>
      <c r="AF61" s="135">
        <v>23.33</v>
      </c>
      <c r="AG61" s="135">
        <v>23.46</v>
      </c>
      <c r="AH61" s="136">
        <v>8.9999999999999993E-3</v>
      </c>
    </row>
    <row r="62" spans="1:34" ht="12" customHeight="1">
      <c r="A62" s="132" t="s">
        <v>367</v>
      </c>
      <c r="B62" s="135" t="s">
        <v>286</v>
      </c>
      <c r="C62" s="135">
        <v>8.84</v>
      </c>
      <c r="D62" s="135">
        <v>6.95</v>
      </c>
      <c r="E62" s="135">
        <v>7.21</v>
      </c>
      <c r="F62" s="135">
        <v>8.26</v>
      </c>
      <c r="G62" s="135">
        <v>9.41</v>
      </c>
      <c r="H62" s="135">
        <v>9.49</v>
      </c>
      <c r="I62" s="135">
        <v>9.8000000000000007</v>
      </c>
      <c r="J62" s="135">
        <v>10.29</v>
      </c>
      <c r="K62" s="135">
        <v>10.4</v>
      </c>
      <c r="L62" s="135">
        <v>11.09</v>
      </c>
      <c r="M62" s="135">
        <v>11.44</v>
      </c>
      <c r="N62" s="135">
        <v>11.2</v>
      </c>
      <c r="O62" s="135">
        <v>11.48</v>
      </c>
      <c r="P62" s="135">
        <v>11.62</v>
      </c>
      <c r="Q62" s="135">
        <v>12</v>
      </c>
      <c r="R62" s="135">
        <v>11.67</v>
      </c>
      <c r="S62" s="135">
        <v>11.78</v>
      </c>
      <c r="T62" s="135">
        <v>11.92</v>
      </c>
      <c r="U62" s="135">
        <v>12.11</v>
      </c>
      <c r="V62" s="135">
        <v>12.24</v>
      </c>
      <c r="W62" s="135">
        <v>12.43</v>
      </c>
      <c r="X62" s="135">
        <v>12.48</v>
      </c>
      <c r="Y62" s="135">
        <v>12.71</v>
      </c>
      <c r="Z62" s="135">
        <v>13.02</v>
      </c>
      <c r="AA62" s="135">
        <v>13.3</v>
      </c>
      <c r="AB62" s="135">
        <v>13.28</v>
      </c>
      <c r="AC62" s="135">
        <v>13.84</v>
      </c>
      <c r="AD62" s="135">
        <v>13.92</v>
      </c>
      <c r="AE62" s="135">
        <v>13.97</v>
      </c>
      <c r="AF62" s="135">
        <v>14.14</v>
      </c>
      <c r="AG62" s="135">
        <v>14.36</v>
      </c>
      <c r="AH62" s="136">
        <v>1.6E-2</v>
      </c>
    </row>
    <row r="63" spans="1:34" ht="12" customHeight="1">
      <c r="A63" s="132" t="s">
        <v>368</v>
      </c>
      <c r="B63" s="135" t="s">
        <v>322</v>
      </c>
      <c r="C63" s="135">
        <v>4.53</v>
      </c>
      <c r="D63" s="135">
        <v>5.53</v>
      </c>
      <c r="E63" s="135">
        <v>5.4</v>
      </c>
      <c r="F63" s="135">
        <v>4.96</v>
      </c>
      <c r="G63" s="135">
        <v>4.6100000000000003</v>
      </c>
      <c r="H63" s="135">
        <v>4.5199999999999996</v>
      </c>
      <c r="I63" s="135">
        <v>4.5199999999999996</v>
      </c>
      <c r="J63" s="135">
        <v>4.58</v>
      </c>
      <c r="K63" s="135">
        <v>4.6399999999999997</v>
      </c>
      <c r="L63" s="135">
        <v>4.7300000000000004</v>
      </c>
      <c r="M63" s="135">
        <v>4.8600000000000003</v>
      </c>
      <c r="N63" s="135">
        <v>4.8899999999999997</v>
      </c>
      <c r="O63" s="135">
        <v>4.91</v>
      </c>
      <c r="P63" s="135">
        <v>4.9400000000000004</v>
      </c>
      <c r="Q63" s="135">
        <v>4.9400000000000004</v>
      </c>
      <c r="R63" s="135">
        <v>4.91</v>
      </c>
      <c r="S63" s="135">
        <v>4.9000000000000004</v>
      </c>
      <c r="T63" s="135">
        <v>4.87</v>
      </c>
      <c r="U63" s="135">
        <v>4.84</v>
      </c>
      <c r="V63" s="135">
        <v>4.8</v>
      </c>
      <c r="W63" s="135">
        <v>4.78</v>
      </c>
      <c r="X63" s="135">
        <v>4.7699999999999996</v>
      </c>
      <c r="Y63" s="135">
        <v>4.7699999999999996</v>
      </c>
      <c r="Z63" s="135">
        <v>4.74</v>
      </c>
      <c r="AA63" s="135">
        <v>4.7300000000000004</v>
      </c>
      <c r="AB63" s="135">
        <v>4.7</v>
      </c>
      <c r="AC63" s="135">
        <v>4.68</v>
      </c>
      <c r="AD63" s="135">
        <v>4.6900000000000004</v>
      </c>
      <c r="AE63" s="135">
        <v>4.6399999999999997</v>
      </c>
      <c r="AF63" s="135">
        <v>4.62</v>
      </c>
      <c r="AG63" s="135">
        <v>4.63</v>
      </c>
      <c r="AH63" s="136">
        <v>1E-3</v>
      </c>
    </row>
    <row r="64" spans="1:34" ht="12" customHeight="1">
      <c r="A64" s="132" t="s">
        <v>369</v>
      </c>
      <c r="B64" s="135" t="s">
        <v>337</v>
      </c>
      <c r="C64" s="135">
        <v>4.0199999999999996</v>
      </c>
      <c r="D64" s="135">
        <v>3.6</v>
      </c>
      <c r="E64" s="135">
        <v>3.36</v>
      </c>
      <c r="F64" s="135">
        <v>3.21</v>
      </c>
      <c r="G64" s="135">
        <v>3.12</v>
      </c>
      <c r="H64" s="135">
        <v>3.07</v>
      </c>
      <c r="I64" s="135">
        <v>3.03</v>
      </c>
      <c r="J64" s="135">
        <v>3.01</v>
      </c>
      <c r="K64" s="135">
        <v>3.01</v>
      </c>
      <c r="L64" s="135">
        <v>3.04</v>
      </c>
      <c r="M64" s="135">
        <v>3.07</v>
      </c>
      <c r="N64" s="135">
        <v>3.1</v>
      </c>
      <c r="O64" s="135">
        <v>3.14</v>
      </c>
      <c r="P64" s="135">
        <v>3.17</v>
      </c>
      <c r="Q64" s="135">
        <v>3.2</v>
      </c>
      <c r="R64" s="135">
        <v>3.23</v>
      </c>
      <c r="S64" s="135">
        <v>3.26</v>
      </c>
      <c r="T64" s="135">
        <v>3.29</v>
      </c>
      <c r="U64" s="135">
        <v>3.33</v>
      </c>
      <c r="V64" s="135">
        <v>3.36</v>
      </c>
      <c r="W64" s="135">
        <v>3.4</v>
      </c>
      <c r="X64" s="135">
        <v>3.43</v>
      </c>
      <c r="Y64" s="135">
        <v>3.47</v>
      </c>
      <c r="Z64" s="135">
        <v>3.51</v>
      </c>
      <c r="AA64" s="135">
        <v>3.55</v>
      </c>
      <c r="AB64" s="135">
        <v>3.59</v>
      </c>
      <c r="AC64" s="135">
        <v>3.62</v>
      </c>
      <c r="AD64" s="135">
        <v>3.66</v>
      </c>
      <c r="AE64" s="135">
        <v>3.7</v>
      </c>
      <c r="AF64" s="135">
        <v>3.74</v>
      </c>
      <c r="AG64" s="135">
        <v>3.78</v>
      </c>
      <c r="AH64" s="136">
        <v>-2E-3</v>
      </c>
    </row>
    <row r="65" spans="1:34" ht="12" customHeight="1">
      <c r="A65" s="132" t="s">
        <v>370</v>
      </c>
      <c r="B65" s="135" t="s">
        <v>371</v>
      </c>
      <c r="C65" s="135">
        <v>1.97</v>
      </c>
      <c r="D65" s="135">
        <v>2.04</v>
      </c>
      <c r="E65" s="135">
        <v>2.04</v>
      </c>
      <c r="F65" s="135">
        <v>1.98</v>
      </c>
      <c r="G65" s="135">
        <v>1.96</v>
      </c>
      <c r="H65" s="135">
        <v>1.91</v>
      </c>
      <c r="I65" s="135">
        <v>1.89</v>
      </c>
      <c r="J65" s="135">
        <v>1.88</v>
      </c>
      <c r="K65" s="135">
        <v>1.84</v>
      </c>
      <c r="L65" s="135">
        <v>1.83</v>
      </c>
      <c r="M65" s="135">
        <v>1.83</v>
      </c>
      <c r="N65" s="135">
        <v>1.83</v>
      </c>
      <c r="O65" s="135">
        <v>1.81</v>
      </c>
      <c r="P65" s="135">
        <v>1.8</v>
      </c>
      <c r="Q65" s="135">
        <v>1.79</v>
      </c>
      <c r="R65" s="135">
        <v>1.78</v>
      </c>
      <c r="S65" s="135">
        <v>1.78</v>
      </c>
      <c r="T65" s="135">
        <v>1.78</v>
      </c>
      <c r="U65" s="135">
        <v>1.79</v>
      </c>
      <c r="V65" s="135">
        <v>1.79</v>
      </c>
      <c r="W65" s="135">
        <v>1.79</v>
      </c>
      <c r="X65" s="135">
        <v>1.79</v>
      </c>
      <c r="Y65" s="135">
        <v>1.79</v>
      </c>
      <c r="Z65" s="135">
        <v>1.79</v>
      </c>
      <c r="AA65" s="135">
        <v>1.79</v>
      </c>
      <c r="AB65" s="135">
        <v>1.79</v>
      </c>
      <c r="AC65" s="135">
        <v>1.79</v>
      </c>
      <c r="AD65" s="135">
        <v>1.79</v>
      </c>
      <c r="AE65" s="135">
        <v>1.79</v>
      </c>
      <c r="AF65" s="135">
        <v>1.79</v>
      </c>
      <c r="AG65" s="135">
        <v>1.79</v>
      </c>
      <c r="AH65" s="136">
        <v>-3.0000000000000001E-3</v>
      </c>
    </row>
    <row r="66" spans="1:34" ht="12" customHeight="1">
      <c r="A66" s="132" t="s">
        <v>372</v>
      </c>
      <c r="B66" s="135" t="s">
        <v>341</v>
      </c>
      <c r="C66" s="137" t="s">
        <v>342</v>
      </c>
      <c r="D66" s="137" t="s">
        <v>342</v>
      </c>
      <c r="E66" s="137" t="s">
        <v>342</v>
      </c>
      <c r="F66" s="137" t="s">
        <v>342</v>
      </c>
      <c r="G66" s="137" t="s">
        <v>342</v>
      </c>
      <c r="H66" s="137" t="s">
        <v>342</v>
      </c>
      <c r="I66" s="137" t="s">
        <v>342</v>
      </c>
      <c r="J66" s="137" t="s">
        <v>342</v>
      </c>
      <c r="K66" s="137" t="s">
        <v>342</v>
      </c>
      <c r="L66" s="137" t="s">
        <v>342</v>
      </c>
      <c r="M66" s="137" t="s">
        <v>342</v>
      </c>
      <c r="N66" s="137" t="s">
        <v>342</v>
      </c>
      <c r="O66" s="137" t="s">
        <v>342</v>
      </c>
      <c r="P66" s="137" t="s">
        <v>342</v>
      </c>
      <c r="Q66" s="137" t="s">
        <v>342</v>
      </c>
      <c r="R66" s="137" t="s">
        <v>342</v>
      </c>
      <c r="S66" s="137" t="s">
        <v>342</v>
      </c>
      <c r="T66" s="137" t="s">
        <v>342</v>
      </c>
      <c r="U66" s="137" t="s">
        <v>342</v>
      </c>
      <c r="V66" s="137" t="s">
        <v>342</v>
      </c>
      <c r="W66" s="137" t="s">
        <v>342</v>
      </c>
      <c r="X66" s="137" t="s">
        <v>342</v>
      </c>
      <c r="Y66" s="137" t="s">
        <v>342</v>
      </c>
      <c r="Z66" s="137" t="s">
        <v>342</v>
      </c>
      <c r="AA66" s="137" t="s">
        <v>342</v>
      </c>
      <c r="AB66" s="137" t="s">
        <v>342</v>
      </c>
      <c r="AC66" s="137" t="s">
        <v>342</v>
      </c>
      <c r="AD66" s="137" t="s">
        <v>342</v>
      </c>
      <c r="AE66" s="137" t="s">
        <v>342</v>
      </c>
      <c r="AF66" s="137" t="s">
        <v>342</v>
      </c>
      <c r="AG66" s="137" t="s">
        <v>342</v>
      </c>
      <c r="AH66" s="137" t="s">
        <v>342</v>
      </c>
    </row>
    <row r="67" spans="1:34" ht="12" customHeight="1">
      <c r="A67" s="132" t="s">
        <v>373</v>
      </c>
      <c r="B67" s="135" t="s">
        <v>324</v>
      </c>
      <c r="C67" s="135">
        <v>30.52</v>
      </c>
      <c r="D67" s="135">
        <v>31.07</v>
      </c>
      <c r="E67" s="135">
        <v>30.64</v>
      </c>
      <c r="F67" s="135">
        <v>30.06</v>
      </c>
      <c r="G67" s="135">
        <v>29.63</v>
      </c>
      <c r="H67" s="135">
        <v>29.35</v>
      </c>
      <c r="I67" s="135">
        <v>29.18</v>
      </c>
      <c r="J67" s="135">
        <v>29.08</v>
      </c>
      <c r="K67" s="135">
        <v>28.98</v>
      </c>
      <c r="L67" s="135">
        <v>28.9</v>
      </c>
      <c r="M67" s="135">
        <v>28.84</v>
      </c>
      <c r="N67" s="135">
        <v>28.92</v>
      </c>
      <c r="O67" s="135">
        <v>28.87</v>
      </c>
      <c r="P67" s="135">
        <v>28.83</v>
      </c>
      <c r="Q67" s="135">
        <v>28.72</v>
      </c>
      <c r="R67" s="135">
        <v>28.57</v>
      </c>
      <c r="S67" s="135">
        <v>28.42</v>
      </c>
      <c r="T67" s="135">
        <v>28.29</v>
      </c>
      <c r="U67" s="135">
        <v>28.19</v>
      </c>
      <c r="V67" s="135">
        <v>28.08</v>
      </c>
      <c r="W67" s="135">
        <v>27.98</v>
      </c>
      <c r="X67" s="135">
        <v>27.89</v>
      </c>
      <c r="Y67" s="135">
        <v>27.78</v>
      </c>
      <c r="Z67" s="135">
        <v>27.66</v>
      </c>
      <c r="AA67" s="135">
        <v>27.55</v>
      </c>
      <c r="AB67" s="135">
        <v>27.46</v>
      </c>
      <c r="AC67" s="135">
        <v>27.33</v>
      </c>
      <c r="AD67" s="135">
        <v>27.2</v>
      </c>
      <c r="AE67" s="135">
        <v>27.02</v>
      </c>
      <c r="AF67" s="135">
        <v>26.8</v>
      </c>
      <c r="AG67" s="135">
        <v>26.61</v>
      </c>
      <c r="AH67" s="136">
        <v>-5.0000000000000001E-3</v>
      </c>
    </row>
    <row r="68" spans="1:34" ht="12"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row>
    <row r="69" spans="1:34" ht="12" customHeight="1">
      <c r="A69" s="128"/>
      <c r="B69" s="125" t="s">
        <v>374</v>
      </c>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row>
    <row r="70" spans="1:34" ht="12" customHeight="1">
      <c r="A70" s="128"/>
      <c r="B70" s="125" t="s">
        <v>375</v>
      </c>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row>
    <row r="71" spans="1:34" ht="12" customHeight="1">
      <c r="A71" s="132" t="s">
        <v>376</v>
      </c>
      <c r="B71" s="135" t="s">
        <v>79</v>
      </c>
      <c r="C71" s="135">
        <v>247</v>
      </c>
      <c r="D71" s="135">
        <v>253</v>
      </c>
      <c r="E71" s="135">
        <v>252</v>
      </c>
      <c r="F71" s="135">
        <v>250</v>
      </c>
      <c r="G71" s="135">
        <v>248</v>
      </c>
      <c r="H71" s="135">
        <v>248</v>
      </c>
      <c r="I71" s="135">
        <v>249</v>
      </c>
      <c r="J71" s="135">
        <v>251</v>
      </c>
      <c r="K71" s="135">
        <v>252</v>
      </c>
      <c r="L71" s="135">
        <v>253</v>
      </c>
      <c r="M71" s="135">
        <v>256</v>
      </c>
      <c r="N71" s="135">
        <v>258</v>
      </c>
      <c r="O71" s="135">
        <v>259</v>
      </c>
      <c r="P71" s="135">
        <v>261</v>
      </c>
      <c r="Q71" s="135">
        <v>262</v>
      </c>
      <c r="R71" s="135">
        <v>262</v>
      </c>
      <c r="S71" s="135">
        <v>263</v>
      </c>
      <c r="T71" s="135">
        <v>264</v>
      </c>
      <c r="U71" s="135">
        <v>265</v>
      </c>
      <c r="V71" s="135">
        <v>266</v>
      </c>
      <c r="W71" s="135">
        <v>268</v>
      </c>
      <c r="X71" s="135">
        <v>269</v>
      </c>
      <c r="Y71" s="135">
        <v>270</v>
      </c>
      <c r="Z71" s="135">
        <v>271</v>
      </c>
      <c r="AA71" s="135">
        <v>272</v>
      </c>
      <c r="AB71" s="135">
        <v>274</v>
      </c>
      <c r="AC71" s="135">
        <v>275</v>
      </c>
      <c r="AD71" s="135">
        <v>276</v>
      </c>
      <c r="AE71" s="135">
        <v>277</v>
      </c>
      <c r="AF71" s="135">
        <v>277</v>
      </c>
      <c r="AG71" s="135">
        <v>278</v>
      </c>
      <c r="AH71" s="136">
        <v>4.0000000000000001E-3</v>
      </c>
    </row>
    <row r="72" spans="1:34" ht="12" customHeight="1">
      <c r="A72" s="132" t="s">
        <v>377</v>
      </c>
      <c r="B72" s="135" t="s">
        <v>77</v>
      </c>
      <c r="C72" s="135">
        <v>173</v>
      </c>
      <c r="D72" s="135">
        <v>181</v>
      </c>
      <c r="E72" s="135">
        <v>183</v>
      </c>
      <c r="F72" s="135">
        <v>182</v>
      </c>
      <c r="G72" s="135">
        <v>183</v>
      </c>
      <c r="H72" s="135">
        <v>185</v>
      </c>
      <c r="I72" s="135">
        <v>184</v>
      </c>
      <c r="J72" s="135">
        <v>185</v>
      </c>
      <c r="K72" s="135">
        <v>185</v>
      </c>
      <c r="L72" s="135">
        <v>186</v>
      </c>
      <c r="M72" s="135">
        <v>187</v>
      </c>
      <c r="N72" s="135">
        <v>188</v>
      </c>
      <c r="O72" s="135">
        <v>188</v>
      </c>
      <c r="P72" s="135">
        <v>189</v>
      </c>
      <c r="Q72" s="135">
        <v>190</v>
      </c>
      <c r="R72" s="135">
        <v>189</v>
      </c>
      <c r="S72" s="135">
        <v>189</v>
      </c>
      <c r="T72" s="135">
        <v>190</v>
      </c>
      <c r="U72" s="135">
        <v>190</v>
      </c>
      <c r="V72" s="135">
        <v>191</v>
      </c>
      <c r="W72" s="135">
        <v>191</v>
      </c>
      <c r="X72" s="135">
        <v>192</v>
      </c>
      <c r="Y72" s="135">
        <v>193</v>
      </c>
      <c r="Z72" s="135">
        <v>193</v>
      </c>
      <c r="AA72" s="135">
        <v>194</v>
      </c>
      <c r="AB72" s="135">
        <v>195</v>
      </c>
      <c r="AC72" s="135">
        <v>196</v>
      </c>
      <c r="AD72" s="135">
        <v>197</v>
      </c>
      <c r="AE72" s="135">
        <v>198</v>
      </c>
      <c r="AF72" s="135">
        <v>198</v>
      </c>
      <c r="AG72" s="135">
        <v>199</v>
      </c>
      <c r="AH72" s="136">
        <v>5.0000000000000001E-3</v>
      </c>
    </row>
    <row r="73" spans="1:34" ht="12" customHeight="1">
      <c r="A73" s="132" t="s">
        <v>378</v>
      </c>
      <c r="B73" s="135" t="s">
        <v>330</v>
      </c>
      <c r="C73" s="135">
        <v>152</v>
      </c>
      <c r="D73" s="135">
        <v>165</v>
      </c>
      <c r="E73" s="135">
        <v>170</v>
      </c>
      <c r="F73" s="135">
        <v>171</v>
      </c>
      <c r="G73" s="135">
        <v>173</v>
      </c>
      <c r="H73" s="135">
        <v>176</v>
      </c>
      <c r="I73" s="135">
        <v>178</v>
      </c>
      <c r="J73" s="135">
        <v>182</v>
      </c>
      <c r="K73" s="135">
        <v>186</v>
      </c>
      <c r="L73" s="135">
        <v>190</v>
      </c>
      <c r="M73" s="135">
        <v>195</v>
      </c>
      <c r="N73" s="135">
        <v>200</v>
      </c>
      <c r="O73" s="135">
        <v>203</v>
      </c>
      <c r="P73" s="135">
        <v>206</v>
      </c>
      <c r="Q73" s="135">
        <v>209</v>
      </c>
      <c r="R73" s="135">
        <v>212</v>
      </c>
      <c r="S73" s="135">
        <v>215</v>
      </c>
      <c r="T73" s="135">
        <v>218</v>
      </c>
      <c r="U73" s="135">
        <v>222</v>
      </c>
      <c r="V73" s="135">
        <v>223</v>
      </c>
      <c r="W73" s="135">
        <v>227</v>
      </c>
      <c r="X73" s="135">
        <v>230</v>
      </c>
      <c r="Y73" s="135">
        <v>234</v>
      </c>
      <c r="Z73" s="135">
        <v>237</v>
      </c>
      <c r="AA73" s="135">
        <v>241</v>
      </c>
      <c r="AB73" s="135">
        <v>245</v>
      </c>
      <c r="AC73" s="135">
        <v>248</v>
      </c>
      <c r="AD73" s="135">
        <v>252</v>
      </c>
      <c r="AE73" s="135">
        <v>254</v>
      </c>
      <c r="AF73" s="135">
        <v>258</v>
      </c>
      <c r="AG73" s="135">
        <v>263</v>
      </c>
      <c r="AH73" s="136">
        <v>1.7999999999999999E-2</v>
      </c>
    </row>
    <row r="74" spans="1:34" ht="12" customHeight="1">
      <c r="A74" s="132" t="s">
        <v>379</v>
      </c>
      <c r="B74" s="135" t="s">
        <v>81</v>
      </c>
      <c r="C74" s="135">
        <v>412</v>
      </c>
      <c r="D74" s="135">
        <v>448</v>
      </c>
      <c r="E74" s="135">
        <v>465</v>
      </c>
      <c r="F74" s="135">
        <v>477</v>
      </c>
      <c r="G74" s="135">
        <v>482</v>
      </c>
      <c r="H74" s="135">
        <v>483</v>
      </c>
      <c r="I74" s="135">
        <v>484</v>
      </c>
      <c r="J74" s="135">
        <v>494</v>
      </c>
      <c r="K74" s="135">
        <v>497</v>
      </c>
      <c r="L74" s="135">
        <v>502</v>
      </c>
      <c r="M74" s="135">
        <v>520</v>
      </c>
      <c r="N74" s="135">
        <v>518</v>
      </c>
      <c r="O74" s="135">
        <v>523</v>
      </c>
      <c r="P74" s="135">
        <v>526</v>
      </c>
      <c r="Q74" s="135">
        <v>533</v>
      </c>
      <c r="R74" s="135">
        <v>527</v>
      </c>
      <c r="S74" s="135">
        <v>528</v>
      </c>
      <c r="T74" s="135">
        <v>534</v>
      </c>
      <c r="U74" s="135">
        <v>540</v>
      </c>
      <c r="V74" s="135">
        <v>541</v>
      </c>
      <c r="W74" s="135">
        <v>549</v>
      </c>
      <c r="X74" s="135">
        <v>555</v>
      </c>
      <c r="Y74" s="135">
        <v>558</v>
      </c>
      <c r="Z74" s="135">
        <v>565</v>
      </c>
      <c r="AA74" s="135">
        <v>572</v>
      </c>
      <c r="AB74" s="135">
        <v>581</v>
      </c>
      <c r="AC74" s="135">
        <v>586</v>
      </c>
      <c r="AD74" s="135">
        <v>591</v>
      </c>
      <c r="AE74" s="135">
        <v>596</v>
      </c>
      <c r="AF74" s="135">
        <v>603</v>
      </c>
      <c r="AG74" s="135">
        <v>611</v>
      </c>
      <c r="AH74" s="136">
        <v>1.2999999999999999E-2</v>
      </c>
    </row>
    <row r="75" spans="1:34" ht="12" customHeight="1">
      <c r="A75" s="132" t="s">
        <v>380</v>
      </c>
      <c r="B75" s="135" t="s">
        <v>381</v>
      </c>
      <c r="C75" s="135">
        <v>984</v>
      </c>
      <c r="D75" s="138">
        <v>1047</v>
      </c>
      <c r="E75" s="138">
        <v>1070</v>
      </c>
      <c r="F75" s="138">
        <v>1081</v>
      </c>
      <c r="G75" s="138">
        <v>1086</v>
      </c>
      <c r="H75" s="138">
        <v>1091</v>
      </c>
      <c r="I75" s="138">
        <v>1096</v>
      </c>
      <c r="J75" s="138">
        <v>1111</v>
      </c>
      <c r="K75" s="138">
        <v>1120</v>
      </c>
      <c r="L75" s="138">
        <v>1131</v>
      </c>
      <c r="M75" s="138">
        <v>1159</v>
      </c>
      <c r="N75" s="138">
        <v>1163</v>
      </c>
      <c r="O75" s="138">
        <v>1174</v>
      </c>
      <c r="P75" s="138">
        <v>1182</v>
      </c>
      <c r="Q75" s="138">
        <v>1193</v>
      </c>
      <c r="R75" s="138">
        <v>1191</v>
      </c>
      <c r="S75" s="138">
        <v>1195</v>
      </c>
      <c r="T75" s="138">
        <v>1206</v>
      </c>
      <c r="U75" s="138">
        <v>1217</v>
      </c>
      <c r="V75" s="138">
        <v>1221</v>
      </c>
      <c r="W75" s="138">
        <v>1234</v>
      </c>
      <c r="X75" s="138">
        <v>1246</v>
      </c>
      <c r="Y75" s="138">
        <v>1255</v>
      </c>
      <c r="Z75" s="138">
        <v>1266</v>
      </c>
      <c r="AA75" s="138">
        <v>1279</v>
      </c>
      <c r="AB75" s="138">
        <v>1295</v>
      </c>
      <c r="AC75" s="138">
        <v>1306</v>
      </c>
      <c r="AD75" s="138">
        <v>1316</v>
      </c>
      <c r="AE75" s="138">
        <v>1324</v>
      </c>
      <c r="AF75" s="138">
        <v>1337</v>
      </c>
      <c r="AG75" s="138">
        <v>1350</v>
      </c>
      <c r="AH75" s="136">
        <v>1.0999999999999999E-2</v>
      </c>
    </row>
    <row r="76" spans="1:34" ht="12" customHeight="1">
      <c r="A76" s="132" t="s">
        <v>382</v>
      </c>
      <c r="B76" s="135" t="s">
        <v>383</v>
      </c>
      <c r="C76" s="135">
        <v>1</v>
      </c>
      <c r="D76" s="135">
        <v>1</v>
      </c>
      <c r="E76" s="135">
        <v>1</v>
      </c>
      <c r="F76" s="135">
        <v>1</v>
      </c>
      <c r="G76" s="135">
        <v>1</v>
      </c>
      <c r="H76" s="135">
        <v>1</v>
      </c>
      <c r="I76" s="135">
        <v>1</v>
      </c>
      <c r="J76" s="135">
        <v>1</v>
      </c>
      <c r="K76" s="135">
        <v>1</v>
      </c>
      <c r="L76" s="135">
        <v>1</v>
      </c>
      <c r="M76" s="135">
        <v>1</v>
      </c>
      <c r="N76" s="135">
        <v>1</v>
      </c>
      <c r="O76" s="135">
        <v>1</v>
      </c>
      <c r="P76" s="135">
        <v>1</v>
      </c>
      <c r="Q76" s="135">
        <v>1</v>
      </c>
      <c r="R76" s="135">
        <v>1</v>
      </c>
      <c r="S76" s="135">
        <v>1</v>
      </c>
      <c r="T76" s="135">
        <v>1</v>
      </c>
      <c r="U76" s="135">
        <v>1</v>
      </c>
      <c r="V76" s="135">
        <v>1</v>
      </c>
      <c r="W76" s="135">
        <v>1</v>
      </c>
      <c r="X76" s="135">
        <v>1</v>
      </c>
      <c r="Y76" s="135">
        <v>1</v>
      </c>
      <c r="Z76" s="135">
        <v>1</v>
      </c>
      <c r="AA76" s="135">
        <v>1</v>
      </c>
      <c r="AB76" s="135">
        <v>1</v>
      </c>
      <c r="AC76" s="135">
        <v>1</v>
      </c>
      <c r="AD76" s="135">
        <v>1</v>
      </c>
      <c r="AE76" s="135">
        <v>1</v>
      </c>
      <c r="AF76" s="135">
        <v>1</v>
      </c>
      <c r="AG76" s="135">
        <v>1</v>
      </c>
      <c r="AH76" s="136">
        <v>1.2E-2</v>
      </c>
    </row>
    <row r="77" spans="1:34" ht="12" customHeight="1">
      <c r="A77" s="132" t="s">
        <v>384</v>
      </c>
      <c r="B77" s="125" t="s">
        <v>385</v>
      </c>
      <c r="C77" s="125">
        <v>984</v>
      </c>
      <c r="D77" s="139">
        <v>1048</v>
      </c>
      <c r="E77" s="139">
        <v>1071</v>
      </c>
      <c r="F77" s="139">
        <v>1081</v>
      </c>
      <c r="G77" s="139">
        <v>1086</v>
      </c>
      <c r="H77" s="139">
        <v>1092</v>
      </c>
      <c r="I77" s="139">
        <v>1097</v>
      </c>
      <c r="J77" s="139">
        <v>1112</v>
      </c>
      <c r="K77" s="139">
        <v>1121</v>
      </c>
      <c r="L77" s="139">
        <v>1132</v>
      </c>
      <c r="M77" s="139">
        <v>1159</v>
      </c>
      <c r="N77" s="139">
        <v>1164</v>
      </c>
      <c r="O77" s="139">
        <v>1175</v>
      </c>
      <c r="P77" s="139">
        <v>1182</v>
      </c>
      <c r="Q77" s="139">
        <v>1194</v>
      </c>
      <c r="R77" s="139">
        <v>1192</v>
      </c>
      <c r="S77" s="139">
        <v>1196</v>
      </c>
      <c r="T77" s="139">
        <v>1207</v>
      </c>
      <c r="U77" s="139">
        <v>1218</v>
      </c>
      <c r="V77" s="139">
        <v>1222</v>
      </c>
      <c r="W77" s="139">
        <v>1235</v>
      </c>
      <c r="X77" s="139">
        <v>1246</v>
      </c>
      <c r="Y77" s="139">
        <v>1255</v>
      </c>
      <c r="Z77" s="139">
        <v>1267</v>
      </c>
      <c r="AA77" s="139">
        <v>1280</v>
      </c>
      <c r="AB77" s="139">
        <v>1296</v>
      </c>
      <c r="AC77" s="139">
        <v>1306</v>
      </c>
      <c r="AD77" s="139">
        <v>1316</v>
      </c>
      <c r="AE77" s="139">
        <v>1325</v>
      </c>
      <c r="AF77" s="139">
        <v>1337</v>
      </c>
      <c r="AG77" s="139">
        <v>1351</v>
      </c>
      <c r="AH77" s="126">
        <v>1.0999999999999999E-2</v>
      </c>
    </row>
    <row r="78" spans="1:34" ht="12"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row>
    <row r="79" spans="1:34" ht="12"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row>
    <row r="80" spans="1:34" ht="12" customHeight="1">
      <c r="A80" s="128"/>
      <c r="B80" s="125" t="s">
        <v>297</v>
      </c>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row>
    <row r="81" spans="1:34" ht="12" customHeight="1">
      <c r="A81" s="128"/>
      <c r="B81" s="125" t="s">
        <v>79</v>
      </c>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c r="AH81" s="128"/>
    </row>
    <row r="82" spans="1:34" ht="12" customHeight="1">
      <c r="A82" s="132" t="s">
        <v>386</v>
      </c>
      <c r="B82" s="135" t="s">
        <v>284</v>
      </c>
      <c r="C82" s="135">
        <v>17.3</v>
      </c>
      <c r="D82" s="135">
        <v>17.36</v>
      </c>
      <c r="E82" s="135">
        <v>17.77</v>
      </c>
      <c r="F82" s="135">
        <v>17.899999999999999</v>
      </c>
      <c r="G82" s="135">
        <v>18.21</v>
      </c>
      <c r="H82" s="135">
        <v>18.690000000000001</v>
      </c>
      <c r="I82" s="135">
        <v>19.07</v>
      </c>
      <c r="J82" s="135">
        <v>19.559999999999999</v>
      </c>
      <c r="K82" s="135">
        <v>20.29</v>
      </c>
      <c r="L82" s="135">
        <v>21.12</v>
      </c>
      <c r="M82" s="135">
        <v>22.49</v>
      </c>
      <c r="N82" s="135">
        <v>23.54</v>
      </c>
      <c r="O82" s="135">
        <v>24.57</v>
      </c>
      <c r="P82" s="135">
        <v>25.56</v>
      </c>
      <c r="Q82" s="135">
        <v>26.53</v>
      </c>
      <c r="R82" s="135">
        <v>27.39</v>
      </c>
      <c r="S82" s="135">
        <v>28.31</v>
      </c>
      <c r="T82" s="135">
        <v>29.42</v>
      </c>
      <c r="U82" s="135">
        <v>30.51</v>
      </c>
      <c r="V82" s="135">
        <v>31.5</v>
      </c>
      <c r="W82" s="135">
        <v>32.54</v>
      </c>
      <c r="X82" s="135">
        <v>33.619999999999997</v>
      </c>
      <c r="Y82" s="135">
        <v>34.72</v>
      </c>
      <c r="Z82" s="135">
        <v>35.72</v>
      </c>
      <c r="AA82" s="135">
        <v>36.9</v>
      </c>
      <c r="AB82" s="135">
        <v>38.090000000000003</v>
      </c>
      <c r="AC82" s="135">
        <v>39.46</v>
      </c>
      <c r="AD82" s="135">
        <v>40.9</v>
      </c>
      <c r="AE82" s="135">
        <v>42.4</v>
      </c>
      <c r="AF82" s="135">
        <v>44.05</v>
      </c>
      <c r="AG82" s="135">
        <v>45.77</v>
      </c>
      <c r="AH82" s="136">
        <v>3.3000000000000002E-2</v>
      </c>
    </row>
    <row r="83" spans="1:34" ht="12" customHeight="1">
      <c r="A83" s="132" t="s">
        <v>387</v>
      </c>
      <c r="B83" s="135" t="s">
        <v>285</v>
      </c>
      <c r="C83" s="135">
        <v>17.75</v>
      </c>
      <c r="D83" s="135">
        <v>17.97</v>
      </c>
      <c r="E83" s="135">
        <v>19.260000000000002</v>
      </c>
      <c r="F83" s="135">
        <v>20.92</v>
      </c>
      <c r="G83" s="135">
        <v>22.02</v>
      </c>
      <c r="H83" s="135">
        <v>22.97</v>
      </c>
      <c r="I83" s="135">
        <v>24.24</v>
      </c>
      <c r="J83" s="135">
        <v>25.4</v>
      </c>
      <c r="K83" s="135">
        <v>26.39</v>
      </c>
      <c r="L83" s="135">
        <v>27.48</v>
      </c>
      <c r="M83" s="135">
        <v>28.74</v>
      </c>
      <c r="N83" s="135">
        <v>29.73</v>
      </c>
      <c r="O83" s="135">
        <v>30.88</v>
      </c>
      <c r="P83" s="135">
        <v>31.93</v>
      </c>
      <c r="Q83" s="135">
        <v>32.909999999999997</v>
      </c>
      <c r="R83" s="135">
        <v>33.5</v>
      </c>
      <c r="S83" s="135">
        <v>34.17</v>
      </c>
      <c r="T83" s="135">
        <v>35.21</v>
      </c>
      <c r="U83" s="135">
        <v>36.299999999999997</v>
      </c>
      <c r="V83" s="135">
        <v>36.9</v>
      </c>
      <c r="W83" s="135">
        <v>38.33</v>
      </c>
      <c r="X83" s="135">
        <v>39.42</v>
      </c>
      <c r="Y83" s="135">
        <v>40.479999999999997</v>
      </c>
      <c r="Z83" s="135">
        <v>41.67</v>
      </c>
      <c r="AA83" s="135">
        <v>43</v>
      </c>
      <c r="AB83" s="135">
        <v>44.51</v>
      </c>
      <c r="AC83" s="135">
        <v>45.91</v>
      </c>
      <c r="AD83" s="135">
        <v>47.32</v>
      </c>
      <c r="AE83" s="135">
        <v>48.68</v>
      </c>
      <c r="AF83" s="135">
        <v>50.35</v>
      </c>
      <c r="AG83" s="135">
        <v>52.06</v>
      </c>
      <c r="AH83" s="136">
        <v>3.6999999999999998E-2</v>
      </c>
    </row>
    <row r="84" spans="1:34" ht="12" customHeight="1">
      <c r="A84" s="132" t="s">
        <v>388</v>
      </c>
      <c r="B84" s="135" t="s">
        <v>322</v>
      </c>
      <c r="C84" s="135">
        <v>10.14</v>
      </c>
      <c r="D84" s="135">
        <v>10.63</v>
      </c>
      <c r="E84" s="135">
        <v>10.43</v>
      </c>
      <c r="F84" s="135">
        <v>10.27</v>
      </c>
      <c r="G84" s="135">
        <v>10.16</v>
      </c>
      <c r="H84" s="135">
        <v>10.4</v>
      </c>
      <c r="I84" s="135">
        <v>10.75</v>
      </c>
      <c r="J84" s="135">
        <v>11.18</v>
      </c>
      <c r="K84" s="135">
        <v>11.6</v>
      </c>
      <c r="L84" s="135">
        <v>12.13</v>
      </c>
      <c r="M84" s="135">
        <v>12.95</v>
      </c>
      <c r="N84" s="135">
        <v>13.43</v>
      </c>
      <c r="O84" s="135">
        <v>13.93</v>
      </c>
      <c r="P84" s="135">
        <v>14.42</v>
      </c>
      <c r="Q84" s="135">
        <v>14.85</v>
      </c>
      <c r="R84" s="135">
        <v>15.24</v>
      </c>
      <c r="S84" s="135">
        <v>15.63</v>
      </c>
      <c r="T84" s="135">
        <v>16.02</v>
      </c>
      <c r="U84" s="135">
        <v>16.38</v>
      </c>
      <c r="V84" s="135">
        <v>16.73</v>
      </c>
      <c r="W84" s="135">
        <v>17.100000000000001</v>
      </c>
      <c r="X84" s="135">
        <v>17.53</v>
      </c>
      <c r="Y84" s="135">
        <v>17.98</v>
      </c>
      <c r="Z84" s="135">
        <v>18.440000000000001</v>
      </c>
      <c r="AA84" s="135">
        <v>18.95</v>
      </c>
      <c r="AB84" s="135">
        <v>19.46</v>
      </c>
      <c r="AC84" s="135">
        <v>19.989999999999998</v>
      </c>
      <c r="AD84" s="135">
        <v>20.55</v>
      </c>
      <c r="AE84" s="135">
        <v>21.06</v>
      </c>
      <c r="AF84" s="135">
        <v>21.66</v>
      </c>
      <c r="AG84" s="135">
        <v>22.33</v>
      </c>
      <c r="AH84" s="136">
        <v>2.7E-2</v>
      </c>
    </row>
    <row r="85" spans="1:34" ht="12" customHeight="1">
      <c r="A85" s="132" t="s">
        <v>389</v>
      </c>
      <c r="B85" s="135" t="s">
        <v>324</v>
      </c>
      <c r="C85" s="135">
        <v>35.770000000000003</v>
      </c>
      <c r="D85" s="135">
        <v>36.96</v>
      </c>
      <c r="E85" s="135">
        <v>37.01</v>
      </c>
      <c r="F85" s="135">
        <v>37.130000000000003</v>
      </c>
      <c r="G85" s="135">
        <v>37.450000000000003</v>
      </c>
      <c r="H85" s="135">
        <v>38.06</v>
      </c>
      <c r="I85" s="135">
        <v>38.93</v>
      </c>
      <c r="J85" s="135">
        <v>40</v>
      </c>
      <c r="K85" s="135">
        <v>41.13</v>
      </c>
      <c r="L85" s="135">
        <v>42.35</v>
      </c>
      <c r="M85" s="135">
        <v>43.62</v>
      </c>
      <c r="N85" s="135">
        <v>45.06</v>
      </c>
      <c r="O85" s="135">
        <v>46.36</v>
      </c>
      <c r="P85" s="135">
        <v>47.61</v>
      </c>
      <c r="Q85" s="135">
        <v>48.76</v>
      </c>
      <c r="R85" s="135">
        <v>49.78</v>
      </c>
      <c r="S85" s="135">
        <v>50.81</v>
      </c>
      <c r="T85" s="135">
        <v>51.84</v>
      </c>
      <c r="U85" s="135">
        <v>52.92</v>
      </c>
      <c r="V85" s="135">
        <v>53.97</v>
      </c>
      <c r="W85" s="135">
        <v>55.07</v>
      </c>
      <c r="X85" s="135">
        <v>56.24</v>
      </c>
      <c r="Y85" s="135">
        <v>57.42</v>
      </c>
      <c r="Z85" s="135">
        <v>58.64</v>
      </c>
      <c r="AA85" s="135">
        <v>59.95</v>
      </c>
      <c r="AB85" s="135">
        <v>61.38</v>
      </c>
      <c r="AC85" s="135">
        <v>62.78</v>
      </c>
      <c r="AD85" s="135">
        <v>64.22</v>
      </c>
      <c r="AE85" s="135">
        <v>65.599999999999994</v>
      </c>
      <c r="AF85" s="135">
        <v>66.92</v>
      </c>
      <c r="AG85" s="135">
        <v>68.37</v>
      </c>
      <c r="AH85" s="136">
        <v>2.1999999999999999E-2</v>
      </c>
    </row>
    <row r="86" spans="1:34" ht="12"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row>
    <row r="87" spans="1:34" ht="12" customHeight="1">
      <c r="A87" s="128"/>
      <c r="B87" s="125" t="s">
        <v>77</v>
      </c>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row>
    <row r="88" spans="1:34" ht="12" customHeight="1">
      <c r="A88" s="132" t="s">
        <v>390</v>
      </c>
      <c r="B88" s="135" t="s">
        <v>284</v>
      </c>
      <c r="C88" s="135">
        <v>12.77</v>
      </c>
      <c r="D88" s="135">
        <v>13.74</v>
      </c>
      <c r="E88" s="135">
        <v>14.45</v>
      </c>
      <c r="F88" s="135">
        <v>14.44</v>
      </c>
      <c r="G88" s="135">
        <v>14.74</v>
      </c>
      <c r="H88" s="135">
        <v>15.18</v>
      </c>
      <c r="I88" s="135">
        <v>15.41</v>
      </c>
      <c r="J88" s="135">
        <v>15.81</v>
      </c>
      <c r="K88" s="135">
        <v>16.5</v>
      </c>
      <c r="L88" s="135">
        <v>17.23</v>
      </c>
      <c r="M88" s="135">
        <v>18.59</v>
      </c>
      <c r="N88" s="135">
        <v>19.38</v>
      </c>
      <c r="O88" s="135">
        <v>20.16</v>
      </c>
      <c r="P88" s="135">
        <v>20.91</v>
      </c>
      <c r="Q88" s="135">
        <v>21.67</v>
      </c>
      <c r="R88" s="135">
        <v>22.28</v>
      </c>
      <c r="S88" s="135">
        <v>23.03</v>
      </c>
      <c r="T88" s="135">
        <v>24.01</v>
      </c>
      <c r="U88" s="135">
        <v>24.86</v>
      </c>
      <c r="V88" s="135">
        <v>25.56</v>
      </c>
      <c r="W88" s="135">
        <v>26.37</v>
      </c>
      <c r="X88" s="135">
        <v>27.22</v>
      </c>
      <c r="Y88" s="135">
        <v>28.07</v>
      </c>
      <c r="Z88" s="135">
        <v>28.77</v>
      </c>
      <c r="AA88" s="135">
        <v>29.74</v>
      </c>
      <c r="AB88" s="135">
        <v>30.67</v>
      </c>
      <c r="AC88" s="135">
        <v>31.79</v>
      </c>
      <c r="AD88" s="135">
        <v>32.94</v>
      </c>
      <c r="AE88" s="135">
        <v>34.11</v>
      </c>
      <c r="AF88" s="135">
        <v>35.44</v>
      </c>
      <c r="AG88" s="135">
        <v>36.79</v>
      </c>
      <c r="AH88" s="136">
        <v>3.5999999999999997E-2</v>
      </c>
    </row>
    <row r="89" spans="1:34" ht="12" customHeight="1">
      <c r="A89" s="132" t="s">
        <v>391</v>
      </c>
      <c r="B89" s="135" t="s">
        <v>285</v>
      </c>
      <c r="C89" s="135">
        <v>17.829999999999998</v>
      </c>
      <c r="D89" s="135">
        <v>18.09</v>
      </c>
      <c r="E89" s="135">
        <v>18.32</v>
      </c>
      <c r="F89" s="135">
        <v>18.93</v>
      </c>
      <c r="G89" s="135">
        <v>18.940000000000001</v>
      </c>
      <c r="H89" s="135">
        <v>18.75</v>
      </c>
      <c r="I89" s="135">
        <v>18.8</v>
      </c>
      <c r="J89" s="135">
        <v>19.809999999999999</v>
      </c>
      <c r="K89" s="135">
        <v>20.63</v>
      </c>
      <c r="L89" s="135">
        <v>21.55</v>
      </c>
      <c r="M89" s="135">
        <v>22.95</v>
      </c>
      <c r="N89" s="135">
        <v>23.78</v>
      </c>
      <c r="O89" s="135">
        <v>24.81</v>
      </c>
      <c r="P89" s="135">
        <v>25.69</v>
      </c>
      <c r="Q89" s="135">
        <v>26.51</v>
      </c>
      <c r="R89" s="135">
        <v>26.94</v>
      </c>
      <c r="S89" s="135">
        <v>27.45</v>
      </c>
      <c r="T89" s="135">
        <v>28.34</v>
      </c>
      <c r="U89" s="135">
        <v>29.28</v>
      </c>
      <c r="V89" s="135">
        <v>29.72</v>
      </c>
      <c r="W89" s="135">
        <v>31</v>
      </c>
      <c r="X89" s="135">
        <v>31.92</v>
      </c>
      <c r="Y89" s="135">
        <v>32.82</v>
      </c>
      <c r="Z89" s="135">
        <v>33.83</v>
      </c>
      <c r="AA89" s="135">
        <v>34.99</v>
      </c>
      <c r="AB89" s="135">
        <v>36.31</v>
      </c>
      <c r="AC89" s="135">
        <v>37.51</v>
      </c>
      <c r="AD89" s="135">
        <v>38.700000000000003</v>
      </c>
      <c r="AE89" s="135">
        <v>39.86</v>
      </c>
      <c r="AF89" s="135">
        <v>41.3</v>
      </c>
      <c r="AG89" s="135">
        <v>42.76</v>
      </c>
      <c r="AH89" s="136">
        <v>0.03</v>
      </c>
    </row>
    <row r="90" spans="1:34" ht="12" customHeight="1">
      <c r="A90" s="132" t="s">
        <v>392</v>
      </c>
      <c r="B90" s="135" t="s">
        <v>286</v>
      </c>
      <c r="C90" s="135">
        <v>5.25</v>
      </c>
      <c r="D90" s="135">
        <v>4.1399999999999997</v>
      </c>
      <c r="E90" s="135">
        <v>5.27</v>
      </c>
      <c r="F90" s="135">
        <v>6.62</v>
      </c>
      <c r="G90" s="135">
        <v>7.81</v>
      </c>
      <c r="H90" s="135">
        <v>8.6999999999999993</v>
      </c>
      <c r="I90" s="135">
        <v>9.7100000000000009</v>
      </c>
      <c r="J90" s="135">
        <v>10.53</v>
      </c>
      <c r="K90" s="135">
        <v>10.97</v>
      </c>
      <c r="L90" s="135">
        <v>11.61</v>
      </c>
      <c r="M90" s="135">
        <v>12.39</v>
      </c>
      <c r="N90" s="135">
        <v>12.87</v>
      </c>
      <c r="O90" s="135">
        <v>13.59</v>
      </c>
      <c r="P90" s="135">
        <v>14.2</v>
      </c>
      <c r="Q90" s="135">
        <v>14.8</v>
      </c>
      <c r="R90" s="135">
        <v>15.04</v>
      </c>
      <c r="S90" s="135">
        <v>15.42</v>
      </c>
      <c r="T90" s="135">
        <v>16.059999999999999</v>
      </c>
      <c r="U90" s="135">
        <v>16.7</v>
      </c>
      <c r="V90" s="135">
        <v>17.059999999999999</v>
      </c>
      <c r="W90" s="135">
        <v>17.98</v>
      </c>
      <c r="X90" s="135">
        <v>18.62</v>
      </c>
      <c r="Y90" s="135">
        <v>19.27</v>
      </c>
      <c r="Z90" s="135">
        <v>19.940000000000001</v>
      </c>
      <c r="AA90" s="135">
        <v>20.87</v>
      </c>
      <c r="AB90" s="135">
        <v>21.72</v>
      </c>
      <c r="AC90" s="135">
        <v>22.67</v>
      </c>
      <c r="AD90" s="135">
        <v>23.49</v>
      </c>
      <c r="AE90" s="135">
        <v>24.19</v>
      </c>
      <c r="AF90" s="135">
        <v>25.15</v>
      </c>
      <c r="AG90" s="135">
        <v>26.07</v>
      </c>
      <c r="AH90" s="136">
        <v>5.5E-2</v>
      </c>
    </row>
    <row r="91" spans="1:34" ht="12" customHeight="1">
      <c r="A91" s="132" t="s">
        <v>393</v>
      </c>
      <c r="B91" s="135" t="s">
        <v>322</v>
      </c>
      <c r="C91" s="135">
        <v>7.23</v>
      </c>
      <c r="D91" s="135">
        <v>7.84</v>
      </c>
      <c r="E91" s="135">
        <v>7.93</v>
      </c>
      <c r="F91" s="135">
        <v>7.7</v>
      </c>
      <c r="G91" s="135">
        <v>7.54</v>
      </c>
      <c r="H91" s="135">
        <v>7.68</v>
      </c>
      <c r="I91" s="135">
        <v>7.93</v>
      </c>
      <c r="J91" s="135">
        <v>8.24</v>
      </c>
      <c r="K91" s="135">
        <v>8.5399999999999991</v>
      </c>
      <c r="L91" s="135">
        <v>8.94</v>
      </c>
      <c r="M91" s="135">
        <v>9.5299999999999994</v>
      </c>
      <c r="N91" s="135">
        <v>9.86</v>
      </c>
      <c r="O91" s="135">
        <v>10.210000000000001</v>
      </c>
      <c r="P91" s="135">
        <v>10.57</v>
      </c>
      <c r="Q91" s="135">
        <v>10.88</v>
      </c>
      <c r="R91" s="135">
        <v>11.14</v>
      </c>
      <c r="S91" s="135">
        <v>11.41</v>
      </c>
      <c r="T91" s="135">
        <v>11.68</v>
      </c>
      <c r="U91" s="135">
        <v>11.92</v>
      </c>
      <c r="V91" s="135">
        <v>12.15</v>
      </c>
      <c r="W91" s="135">
        <v>12.41</v>
      </c>
      <c r="X91" s="135">
        <v>12.71</v>
      </c>
      <c r="Y91" s="135">
        <v>13.04</v>
      </c>
      <c r="Z91" s="135">
        <v>13.36</v>
      </c>
      <c r="AA91" s="135">
        <v>13.73</v>
      </c>
      <c r="AB91" s="135">
        <v>14.1</v>
      </c>
      <c r="AC91" s="135">
        <v>14.48</v>
      </c>
      <c r="AD91" s="135">
        <v>14.87</v>
      </c>
      <c r="AE91" s="135">
        <v>15.21</v>
      </c>
      <c r="AF91" s="135">
        <v>15.63</v>
      </c>
      <c r="AG91" s="135">
        <v>16.11</v>
      </c>
      <c r="AH91" s="136">
        <v>2.7E-2</v>
      </c>
    </row>
    <row r="92" spans="1:34" ht="12" customHeight="1">
      <c r="A92" s="132" t="s">
        <v>394</v>
      </c>
      <c r="B92" s="135" t="s">
        <v>324</v>
      </c>
      <c r="C92" s="135">
        <v>31.32</v>
      </c>
      <c r="D92" s="135">
        <v>32.090000000000003</v>
      </c>
      <c r="E92" s="135">
        <v>32.07</v>
      </c>
      <c r="F92" s="135">
        <v>31.87</v>
      </c>
      <c r="G92" s="135">
        <v>31.98</v>
      </c>
      <c r="H92" s="135">
        <v>32.409999999999997</v>
      </c>
      <c r="I92" s="135">
        <v>32.99</v>
      </c>
      <c r="J92" s="135">
        <v>33.83</v>
      </c>
      <c r="K92" s="135">
        <v>34.69</v>
      </c>
      <c r="L92" s="135">
        <v>35.6</v>
      </c>
      <c r="M92" s="135">
        <v>36.58</v>
      </c>
      <c r="N92" s="135">
        <v>37.770000000000003</v>
      </c>
      <c r="O92" s="135">
        <v>38.72</v>
      </c>
      <c r="P92" s="135">
        <v>39.729999999999997</v>
      </c>
      <c r="Q92" s="135">
        <v>40.56</v>
      </c>
      <c r="R92" s="135">
        <v>41.31</v>
      </c>
      <c r="S92" s="135">
        <v>42.01</v>
      </c>
      <c r="T92" s="135">
        <v>42.72</v>
      </c>
      <c r="U92" s="135">
        <v>43.49</v>
      </c>
      <c r="V92" s="135">
        <v>44.24</v>
      </c>
      <c r="W92" s="135">
        <v>45.01</v>
      </c>
      <c r="X92" s="135">
        <v>45.82</v>
      </c>
      <c r="Y92" s="135">
        <v>46.63</v>
      </c>
      <c r="Z92" s="135">
        <v>47.49</v>
      </c>
      <c r="AA92" s="135">
        <v>48.36</v>
      </c>
      <c r="AB92" s="135">
        <v>49.33</v>
      </c>
      <c r="AC92" s="135">
        <v>50.32</v>
      </c>
      <c r="AD92" s="135">
        <v>51.29</v>
      </c>
      <c r="AE92" s="135">
        <v>52.22</v>
      </c>
      <c r="AF92" s="135">
        <v>53.11</v>
      </c>
      <c r="AG92" s="135">
        <v>54.15</v>
      </c>
      <c r="AH92" s="136">
        <v>1.7999999999999999E-2</v>
      </c>
    </row>
    <row r="93" spans="1:34" ht="12"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row>
    <row r="94" spans="1:34" ht="12" customHeight="1">
      <c r="A94" s="128"/>
      <c r="B94" s="125" t="s">
        <v>330</v>
      </c>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row>
    <row r="95" spans="1:34" ht="12" customHeight="1">
      <c r="A95" s="132" t="s">
        <v>395</v>
      </c>
      <c r="B95" s="135" t="s">
        <v>284</v>
      </c>
      <c r="C95" s="135">
        <v>7.62</v>
      </c>
      <c r="D95" s="135">
        <v>8.59</v>
      </c>
      <c r="E95" s="135">
        <v>9.1999999999999993</v>
      </c>
      <c r="F95" s="135">
        <v>9.11</v>
      </c>
      <c r="G95" s="135">
        <v>9.31</v>
      </c>
      <c r="H95" s="135">
        <v>9.64</v>
      </c>
      <c r="I95" s="135">
        <v>9.7200000000000006</v>
      </c>
      <c r="J95" s="135">
        <v>9.9600000000000009</v>
      </c>
      <c r="K95" s="135">
        <v>10.48</v>
      </c>
      <c r="L95" s="135">
        <v>11</v>
      </c>
      <c r="M95" s="135">
        <v>11.88</v>
      </c>
      <c r="N95" s="135">
        <v>12.44</v>
      </c>
      <c r="O95" s="135">
        <v>12.96</v>
      </c>
      <c r="P95" s="135">
        <v>13.5</v>
      </c>
      <c r="Q95" s="135">
        <v>14.06</v>
      </c>
      <c r="R95" s="135">
        <v>14.47</v>
      </c>
      <c r="S95" s="135">
        <v>15.02</v>
      </c>
      <c r="T95" s="135">
        <v>15.82</v>
      </c>
      <c r="U95" s="135">
        <v>16.46</v>
      </c>
      <c r="V95" s="135">
        <v>16.96</v>
      </c>
      <c r="W95" s="135">
        <v>17.57</v>
      </c>
      <c r="X95" s="135">
        <v>18.21</v>
      </c>
      <c r="Y95" s="135">
        <v>18.86</v>
      </c>
      <c r="Z95" s="135">
        <v>19.32</v>
      </c>
      <c r="AA95" s="135">
        <v>20.07</v>
      </c>
      <c r="AB95" s="135">
        <v>20.75</v>
      </c>
      <c r="AC95" s="135">
        <v>21.61</v>
      </c>
      <c r="AD95" s="135">
        <v>22.49</v>
      </c>
      <c r="AE95" s="135">
        <v>23.38</v>
      </c>
      <c r="AF95" s="135">
        <v>24.43</v>
      </c>
      <c r="AG95" s="135">
        <v>25.47</v>
      </c>
      <c r="AH95" s="136">
        <v>4.1000000000000002E-2</v>
      </c>
    </row>
    <row r="96" spans="1:34" ht="12" customHeight="1">
      <c r="A96" s="132" t="s">
        <v>396</v>
      </c>
      <c r="B96" s="135" t="s">
        <v>285</v>
      </c>
      <c r="C96" s="135">
        <v>17.75</v>
      </c>
      <c r="D96" s="135">
        <v>17.97</v>
      </c>
      <c r="E96" s="135">
        <v>18.23</v>
      </c>
      <c r="F96" s="135">
        <v>18.91</v>
      </c>
      <c r="G96" s="135">
        <v>18.920000000000002</v>
      </c>
      <c r="H96" s="135">
        <v>18.75</v>
      </c>
      <c r="I96" s="135">
        <v>18.809999999999999</v>
      </c>
      <c r="J96" s="135">
        <v>19.829999999999998</v>
      </c>
      <c r="K96" s="135">
        <v>20.65</v>
      </c>
      <c r="L96" s="135">
        <v>21.58</v>
      </c>
      <c r="M96" s="135">
        <v>22.64</v>
      </c>
      <c r="N96" s="135">
        <v>23.47</v>
      </c>
      <c r="O96" s="135">
        <v>24.44</v>
      </c>
      <c r="P96" s="135">
        <v>25.32</v>
      </c>
      <c r="Q96" s="135">
        <v>26.14</v>
      </c>
      <c r="R96" s="135">
        <v>26.56</v>
      </c>
      <c r="S96" s="135">
        <v>27.06</v>
      </c>
      <c r="T96" s="135">
        <v>27.94</v>
      </c>
      <c r="U96" s="135">
        <v>28.88</v>
      </c>
      <c r="V96" s="135">
        <v>29.31</v>
      </c>
      <c r="W96" s="135">
        <v>30.57</v>
      </c>
      <c r="X96" s="135">
        <v>31.49</v>
      </c>
      <c r="Y96" s="135">
        <v>32.369999999999997</v>
      </c>
      <c r="Z96" s="135">
        <v>33.39</v>
      </c>
      <c r="AA96" s="135">
        <v>34.53</v>
      </c>
      <c r="AB96" s="135">
        <v>35.85</v>
      </c>
      <c r="AC96" s="135">
        <v>37.049999999999997</v>
      </c>
      <c r="AD96" s="135">
        <v>38.24</v>
      </c>
      <c r="AE96" s="135">
        <v>39.39</v>
      </c>
      <c r="AF96" s="135">
        <v>40.840000000000003</v>
      </c>
      <c r="AG96" s="135">
        <v>42.29</v>
      </c>
      <c r="AH96" s="136">
        <v>2.9000000000000001E-2</v>
      </c>
    </row>
    <row r="97" spans="1:34" ht="12" customHeight="1">
      <c r="A97" s="132" t="s">
        <v>397</v>
      </c>
      <c r="B97" s="135" t="s">
        <v>286</v>
      </c>
      <c r="C97" s="135">
        <v>5.42</v>
      </c>
      <c r="D97" s="135">
        <v>4.4800000000000004</v>
      </c>
      <c r="E97" s="135">
        <v>5.94</v>
      </c>
      <c r="F97" s="135">
        <v>7.62</v>
      </c>
      <c r="G97" s="135">
        <v>9.06</v>
      </c>
      <c r="H97" s="135">
        <v>10.32</v>
      </c>
      <c r="I97" s="135">
        <v>11.78</v>
      </c>
      <c r="J97" s="135">
        <v>12.63</v>
      </c>
      <c r="K97" s="135">
        <v>13.23</v>
      </c>
      <c r="L97" s="135">
        <v>13.93</v>
      </c>
      <c r="M97" s="135">
        <v>14.77</v>
      </c>
      <c r="N97" s="135">
        <v>15.34</v>
      </c>
      <c r="O97" s="135">
        <v>16.079999999999998</v>
      </c>
      <c r="P97" s="135">
        <v>16.77</v>
      </c>
      <c r="Q97" s="135">
        <v>17.420000000000002</v>
      </c>
      <c r="R97" s="135">
        <v>17.71</v>
      </c>
      <c r="S97" s="135">
        <v>18.14</v>
      </c>
      <c r="T97" s="135">
        <v>18.84</v>
      </c>
      <c r="U97" s="135">
        <v>19.579999999999998</v>
      </c>
      <c r="V97" s="135">
        <v>19.98</v>
      </c>
      <c r="W97" s="135">
        <v>20.96</v>
      </c>
      <c r="X97" s="135">
        <v>21.69</v>
      </c>
      <c r="Y97" s="135">
        <v>22.38</v>
      </c>
      <c r="Z97" s="135">
        <v>23.1</v>
      </c>
      <c r="AA97" s="135">
        <v>24.09</v>
      </c>
      <c r="AB97" s="135">
        <v>25.06</v>
      </c>
      <c r="AC97" s="135">
        <v>26</v>
      </c>
      <c r="AD97" s="135">
        <v>26.87</v>
      </c>
      <c r="AE97" s="135">
        <v>27.7</v>
      </c>
      <c r="AF97" s="135">
        <v>28.73</v>
      </c>
      <c r="AG97" s="135">
        <v>29.88</v>
      </c>
      <c r="AH97" s="136">
        <v>5.8999999999999997E-2</v>
      </c>
    </row>
    <row r="98" spans="1:34" ht="12" customHeight="1">
      <c r="A98" s="132" t="s">
        <v>398</v>
      </c>
      <c r="B98" s="135" t="s">
        <v>335</v>
      </c>
      <c r="C98" s="135">
        <v>3.06</v>
      </c>
      <c r="D98" s="135">
        <v>4.09</v>
      </c>
      <c r="E98" s="135">
        <v>4.07</v>
      </c>
      <c r="F98" s="135">
        <v>3.69</v>
      </c>
      <c r="G98" s="135">
        <v>3.39</v>
      </c>
      <c r="H98" s="135">
        <v>3.41</v>
      </c>
      <c r="I98" s="135">
        <v>3.53</v>
      </c>
      <c r="J98" s="135">
        <v>3.74</v>
      </c>
      <c r="K98" s="135">
        <v>3.93</v>
      </c>
      <c r="L98" s="135">
        <v>4.17</v>
      </c>
      <c r="M98" s="135">
        <v>4.37</v>
      </c>
      <c r="N98" s="135">
        <v>4.54</v>
      </c>
      <c r="O98" s="135">
        <v>4.7</v>
      </c>
      <c r="P98" s="135">
        <v>4.8899999999999997</v>
      </c>
      <c r="Q98" s="135">
        <v>5.0199999999999996</v>
      </c>
      <c r="R98" s="135">
        <v>5.12</v>
      </c>
      <c r="S98" s="135">
        <v>5.23</v>
      </c>
      <c r="T98" s="135">
        <v>5.34</v>
      </c>
      <c r="U98" s="135">
        <v>5.43</v>
      </c>
      <c r="V98" s="135">
        <v>5.51</v>
      </c>
      <c r="W98" s="135">
        <v>5.61</v>
      </c>
      <c r="X98" s="135">
        <v>5.74</v>
      </c>
      <c r="Y98" s="135">
        <v>5.88</v>
      </c>
      <c r="Z98" s="135">
        <v>6</v>
      </c>
      <c r="AA98" s="135">
        <v>6.17</v>
      </c>
      <c r="AB98" s="135">
        <v>6.29</v>
      </c>
      <c r="AC98" s="135">
        <v>6.43</v>
      </c>
      <c r="AD98" s="135">
        <v>6.63</v>
      </c>
      <c r="AE98" s="135">
        <v>6.75</v>
      </c>
      <c r="AF98" s="135">
        <v>6.89</v>
      </c>
      <c r="AG98" s="135">
        <v>7.12</v>
      </c>
      <c r="AH98" s="136">
        <v>2.9000000000000001E-2</v>
      </c>
    </row>
    <row r="99" spans="1:34" ht="12" customHeight="1">
      <c r="A99" s="132" t="s">
        <v>399</v>
      </c>
      <c r="B99" s="135" t="s">
        <v>337</v>
      </c>
      <c r="C99" s="135">
        <v>4.0199999999999996</v>
      </c>
      <c r="D99" s="135">
        <v>3.64</v>
      </c>
      <c r="E99" s="135">
        <v>3.43</v>
      </c>
      <c r="F99" s="135">
        <v>3.32</v>
      </c>
      <c r="G99" s="135">
        <v>3.28</v>
      </c>
      <c r="H99" s="135">
        <v>3.3</v>
      </c>
      <c r="I99" s="135">
        <v>3.34</v>
      </c>
      <c r="J99" s="135">
        <v>3.42</v>
      </c>
      <c r="K99" s="135">
        <v>3.52</v>
      </c>
      <c r="L99" s="135">
        <v>3.66</v>
      </c>
      <c r="M99" s="135">
        <v>3.81</v>
      </c>
      <c r="N99" s="135">
        <v>3.97</v>
      </c>
      <c r="O99" s="135">
        <v>4.13</v>
      </c>
      <c r="P99" s="135">
        <v>4.29</v>
      </c>
      <c r="Q99" s="135">
        <v>4.4400000000000004</v>
      </c>
      <c r="R99" s="135">
        <v>4.5999999999999996</v>
      </c>
      <c r="S99" s="135">
        <v>4.76</v>
      </c>
      <c r="T99" s="135">
        <v>4.92</v>
      </c>
      <c r="U99" s="135">
        <v>5.08</v>
      </c>
      <c r="V99" s="135">
        <v>5.25</v>
      </c>
      <c r="W99" s="135">
        <v>5.42</v>
      </c>
      <c r="X99" s="135">
        <v>5.6</v>
      </c>
      <c r="Y99" s="135">
        <v>5.79</v>
      </c>
      <c r="Z99" s="135">
        <v>6</v>
      </c>
      <c r="AA99" s="135">
        <v>6.22</v>
      </c>
      <c r="AB99" s="135">
        <v>6.45</v>
      </c>
      <c r="AC99" s="135">
        <v>6.69</v>
      </c>
      <c r="AD99" s="135">
        <v>6.94</v>
      </c>
      <c r="AE99" s="135">
        <v>7.2</v>
      </c>
      <c r="AF99" s="135">
        <v>7.47</v>
      </c>
      <c r="AG99" s="135">
        <v>7.77</v>
      </c>
      <c r="AH99" s="136">
        <v>2.1999999999999999E-2</v>
      </c>
    </row>
    <row r="100" spans="1:34" ht="12" customHeight="1">
      <c r="A100" s="132" t="s">
        <v>400</v>
      </c>
      <c r="B100" s="135" t="s">
        <v>339</v>
      </c>
      <c r="C100" s="135">
        <v>2.82</v>
      </c>
      <c r="D100" s="135">
        <v>2.86</v>
      </c>
      <c r="E100" s="135">
        <v>2.95</v>
      </c>
      <c r="F100" s="135">
        <v>2.98</v>
      </c>
      <c r="G100" s="135">
        <v>3.03</v>
      </c>
      <c r="H100" s="135">
        <v>3.08</v>
      </c>
      <c r="I100" s="135">
        <v>3.14</v>
      </c>
      <c r="J100" s="135">
        <v>3.22</v>
      </c>
      <c r="K100" s="135">
        <v>3.3</v>
      </c>
      <c r="L100" s="135">
        <v>3.4</v>
      </c>
      <c r="M100" s="135">
        <v>3.52</v>
      </c>
      <c r="N100" s="135">
        <v>3.62</v>
      </c>
      <c r="O100" s="135">
        <v>3.71</v>
      </c>
      <c r="P100" s="135">
        <v>3.81</v>
      </c>
      <c r="Q100" s="135">
        <v>3.91</v>
      </c>
      <c r="R100" s="135">
        <v>4.0199999999999996</v>
      </c>
      <c r="S100" s="135">
        <v>4.12</v>
      </c>
      <c r="T100" s="135">
        <v>4.22</v>
      </c>
      <c r="U100" s="135">
        <v>4.32</v>
      </c>
      <c r="V100" s="135">
        <v>4.42</v>
      </c>
      <c r="W100" s="135">
        <v>4.53</v>
      </c>
      <c r="X100" s="135">
        <v>4.6399999999999997</v>
      </c>
      <c r="Y100" s="135">
        <v>4.75</v>
      </c>
      <c r="Z100" s="135">
        <v>4.88</v>
      </c>
      <c r="AA100" s="135">
        <v>4.99</v>
      </c>
      <c r="AB100" s="135">
        <v>5.14</v>
      </c>
      <c r="AC100" s="135">
        <v>5.28</v>
      </c>
      <c r="AD100" s="135">
        <v>5.44</v>
      </c>
      <c r="AE100" s="135">
        <v>5.6</v>
      </c>
      <c r="AF100" s="135">
        <v>5.78</v>
      </c>
      <c r="AG100" s="135">
        <v>5.96</v>
      </c>
      <c r="AH100" s="136">
        <v>2.5000000000000001E-2</v>
      </c>
    </row>
    <row r="101" spans="1:34" ht="12" customHeight="1">
      <c r="A101" s="132" t="s">
        <v>401</v>
      </c>
      <c r="B101" s="135" t="s">
        <v>341</v>
      </c>
      <c r="C101" s="137" t="s">
        <v>342</v>
      </c>
      <c r="D101" s="137" t="s">
        <v>342</v>
      </c>
      <c r="E101" s="137" t="s">
        <v>342</v>
      </c>
      <c r="F101" s="137" t="s">
        <v>342</v>
      </c>
      <c r="G101" s="137" t="s">
        <v>342</v>
      </c>
      <c r="H101" s="137" t="s">
        <v>342</v>
      </c>
      <c r="I101" s="137" t="s">
        <v>342</v>
      </c>
      <c r="J101" s="137" t="s">
        <v>342</v>
      </c>
      <c r="K101" s="137" t="s">
        <v>342</v>
      </c>
      <c r="L101" s="137" t="s">
        <v>342</v>
      </c>
      <c r="M101" s="137" t="s">
        <v>342</v>
      </c>
      <c r="N101" s="137" t="s">
        <v>342</v>
      </c>
      <c r="O101" s="137" t="s">
        <v>342</v>
      </c>
      <c r="P101" s="137" t="s">
        <v>342</v>
      </c>
      <c r="Q101" s="137" t="s">
        <v>342</v>
      </c>
      <c r="R101" s="137" t="s">
        <v>342</v>
      </c>
      <c r="S101" s="137" t="s">
        <v>342</v>
      </c>
      <c r="T101" s="137" t="s">
        <v>342</v>
      </c>
      <c r="U101" s="137" t="s">
        <v>342</v>
      </c>
      <c r="V101" s="137" t="s">
        <v>342</v>
      </c>
      <c r="W101" s="137" t="s">
        <v>342</v>
      </c>
      <c r="X101" s="137" t="s">
        <v>342</v>
      </c>
      <c r="Y101" s="137" t="s">
        <v>342</v>
      </c>
      <c r="Z101" s="137" t="s">
        <v>342</v>
      </c>
      <c r="AA101" s="137" t="s">
        <v>342</v>
      </c>
      <c r="AB101" s="137" t="s">
        <v>342</v>
      </c>
      <c r="AC101" s="137" t="s">
        <v>342</v>
      </c>
      <c r="AD101" s="137" t="s">
        <v>342</v>
      </c>
      <c r="AE101" s="137" t="s">
        <v>342</v>
      </c>
      <c r="AF101" s="137" t="s">
        <v>342</v>
      </c>
      <c r="AG101" s="137" t="s">
        <v>342</v>
      </c>
      <c r="AH101" s="137" t="s">
        <v>342</v>
      </c>
    </row>
    <row r="102" spans="1:34" ht="12" customHeight="1">
      <c r="A102" s="132" t="s">
        <v>402</v>
      </c>
      <c r="B102" s="135" t="s">
        <v>324</v>
      </c>
      <c r="C102" s="135">
        <v>20.7</v>
      </c>
      <c r="D102" s="135">
        <v>21.18</v>
      </c>
      <c r="E102" s="135">
        <v>20.92</v>
      </c>
      <c r="F102" s="135">
        <v>20.49</v>
      </c>
      <c r="G102" s="135">
        <v>20.39</v>
      </c>
      <c r="H102" s="135">
        <v>20.56</v>
      </c>
      <c r="I102" s="135">
        <v>20.93</v>
      </c>
      <c r="J102" s="135">
        <v>21.39</v>
      </c>
      <c r="K102" s="135">
        <v>21.9</v>
      </c>
      <c r="L102" s="135">
        <v>22.49</v>
      </c>
      <c r="M102" s="135">
        <v>23.13</v>
      </c>
      <c r="N102" s="135">
        <v>23.9</v>
      </c>
      <c r="O102" s="135">
        <v>24.53</v>
      </c>
      <c r="P102" s="135">
        <v>25.1</v>
      </c>
      <c r="Q102" s="135">
        <v>25.62</v>
      </c>
      <c r="R102" s="135">
        <v>26.13</v>
      </c>
      <c r="S102" s="135">
        <v>26.6</v>
      </c>
      <c r="T102" s="135">
        <v>27.05</v>
      </c>
      <c r="U102" s="135">
        <v>27.56</v>
      </c>
      <c r="V102" s="135">
        <v>28.01</v>
      </c>
      <c r="W102" s="135">
        <v>28.48</v>
      </c>
      <c r="X102" s="135">
        <v>29</v>
      </c>
      <c r="Y102" s="135">
        <v>29.52</v>
      </c>
      <c r="Z102" s="135">
        <v>30.04</v>
      </c>
      <c r="AA102" s="135">
        <v>30.68</v>
      </c>
      <c r="AB102" s="135">
        <v>31.29</v>
      </c>
      <c r="AC102" s="135">
        <v>31.91</v>
      </c>
      <c r="AD102" s="135">
        <v>32.549999999999997</v>
      </c>
      <c r="AE102" s="135">
        <v>33.17</v>
      </c>
      <c r="AF102" s="135">
        <v>33.78</v>
      </c>
      <c r="AG102" s="135">
        <v>34.5</v>
      </c>
      <c r="AH102" s="136">
        <v>1.7000000000000001E-2</v>
      </c>
    </row>
    <row r="103" spans="1:34" ht="12"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row>
    <row r="104" spans="1:34" ht="12"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row>
    <row r="105" spans="1:34" ht="12" customHeight="1">
      <c r="A105" s="128"/>
      <c r="B105" s="125" t="s">
        <v>81</v>
      </c>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row>
    <row r="106" spans="1:34" ht="12" customHeight="1">
      <c r="A106" s="132" t="s">
        <v>403</v>
      </c>
      <c r="B106" s="135" t="s">
        <v>284</v>
      </c>
      <c r="C106" s="135">
        <v>11.99</v>
      </c>
      <c r="D106" s="135">
        <v>13.06</v>
      </c>
      <c r="E106" s="135">
        <v>13.68</v>
      </c>
      <c r="F106" s="135">
        <v>13.65</v>
      </c>
      <c r="G106" s="135">
        <v>13.93</v>
      </c>
      <c r="H106" s="135">
        <v>14.35</v>
      </c>
      <c r="I106" s="135">
        <v>14.55</v>
      </c>
      <c r="J106" s="135">
        <v>14.94</v>
      </c>
      <c r="K106" s="135">
        <v>15.6</v>
      </c>
      <c r="L106" s="135">
        <v>16.27</v>
      </c>
      <c r="M106" s="135">
        <v>17.8</v>
      </c>
      <c r="N106" s="135">
        <v>18.510000000000002</v>
      </c>
      <c r="O106" s="135">
        <v>19.27</v>
      </c>
      <c r="P106" s="135">
        <v>19.96</v>
      </c>
      <c r="Q106" s="135">
        <v>20.66</v>
      </c>
      <c r="R106" s="135">
        <v>21.22</v>
      </c>
      <c r="S106" s="135">
        <v>21.91</v>
      </c>
      <c r="T106" s="135">
        <v>22.82</v>
      </c>
      <c r="U106" s="135">
        <v>23.59</v>
      </c>
      <c r="V106" s="135">
        <v>24.22</v>
      </c>
      <c r="W106" s="135">
        <v>24.97</v>
      </c>
      <c r="X106" s="135">
        <v>25.75</v>
      </c>
      <c r="Y106" s="135">
        <v>26.53</v>
      </c>
      <c r="Z106" s="135">
        <v>27.16</v>
      </c>
      <c r="AA106" s="135">
        <v>28.07</v>
      </c>
      <c r="AB106" s="135">
        <v>28.92</v>
      </c>
      <c r="AC106" s="135">
        <v>29.96</v>
      </c>
      <c r="AD106" s="135">
        <v>31.01</v>
      </c>
      <c r="AE106" s="135">
        <v>32.090000000000003</v>
      </c>
      <c r="AF106" s="135">
        <v>33.31</v>
      </c>
      <c r="AG106" s="135">
        <v>34.54</v>
      </c>
      <c r="AH106" s="136">
        <v>3.5999999999999997E-2</v>
      </c>
    </row>
    <row r="107" spans="1:34" ht="12" customHeight="1">
      <c r="A107" s="132" t="s">
        <v>404</v>
      </c>
      <c r="B107" s="135" t="s">
        <v>289</v>
      </c>
      <c r="C107" s="135">
        <v>21.2</v>
      </c>
      <c r="D107" s="135">
        <v>22.49</v>
      </c>
      <c r="E107" s="135">
        <v>24.13</v>
      </c>
      <c r="F107" s="135">
        <v>23.94</v>
      </c>
      <c r="G107" s="135">
        <v>24.05</v>
      </c>
      <c r="H107" s="135">
        <v>24.33</v>
      </c>
      <c r="I107" s="135">
        <v>24.86</v>
      </c>
      <c r="J107" s="135">
        <v>26.16</v>
      </c>
      <c r="K107" s="135">
        <v>27.22</v>
      </c>
      <c r="L107" s="135">
        <v>28.49</v>
      </c>
      <c r="M107" s="135">
        <v>30.61</v>
      </c>
      <c r="N107" s="135">
        <v>31.42</v>
      </c>
      <c r="O107" s="135">
        <v>32.75</v>
      </c>
      <c r="P107" s="135">
        <v>33.950000000000003</v>
      </c>
      <c r="Q107" s="135">
        <v>35.57</v>
      </c>
      <c r="R107" s="135">
        <v>36.03</v>
      </c>
      <c r="S107" s="135">
        <v>37.01</v>
      </c>
      <c r="T107" s="135">
        <v>38.31</v>
      </c>
      <c r="U107" s="135">
        <v>39.6</v>
      </c>
      <c r="V107" s="135">
        <v>40.56</v>
      </c>
      <c r="W107" s="135">
        <v>41.77</v>
      </c>
      <c r="X107" s="135">
        <v>43.06</v>
      </c>
      <c r="Y107" s="135">
        <v>44.04</v>
      </c>
      <c r="Z107" s="135">
        <v>45.32</v>
      </c>
      <c r="AA107" s="135">
        <v>46.8</v>
      </c>
      <c r="AB107" s="135">
        <v>48.47</v>
      </c>
      <c r="AC107" s="135">
        <v>49.99</v>
      </c>
      <c r="AD107" s="135">
        <v>51.56</v>
      </c>
      <c r="AE107" s="135">
        <v>53.22</v>
      </c>
      <c r="AF107" s="135">
        <v>55.08</v>
      </c>
      <c r="AG107" s="135">
        <v>57.08</v>
      </c>
      <c r="AH107" s="136">
        <v>3.4000000000000002E-2</v>
      </c>
    </row>
    <row r="108" spans="1:34" ht="12" customHeight="1">
      <c r="A108" s="132" t="s">
        <v>405</v>
      </c>
      <c r="B108" s="135" t="s">
        <v>291</v>
      </c>
      <c r="C108" s="135">
        <v>18.75</v>
      </c>
      <c r="D108" s="135">
        <v>19.79</v>
      </c>
      <c r="E108" s="135">
        <v>20.29</v>
      </c>
      <c r="F108" s="135">
        <v>20.440000000000001</v>
      </c>
      <c r="G108" s="135">
        <v>20.59</v>
      </c>
      <c r="H108" s="135">
        <v>20.88</v>
      </c>
      <c r="I108" s="135">
        <v>21.38</v>
      </c>
      <c r="J108" s="135">
        <v>22.48</v>
      </c>
      <c r="K108" s="135">
        <v>23.37</v>
      </c>
      <c r="L108" s="135">
        <v>24.43</v>
      </c>
      <c r="M108" s="135">
        <v>26.4</v>
      </c>
      <c r="N108" s="135">
        <v>27.07</v>
      </c>
      <c r="O108" s="135">
        <v>28.21</v>
      </c>
      <c r="P108" s="135">
        <v>29.21</v>
      </c>
      <c r="Q108" s="135">
        <v>30.56</v>
      </c>
      <c r="R108" s="135">
        <v>30.93</v>
      </c>
      <c r="S108" s="135">
        <v>31.75</v>
      </c>
      <c r="T108" s="135">
        <v>32.85</v>
      </c>
      <c r="U108" s="135">
        <v>33.93</v>
      </c>
      <c r="V108" s="135">
        <v>34.729999999999997</v>
      </c>
      <c r="W108" s="135">
        <v>35.76</v>
      </c>
      <c r="X108" s="135">
        <v>36.83</v>
      </c>
      <c r="Y108" s="135">
        <v>37.65</v>
      </c>
      <c r="Z108" s="135">
        <v>38.72</v>
      </c>
      <c r="AA108" s="135">
        <v>39.96</v>
      </c>
      <c r="AB108" s="135">
        <v>41.35</v>
      </c>
      <c r="AC108" s="135">
        <v>42.58</v>
      </c>
      <c r="AD108" s="135">
        <v>43.91</v>
      </c>
      <c r="AE108" s="135">
        <v>45.26</v>
      </c>
      <c r="AF108" s="135">
        <v>46.84</v>
      </c>
      <c r="AG108" s="135">
        <v>48.52</v>
      </c>
      <c r="AH108" s="136">
        <v>3.2000000000000001E-2</v>
      </c>
    </row>
    <row r="109" spans="1:34" ht="12" customHeight="1">
      <c r="A109" s="132" t="s">
        <v>406</v>
      </c>
      <c r="B109" s="135" t="s">
        <v>292</v>
      </c>
      <c r="C109" s="135">
        <v>9.57</v>
      </c>
      <c r="D109" s="135">
        <v>10.49</v>
      </c>
      <c r="E109" s="135">
        <v>11.61</v>
      </c>
      <c r="F109" s="135">
        <v>12.63</v>
      </c>
      <c r="G109" s="135">
        <v>13.37</v>
      </c>
      <c r="H109" s="135">
        <v>13.89</v>
      </c>
      <c r="I109" s="135">
        <v>14.63</v>
      </c>
      <c r="J109" s="135">
        <v>15.62</v>
      </c>
      <c r="K109" s="135">
        <v>16.399999999999999</v>
      </c>
      <c r="L109" s="135">
        <v>17.260000000000002</v>
      </c>
      <c r="M109" s="135">
        <v>18.29</v>
      </c>
      <c r="N109" s="135">
        <v>19.13</v>
      </c>
      <c r="O109" s="135">
        <v>20.09</v>
      </c>
      <c r="P109" s="135">
        <v>20.93</v>
      </c>
      <c r="Q109" s="135">
        <v>21.67</v>
      </c>
      <c r="R109" s="135">
        <v>22.09</v>
      </c>
      <c r="S109" s="135">
        <v>22.57</v>
      </c>
      <c r="T109" s="135">
        <v>23.44</v>
      </c>
      <c r="U109" s="135">
        <v>24.35</v>
      </c>
      <c r="V109" s="135">
        <v>24.78</v>
      </c>
      <c r="W109" s="135">
        <v>26.02</v>
      </c>
      <c r="X109" s="135">
        <v>26.91</v>
      </c>
      <c r="Y109" s="135">
        <v>27.77</v>
      </c>
      <c r="Z109" s="135">
        <v>28.76</v>
      </c>
      <c r="AA109" s="135">
        <v>29.92</v>
      </c>
      <c r="AB109" s="135">
        <v>31.16</v>
      </c>
      <c r="AC109" s="135">
        <v>32.31</v>
      </c>
      <c r="AD109" s="135">
        <v>33.42</v>
      </c>
      <c r="AE109" s="135">
        <v>34.479999999999997</v>
      </c>
      <c r="AF109" s="135">
        <v>35.83</v>
      </c>
      <c r="AG109" s="135">
        <v>37.17</v>
      </c>
      <c r="AH109" s="136">
        <v>4.5999999999999999E-2</v>
      </c>
    </row>
    <row r="110" spans="1:34" ht="12" customHeight="1">
      <c r="A110" s="132" t="s">
        <v>407</v>
      </c>
      <c r="B110" s="135" t="s">
        <v>293</v>
      </c>
      <c r="C110" s="135">
        <v>18.329999999999998</v>
      </c>
      <c r="D110" s="135">
        <v>18.47</v>
      </c>
      <c r="E110" s="135">
        <v>19.440000000000001</v>
      </c>
      <c r="F110" s="135">
        <v>20.91</v>
      </c>
      <c r="G110" s="135">
        <v>21.55</v>
      </c>
      <c r="H110" s="135">
        <v>22.24</v>
      </c>
      <c r="I110" s="135">
        <v>22.93</v>
      </c>
      <c r="J110" s="135">
        <v>24.18</v>
      </c>
      <c r="K110" s="135">
        <v>25.18</v>
      </c>
      <c r="L110" s="135">
        <v>26.21</v>
      </c>
      <c r="M110" s="135">
        <v>27.88</v>
      </c>
      <c r="N110" s="135">
        <v>28.91</v>
      </c>
      <c r="O110" s="135">
        <v>30.11</v>
      </c>
      <c r="P110" s="135">
        <v>31.16</v>
      </c>
      <c r="Q110" s="135">
        <v>32.130000000000003</v>
      </c>
      <c r="R110" s="135">
        <v>32.56</v>
      </c>
      <c r="S110" s="135">
        <v>33.24</v>
      </c>
      <c r="T110" s="135">
        <v>34.299999999999997</v>
      </c>
      <c r="U110" s="135">
        <v>35.36</v>
      </c>
      <c r="V110" s="135">
        <v>35.93</v>
      </c>
      <c r="W110" s="135">
        <v>37.29</v>
      </c>
      <c r="X110" s="135">
        <v>38.340000000000003</v>
      </c>
      <c r="Y110" s="135">
        <v>39.36</v>
      </c>
      <c r="Z110" s="135">
        <v>40.49</v>
      </c>
      <c r="AA110" s="135">
        <v>41.79</v>
      </c>
      <c r="AB110" s="135">
        <v>43.21</v>
      </c>
      <c r="AC110" s="135">
        <v>44.62</v>
      </c>
      <c r="AD110" s="135">
        <v>46.02</v>
      </c>
      <c r="AE110" s="135">
        <v>47.41</v>
      </c>
      <c r="AF110" s="135">
        <v>49.01</v>
      </c>
      <c r="AG110" s="135">
        <v>50.69</v>
      </c>
      <c r="AH110" s="136">
        <v>3.4000000000000002E-2</v>
      </c>
    </row>
    <row r="111" spans="1:34" ht="12" customHeight="1">
      <c r="A111" s="132" t="s">
        <v>408</v>
      </c>
      <c r="B111" s="135" t="s">
        <v>286</v>
      </c>
      <c r="C111" s="135">
        <v>9.2100000000000009</v>
      </c>
      <c r="D111" s="135">
        <v>7.06</v>
      </c>
      <c r="E111" s="135">
        <v>7.3</v>
      </c>
      <c r="F111" s="135">
        <v>8.48</v>
      </c>
      <c r="G111" s="135">
        <v>9.85</v>
      </c>
      <c r="H111" s="135">
        <v>10.09</v>
      </c>
      <c r="I111" s="135">
        <v>10.64</v>
      </c>
      <c r="J111" s="135">
        <v>11.5</v>
      </c>
      <c r="K111" s="135">
        <v>11.96</v>
      </c>
      <c r="L111" s="135">
        <v>13.22</v>
      </c>
      <c r="M111" s="135">
        <v>14.07</v>
      </c>
      <c r="N111" s="135">
        <v>14.14</v>
      </c>
      <c r="O111" s="135">
        <v>14.92</v>
      </c>
      <c r="P111" s="135">
        <v>15.51</v>
      </c>
      <c r="Q111" s="135">
        <v>16.5</v>
      </c>
      <c r="R111" s="135">
        <v>16.41</v>
      </c>
      <c r="S111" s="135">
        <v>16.98</v>
      </c>
      <c r="T111" s="135">
        <v>17.59</v>
      </c>
      <c r="U111" s="135">
        <v>18.29</v>
      </c>
      <c r="V111" s="135">
        <v>18.920000000000002</v>
      </c>
      <c r="W111" s="135">
        <v>19.64</v>
      </c>
      <c r="X111" s="135">
        <v>20.18</v>
      </c>
      <c r="Y111" s="135">
        <v>21.05</v>
      </c>
      <c r="Z111" s="135">
        <v>22.14</v>
      </c>
      <c r="AA111" s="135">
        <v>23.22</v>
      </c>
      <c r="AB111" s="135">
        <v>23.73</v>
      </c>
      <c r="AC111" s="135">
        <v>25.47</v>
      </c>
      <c r="AD111" s="135">
        <v>26.31</v>
      </c>
      <c r="AE111" s="135">
        <v>27.12</v>
      </c>
      <c r="AF111" s="135">
        <v>28.2</v>
      </c>
      <c r="AG111" s="135">
        <v>29.47</v>
      </c>
      <c r="AH111" s="136">
        <v>0.04</v>
      </c>
    </row>
    <row r="112" spans="1:34" ht="12" customHeight="1">
      <c r="A112" s="132" t="s">
        <v>409</v>
      </c>
      <c r="B112" s="330" t="s">
        <v>351</v>
      </c>
      <c r="C112" s="330"/>
      <c r="D112" s="330"/>
      <c r="E112" s="330"/>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c r="AB112" s="330"/>
      <c r="AC112" s="330"/>
      <c r="AD112" s="330"/>
      <c r="AE112" s="330"/>
      <c r="AF112" s="330"/>
      <c r="AG112" s="330"/>
      <c r="AH112" s="330"/>
    </row>
    <row r="113" spans="1:34" ht="12" customHeight="1">
      <c r="A113" s="132" t="s">
        <v>410</v>
      </c>
      <c r="B113" s="135" t="s">
        <v>324</v>
      </c>
      <c r="C113" s="135">
        <v>34.880000000000003</v>
      </c>
      <c r="D113" s="135">
        <v>36.82</v>
      </c>
      <c r="E113" s="135">
        <v>36.17</v>
      </c>
      <c r="F113" s="135">
        <v>35.74</v>
      </c>
      <c r="G113" s="135">
        <v>35.58</v>
      </c>
      <c r="H113" s="135">
        <v>36.130000000000003</v>
      </c>
      <c r="I113" s="135">
        <v>36.96</v>
      </c>
      <c r="J113" s="135">
        <v>37.99</v>
      </c>
      <c r="K113" s="135">
        <v>39.08</v>
      </c>
      <c r="L113" s="135">
        <v>40.299999999999997</v>
      </c>
      <c r="M113" s="135">
        <v>41.4</v>
      </c>
      <c r="N113" s="135">
        <v>42.95</v>
      </c>
      <c r="O113" s="135">
        <v>44.25</v>
      </c>
      <c r="P113" s="135">
        <v>45.53</v>
      </c>
      <c r="Q113" s="135">
        <v>46.63</v>
      </c>
      <c r="R113" s="135">
        <v>47.53</v>
      </c>
      <c r="S113" s="135">
        <v>48.47</v>
      </c>
      <c r="T113" s="135">
        <v>49.43</v>
      </c>
      <c r="U113" s="135">
        <v>50.39</v>
      </c>
      <c r="V113" s="135">
        <v>51.29</v>
      </c>
      <c r="W113" s="135">
        <v>52.21</v>
      </c>
      <c r="X113" s="135">
        <v>53.18</v>
      </c>
      <c r="Y113" s="135">
        <v>54.17</v>
      </c>
      <c r="Z113" s="135">
        <v>55.11</v>
      </c>
      <c r="AA113" s="135">
        <v>56.15</v>
      </c>
      <c r="AB113" s="135">
        <v>57.28</v>
      </c>
      <c r="AC113" s="135">
        <v>58.39</v>
      </c>
      <c r="AD113" s="135">
        <v>59.58</v>
      </c>
      <c r="AE113" s="135">
        <v>60.67</v>
      </c>
      <c r="AF113" s="135">
        <v>61.72</v>
      </c>
      <c r="AG113" s="135">
        <v>62.87</v>
      </c>
      <c r="AH113" s="136">
        <v>0.02</v>
      </c>
    </row>
    <row r="114" spans="1:34" ht="12"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row>
    <row r="115" spans="1:34" ht="12" customHeight="1">
      <c r="A115" s="128"/>
      <c r="B115" s="125" t="s">
        <v>353</v>
      </c>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row>
    <row r="116" spans="1:34" ht="12" customHeight="1">
      <c r="A116" s="132" t="s">
        <v>411</v>
      </c>
      <c r="B116" s="135" t="s">
        <v>285</v>
      </c>
      <c r="C116" s="135">
        <v>17.71</v>
      </c>
      <c r="D116" s="135">
        <v>17.920000000000002</v>
      </c>
      <c r="E116" s="135">
        <v>18.170000000000002</v>
      </c>
      <c r="F116" s="135">
        <v>18.39</v>
      </c>
      <c r="G116" s="135">
        <v>18.37</v>
      </c>
      <c r="H116" s="135">
        <v>18.190000000000001</v>
      </c>
      <c r="I116" s="135">
        <v>18.010000000000002</v>
      </c>
      <c r="J116" s="135">
        <v>19.010000000000002</v>
      </c>
      <c r="K116" s="135">
        <v>19.739999999999998</v>
      </c>
      <c r="L116" s="135">
        <v>20.6</v>
      </c>
      <c r="M116" s="135">
        <v>21.65</v>
      </c>
      <c r="N116" s="135">
        <v>22.24</v>
      </c>
      <c r="O116" s="135">
        <v>23.18</v>
      </c>
      <c r="P116" s="135">
        <v>24.02</v>
      </c>
      <c r="Q116" s="135">
        <v>24.83</v>
      </c>
      <c r="R116" s="135">
        <v>25.29</v>
      </c>
      <c r="S116" s="135">
        <v>25.85</v>
      </c>
      <c r="T116" s="135">
        <v>26.72</v>
      </c>
      <c r="U116" s="135">
        <v>27.48</v>
      </c>
      <c r="V116" s="135">
        <v>27.96</v>
      </c>
      <c r="W116" s="135">
        <v>29.29</v>
      </c>
      <c r="X116" s="135">
        <v>30.2</v>
      </c>
      <c r="Y116" s="135">
        <v>31.05</v>
      </c>
      <c r="Z116" s="135">
        <v>32.020000000000003</v>
      </c>
      <c r="AA116" s="135">
        <v>33.17</v>
      </c>
      <c r="AB116" s="135">
        <v>34.450000000000003</v>
      </c>
      <c r="AC116" s="135">
        <v>35.68</v>
      </c>
      <c r="AD116" s="135">
        <v>36.85</v>
      </c>
      <c r="AE116" s="135">
        <v>38.03</v>
      </c>
      <c r="AF116" s="135">
        <v>39.51</v>
      </c>
      <c r="AG116" s="135">
        <v>40.92</v>
      </c>
      <c r="AH116" s="136">
        <v>2.8000000000000001E-2</v>
      </c>
    </row>
    <row r="117" spans="1:34">
      <c r="A117" s="132" t="s">
        <v>412</v>
      </c>
      <c r="B117" s="135" t="s">
        <v>286</v>
      </c>
      <c r="C117" s="135">
        <v>8.2899999999999991</v>
      </c>
      <c r="D117" s="135">
        <v>8.9499999999999993</v>
      </c>
      <c r="E117" s="135">
        <v>9.94</v>
      </c>
      <c r="F117" s="135">
        <v>11.08</v>
      </c>
      <c r="G117" s="135">
        <v>11.98</v>
      </c>
      <c r="H117" s="135">
        <v>12.59</v>
      </c>
      <c r="I117" s="135">
        <v>13.36</v>
      </c>
      <c r="J117" s="135">
        <v>14.2</v>
      </c>
      <c r="K117" s="135">
        <v>14.76</v>
      </c>
      <c r="L117" s="135">
        <v>15.48</v>
      </c>
      <c r="M117" s="135">
        <v>16.34</v>
      </c>
      <c r="N117" s="135">
        <v>16.97</v>
      </c>
      <c r="O117" s="135">
        <v>17.72</v>
      </c>
      <c r="P117" s="135">
        <v>18.48</v>
      </c>
      <c r="Q117" s="135">
        <v>19.07</v>
      </c>
      <c r="R117" s="135">
        <v>19.43</v>
      </c>
      <c r="S117" s="135">
        <v>19.82</v>
      </c>
      <c r="T117" s="135">
        <v>20.54</v>
      </c>
      <c r="U117" s="135">
        <v>21.28</v>
      </c>
      <c r="V117" s="135">
        <v>21.82</v>
      </c>
      <c r="W117" s="135">
        <v>22.77</v>
      </c>
      <c r="X117" s="135">
        <v>23.36</v>
      </c>
      <c r="Y117" s="135">
        <v>23.9</v>
      </c>
      <c r="Z117" s="135">
        <v>24.44</v>
      </c>
      <c r="AA117" s="135">
        <v>25.13</v>
      </c>
      <c r="AB117" s="135">
        <v>25.6</v>
      </c>
      <c r="AC117" s="135">
        <v>26.62</v>
      </c>
      <c r="AD117" s="135">
        <v>27.61</v>
      </c>
      <c r="AE117" s="135">
        <v>28.53</v>
      </c>
      <c r="AF117" s="135">
        <v>29.69</v>
      </c>
      <c r="AG117" s="135">
        <v>30.94</v>
      </c>
      <c r="AH117" s="136">
        <v>4.4999999999999998E-2</v>
      </c>
    </row>
    <row r="118" spans="1:34">
      <c r="A118" s="132" t="s">
        <v>413</v>
      </c>
      <c r="B118" s="135" t="s">
        <v>322</v>
      </c>
      <c r="C118" s="135">
        <v>2.4500000000000002</v>
      </c>
      <c r="D118" s="135">
        <v>3.58</v>
      </c>
      <c r="E118" s="135">
        <v>3.51</v>
      </c>
      <c r="F118" s="135">
        <v>3.12</v>
      </c>
      <c r="G118" s="135">
        <v>2.83</v>
      </c>
      <c r="H118" s="135">
        <v>2.85</v>
      </c>
      <c r="I118" s="135">
        <v>2.95</v>
      </c>
      <c r="J118" s="135">
        <v>3.12</v>
      </c>
      <c r="K118" s="135">
        <v>3.28</v>
      </c>
      <c r="L118" s="135">
        <v>3.5</v>
      </c>
      <c r="M118" s="135">
        <v>3.68</v>
      </c>
      <c r="N118" s="135">
        <v>3.83</v>
      </c>
      <c r="O118" s="135">
        <v>3.97</v>
      </c>
      <c r="P118" s="135">
        <v>4.12</v>
      </c>
      <c r="Q118" s="135">
        <v>4.22</v>
      </c>
      <c r="R118" s="135">
        <v>4.3</v>
      </c>
      <c r="S118" s="135">
        <v>4.4000000000000004</v>
      </c>
      <c r="T118" s="135">
        <v>4.46</v>
      </c>
      <c r="U118" s="135">
        <v>4.53</v>
      </c>
      <c r="V118" s="135">
        <v>4.59</v>
      </c>
      <c r="W118" s="135">
        <v>4.67</v>
      </c>
      <c r="X118" s="135">
        <v>4.7699999999999996</v>
      </c>
      <c r="Y118" s="135">
        <v>4.8899999999999997</v>
      </c>
      <c r="Z118" s="135">
        <v>4.9800000000000004</v>
      </c>
      <c r="AA118" s="135">
        <v>5.13</v>
      </c>
      <c r="AB118" s="135">
        <v>5.22</v>
      </c>
      <c r="AC118" s="135">
        <v>5.33</v>
      </c>
      <c r="AD118" s="135">
        <v>5.47</v>
      </c>
      <c r="AE118" s="135">
        <v>5.54</v>
      </c>
      <c r="AF118" s="135">
        <v>5.62</v>
      </c>
      <c r="AG118" s="135">
        <v>5.81</v>
      </c>
      <c r="AH118" s="136">
        <v>2.9000000000000001E-2</v>
      </c>
    </row>
    <row r="119" spans="1:34">
      <c r="A119" s="132" t="s">
        <v>414</v>
      </c>
      <c r="B119" s="135" t="s">
        <v>358</v>
      </c>
      <c r="C119" s="135">
        <v>1.91</v>
      </c>
      <c r="D119" s="135">
        <v>2.0099999999999998</v>
      </c>
      <c r="E119" s="135">
        <v>2.04</v>
      </c>
      <c r="F119" s="135">
        <v>1.99</v>
      </c>
      <c r="G119" s="135">
        <v>1.99</v>
      </c>
      <c r="H119" s="135">
        <v>1.95</v>
      </c>
      <c r="I119" s="135">
        <v>1.97</v>
      </c>
      <c r="J119" s="135">
        <v>2.0099999999999998</v>
      </c>
      <c r="K119" s="135">
        <v>2.02</v>
      </c>
      <c r="L119" s="135">
        <v>2.08</v>
      </c>
      <c r="M119" s="135">
        <v>2.14</v>
      </c>
      <c r="N119" s="135">
        <v>2.21</v>
      </c>
      <c r="O119" s="135">
        <v>2.2400000000000002</v>
      </c>
      <c r="P119" s="135">
        <v>2.2799999999999998</v>
      </c>
      <c r="Q119" s="135">
        <v>2.33</v>
      </c>
      <c r="R119" s="135">
        <v>2.37</v>
      </c>
      <c r="S119" s="135">
        <v>2.41</v>
      </c>
      <c r="T119" s="135">
        <v>2.4700000000000002</v>
      </c>
      <c r="U119" s="135">
        <v>2.5499999999999998</v>
      </c>
      <c r="V119" s="135">
        <v>2.6</v>
      </c>
      <c r="W119" s="135">
        <v>2.66</v>
      </c>
      <c r="X119" s="135">
        <v>2.72</v>
      </c>
      <c r="Y119" s="135">
        <v>2.77</v>
      </c>
      <c r="Z119" s="135">
        <v>2.83</v>
      </c>
      <c r="AA119" s="135">
        <v>2.9</v>
      </c>
      <c r="AB119" s="135">
        <v>2.97</v>
      </c>
      <c r="AC119" s="135">
        <v>3.04</v>
      </c>
      <c r="AD119" s="135">
        <v>3.12</v>
      </c>
      <c r="AE119" s="135">
        <v>3.18</v>
      </c>
      <c r="AF119" s="135">
        <v>3.26</v>
      </c>
      <c r="AG119" s="135">
        <v>3.35</v>
      </c>
      <c r="AH119" s="136">
        <v>1.9E-2</v>
      </c>
    </row>
    <row r="120" spans="1:34">
      <c r="A120" s="132" t="s">
        <v>415</v>
      </c>
      <c r="B120" s="135" t="s">
        <v>360</v>
      </c>
      <c r="C120" s="135">
        <v>0.69</v>
      </c>
      <c r="D120" s="135">
        <v>0.69</v>
      </c>
      <c r="E120" s="135">
        <v>0.7</v>
      </c>
      <c r="F120" s="135">
        <v>0.71</v>
      </c>
      <c r="G120" s="135">
        <v>0.73</v>
      </c>
      <c r="H120" s="135">
        <v>0.75</v>
      </c>
      <c r="I120" s="135">
        <v>0.77</v>
      </c>
      <c r="J120" s="135">
        <v>0.79</v>
      </c>
      <c r="K120" s="135">
        <v>0.82</v>
      </c>
      <c r="L120" s="135">
        <v>0.84</v>
      </c>
      <c r="M120" s="135">
        <v>0.87</v>
      </c>
      <c r="N120" s="135">
        <v>0.9</v>
      </c>
      <c r="O120" s="135">
        <v>0.93</v>
      </c>
      <c r="P120" s="135">
        <v>0.96</v>
      </c>
      <c r="Q120" s="135">
        <v>0.98</v>
      </c>
      <c r="R120" s="135">
        <v>1.01</v>
      </c>
      <c r="S120" s="135">
        <v>1.04</v>
      </c>
      <c r="T120" s="135">
        <v>1.06</v>
      </c>
      <c r="U120" s="135">
        <v>1.0900000000000001</v>
      </c>
      <c r="V120" s="135">
        <v>1.1200000000000001</v>
      </c>
      <c r="W120" s="135">
        <v>1.1499999999999999</v>
      </c>
      <c r="X120" s="135">
        <v>1.18</v>
      </c>
      <c r="Y120" s="135">
        <v>1.21</v>
      </c>
      <c r="Z120" s="135">
        <v>1.24</v>
      </c>
      <c r="AA120" s="135">
        <v>1.27</v>
      </c>
      <c r="AB120" s="135">
        <v>1.31</v>
      </c>
      <c r="AC120" s="135">
        <v>1.35</v>
      </c>
      <c r="AD120" s="135">
        <v>1.39</v>
      </c>
      <c r="AE120" s="135">
        <v>1.43</v>
      </c>
      <c r="AF120" s="135">
        <v>1.47</v>
      </c>
      <c r="AG120" s="135">
        <v>1.52</v>
      </c>
      <c r="AH120" s="136">
        <v>2.7E-2</v>
      </c>
    </row>
    <row r="121" spans="1:34">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row>
    <row r="122" spans="1:34">
      <c r="A122" s="128"/>
      <c r="B122" s="125" t="s">
        <v>361</v>
      </c>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row>
    <row r="123" spans="1:34">
      <c r="A123" s="132" t="s">
        <v>416</v>
      </c>
      <c r="B123" s="135" t="s">
        <v>284</v>
      </c>
      <c r="C123" s="135">
        <v>14.35</v>
      </c>
      <c r="D123" s="135">
        <v>14.87</v>
      </c>
      <c r="E123" s="135">
        <v>15.58</v>
      </c>
      <c r="F123" s="135">
        <v>14.98</v>
      </c>
      <c r="G123" s="135">
        <v>15.25</v>
      </c>
      <c r="H123" s="135">
        <v>15.66</v>
      </c>
      <c r="I123" s="135">
        <v>15.91</v>
      </c>
      <c r="J123" s="135">
        <v>16.3</v>
      </c>
      <c r="K123" s="135">
        <v>16.95</v>
      </c>
      <c r="L123" s="135">
        <v>17.66</v>
      </c>
      <c r="M123" s="135">
        <v>18.89</v>
      </c>
      <c r="N123" s="135">
        <v>19.73</v>
      </c>
      <c r="O123" s="135">
        <v>20.54</v>
      </c>
      <c r="P123" s="135">
        <v>21.33</v>
      </c>
      <c r="Q123" s="135">
        <v>22.11</v>
      </c>
      <c r="R123" s="135">
        <v>22.76</v>
      </c>
      <c r="S123" s="135">
        <v>23.51</v>
      </c>
      <c r="T123" s="135">
        <v>24.47</v>
      </c>
      <c r="U123" s="135">
        <v>25.35</v>
      </c>
      <c r="V123" s="135">
        <v>26.1</v>
      </c>
      <c r="W123" s="135">
        <v>26.93</v>
      </c>
      <c r="X123" s="135">
        <v>27.79</v>
      </c>
      <c r="Y123" s="135">
        <v>28.66</v>
      </c>
      <c r="Z123" s="135">
        <v>29.39</v>
      </c>
      <c r="AA123" s="135">
        <v>30.36</v>
      </c>
      <c r="AB123" s="135">
        <v>31.29</v>
      </c>
      <c r="AC123" s="135">
        <v>32.409999999999997</v>
      </c>
      <c r="AD123" s="135">
        <v>33.57</v>
      </c>
      <c r="AE123" s="135">
        <v>34.76</v>
      </c>
      <c r="AF123" s="135">
        <v>36.1</v>
      </c>
      <c r="AG123" s="135">
        <v>37.479999999999997</v>
      </c>
      <c r="AH123" s="136">
        <v>3.3000000000000002E-2</v>
      </c>
    </row>
    <row r="124" spans="1:34">
      <c r="A124" s="132" t="s">
        <v>417</v>
      </c>
      <c r="B124" s="135" t="s">
        <v>289</v>
      </c>
      <c r="C124" s="135">
        <v>21.2</v>
      </c>
      <c r="D124" s="135">
        <v>22.49</v>
      </c>
      <c r="E124" s="135">
        <v>24.13</v>
      </c>
      <c r="F124" s="135">
        <v>23.94</v>
      </c>
      <c r="G124" s="135">
        <v>24.05</v>
      </c>
      <c r="H124" s="135">
        <v>24.33</v>
      </c>
      <c r="I124" s="135">
        <v>24.86</v>
      </c>
      <c r="J124" s="135">
        <v>26.16</v>
      </c>
      <c r="K124" s="135">
        <v>27.22</v>
      </c>
      <c r="L124" s="135">
        <v>28.49</v>
      </c>
      <c r="M124" s="135">
        <v>30.61</v>
      </c>
      <c r="N124" s="135">
        <v>31.42</v>
      </c>
      <c r="O124" s="135">
        <v>32.75</v>
      </c>
      <c r="P124" s="135">
        <v>33.950000000000003</v>
      </c>
      <c r="Q124" s="135">
        <v>35.57</v>
      </c>
      <c r="R124" s="135">
        <v>36.03</v>
      </c>
      <c r="S124" s="135">
        <v>37.01</v>
      </c>
      <c r="T124" s="135">
        <v>38.31</v>
      </c>
      <c r="U124" s="135">
        <v>39.6</v>
      </c>
      <c r="V124" s="135">
        <v>40.56</v>
      </c>
      <c r="W124" s="135">
        <v>41.77</v>
      </c>
      <c r="X124" s="135">
        <v>43.06</v>
      </c>
      <c r="Y124" s="135">
        <v>44.04</v>
      </c>
      <c r="Z124" s="135">
        <v>45.32</v>
      </c>
      <c r="AA124" s="135">
        <v>46.8</v>
      </c>
      <c r="AB124" s="135">
        <v>48.47</v>
      </c>
      <c r="AC124" s="135">
        <v>49.99</v>
      </c>
      <c r="AD124" s="135">
        <v>51.56</v>
      </c>
      <c r="AE124" s="135">
        <v>53.22</v>
      </c>
      <c r="AF124" s="135">
        <v>55.08</v>
      </c>
      <c r="AG124" s="135">
        <v>57.08</v>
      </c>
      <c r="AH124" s="136">
        <v>3.4000000000000002E-2</v>
      </c>
    </row>
    <row r="125" spans="1:34">
      <c r="A125" s="132" t="s">
        <v>418</v>
      </c>
      <c r="B125" s="135" t="s">
        <v>291</v>
      </c>
      <c r="C125" s="135">
        <v>18.739999999999998</v>
      </c>
      <c r="D125" s="135">
        <v>19.78</v>
      </c>
      <c r="E125" s="135">
        <v>20.29</v>
      </c>
      <c r="F125" s="135">
        <v>20.440000000000001</v>
      </c>
      <c r="G125" s="135">
        <v>20.6</v>
      </c>
      <c r="H125" s="135">
        <v>20.89</v>
      </c>
      <c r="I125" s="135">
        <v>21.39</v>
      </c>
      <c r="J125" s="135">
        <v>22.49</v>
      </c>
      <c r="K125" s="135">
        <v>23.38</v>
      </c>
      <c r="L125" s="135">
        <v>24.44</v>
      </c>
      <c r="M125" s="135">
        <v>26.4</v>
      </c>
      <c r="N125" s="135">
        <v>27.08</v>
      </c>
      <c r="O125" s="135">
        <v>28.22</v>
      </c>
      <c r="P125" s="135">
        <v>29.21</v>
      </c>
      <c r="Q125" s="135">
        <v>30.57</v>
      </c>
      <c r="R125" s="135">
        <v>30.94</v>
      </c>
      <c r="S125" s="135">
        <v>31.76</v>
      </c>
      <c r="T125" s="135">
        <v>32.86</v>
      </c>
      <c r="U125" s="135">
        <v>33.94</v>
      </c>
      <c r="V125" s="135">
        <v>34.75</v>
      </c>
      <c r="W125" s="135">
        <v>35.770000000000003</v>
      </c>
      <c r="X125" s="135">
        <v>36.840000000000003</v>
      </c>
      <c r="Y125" s="135">
        <v>37.659999999999997</v>
      </c>
      <c r="Z125" s="135">
        <v>38.729999999999997</v>
      </c>
      <c r="AA125" s="135">
        <v>39.979999999999997</v>
      </c>
      <c r="AB125" s="135">
        <v>41.36</v>
      </c>
      <c r="AC125" s="135">
        <v>42.6</v>
      </c>
      <c r="AD125" s="135">
        <v>43.92</v>
      </c>
      <c r="AE125" s="135">
        <v>45.28</v>
      </c>
      <c r="AF125" s="135">
        <v>46.86</v>
      </c>
      <c r="AG125" s="135">
        <v>48.53</v>
      </c>
      <c r="AH125" s="136">
        <v>3.2000000000000001E-2</v>
      </c>
    </row>
    <row r="126" spans="1:34">
      <c r="A126" s="132" t="s">
        <v>419</v>
      </c>
      <c r="B126" s="135" t="s">
        <v>292</v>
      </c>
      <c r="C126" s="135">
        <v>9.57</v>
      </c>
      <c r="D126" s="135">
        <v>10.49</v>
      </c>
      <c r="E126" s="135">
        <v>11.61</v>
      </c>
      <c r="F126" s="135">
        <v>12.63</v>
      </c>
      <c r="G126" s="135">
        <v>13.37</v>
      </c>
      <c r="H126" s="135">
        <v>13.89</v>
      </c>
      <c r="I126" s="135">
        <v>14.63</v>
      </c>
      <c r="J126" s="135">
        <v>15.62</v>
      </c>
      <c r="K126" s="135">
        <v>16.399999999999999</v>
      </c>
      <c r="L126" s="135">
        <v>17.260000000000002</v>
      </c>
      <c r="M126" s="135">
        <v>18.29</v>
      </c>
      <c r="N126" s="135">
        <v>19.13</v>
      </c>
      <c r="O126" s="135">
        <v>20.09</v>
      </c>
      <c r="P126" s="135">
        <v>20.93</v>
      </c>
      <c r="Q126" s="135">
        <v>21.67</v>
      </c>
      <c r="R126" s="135">
        <v>22.09</v>
      </c>
      <c r="S126" s="135">
        <v>22.57</v>
      </c>
      <c r="T126" s="135">
        <v>23.44</v>
      </c>
      <c r="U126" s="135">
        <v>24.35</v>
      </c>
      <c r="V126" s="135">
        <v>24.78</v>
      </c>
      <c r="W126" s="135">
        <v>26.02</v>
      </c>
      <c r="X126" s="135">
        <v>26.91</v>
      </c>
      <c r="Y126" s="135">
        <v>27.77</v>
      </c>
      <c r="Z126" s="135">
        <v>28.76</v>
      </c>
      <c r="AA126" s="135">
        <v>29.92</v>
      </c>
      <c r="AB126" s="135">
        <v>31.16</v>
      </c>
      <c r="AC126" s="135">
        <v>32.31</v>
      </c>
      <c r="AD126" s="135">
        <v>33.42</v>
      </c>
      <c r="AE126" s="135">
        <v>34.479999999999997</v>
      </c>
      <c r="AF126" s="135">
        <v>35.83</v>
      </c>
      <c r="AG126" s="135">
        <v>37.17</v>
      </c>
      <c r="AH126" s="136">
        <v>4.5999999999999999E-2</v>
      </c>
    </row>
    <row r="127" spans="1:34">
      <c r="A127" s="132" t="s">
        <v>420</v>
      </c>
      <c r="B127" s="135" t="s">
        <v>285</v>
      </c>
      <c r="C127" s="135">
        <v>18.18</v>
      </c>
      <c r="D127" s="135">
        <v>18.34</v>
      </c>
      <c r="E127" s="135">
        <v>19.11</v>
      </c>
      <c r="F127" s="135">
        <v>20.399999999999999</v>
      </c>
      <c r="G127" s="135">
        <v>20.97</v>
      </c>
      <c r="H127" s="135">
        <v>21.37</v>
      </c>
      <c r="I127" s="135">
        <v>22.05</v>
      </c>
      <c r="J127" s="135">
        <v>23.16</v>
      </c>
      <c r="K127" s="135">
        <v>24.07</v>
      </c>
      <c r="L127" s="135">
        <v>25.09</v>
      </c>
      <c r="M127" s="135">
        <v>26.56</v>
      </c>
      <c r="N127" s="135">
        <v>27.49</v>
      </c>
      <c r="O127" s="135">
        <v>28.6</v>
      </c>
      <c r="P127" s="135">
        <v>29.57</v>
      </c>
      <c r="Q127" s="135">
        <v>30.49</v>
      </c>
      <c r="R127" s="135">
        <v>30.99</v>
      </c>
      <c r="S127" s="135">
        <v>31.57</v>
      </c>
      <c r="T127" s="135">
        <v>32.53</v>
      </c>
      <c r="U127" s="135">
        <v>33.549999999999997</v>
      </c>
      <c r="V127" s="135">
        <v>34.049999999999997</v>
      </c>
      <c r="W127" s="135">
        <v>35.39</v>
      </c>
      <c r="X127" s="135">
        <v>36.39</v>
      </c>
      <c r="Y127" s="135">
        <v>37.380000000000003</v>
      </c>
      <c r="Z127" s="135">
        <v>38.49</v>
      </c>
      <c r="AA127" s="135">
        <v>39.729999999999997</v>
      </c>
      <c r="AB127" s="135">
        <v>41.16</v>
      </c>
      <c r="AC127" s="135">
        <v>42.47</v>
      </c>
      <c r="AD127" s="135">
        <v>43.79</v>
      </c>
      <c r="AE127" s="135">
        <v>45.06</v>
      </c>
      <c r="AF127" s="135">
        <v>46.64</v>
      </c>
      <c r="AG127" s="135">
        <v>48.24</v>
      </c>
      <c r="AH127" s="136">
        <v>3.3000000000000002E-2</v>
      </c>
    </row>
    <row r="128" spans="1:34">
      <c r="A128" s="132" t="s">
        <v>421</v>
      </c>
      <c r="B128" s="135" t="s">
        <v>286</v>
      </c>
      <c r="C128" s="135">
        <v>8.84</v>
      </c>
      <c r="D128" s="135">
        <v>7.02</v>
      </c>
      <c r="E128" s="135">
        <v>7.37</v>
      </c>
      <c r="F128" s="135">
        <v>8.5500000000000007</v>
      </c>
      <c r="G128" s="135">
        <v>9.91</v>
      </c>
      <c r="H128" s="135">
        <v>10.220000000000001</v>
      </c>
      <c r="I128" s="135">
        <v>10.81</v>
      </c>
      <c r="J128" s="135">
        <v>11.68</v>
      </c>
      <c r="K128" s="135">
        <v>12.16</v>
      </c>
      <c r="L128" s="135">
        <v>13.36</v>
      </c>
      <c r="M128" s="135">
        <v>14.21</v>
      </c>
      <c r="N128" s="135">
        <v>14.33</v>
      </c>
      <c r="O128" s="135">
        <v>15.12</v>
      </c>
      <c r="P128" s="135">
        <v>15.72</v>
      </c>
      <c r="Q128" s="135">
        <v>16.670000000000002</v>
      </c>
      <c r="R128" s="135">
        <v>16.62</v>
      </c>
      <c r="S128" s="135">
        <v>17.18</v>
      </c>
      <c r="T128" s="135">
        <v>17.8</v>
      </c>
      <c r="U128" s="135">
        <v>18.489999999999998</v>
      </c>
      <c r="V128" s="135">
        <v>19.11</v>
      </c>
      <c r="W128" s="135">
        <v>19.850000000000001</v>
      </c>
      <c r="X128" s="135">
        <v>20.39</v>
      </c>
      <c r="Y128" s="135">
        <v>21.25</v>
      </c>
      <c r="Z128" s="135">
        <v>22.28</v>
      </c>
      <c r="AA128" s="135">
        <v>23.33</v>
      </c>
      <c r="AB128" s="135">
        <v>23.88</v>
      </c>
      <c r="AC128" s="135">
        <v>25.53</v>
      </c>
      <c r="AD128" s="135">
        <v>26.37</v>
      </c>
      <c r="AE128" s="135">
        <v>27.19</v>
      </c>
      <c r="AF128" s="135">
        <v>28.27</v>
      </c>
      <c r="AG128" s="135">
        <v>29.52</v>
      </c>
      <c r="AH128" s="136">
        <v>4.1000000000000002E-2</v>
      </c>
    </row>
    <row r="129" spans="1:34">
      <c r="A129" s="132" t="s">
        <v>422</v>
      </c>
      <c r="B129" s="135" t="s">
        <v>322</v>
      </c>
      <c r="C129" s="135">
        <v>4.53</v>
      </c>
      <c r="D129" s="135">
        <v>5.59</v>
      </c>
      <c r="E129" s="135">
        <v>5.52</v>
      </c>
      <c r="F129" s="135">
        <v>5.14</v>
      </c>
      <c r="G129" s="135">
        <v>4.8600000000000003</v>
      </c>
      <c r="H129" s="135">
        <v>4.8600000000000003</v>
      </c>
      <c r="I129" s="135">
        <v>4.99</v>
      </c>
      <c r="J129" s="135">
        <v>5.2</v>
      </c>
      <c r="K129" s="135">
        <v>5.42</v>
      </c>
      <c r="L129" s="135">
        <v>5.7</v>
      </c>
      <c r="M129" s="135">
        <v>6.04</v>
      </c>
      <c r="N129" s="135">
        <v>6.25</v>
      </c>
      <c r="O129" s="135">
        <v>6.46</v>
      </c>
      <c r="P129" s="135">
        <v>6.69</v>
      </c>
      <c r="Q129" s="135">
        <v>6.85</v>
      </c>
      <c r="R129" s="135">
        <v>7</v>
      </c>
      <c r="S129" s="135">
        <v>7.15</v>
      </c>
      <c r="T129" s="135">
        <v>7.27</v>
      </c>
      <c r="U129" s="135">
        <v>7.39</v>
      </c>
      <c r="V129" s="135">
        <v>7.5</v>
      </c>
      <c r="W129" s="135">
        <v>7.63</v>
      </c>
      <c r="X129" s="135">
        <v>7.79</v>
      </c>
      <c r="Y129" s="135">
        <v>7.97</v>
      </c>
      <c r="Z129" s="135">
        <v>8.11</v>
      </c>
      <c r="AA129" s="135">
        <v>8.3000000000000007</v>
      </c>
      <c r="AB129" s="135">
        <v>8.4499999999999993</v>
      </c>
      <c r="AC129" s="135">
        <v>8.64</v>
      </c>
      <c r="AD129" s="135">
        <v>8.8800000000000008</v>
      </c>
      <c r="AE129" s="135">
        <v>9.0399999999999991</v>
      </c>
      <c r="AF129" s="135">
        <v>9.23</v>
      </c>
      <c r="AG129" s="135">
        <v>9.51</v>
      </c>
      <c r="AH129" s="136">
        <v>2.5000000000000001E-2</v>
      </c>
    </row>
    <row r="130" spans="1:34">
      <c r="A130" s="132" t="s">
        <v>423</v>
      </c>
      <c r="B130" s="135" t="s">
        <v>337</v>
      </c>
      <c r="C130" s="135">
        <v>4.0199999999999996</v>
      </c>
      <c r="D130" s="135">
        <v>3.64</v>
      </c>
      <c r="E130" s="135">
        <v>3.43</v>
      </c>
      <c r="F130" s="135">
        <v>3.32</v>
      </c>
      <c r="G130" s="135">
        <v>3.28</v>
      </c>
      <c r="H130" s="135">
        <v>3.3</v>
      </c>
      <c r="I130" s="135">
        <v>3.34</v>
      </c>
      <c r="J130" s="135">
        <v>3.42</v>
      </c>
      <c r="K130" s="135">
        <v>3.52</v>
      </c>
      <c r="L130" s="135">
        <v>3.66</v>
      </c>
      <c r="M130" s="135">
        <v>3.81</v>
      </c>
      <c r="N130" s="135">
        <v>3.97</v>
      </c>
      <c r="O130" s="135">
        <v>4.13</v>
      </c>
      <c r="P130" s="135">
        <v>4.29</v>
      </c>
      <c r="Q130" s="135">
        <v>4.4400000000000004</v>
      </c>
      <c r="R130" s="135">
        <v>4.5999999999999996</v>
      </c>
      <c r="S130" s="135">
        <v>4.76</v>
      </c>
      <c r="T130" s="135">
        <v>4.92</v>
      </c>
      <c r="U130" s="135">
        <v>5.08</v>
      </c>
      <c r="V130" s="135">
        <v>5.25</v>
      </c>
      <c r="W130" s="135">
        <v>5.42</v>
      </c>
      <c r="X130" s="135">
        <v>5.6</v>
      </c>
      <c r="Y130" s="135">
        <v>5.79</v>
      </c>
      <c r="Z130" s="135">
        <v>6</v>
      </c>
      <c r="AA130" s="135">
        <v>6.22</v>
      </c>
      <c r="AB130" s="135">
        <v>6.45</v>
      </c>
      <c r="AC130" s="135">
        <v>6.69</v>
      </c>
      <c r="AD130" s="135">
        <v>6.94</v>
      </c>
      <c r="AE130" s="135">
        <v>7.2</v>
      </c>
      <c r="AF130" s="135">
        <v>7.47</v>
      </c>
      <c r="AG130" s="135">
        <v>7.77</v>
      </c>
      <c r="AH130" s="136">
        <v>2.1999999999999999E-2</v>
      </c>
    </row>
    <row r="131" spans="1:34">
      <c r="A131" s="132" t="s">
        <v>424</v>
      </c>
      <c r="B131" s="135" t="s">
        <v>371</v>
      </c>
      <c r="C131" s="135">
        <v>1.97</v>
      </c>
      <c r="D131" s="135">
        <v>2.06</v>
      </c>
      <c r="E131" s="135">
        <v>2.09</v>
      </c>
      <c r="F131" s="135">
        <v>2.0499999999999998</v>
      </c>
      <c r="G131" s="135">
        <v>2.0699999999999998</v>
      </c>
      <c r="H131" s="135">
        <v>2.06</v>
      </c>
      <c r="I131" s="135">
        <v>2.09</v>
      </c>
      <c r="J131" s="135">
        <v>2.13</v>
      </c>
      <c r="K131" s="135">
        <v>2.15</v>
      </c>
      <c r="L131" s="135">
        <v>2.21</v>
      </c>
      <c r="M131" s="135">
        <v>2.27</v>
      </c>
      <c r="N131" s="135">
        <v>2.34</v>
      </c>
      <c r="O131" s="135">
        <v>2.38</v>
      </c>
      <c r="P131" s="135">
        <v>2.4300000000000002</v>
      </c>
      <c r="Q131" s="135">
        <v>2.4900000000000002</v>
      </c>
      <c r="R131" s="135">
        <v>2.54</v>
      </c>
      <c r="S131" s="135">
        <v>2.59</v>
      </c>
      <c r="T131" s="135">
        <v>2.65</v>
      </c>
      <c r="U131" s="135">
        <v>2.74</v>
      </c>
      <c r="V131" s="135">
        <v>2.79</v>
      </c>
      <c r="W131" s="135">
        <v>2.86</v>
      </c>
      <c r="X131" s="135">
        <v>2.93</v>
      </c>
      <c r="Y131" s="135">
        <v>2.99</v>
      </c>
      <c r="Z131" s="135">
        <v>3.07</v>
      </c>
      <c r="AA131" s="135">
        <v>3.14</v>
      </c>
      <c r="AB131" s="135">
        <v>3.23</v>
      </c>
      <c r="AC131" s="135">
        <v>3.31</v>
      </c>
      <c r="AD131" s="135">
        <v>3.4</v>
      </c>
      <c r="AE131" s="135">
        <v>3.48</v>
      </c>
      <c r="AF131" s="135">
        <v>3.58</v>
      </c>
      <c r="AG131" s="135">
        <v>3.69</v>
      </c>
      <c r="AH131" s="136">
        <v>2.1000000000000001E-2</v>
      </c>
    </row>
    <row r="132" spans="1:34">
      <c r="A132" s="132" t="s">
        <v>425</v>
      </c>
      <c r="B132" s="135" t="s">
        <v>341</v>
      </c>
      <c r="C132" s="137" t="s">
        <v>342</v>
      </c>
      <c r="D132" s="137" t="s">
        <v>342</v>
      </c>
      <c r="E132" s="137" t="s">
        <v>342</v>
      </c>
      <c r="F132" s="137" t="s">
        <v>342</v>
      </c>
      <c r="G132" s="137" t="s">
        <v>342</v>
      </c>
      <c r="H132" s="137" t="s">
        <v>342</v>
      </c>
      <c r="I132" s="137" t="s">
        <v>342</v>
      </c>
      <c r="J132" s="137" t="s">
        <v>342</v>
      </c>
      <c r="K132" s="137" t="s">
        <v>342</v>
      </c>
      <c r="L132" s="137" t="s">
        <v>342</v>
      </c>
      <c r="M132" s="137" t="s">
        <v>342</v>
      </c>
      <c r="N132" s="137" t="s">
        <v>342</v>
      </c>
      <c r="O132" s="137" t="s">
        <v>342</v>
      </c>
      <c r="P132" s="137" t="s">
        <v>342</v>
      </c>
      <c r="Q132" s="137" t="s">
        <v>342</v>
      </c>
      <c r="R132" s="137" t="s">
        <v>342</v>
      </c>
      <c r="S132" s="137" t="s">
        <v>342</v>
      </c>
      <c r="T132" s="137" t="s">
        <v>342</v>
      </c>
      <c r="U132" s="137" t="s">
        <v>342</v>
      </c>
      <c r="V132" s="137" t="s">
        <v>342</v>
      </c>
      <c r="W132" s="137" t="s">
        <v>342</v>
      </c>
      <c r="X132" s="137" t="s">
        <v>342</v>
      </c>
      <c r="Y132" s="137" t="s">
        <v>342</v>
      </c>
      <c r="Z132" s="137" t="s">
        <v>342</v>
      </c>
      <c r="AA132" s="137" t="s">
        <v>342</v>
      </c>
      <c r="AB132" s="137" t="s">
        <v>342</v>
      </c>
      <c r="AC132" s="137" t="s">
        <v>342</v>
      </c>
      <c r="AD132" s="137" t="s">
        <v>342</v>
      </c>
      <c r="AE132" s="137" t="s">
        <v>342</v>
      </c>
      <c r="AF132" s="137" t="s">
        <v>342</v>
      </c>
      <c r="AG132" s="137" t="s">
        <v>342</v>
      </c>
      <c r="AH132" s="137" t="s">
        <v>342</v>
      </c>
    </row>
    <row r="133" spans="1:34">
      <c r="A133" s="132" t="s">
        <v>426</v>
      </c>
      <c r="B133" s="135" t="s">
        <v>324</v>
      </c>
      <c r="C133" s="135">
        <v>30.52</v>
      </c>
      <c r="D133" s="135">
        <v>31.4</v>
      </c>
      <c r="E133" s="135">
        <v>31.33</v>
      </c>
      <c r="F133" s="135">
        <v>31.14</v>
      </c>
      <c r="G133" s="135">
        <v>31.21</v>
      </c>
      <c r="H133" s="135">
        <v>31.59</v>
      </c>
      <c r="I133" s="135">
        <v>32.200000000000003</v>
      </c>
      <c r="J133" s="135">
        <v>33.020000000000003</v>
      </c>
      <c r="K133" s="135">
        <v>33.880000000000003</v>
      </c>
      <c r="L133" s="135">
        <v>34.83</v>
      </c>
      <c r="M133" s="135">
        <v>35.83</v>
      </c>
      <c r="N133" s="135">
        <v>37</v>
      </c>
      <c r="O133" s="135">
        <v>38</v>
      </c>
      <c r="P133" s="135">
        <v>39.01</v>
      </c>
      <c r="Q133" s="135">
        <v>39.89</v>
      </c>
      <c r="R133" s="135">
        <v>40.68</v>
      </c>
      <c r="S133" s="135">
        <v>41.45</v>
      </c>
      <c r="T133" s="135">
        <v>42.22</v>
      </c>
      <c r="U133" s="135">
        <v>43.05</v>
      </c>
      <c r="V133" s="135">
        <v>43.85</v>
      </c>
      <c r="W133" s="135">
        <v>44.68</v>
      </c>
      <c r="X133" s="135">
        <v>45.56</v>
      </c>
      <c r="Y133" s="135">
        <v>46.44</v>
      </c>
      <c r="Z133" s="135">
        <v>47.34</v>
      </c>
      <c r="AA133" s="135">
        <v>48.32</v>
      </c>
      <c r="AB133" s="135">
        <v>49.38</v>
      </c>
      <c r="AC133" s="135">
        <v>50.44</v>
      </c>
      <c r="AD133" s="135">
        <v>51.54</v>
      </c>
      <c r="AE133" s="135">
        <v>52.58</v>
      </c>
      <c r="AF133" s="135">
        <v>53.58</v>
      </c>
      <c r="AG133" s="135">
        <v>54.71</v>
      </c>
      <c r="AH133" s="136">
        <v>0.02</v>
      </c>
    </row>
    <row r="134" spans="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row>
    <row r="135" spans="1:34" ht="24.75">
      <c r="A135" s="128"/>
      <c r="B135" s="125" t="s">
        <v>374</v>
      </c>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row>
    <row r="136" spans="1:34">
      <c r="A136" s="128"/>
      <c r="B136" s="125" t="s">
        <v>427</v>
      </c>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row>
    <row r="137" spans="1:34">
      <c r="A137" s="132" t="s">
        <v>428</v>
      </c>
      <c r="B137" s="135" t="s">
        <v>79</v>
      </c>
      <c r="C137" s="135">
        <v>247</v>
      </c>
      <c r="D137" s="135">
        <v>256</v>
      </c>
      <c r="E137" s="135">
        <v>258</v>
      </c>
      <c r="F137" s="135">
        <v>259</v>
      </c>
      <c r="G137" s="135">
        <v>261</v>
      </c>
      <c r="H137" s="135">
        <v>267</v>
      </c>
      <c r="I137" s="135">
        <v>275</v>
      </c>
      <c r="J137" s="135">
        <v>285</v>
      </c>
      <c r="K137" s="135">
        <v>294</v>
      </c>
      <c r="L137" s="135">
        <v>305</v>
      </c>
      <c r="M137" s="135">
        <v>318</v>
      </c>
      <c r="N137" s="135">
        <v>330</v>
      </c>
      <c r="O137" s="135">
        <v>341</v>
      </c>
      <c r="P137" s="135">
        <v>353</v>
      </c>
      <c r="Q137" s="135">
        <v>363</v>
      </c>
      <c r="R137" s="135">
        <v>373</v>
      </c>
      <c r="S137" s="135">
        <v>384</v>
      </c>
      <c r="T137" s="135">
        <v>394</v>
      </c>
      <c r="U137" s="135">
        <v>405</v>
      </c>
      <c r="V137" s="135">
        <v>416</v>
      </c>
      <c r="W137" s="135">
        <v>427</v>
      </c>
      <c r="X137" s="135">
        <v>439</v>
      </c>
      <c r="Y137" s="135">
        <v>451</v>
      </c>
      <c r="Z137" s="135">
        <v>464</v>
      </c>
      <c r="AA137" s="135">
        <v>478</v>
      </c>
      <c r="AB137" s="135">
        <v>492</v>
      </c>
      <c r="AC137" s="135">
        <v>507</v>
      </c>
      <c r="AD137" s="135">
        <v>523</v>
      </c>
      <c r="AE137" s="135">
        <v>538</v>
      </c>
      <c r="AF137" s="135">
        <v>554</v>
      </c>
      <c r="AG137" s="135">
        <v>571</v>
      </c>
      <c r="AH137" s="136">
        <v>2.8000000000000001E-2</v>
      </c>
    </row>
    <row r="138" spans="1:34">
      <c r="A138" s="132" t="s">
        <v>429</v>
      </c>
      <c r="B138" s="135" t="s">
        <v>77</v>
      </c>
      <c r="C138" s="135">
        <v>173</v>
      </c>
      <c r="D138" s="135">
        <v>183</v>
      </c>
      <c r="E138" s="135">
        <v>187</v>
      </c>
      <c r="F138" s="135">
        <v>189</v>
      </c>
      <c r="G138" s="135">
        <v>192</v>
      </c>
      <c r="H138" s="135">
        <v>199</v>
      </c>
      <c r="I138" s="135">
        <v>203</v>
      </c>
      <c r="J138" s="135">
        <v>210</v>
      </c>
      <c r="K138" s="135">
        <v>217</v>
      </c>
      <c r="L138" s="135">
        <v>224</v>
      </c>
      <c r="M138" s="135">
        <v>232</v>
      </c>
      <c r="N138" s="135">
        <v>241</v>
      </c>
      <c r="O138" s="135">
        <v>248</v>
      </c>
      <c r="P138" s="135">
        <v>256</v>
      </c>
      <c r="Q138" s="135">
        <v>263</v>
      </c>
      <c r="R138" s="135">
        <v>270</v>
      </c>
      <c r="S138" s="135">
        <v>276</v>
      </c>
      <c r="T138" s="135">
        <v>283</v>
      </c>
      <c r="U138" s="135">
        <v>291</v>
      </c>
      <c r="V138" s="135">
        <v>298</v>
      </c>
      <c r="W138" s="135">
        <v>305</v>
      </c>
      <c r="X138" s="135">
        <v>313</v>
      </c>
      <c r="Y138" s="135">
        <v>322</v>
      </c>
      <c r="Z138" s="135">
        <v>331</v>
      </c>
      <c r="AA138" s="135">
        <v>340</v>
      </c>
      <c r="AB138" s="135">
        <v>351</v>
      </c>
      <c r="AC138" s="135">
        <v>362</v>
      </c>
      <c r="AD138" s="135">
        <v>373</v>
      </c>
      <c r="AE138" s="135">
        <v>384</v>
      </c>
      <c r="AF138" s="135">
        <v>397</v>
      </c>
      <c r="AG138" s="135">
        <v>410</v>
      </c>
      <c r="AH138" s="136">
        <v>2.9000000000000001E-2</v>
      </c>
    </row>
    <row r="139" spans="1:34">
      <c r="A139" s="132" t="s">
        <v>430</v>
      </c>
      <c r="B139" s="135" t="s">
        <v>330</v>
      </c>
      <c r="C139" s="135">
        <v>152</v>
      </c>
      <c r="D139" s="135">
        <v>167</v>
      </c>
      <c r="E139" s="135">
        <v>174</v>
      </c>
      <c r="F139" s="135">
        <v>177</v>
      </c>
      <c r="G139" s="135">
        <v>182</v>
      </c>
      <c r="H139" s="135">
        <v>189</v>
      </c>
      <c r="I139" s="135">
        <v>196</v>
      </c>
      <c r="J139" s="135">
        <v>206</v>
      </c>
      <c r="K139" s="135">
        <v>217</v>
      </c>
      <c r="L139" s="135">
        <v>229</v>
      </c>
      <c r="M139" s="135">
        <v>243</v>
      </c>
      <c r="N139" s="135">
        <v>255</v>
      </c>
      <c r="O139" s="135">
        <v>268</v>
      </c>
      <c r="P139" s="135">
        <v>279</v>
      </c>
      <c r="Q139" s="135">
        <v>291</v>
      </c>
      <c r="R139" s="135">
        <v>302</v>
      </c>
      <c r="S139" s="135">
        <v>313</v>
      </c>
      <c r="T139" s="135">
        <v>326</v>
      </c>
      <c r="U139" s="135">
        <v>339</v>
      </c>
      <c r="V139" s="135">
        <v>349</v>
      </c>
      <c r="W139" s="135">
        <v>362</v>
      </c>
      <c r="X139" s="135">
        <v>376</v>
      </c>
      <c r="Y139" s="135">
        <v>391</v>
      </c>
      <c r="Z139" s="135">
        <v>406</v>
      </c>
      <c r="AA139" s="135">
        <v>423</v>
      </c>
      <c r="AB139" s="135">
        <v>441</v>
      </c>
      <c r="AC139" s="135">
        <v>458</v>
      </c>
      <c r="AD139" s="135">
        <v>477</v>
      </c>
      <c r="AE139" s="135">
        <v>494</v>
      </c>
      <c r="AF139" s="135">
        <v>516</v>
      </c>
      <c r="AG139" s="135">
        <v>540</v>
      </c>
      <c r="AH139" s="136">
        <v>4.2999999999999997E-2</v>
      </c>
    </row>
    <row r="140" spans="1:34">
      <c r="A140" s="132" t="s">
        <v>431</v>
      </c>
      <c r="B140" s="135" t="s">
        <v>81</v>
      </c>
      <c r="C140" s="135">
        <v>412</v>
      </c>
      <c r="D140" s="135">
        <v>453</v>
      </c>
      <c r="E140" s="135">
        <v>476</v>
      </c>
      <c r="F140" s="135">
        <v>495</v>
      </c>
      <c r="G140" s="135">
        <v>508</v>
      </c>
      <c r="H140" s="135">
        <v>519</v>
      </c>
      <c r="I140" s="135">
        <v>535</v>
      </c>
      <c r="J140" s="135">
        <v>561</v>
      </c>
      <c r="K140" s="135">
        <v>581</v>
      </c>
      <c r="L140" s="135">
        <v>605</v>
      </c>
      <c r="M140" s="135">
        <v>646</v>
      </c>
      <c r="N140" s="135">
        <v>663</v>
      </c>
      <c r="O140" s="135">
        <v>689</v>
      </c>
      <c r="P140" s="135">
        <v>711</v>
      </c>
      <c r="Q140" s="135">
        <v>740</v>
      </c>
      <c r="R140" s="135">
        <v>751</v>
      </c>
      <c r="S140" s="135">
        <v>770</v>
      </c>
      <c r="T140" s="135">
        <v>797</v>
      </c>
      <c r="U140" s="135">
        <v>825</v>
      </c>
      <c r="V140" s="135">
        <v>844</v>
      </c>
      <c r="W140" s="135">
        <v>876</v>
      </c>
      <c r="X140" s="135">
        <v>906</v>
      </c>
      <c r="Y140" s="135">
        <v>933</v>
      </c>
      <c r="Z140" s="135">
        <v>966</v>
      </c>
      <c r="AA140" s="138">
        <v>1003</v>
      </c>
      <c r="AB140" s="138">
        <v>1044</v>
      </c>
      <c r="AC140" s="138">
        <v>1082</v>
      </c>
      <c r="AD140" s="138">
        <v>1120</v>
      </c>
      <c r="AE140" s="138">
        <v>1160</v>
      </c>
      <c r="AF140" s="138">
        <v>1206</v>
      </c>
      <c r="AG140" s="138">
        <v>1255</v>
      </c>
      <c r="AH140" s="136">
        <v>3.7999999999999999E-2</v>
      </c>
    </row>
    <row r="141" spans="1:34" ht="30">
      <c r="A141" s="132" t="s">
        <v>432</v>
      </c>
      <c r="B141" s="135" t="s">
        <v>381</v>
      </c>
      <c r="C141" s="135">
        <v>984</v>
      </c>
      <c r="D141" s="138">
        <v>1058</v>
      </c>
      <c r="E141" s="138">
        <v>1094</v>
      </c>
      <c r="F141" s="138">
        <v>1119</v>
      </c>
      <c r="G141" s="138">
        <v>1144</v>
      </c>
      <c r="H141" s="138">
        <v>1174</v>
      </c>
      <c r="I141" s="138">
        <v>1209</v>
      </c>
      <c r="J141" s="138">
        <v>1262</v>
      </c>
      <c r="K141" s="138">
        <v>1310</v>
      </c>
      <c r="L141" s="138">
        <v>1363</v>
      </c>
      <c r="M141" s="138">
        <v>1439</v>
      </c>
      <c r="N141" s="138">
        <v>1488</v>
      </c>
      <c r="O141" s="138">
        <v>1546</v>
      </c>
      <c r="P141" s="138">
        <v>1599</v>
      </c>
      <c r="Q141" s="138">
        <v>1657</v>
      </c>
      <c r="R141" s="138">
        <v>1696</v>
      </c>
      <c r="S141" s="138">
        <v>1743</v>
      </c>
      <c r="T141" s="138">
        <v>1801</v>
      </c>
      <c r="U141" s="138">
        <v>1859</v>
      </c>
      <c r="V141" s="138">
        <v>1907</v>
      </c>
      <c r="W141" s="138">
        <v>1970</v>
      </c>
      <c r="X141" s="138">
        <v>2035</v>
      </c>
      <c r="Y141" s="138">
        <v>2097</v>
      </c>
      <c r="Z141" s="138">
        <v>2167</v>
      </c>
      <c r="AA141" s="138">
        <v>2244</v>
      </c>
      <c r="AB141" s="138">
        <v>2328</v>
      </c>
      <c r="AC141" s="138">
        <v>2409</v>
      </c>
      <c r="AD141" s="138">
        <v>2493</v>
      </c>
      <c r="AE141" s="138">
        <v>2576</v>
      </c>
      <c r="AF141" s="138">
        <v>2673</v>
      </c>
      <c r="AG141" s="138">
        <v>2776</v>
      </c>
      <c r="AH141" s="136">
        <v>3.5000000000000003E-2</v>
      </c>
    </row>
    <row r="142" spans="1:34" ht="30">
      <c r="A142" s="132" t="s">
        <v>433</v>
      </c>
      <c r="B142" s="135" t="s">
        <v>383</v>
      </c>
      <c r="C142" s="135">
        <v>1</v>
      </c>
      <c r="D142" s="135">
        <v>1</v>
      </c>
      <c r="E142" s="135">
        <v>1</v>
      </c>
      <c r="F142" s="135">
        <v>1</v>
      </c>
      <c r="G142" s="135">
        <v>1</v>
      </c>
      <c r="H142" s="135">
        <v>1</v>
      </c>
      <c r="I142" s="135">
        <v>1</v>
      </c>
      <c r="J142" s="135">
        <v>1</v>
      </c>
      <c r="K142" s="135">
        <v>1</v>
      </c>
      <c r="L142" s="135">
        <v>1</v>
      </c>
      <c r="M142" s="135">
        <v>1</v>
      </c>
      <c r="N142" s="135">
        <v>1</v>
      </c>
      <c r="O142" s="135">
        <v>1</v>
      </c>
      <c r="P142" s="135">
        <v>1</v>
      </c>
      <c r="Q142" s="135">
        <v>1</v>
      </c>
      <c r="R142" s="135">
        <v>1</v>
      </c>
      <c r="S142" s="135">
        <v>1</v>
      </c>
      <c r="T142" s="135">
        <v>1</v>
      </c>
      <c r="U142" s="135">
        <v>1</v>
      </c>
      <c r="V142" s="135">
        <v>1</v>
      </c>
      <c r="W142" s="135">
        <v>1</v>
      </c>
      <c r="X142" s="135">
        <v>1</v>
      </c>
      <c r="Y142" s="135">
        <v>1</v>
      </c>
      <c r="Z142" s="135">
        <v>1</v>
      </c>
      <c r="AA142" s="135">
        <v>1</v>
      </c>
      <c r="AB142" s="135">
        <v>1</v>
      </c>
      <c r="AC142" s="135">
        <v>2</v>
      </c>
      <c r="AD142" s="135">
        <v>2</v>
      </c>
      <c r="AE142" s="135">
        <v>2</v>
      </c>
      <c r="AF142" s="135">
        <v>2</v>
      </c>
      <c r="AG142" s="135">
        <v>2</v>
      </c>
      <c r="AH142" s="136">
        <v>3.5999999999999997E-2</v>
      </c>
    </row>
    <row r="143" spans="1:34">
      <c r="A143" s="132" t="s">
        <v>434</v>
      </c>
      <c r="B143" s="125" t="s">
        <v>385</v>
      </c>
      <c r="C143" s="125">
        <v>984</v>
      </c>
      <c r="D143" s="139">
        <v>1059</v>
      </c>
      <c r="E143" s="139">
        <v>1095</v>
      </c>
      <c r="F143" s="139">
        <v>1120</v>
      </c>
      <c r="G143" s="139">
        <v>1144</v>
      </c>
      <c r="H143" s="139">
        <v>1175</v>
      </c>
      <c r="I143" s="139">
        <v>1210</v>
      </c>
      <c r="J143" s="139">
        <v>1263</v>
      </c>
      <c r="K143" s="139">
        <v>1310</v>
      </c>
      <c r="L143" s="139">
        <v>1364</v>
      </c>
      <c r="M143" s="139">
        <v>1440</v>
      </c>
      <c r="N143" s="139">
        <v>1489</v>
      </c>
      <c r="O143" s="139">
        <v>1547</v>
      </c>
      <c r="P143" s="139">
        <v>1600</v>
      </c>
      <c r="Q143" s="139">
        <v>1658</v>
      </c>
      <c r="R143" s="139">
        <v>1697</v>
      </c>
      <c r="S143" s="139">
        <v>1744</v>
      </c>
      <c r="T143" s="139">
        <v>1802</v>
      </c>
      <c r="U143" s="139">
        <v>1860</v>
      </c>
      <c r="V143" s="139">
        <v>1908</v>
      </c>
      <c r="W143" s="139">
        <v>1972</v>
      </c>
      <c r="X143" s="139">
        <v>2036</v>
      </c>
      <c r="Y143" s="139">
        <v>2098</v>
      </c>
      <c r="Z143" s="139">
        <v>2168</v>
      </c>
      <c r="AA143" s="139">
        <v>2246</v>
      </c>
      <c r="AB143" s="139">
        <v>2329</v>
      </c>
      <c r="AC143" s="139">
        <v>2411</v>
      </c>
      <c r="AD143" s="139">
        <v>2494</v>
      </c>
      <c r="AE143" s="139">
        <v>2578</v>
      </c>
      <c r="AF143" s="139">
        <v>2674</v>
      </c>
      <c r="AG143" s="139">
        <v>2778</v>
      </c>
      <c r="AH143" s="126">
        <v>3.5000000000000003E-2</v>
      </c>
    </row>
    <row r="144" spans="1:3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row>
    <row r="145" spans="1:34">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c r="AH145" s="128"/>
    </row>
    <row r="146" spans="1:34">
      <c r="A146" s="128"/>
      <c r="B146" s="331" t="s">
        <v>435</v>
      </c>
      <c r="C146" s="331"/>
      <c r="D146" s="331"/>
      <c r="E146" s="331"/>
      <c r="F146" s="331"/>
      <c r="G146" s="331"/>
      <c r="H146" s="331"/>
      <c r="I146" s="331"/>
      <c r="J146" s="331"/>
      <c r="K146" s="331"/>
      <c r="L146" s="331"/>
      <c r="M146" s="331"/>
      <c r="N146" s="331"/>
      <c r="O146" s="331"/>
      <c r="P146" s="331"/>
      <c r="Q146" s="331"/>
      <c r="R146" s="331"/>
      <c r="S146" s="331"/>
      <c r="T146" s="331"/>
      <c r="U146" s="331"/>
      <c r="V146" s="331"/>
      <c r="W146" s="331"/>
      <c r="X146" s="331"/>
      <c r="Y146" s="331"/>
      <c r="Z146" s="331"/>
      <c r="AA146" s="331"/>
      <c r="AB146" s="331"/>
      <c r="AC146" s="331"/>
      <c r="AD146" s="331"/>
      <c r="AE146" s="331"/>
      <c r="AF146" s="331"/>
      <c r="AG146" s="331"/>
      <c r="AH146" s="140"/>
    </row>
    <row r="147" spans="1:34">
      <c r="A147" s="128"/>
      <c r="B147" s="141" t="s">
        <v>436</v>
      </c>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row>
    <row r="148" spans="1:34">
      <c r="A148" s="128"/>
      <c r="B148" s="141" t="s">
        <v>437</v>
      </c>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row>
    <row r="149" spans="1:34">
      <c r="A149" s="128"/>
      <c r="B149" s="141" t="s">
        <v>438</v>
      </c>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row>
    <row r="150" spans="1:34">
      <c r="A150" s="128"/>
      <c r="B150" s="141" t="s">
        <v>307</v>
      </c>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row>
    <row r="151" spans="1:34">
      <c r="A151" s="128"/>
      <c r="B151" s="141" t="s">
        <v>439</v>
      </c>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row>
    <row r="152" spans="1:34">
      <c r="A152" s="128"/>
      <c r="B152" s="141" t="s">
        <v>309</v>
      </c>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row>
    <row r="153" spans="1:34">
      <c r="A153" s="128"/>
      <c r="B153" s="141" t="s">
        <v>440</v>
      </c>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row>
    <row r="154" spans="1:34">
      <c r="A154" s="128"/>
      <c r="B154" s="141" t="s">
        <v>441</v>
      </c>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row>
    <row r="155" spans="1:34">
      <c r="A155" s="128"/>
      <c r="B155" s="141" t="s">
        <v>442</v>
      </c>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row>
    <row r="156" spans="1:34">
      <c r="A156" s="128"/>
      <c r="B156" s="141" t="s">
        <v>443</v>
      </c>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row>
    <row r="157" spans="1:34">
      <c r="A157" s="128"/>
      <c r="B157" s="141" t="s">
        <v>444</v>
      </c>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row>
    <row r="158" spans="1:34">
      <c r="A158" s="128"/>
      <c r="B158" s="142" t="s">
        <v>445</v>
      </c>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row>
    <row r="159" spans="1:34">
      <c r="A159" s="128"/>
      <c r="B159" s="141" t="s">
        <v>446</v>
      </c>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c r="AH159" s="128"/>
    </row>
    <row r="160" spans="1:34">
      <c r="A160" s="128"/>
      <c r="B160" s="141" t="s">
        <v>447</v>
      </c>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c r="AH160" s="128"/>
    </row>
    <row r="161" spans="1:34">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row>
    <row r="162" spans="1:34">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row>
    <row r="163" spans="1:34">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row>
    <row r="164" spans="1:3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row>
    <row r="165" spans="1:34">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row>
    <row r="166" spans="1:34">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row>
    <row r="167" spans="1:34">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row>
    <row r="168" spans="1:34">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row>
    <row r="169" spans="1:34">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row>
    <row r="170" spans="1:34">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row>
    <row r="171" spans="1:34">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row>
    <row r="172" spans="1:34">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row>
    <row r="173" spans="1:34">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row>
    <row r="174" spans="1:3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row>
    <row r="175" spans="1:34">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row>
    <row r="176" spans="1:34">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row>
    <row r="177" spans="1:34">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row>
    <row r="178" spans="1:34">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row>
    <row r="179" spans="1:34">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c r="AH179" s="128"/>
    </row>
    <row r="180" spans="1:34">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c r="AH180" s="128"/>
    </row>
    <row r="181" spans="1:34">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c r="AH181" s="128"/>
    </row>
    <row r="182" spans="1:34">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row>
    <row r="183" spans="1:34">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c r="AH183" s="128"/>
    </row>
    <row r="184" spans="1:3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row>
    <row r="185" spans="1:34">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row>
    <row r="186" spans="1:34">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row>
    <row r="187" spans="1:34">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row>
    <row r="188" spans="1:34">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row>
    <row r="189" spans="1:34">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row>
    <row r="190" spans="1:34">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row>
    <row r="191" spans="1:34">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row>
    <row r="192" spans="1:34">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c r="AH192" s="128"/>
    </row>
    <row r="193" spans="1:34">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row>
    <row r="194" spans="1:3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row>
    <row r="195" spans="1:34">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28"/>
    </row>
    <row r="196" spans="1:34">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8"/>
    </row>
    <row r="197" spans="1:34">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c r="AH197" s="128"/>
    </row>
    <row r="198" spans="1:34">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row>
    <row r="199" spans="1:34">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c r="AH199" s="128"/>
    </row>
    <row r="200" spans="1:34">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c r="AH200" s="128"/>
    </row>
    <row r="201" spans="1:34">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row>
    <row r="202" spans="1:34">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row>
    <row r="203" spans="1:34">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row>
    <row r="204" spans="1:3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row>
    <row r="205" spans="1:34">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row>
    <row r="206" spans="1:34">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row>
    <row r="207" spans="1:34">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c r="AH207" s="128"/>
    </row>
    <row r="208" spans="1:34">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row>
    <row r="209" spans="1:34">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row>
    <row r="210" spans="1:34">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row>
    <row r="211" spans="1:34">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c r="AH211" s="128"/>
    </row>
    <row r="212" spans="1:34">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row>
    <row r="213" spans="1:34">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row>
    <row r="214" spans="1:3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c r="AH214" s="128"/>
    </row>
    <row r="215" spans="1:34">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row>
    <row r="216" spans="1:34">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row>
    <row r="217" spans="1:34">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c r="AH217" s="128"/>
    </row>
    <row r="218" spans="1:34">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c r="AH218" s="128"/>
    </row>
    <row r="219" spans="1:34">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row>
    <row r="220" spans="1:34">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row>
    <row r="221" spans="1:34">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row>
    <row r="222" spans="1:34">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row>
    <row r="223" spans="1:34">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row>
    <row r="224" spans="1:3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row>
    <row r="225" spans="1:34">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row>
    <row r="226" spans="1:34">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row>
    <row r="227" spans="1:34">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row>
    <row r="228" spans="1:34">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row>
    <row r="229" spans="1:34">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row>
    <row r="230" spans="1:34">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row>
    <row r="231" spans="1:34">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c r="AH231" s="128"/>
    </row>
    <row r="232" spans="1:34">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c r="AH232" s="128"/>
    </row>
    <row r="233" spans="1:34">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c r="AH233" s="128"/>
    </row>
    <row r="234" spans="1: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c r="AH234" s="128"/>
    </row>
    <row r="235" spans="1:34">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c r="AH235" s="128"/>
    </row>
    <row r="236" spans="1:34">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c r="AH236" s="128"/>
    </row>
    <row r="237" spans="1:34">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c r="AH237" s="128"/>
    </row>
    <row r="238" spans="1:34">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c r="AH238" s="128"/>
    </row>
    <row r="239" spans="1:34">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c r="AH239" s="128"/>
    </row>
    <row r="240" spans="1:34">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c r="AH240" s="128"/>
    </row>
    <row r="241" spans="1:34">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row>
    <row r="242" spans="1:34">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row>
    <row r="243" spans="1:34">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row>
    <row r="244" spans="1:3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row>
    <row r="245" spans="1:34">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row>
    <row r="246" spans="1:34">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row>
    <row r="247" spans="1:34">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row>
    <row r="248" spans="1:34">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row>
    <row r="249" spans="1:34">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row>
    <row r="250" spans="1:34">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row>
    <row r="251" spans="1:34">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row>
    <row r="252" spans="1:34">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c r="AH252" s="128"/>
    </row>
    <row r="253" spans="1:34">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c r="AH253" s="128"/>
    </row>
    <row r="254" spans="1:3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c r="AH254" s="128"/>
    </row>
    <row r="255" spans="1:34">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row>
    <row r="256" spans="1:34">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c r="AH256" s="128"/>
    </row>
    <row r="257" spans="1:34">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row>
    <row r="258" spans="1:34">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c r="AH258" s="128"/>
    </row>
    <row r="259" spans="1:34">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row>
    <row r="260" spans="1:34">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c r="AH260" s="128"/>
    </row>
    <row r="261" spans="1:34">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row>
    <row r="262" spans="1:34">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c r="AH262" s="128"/>
    </row>
    <row r="263" spans="1:34">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row>
    <row r="264" spans="1:3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c r="AH264" s="128"/>
    </row>
    <row r="265" spans="1:34">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row>
    <row r="266" spans="1:34">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c r="AH266" s="128"/>
    </row>
    <row r="267" spans="1:34">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c r="AH267" s="128"/>
    </row>
    <row r="268" spans="1:34">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row>
    <row r="269" spans="1:34">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row>
    <row r="270" spans="1:34">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row>
    <row r="271" spans="1:34">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row>
    <row r="272" spans="1:34">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row>
    <row r="273" spans="1:34">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row>
    <row r="274" spans="1:3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row>
    <row r="275" spans="1:34">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row>
    <row r="276" spans="1:34">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1:34">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row>
    <row r="278" spans="1:34">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row>
    <row r="279" spans="1:34">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row>
    <row r="280" spans="1:34">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row>
    <row r="281" spans="1:34">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row>
    <row r="282" spans="1:34">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row>
    <row r="283" spans="1:34">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row>
    <row r="284" spans="1:3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row>
    <row r="285" spans="1:34">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row>
    <row r="286" spans="1:34">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row>
    <row r="287" spans="1:34">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row>
    <row r="288" spans="1:34">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row>
    <row r="289" spans="1:34">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row>
    <row r="290" spans="1:34">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row>
    <row r="291" spans="1:34">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row>
    <row r="292" spans="1:34">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row>
    <row r="293" spans="1:34">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row>
    <row r="294" spans="1:3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row>
    <row r="295" spans="1:34">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row>
    <row r="296" spans="1:34">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row>
    <row r="297" spans="1:34">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row>
    <row r="298" spans="1:34">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row>
    <row r="299" spans="1:34">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row>
    <row r="300" spans="1:34">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row>
    <row r="301" spans="1:34">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row>
    <row r="302" spans="1:34">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row>
    <row r="303" spans="1:34">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row>
    <row r="304" spans="1:3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row>
    <row r="305" spans="1:34">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row>
    <row r="306" spans="1:34">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row>
    <row r="307" spans="1:34">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row>
    <row r="308" spans="1:34">
      <c r="A308" s="128"/>
      <c r="B308" s="338"/>
      <c r="C308" s="338"/>
      <c r="D308" s="338"/>
      <c r="E308" s="338"/>
      <c r="F308" s="338"/>
      <c r="G308" s="338"/>
      <c r="H308" s="338"/>
      <c r="I308" s="338"/>
      <c r="J308" s="338"/>
      <c r="K308" s="338"/>
      <c r="L308" s="338"/>
      <c r="M308" s="338"/>
      <c r="N308" s="338"/>
      <c r="O308" s="338"/>
      <c r="P308" s="338"/>
      <c r="Q308" s="338"/>
      <c r="R308" s="338"/>
      <c r="S308" s="338"/>
      <c r="T308" s="338"/>
      <c r="U308" s="338"/>
      <c r="V308" s="338"/>
      <c r="W308" s="338"/>
      <c r="X308" s="338"/>
      <c r="Y308" s="338"/>
      <c r="Z308" s="338"/>
      <c r="AA308" s="338"/>
      <c r="AB308" s="338"/>
      <c r="AC308" s="338"/>
      <c r="AD308" s="338"/>
      <c r="AE308" s="338"/>
      <c r="AF308" s="338"/>
      <c r="AG308" s="338"/>
      <c r="AH308" s="338"/>
    </row>
    <row r="309" spans="1:34">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row>
    <row r="310" spans="1:34">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row>
    <row r="311" spans="1:34">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row>
    <row r="312" spans="1:34">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row>
    <row r="313" spans="1:34">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row>
    <row r="314" spans="1:3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row>
    <row r="315" spans="1:34">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row>
    <row r="316" spans="1:34">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c r="AH316" s="128"/>
    </row>
    <row r="317" spans="1:34">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c r="AH317" s="128"/>
    </row>
    <row r="318" spans="1:34">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c r="AH318" s="128"/>
    </row>
    <row r="319" spans="1:34">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row>
    <row r="320" spans="1:34">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row>
    <row r="321" spans="1:34">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row>
    <row r="322" spans="1:34">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row>
    <row r="323" spans="1:34">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row>
    <row r="324" spans="1:3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row>
    <row r="325" spans="1:34">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row>
    <row r="326" spans="1:34">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row>
    <row r="327" spans="1:34">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row>
    <row r="328" spans="1:34">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row>
    <row r="329" spans="1:34">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row>
    <row r="330" spans="1:34">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row>
    <row r="331" spans="1:34">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row>
    <row r="332" spans="1:34">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row>
    <row r="333" spans="1:34">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row>
    <row r="334" spans="1: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row>
    <row r="335" spans="1:34">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row>
    <row r="336" spans="1:34">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row>
    <row r="337" spans="1:34">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row>
    <row r="338" spans="1:34">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c r="AH338" s="128"/>
    </row>
    <row r="339" spans="1:34">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c r="AH339" s="128"/>
    </row>
    <row r="340" spans="1:34">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c r="AH340" s="128"/>
    </row>
    <row r="341" spans="1:34">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c r="AH341" s="128"/>
    </row>
    <row r="342" spans="1:34">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c r="AH342" s="128"/>
    </row>
    <row r="343" spans="1:34">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c r="AH343" s="128"/>
    </row>
    <row r="344" spans="1:3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c r="AH344" s="128"/>
    </row>
    <row r="345" spans="1:34">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c r="AH345" s="128"/>
    </row>
    <row r="346" spans="1:34">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row>
    <row r="347" spans="1:34">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c r="AH347" s="128"/>
    </row>
    <row r="348" spans="1:34">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row>
    <row r="349" spans="1:34">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row>
    <row r="350" spans="1:34">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row>
    <row r="351" spans="1:34">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row>
    <row r="352" spans="1:34">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row>
    <row r="353" spans="1:34">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row>
    <row r="354" spans="1:3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row>
    <row r="355" spans="1:34">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row>
    <row r="356" spans="1:34">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c r="AH356" s="128"/>
    </row>
    <row r="357" spans="1:34">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row>
    <row r="358" spans="1:34">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row>
    <row r="359" spans="1:34">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row>
    <row r="360" spans="1:34">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row>
    <row r="361" spans="1:34">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row>
    <row r="362" spans="1:34">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c r="AH362" s="128"/>
    </row>
    <row r="363" spans="1:34">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row>
    <row r="364" spans="1:3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row>
    <row r="365" spans="1:34">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row>
    <row r="366" spans="1:34">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row>
    <row r="367" spans="1:34">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row>
    <row r="368" spans="1:34">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row>
    <row r="369" spans="1:34">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row>
    <row r="370" spans="1:34">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c r="AH370" s="128"/>
    </row>
    <row r="371" spans="1:34">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c r="AH371" s="128"/>
    </row>
    <row r="372" spans="1:34">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c r="AH372" s="128"/>
    </row>
    <row r="373" spans="1:34">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row>
    <row r="374" spans="1:3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row>
    <row r="375" spans="1:34">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row>
    <row r="376" spans="1:34">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c r="AH376" s="128"/>
    </row>
    <row r="377" spans="1:34">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c r="AH377" s="128"/>
    </row>
    <row r="378" spans="1:34">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c r="AH378" s="128"/>
    </row>
    <row r="379" spans="1:34">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row>
    <row r="380" spans="1:34">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row>
    <row r="381" spans="1:34">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row>
    <row r="382" spans="1:34">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row>
    <row r="383" spans="1:34">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row>
    <row r="384" spans="1:3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c r="AH384" s="128"/>
    </row>
    <row r="385" spans="1:34">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c r="AH385" s="128"/>
    </row>
    <row r="386" spans="1:34">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c r="AH386" s="128"/>
    </row>
    <row r="387" spans="1:34">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row>
    <row r="388" spans="1:34">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row>
    <row r="389" spans="1:34">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row>
    <row r="390" spans="1:34">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row>
    <row r="391" spans="1:34">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c r="AH391" s="128"/>
    </row>
    <row r="392" spans="1:34">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c r="AH392" s="128"/>
    </row>
    <row r="393" spans="1:34">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c r="AH393" s="128"/>
    </row>
    <row r="394" spans="1:3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row>
    <row r="395" spans="1:34">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row>
    <row r="396" spans="1:34">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row>
    <row r="397" spans="1:34">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c r="AH397" s="128"/>
    </row>
    <row r="398" spans="1:34">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c r="AH398" s="128"/>
    </row>
    <row r="399" spans="1:34">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c r="AH399" s="128"/>
    </row>
    <row r="400" spans="1:34">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c r="AH400" s="128"/>
    </row>
    <row r="401" spans="1:34">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c r="AH401" s="128"/>
    </row>
    <row r="402" spans="1:34">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c r="AH402" s="128"/>
    </row>
    <row r="403" spans="1:34">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c r="AH403" s="128"/>
    </row>
    <row r="404" spans="1:3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c r="AH404" s="128"/>
    </row>
    <row r="405" spans="1:34">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c r="AH405" s="128"/>
    </row>
    <row r="406" spans="1:34">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c r="AH406" s="128"/>
    </row>
    <row r="407" spans="1:34">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c r="AH407" s="128"/>
    </row>
    <row r="408" spans="1:34">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c r="AH408" s="128"/>
    </row>
    <row r="409" spans="1:34">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c r="AH409" s="128"/>
    </row>
    <row r="410" spans="1:34">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c r="AH410" s="128"/>
    </row>
    <row r="411" spans="1:34">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c r="AH411" s="128"/>
    </row>
    <row r="412" spans="1:34">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c r="AH412" s="128"/>
    </row>
    <row r="413" spans="1:34">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c r="AH413" s="128"/>
    </row>
    <row r="414" spans="1:3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row>
    <row r="415" spans="1:34">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c r="AH415" s="128"/>
    </row>
    <row r="416" spans="1:34">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c r="AH416" s="128"/>
    </row>
    <row r="417" spans="1:34">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c r="AH417" s="128"/>
    </row>
    <row r="418" spans="1:34">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c r="AH418" s="128"/>
    </row>
    <row r="419" spans="1:34">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c r="AH419" s="128"/>
    </row>
    <row r="420" spans="1:34">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c r="AH420" s="128"/>
    </row>
    <row r="421" spans="1:34">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c r="AH421" s="128"/>
    </row>
    <row r="422" spans="1:34">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c r="AH422" s="128"/>
    </row>
    <row r="423" spans="1:34">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c r="AH423" s="128"/>
    </row>
    <row r="424" spans="1:3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c r="AH424" s="128"/>
    </row>
    <row r="425" spans="1:34">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c r="AH425" s="128"/>
    </row>
    <row r="426" spans="1:34">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c r="AH426" s="128"/>
    </row>
    <row r="427" spans="1:34">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c r="AH427" s="128"/>
    </row>
    <row r="428" spans="1:34">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c r="AH428" s="128"/>
    </row>
    <row r="429" spans="1:34">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c r="AH429" s="128"/>
    </row>
    <row r="430" spans="1:34">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c r="AH430" s="128"/>
    </row>
    <row r="431" spans="1:34">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row>
    <row r="432" spans="1:34">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row>
    <row r="433" spans="1:34">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c r="AH433" s="128"/>
    </row>
    <row r="434" spans="1: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c r="AH434" s="128"/>
    </row>
    <row r="435" spans="1:34">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c r="AH435" s="128"/>
    </row>
    <row r="436" spans="1:34">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c r="AH436" s="128"/>
    </row>
    <row r="437" spans="1:34">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c r="AH437" s="128"/>
    </row>
    <row r="438" spans="1:34">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c r="AH438" s="128"/>
    </row>
    <row r="439" spans="1:34">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c r="AH439" s="128"/>
    </row>
    <row r="440" spans="1:34">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c r="AH440" s="128"/>
    </row>
    <row r="441" spans="1:34">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c r="AH441" s="128"/>
    </row>
    <row r="442" spans="1:34">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row>
    <row r="443" spans="1:34">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c r="AH443" s="128"/>
    </row>
    <row r="444" spans="1:3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c r="AH444" s="128"/>
    </row>
    <row r="445" spans="1:34">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c r="AH445" s="128"/>
    </row>
    <row r="446" spans="1:34">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c r="AH446" s="128"/>
    </row>
    <row r="447" spans="1:34">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c r="AH447" s="128"/>
    </row>
    <row r="448" spans="1:34">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c r="AH448" s="128"/>
    </row>
    <row r="449" spans="1:34">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c r="AH449" s="128"/>
    </row>
    <row r="450" spans="1:34">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c r="AH450" s="128"/>
    </row>
    <row r="451" spans="1:34">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c r="AH451" s="128"/>
    </row>
    <row r="452" spans="1:34">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c r="AH452" s="128"/>
    </row>
    <row r="453" spans="1:34">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c r="AH453" s="128"/>
    </row>
    <row r="454" spans="1:3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c r="AH454" s="128"/>
    </row>
    <row r="455" spans="1:34">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c r="AH455" s="128"/>
    </row>
    <row r="456" spans="1:34">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c r="AH456" s="128"/>
    </row>
    <row r="457" spans="1:34">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c r="AH457" s="128"/>
    </row>
    <row r="458" spans="1:34">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c r="AH458" s="128"/>
    </row>
    <row r="459" spans="1:34">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c r="AH459" s="128"/>
    </row>
    <row r="460" spans="1:34">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c r="AH460" s="128"/>
    </row>
    <row r="461" spans="1:34">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c r="AH461" s="128"/>
    </row>
    <row r="462" spans="1:34">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row>
    <row r="463" spans="1:34">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c r="AH463" s="128"/>
    </row>
    <row r="464" spans="1:3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c r="AH464" s="128"/>
    </row>
    <row r="465" spans="1:34">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c r="AH465" s="128"/>
    </row>
    <row r="466" spans="1:34">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c r="AH466" s="128"/>
    </row>
    <row r="467" spans="1:34">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c r="AH467" s="128"/>
    </row>
    <row r="468" spans="1:34">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c r="AH468" s="128"/>
    </row>
    <row r="469" spans="1:34">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c r="AH469" s="128"/>
    </row>
    <row r="470" spans="1:34">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c r="AH470" s="128"/>
    </row>
    <row r="471" spans="1:34">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c r="AH471" s="128"/>
    </row>
    <row r="472" spans="1:34">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c r="AH472" s="128"/>
    </row>
    <row r="473" spans="1:34">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c r="AH473" s="128"/>
    </row>
    <row r="474" spans="1:3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c r="AH474" s="128"/>
    </row>
    <row r="475" spans="1:34">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c r="AH475" s="128"/>
    </row>
    <row r="476" spans="1:34">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c r="AH476" s="128"/>
    </row>
    <row r="477" spans="1:34">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c r="AH477" s="128"/>
    </row>
    <row r="478" spans="1:34">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c r="AH478" s="128"/>
    </row>
    <row r="479" spans="1:34">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c r="AH479" s="128"/>
    </row>
    <row r="480" spans="1:34">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c r="AH480" s="128"/>
    </row>
    <row r="481" spans="1:34">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c r="AH481" s="128"/>
    </row>
    <row r="482" spans="1:34">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c r="AH482" s="128"/>
    </row>
    <row r="483" spans="1:34">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c r="AH483" s="128"/>
    </row>
    <row r="484" spans="1:3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c r="AH484" s="128"/>
    </row>
    <row r="485" spans="1:34">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c r="AH485" s="128"/>
    </row>
    <row r="486" spans="1:34">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c r="AH486" s="128"/>
    </row>
    <row r="487" spans="1:34">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c r="AH487" s="128"/>
    </row>
    <row r="488" spans="1:34">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c r="AH488" s="128"/>
    </row>
    <row r="489" spans="1:34">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c r="AH489" s="128"/>
    </row>
    <row r="490" spans="1:34">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c r="AH490" s="128"/>
    </row>
    <row r="491" spans="1:34">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c r="AH491" s="128"/>
    </row>
    <row r="492" spans="1:34">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c r="AH492" s="128"/>
    </row>
    <row r="493" spans="1:34">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c r="AH493" s="128"/>
    </row>
    <row r="494" spans="1:3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c r="AH494" s="128"/>
    </row>
    <row r="495" spans="1:34">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c r="AH495" s="128"/>
    </row>
    <row r="496" spans="1:34">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c r="AH496" s="128"/>
    </row>
    <row r="497" spans="1:34">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c r="AH497" s="128"/>
    </row>
    <row r="498" spans="1:34">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c r="AH498" s="128"/>
    </row>
    <row r="499" spans="1:34">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c r="AH499" s="128"/>
    </row>
    <row r="500" spans="1:34">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c r="AH500" s="128"/>
    </row>
    <row r="501" spans="1:34">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c r="AH501" s="128"/>
    </row>
    <row r="502" spans="1:34">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c r="AH502" s="128"/>
    </row>
    <row r="503" spans="1:34">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c r="AH503" s="128"/>
    </row>
    <row r="504" spans="1:3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c r="AH504" s="128"/>
    </row>
    <row r="505" spans="1:34">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c r="AH505" s="128"/>
    </row>
    <row r="506" spans="1:34">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c r="AH506" s="128"/>
    </row>
    <row r="507" spans="1:34">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c r="AH507" s="128"/>
    </row>
    <row r="508" spans="1:34">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c r="AH508" s="128"/>
    </row>
    <row r="509" spans="1:34">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c r="AH509" s="128"/>
    </row>
    <row r="510" spans="1:34">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c r="AH510" s="128"/>
    </row>
    <row r="511" spans="1:34">
      <c r="A511" s="128"/>
      <c r="B511" s="338"/>
      <c r="C511" s="338"/>
      <c r="D511" s="338"/>
      <c r="E511" s="338"/>
      <c r="F511" s="338"/>
      <c r="G511" s="338"/>
      <c r="H511" s="338"/>
      <c r="I511" s="338"/>
      <c r="J511" s="338"/>
      <c r="K511" s="338"/>
      <c r="L511" s="338"/>
      <c r="M511" s="338"/>
      <c r="N511" s="338"/>
      <c r="O511" s="338"/>
      <c r="P511" s="338"/>
      <c r="Q511" s="338"/>
      <c r="R511" s="338"/>
      <c r="S511" s="338"/>
      <c r="T511" s="338"/>
      <c r="U511" s="338"/>
      <c r="V511" s="338"/>
      <c r="W511" s="338"/>
      <c r="X511" s="338"/>
      <c r="Y511" s="338"/>
      <c r="Z511" s="338"/>
      <c r="AA511" s="338"/>
      <c r="AB511" s="338"/>
      <c r="AC511" s="338"/>
      <c r="AD511" s="338"/>
      <c r="AE511" s="338"/>
      <c r="AF511" s="338"/>
      <c r="AG511" s="338"/>
      <c r="AH511" s="338"/>
    </row>
    <row r="512" spans="1:34">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c r="AH512" s="128"/>
    </row>
    <row r="513" spans="1:34">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c r="AH513" s="128"/>
    </row>
    <row r="514" spans="1:3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c r="AH514" s="128"/>
    </row>
    <row r="515" spans="1:34">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c r="AH515" s="128"/>
    </row>
    <row r="516" spans="1:34">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c r="AH516" s="128"/>
    </row>
    <row r="517" spans="1:34">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c r="AH517" s="128"/>
    </row>
    <row r="518" spans="1:34">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c r="AH518" s="128"/>
    </row>
    <row r="519" spans="1:34">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c r="AH519" s="128"/>
    </row>
    <row r="520" spans="1:34">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c r="AH520" s="128"/>
    </row>
    <row r="521" spans="1:34">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c r="AH521" s="128"/>
    </row>
    <row r="522" spans="1:34">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c r="AH522" s="128"/>
    </row>
    <row r="523" spans="1:34">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c r="AH523" s="128"/>
    </row>
    <row r="524" spans="1:3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c r="AH524" s="128"/>
    </row>
    <row r="525" spans="1:34">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c r="AH525" s="128"/>
    </row>
    <row r="526" spans="1:34">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c r="AH526" s="128"/>
    </row>
    <row r="527" spans="1:34">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row>
    <row r="528" spans="1:34">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c r="AH528" s="128"/>
    </row>
    <row r="529" spans="1:34">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c r="AH529" s="128"/>
    </row>
    <row r="530" spans="1:34">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c r="AH530" s="128"/>
    </row>
    <row r="531" spans="1:34">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c r="AH531" s="128"/>
    </row>
    <row r="532" spans="1:34">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c r="AH532" s="128"/>
    </row>
    <row r="533" spans="1:34">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row>
    <row r="534" spans="1: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c r="AH534" s="128"/>
    </row>
    <row r="535" spans="1:34">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c r="AH535" s="128"/>
    </row>
    <row r="536" spans="1:34">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c r="AH536" s="128"/>
    </row>
    <row r="537" spans="1:34">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c r="AH537" s="128"/>
    </row>
    <row r="538" spans="1:34">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c r="AH538" s="128"/>
    </row>
    <row r="539" spans="1:34">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row>
    <row r="540" spans="1:34">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row>
    <row r="541" spans="1:34">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c r="AH541" s="128"/>
    </row>
    <row r="542" spans="1:34">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c r="AH542" s="128"/>
    </row>
    <row r="543" spans="1:34">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c r="AH543" s="128"/>
    </row>
    <row r="544" spans="1:3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c r="AH544" s="128"/>
    </row>
    <row r="545" spans="1:34">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c r="AH545" s="128"/>
    </row>
    <row r="546" spans="1:34">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c r="AH546" s="128"/>
    </row>
    <row r="547" spans="1:34">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c r="AH547" s="128"/>
    </row>
    <row r="548" spans="1:34">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c r="AH548" s="128"/>
    </row>
    <row r="549" spans="1:34">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c r="AH549" s="128"/>
    </row>
    <row r="550" spans="1:34">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c r="AH550" s="128"/>
    </row>
    <row r="551" spans="1:34">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c r="AH551" s="128"/>
    </row>
    <row r="552" spans="1:34">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c r="AH552" s="128"/>
    </row>
    <row r="553" spans="1:34">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c r="AH553" s="128"/>
    </row>
    <row r="554" spans="1:3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c r="AH554" s="128"/>
    </row>
    <row r="555" spans="1:34">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c r="AH555" s="128"/>
    </row>
    <row r="556" spans="1:34">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c r="AH556" s="128"/>
    </row>
    <row r="557" spans="1:34">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c r="AH557" s="128"/>
    </row>
    <row r="558" spans="1:34">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c r="AH558" s="128"/>
    </row>
    <row r="559" spans="1:34">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c r="AH559" s="128"/>
    </row>
    <row r="560" spans="1:34">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c r="AH560" s="128"/>
    </row>
    <row r="561" spans="1:34">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c r="AH561" s="128"/>
    </row>
    <row r="562" spans="1:34">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c r="AH562" s="128"/>
    </row>
    <row r="563" spans="1:34">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c r="AH563" s="128"/>
    </row>
    <row r="564" spans="1:3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c r="AH564" s="128"/>
    </row>
    <row r="565" spans="1:34">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c r="AH565" s="128"/>
    </row>
    <row r="566" spans="1:34">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c r="AH566" s="128"/>
    </row>
    <row r="567" spans="1:34">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c r="AH567" s="128"/>
    </row>
    <row r="568" spans="1:34">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c r="AH568" s="128"/>
    </row>
    <row r="569" spans="1:34">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c r="AH569" s="128"/>
    </row>
    <row r="570" spans="1:34">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c r="AH570" s="128"/>
    </row>
    <row r="571" spans="1:34">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c r="AH571" s="128"/>
    </row>
    <row r="572" spans="1:34">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row>
    <row r="573" spans="1:34">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c r="AH573" s="128"/>
    </row>
    <row r="574" spans="1:3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c r="AH574" s="128"/>
    </row>
    <row r="575" spans="1:34">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c r="AH575" s="128"/>
    </row>
    <row r="576" spans="1:34">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c r="AH576" s="128"/>
    </row>
    <row r="577" spans="1:34">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c r="AH577" s="128"/>
    </row>
    <row r="578" spans="1:34">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c r="AH578" s="128"/>
    </row>
    <row r="579" spans="1:34">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c r="AH579" s="128"/>
    </row>
    <row r="580" spans="1:34">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c r="AH580" s="128"/>
    </row>
    <row r="581" spans="1:34">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c r="AH581" s="128"/>
    </row>
    <row r="582" spans="1:34">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c r="AH582" s="128"/>
    </row>
    <row r="583" spans="1:34">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c r="AH583" s="128"/>
    </row>
    <row r="584" spans="1:3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c r="AH584" s="128"/>
    </row>
    <row r="585" spans="1:34">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c r="AH585" s="128"/>
    </row>
    <row r="586" spans="1:34">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c r="AH586" s="128"/>
    </row>
    <row r="587" spans="1:34">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c r="AH587" s="128"/>
    </row>
    <row r="588" spans="1:34">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c r="AH588" s="128"/>
    </row>
    <row r="589" spans="1:34">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c r="AH589" s="128"/>
    </row>
    <row r="590" spans="1:34">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c r="AH590" s="128"/>
    </row>
    <row r="591" spans="1:34">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c r="AH591" s="128"/>
    </row>
    <row r="592" spans="1:34">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c r="AH592" s="128"/>
    </row>
    <row r="593" spans="1:34">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c r="AH593" s="128"/>
    </row>
    <row r="594" spans="1:3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c r="AH594" s="128"/>
    </row>
    <row r="595" spans="1:34">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c r="AH595" s="128"/>
    </row>
    <row r="596" spans="1:34">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c r="AH596" s="128"/>
    </row>
    <row r="597" spans="1:34">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c r="AH597" s="128"/>
    </row>
    <row r="598" spans="1:34">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c r="AH598" s="128"/>
    </row>
    <row r="599" spans="1:34">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c r="AH599" s="128"/>
    </row>
    <row r="600" spans="1:34">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c r="AH600" s="128"/>
    </row>
    <row r="601" spans="1:34">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c r="AH601" s="128"/>
    </row>
    <row r="602" spans="1:34">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c r="AH602" s="128"/>
    </row>
    <row r="603" spans="1:34">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c r="AH603" s="128"/>
    </row>
    <row r="604" spans="1:3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c r="AH604" s="128"/>
    </row>
    <row r="605" spans="1:34">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c r="AH605" s="128"/>
    </row>
    <row r="606" spans="1:34">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c r="AH606" s="128"/>
    </row>
    <row r="607" spans="1:34">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c r="AH607" s="128"/>
    </row>
    <row r="608" spans="1:34">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c r="AH608" s="128"/>
    </row>
    <row r="609" spans="1:34">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row>
    <row r="610" spans="1:34">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c r="AH610" s="128"/>
    </row>
    <row r="611" spans="1:34">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c r="AH611" s="128"/>
    </row>
    <row r="612" spans="1:34">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c r="AH612" s="128"/>
    </row>
    <row r="613" spans="1:34">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c r="AH613" s="128"/>
    </row>
    <row r="614" spans="1:3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c r="AH614" s="128"/>
    </row>
    <row r="615" spans="1:34">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c r="AH615" s="128"/>
    </row>
    <row r="616" spans="1:34">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c r="AH616" s="128"/>
    </row>
    <row r="617" spans="1:34">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c r="AH617" s="128"/>
    </row>
    <row r="618" spans="1:34">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c r="AH618" s="128"/>
    </row>
    <row r="619" spans="1:34">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c r="AH619" s="128"/>
    </row>
    <row r="620" spans="1:34">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c r="AH620" s="128"/>
    </row>
    <row r="621" spans="1:34">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c r="AH621" s="128"/>
    </row>
    <row r="622" spans="1:34">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c r="AH622" s="128"/>
    </row>
    <row r="623" spans="1:34">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c r="AH623" s="128"/>
    </row>
    <row r="624" spans="1:3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c r="AH624" s="128"/>
    </row>
    <row r="625" spans="1:34">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row>
    <row r="626" spans="1:34">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c r="AH626" s="128"/>
    </row>
    <row r="627" spans="1:34">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c r="AH627" s="128"/>
    </row>
    <row r="628" spans="1:34">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c r="AH628" s="128"/>
    </row>
    <row r="629" spans="1:34">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c r="AH629" s="128"/>
    </row>
    <row r="630" spans="1:34">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c r="AH630" s="128"/>
    </row>
    <row r="631" spans="1:34">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c r="AH631" s="128"/>
    </row>
    <row r="632" spans="1:34">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c r="AH632" s="128"/>
    </row>
    <row r="633" spans="1:34">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c r="AH633" s="128"/>
    </row>
    <row r="634" spans="1: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c r="AH634" s="128"/>
    </row>
    <row r="635" spans="1:34">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c r="AH635" s="128"/>
    </row>
    <row r="636" spans="1:34">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c r="AH636" s="128"/>
    </row>
    <row r="637" spans="1:34">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c r="AH637" s="128"/>
    </row>
    <row r="638" spans="1:34">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c r="AH638" s="128"/>
    </row>
    <row r="639" spans="1:34">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c r="AH639" s="128"/>
    </row>
    <row r="640" spans="1:34">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c r="AH640" s="128"/>
    </row>
    <row r="641" spans="1:34">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c r="AH641" s="128"/>
    </row>
    <row r="642" spans="1:34">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c r="AH642" s="128"/>
    </row>
    <row r="643" spans="1:34">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c r="AH643" s="128"/>
    </row>
    <row r="644" spans="1:3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c r="AH644" s="128"/>
    </row>
    <row r="645" spans="1:34">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c r="AH645" s="128"/>
    </row>
    <row r="646" spans="1:34">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c r="AH646" s="128"/>
    </row>
    <row r="647" spans="1:34">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c r="AH647" s="128"/>
    </row>
    <row r="648" spans="1:34">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c r="AH648" s="128"/>
    </row>
    <row r="649" spans="1:34">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c r="AH649" s="128"/>
    </row>
    <row r="650" spans="1:34">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c r="AH650" s="128"/>
    </row>
    <row r="651" spans="1:34">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c r="AH651" s="128"/>
    </row>
    <row r="652" spans="1:34">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c r="AH652" s="128"/>
    </row>
    <row r="653" spans="1:34">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c r="AH653" s="128"/>
    </row>
    <row r="654" spans="1:3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c r="AH654" s="128"/>
    </row>
    <row r="655" spans="1:34">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row>
    <row r="656" spans="1:34">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c r="AH656" s="128"/>
    </row>
    <row r="657" spans="1:34">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c r="AH657" s="128"/>
    </row>
    <row r="658" spans="1:34">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c r="AH658" s="128"/>
    </row>
    <row r="659" spans="1:34">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c r="AH659" s="128"/>
    </row>
    <row r="660" spans="1:34">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c r="AH660" s="128"/>
    </row>
    <row r="661" spans="1:34">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c r="AH661" s="128"/>
    </row>
    <row r="662" spans="1:34">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c r="AH662" s="128"/>
    </row>
    <row r="663" spans="1:34">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c r="AH663" s="128"/>
    </row>
    <row r="664" spans="1:3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c r="AH664" s="128"/>
    </row>
    <row r="665" spans="1:34">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c r="AH665" s="128"/>
    </row>
    <row r="666" spans="1:34">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c r="AH666" s="128"/>
    </row>
    <row r="667" spans="1:34">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c r="AH667" s="128"/>
    </row>
    <row r="668" spans="1:34">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c r="AH668" s="128"/>
    </row>
    <row r="669" spans="1:34">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c r="AH669" s="128"/>
    </row>
    <row r="670" spans="1:34">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c r="AH670" s="128"/>
    </row>
    <row r="671" spans="1:34">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c r="AH671" s="128"/>
    </row>
    <row r="672" spans="1:34">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c r="AH672" s="128"/>
    </row>
    <row r="673" spans="1:34">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c r="AH673" s="128"/>
    </row>
    <row r="674" spans="1:3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c r="AH674" s="128"/>
    </row>
    <row r="675" spans="1:34">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c r="AH675" s="128"/>
    </row>
    <row r="676" spans="1:34">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c r="AH676" s="128"/>
    </row>
    <row r="677" spans="1:34">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c r="AH677" s="128"/>
    </row>
    <row r="678" spans="1:34">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c r="AH678" s="128"/>
    </row>
    <row r="679" spans="1:34">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row>
    <row r="680" spans="1:34">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c r="AH680" s="128"/>
    </row>
    <row r="681" spans="1:34">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c r="AH681" s="128"/>
    </row>
    <row r="682" spans="1:34">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c r="AH682" s="128"/>
    </row>
    <row r="683" spans="1:34">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c r="AH683" s="128"/>
    </row>
    <row r="684" spans="1:3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c r="AH684" s="128"/>
    </row>
    <row r="685" spans="1:34">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c r="AH685" s="128"/>
    </row>
    <row r="686" spans="1:34">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c r="AH686" s="128"/>
    </row>
    <row r="687" spans="1:34">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c r="AH687" s="128"/>
    </row>
    <row r="688" spans="1:34">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c r="AH688" s="128"/>
    </row>
    <row r="689" spans="1:34">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c r="AH689" s="128"/>
    </row>
    <row r="690" spans="1:34">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c r="AH690" s="128"/>
    </row>
    <row r="691" spans="1:34">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c r="AH691" s="128"/>
    </row>
    <row r="692" spans="1:34">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c r="AH692" s="128"/>
    </row>
    <row r="693" spans="1:34">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c r="AH693" s="128"/>
    </row>
    <row r="694" spans="1:3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c r="AH694" s="128"/>
    </row>
    <row r="695" spans="1:34">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c r="AH695" s="128"/>
    </row>
    <row r="696" spans="1:34">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c r="AH696" s="128"/>
    </row>
    <row r="697" spans="1:34">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c r="AH697" s="128"/>
    </row>
    <row r="698" spans="1:34">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c r="AH698" s="128"/>
    </row>
    <row r="699" spans="1:34">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c r="AH699" s="128"/>
    </row>
    <row r="700" spans="1:34">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c r="AH700" s="128"/>
    </row>
    <row r="701" spans="1:34">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c r="AH701" s="128"/>
    </row>
    <row r="702" spans="1:34">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c r="AH702" s="128"/>
    </row>
    <row r="703" spans="1:34">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c r="AH703" s="128"/>
    </row>
    <row r="704" spans="1:3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c r="AH704" s="128"/>
    </row>
    <row r="705" spans="1:34">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c r="AH705" s="128"/>
    </row>
    <row r="706" spans="1:34">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row>
    <row r="707" spans="1:34">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c r="AH707" s="128"/>
    </row>
    <row r="708" spans="1:34">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c r="AH708" s="128"/>
    </row>
    <row r="709" spans="1:34">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c r="AH709" s="128"/>
    </row>
    <row r="710" spans="1:34">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c r="AH710" s="128"/>
    </row>
    <row r="711" spans="1:34">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c r="AH711" s="128"/>
    </row>
    <row r="712" spans="1:34">
      <c r="A712" s="128"/>
      <c r="B712" s="338"/>
      <c r="C712" s="338"/>
      <c r="D712" s="338"/>
      <c r="E712" s="338"/>
      <c r="F712" s="338"/>
      <c r="G712" s="338"/>
      <c r="H712" s="338"/>
      <c r="I712" s="338"/>
      <c r="J712" s="338"/>
      <c r="K712" s="338"/>
      <c r="L712" s="338"/>
      <c r="M712" s="338"/>
      <c r="N712" s="338"/>
      <c r="O712" s="338"/>
      <c r="P712" s="338"/>
      <c r="Q712" s="338"/>
      <c r="R712" s="338"/>
      <c r="S712" s="338"/>
      <c r="T712" s="338"/>
      <c r="U712" s="338"/>
      <c r="V712" s="338"/>
      <c r="W712" s="338"/>
      <c r="X712" s="338"/>
      <c r="Y712" s="338"/>
      <c r="Z712" s="338"/>
      <c r="AA712" s="338"/>
      <c r="AB712" s="338"/>
      <c r="AC712" s="338"/>
      <c r="AD712" s="338"/>
      <c r="AE712" s="338"/>
      <c r="AF712" s="338"/>
      <c r="AG712" s="338"/>
      <c r="AH712" s="338"/>
    </row>
    <row r="713" spans="1:34">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c r="AH713" s="128"/>
    </row>
    <row r="714" spans="1:3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c r="AH714" s="128"/>
    </row>
    <row r="715" spans="1:34">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c r="AH715" s="128"/>
    </row>
    <row r="716" spans="1:34">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c r="AH716" s="128"/>
    </row>
    <row r="717" spans="1:34">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c r="AH717" s="128"/>
    </row>
    <row r="718" spans="1:34">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c r="AH718" s="128"/>
    </row>
    <row r="719" spans="1:34">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c r="AH719" s="128"/>
    </row>
    <row r="720" spans="1:34">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c r="AH720" s="128"/>
    </row>
    <row r="721" spans="1:34">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c r="AH721" s="128"/>
    </row>
    <row r="722" spans="1:34">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c r="AH722" s="128"/>
    </row>
    <row r="723" spans="1:34">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c r="AH723" s="128"/>
    </row>
    <row r="724" spans="1:3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c r="AH724" s="128"/>
    </row>
    <row r="725" spans="1:34">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c r="AH725" s="128"/>
    </row>
    <row r="726" spans="1:34">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c r="AH726" s="128"/>
    </row>
    <row r="727" spans="1:34">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c r="AH727" s="128"/>
    </row>
    <row r="728" spans="1:34">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c r="AH728" s="128"/>
    </row>
    <row r="729" spans="1:34">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c r="AH729" s="128"/>
    </row>
    <row r="730" spans="1:34">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c r="AH730" s="128"/>
    </row>
    <row r="731" spans="1:34">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c r="AH731" s="128"/>
    </row>
    <row r="732" spans="1:34">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c r="AH732" s="128"/>
    </row>
    <row r="733" spans="1:34">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row>
    <row r="734" spans="1: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c r="AH734" s="128"/>
    </row>
    <row r="735" spans="1:34">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c r="AH735" s="128"/>
    </row>
    <row r="736" spans="1:34">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c r="AH736" s="128"/>
    </row>
    <row r="737" spans="1:34">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c r="AH737" s="128"/>
    </row>
    <row r="738" spans="1:34">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c r="AH738" s="128"/>
    </row>
    <row r="739" spans="1:34">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c r="AH739" s="128"/>
    </row>
    <row r="740" spans="1:34">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c r="AH740" s="128"/>
    </row>
    <row r="741" spans="1:34">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c r="AH741" s="128"/>
    </row>
    <row r="742" spans="1:34">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c r="AH742" s="128"/>
    </row>
    <row r="743" spans="1:34">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c r="AH743" s="128"/>
    </row>
    <row r="744" spans="1:3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c r="AH744" s="128"/>
    </row>
    <row r="745" spans="1:34">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c r="AH745" s="128"/>
    </row>
    <row r="746" spans="1:34">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c r="AH746" s="128"/>
    </row>
    <row r="747" spans="1:34">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c r="AH747" s="128"/>
    </row>
    <row r="748" spans="1:34">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c r="AH748" s="128"/>
    </row>
    <row r="749" spans="1:34">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c r="AH749" s="128"/>
    </row>
    <row r="750" spans="1:34">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c r="AH750" s="128"/>
    </row>
    <row r="751" spans="1:34">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c r="AH751" s="128"/>
    </row>
    <row r="752" spans="1:34">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c r="AH752" s="128"/>
    </row>
    <row r="753" spans="1:34">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c r="AH753" s="128"/>
    </row>
    <row r="754" spans="1:3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c r="AH754" s="128"/>
    </row>
    <row r="755" spans="1:34">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c r="AH755" s="128"/>
    </row>
    <row r="756" spans="1:34">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c r="AH756" s="128"/>
    </row>
    <row r="757" spans="1:34">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c r="AH757" s="128"/>
    </row>
    <row r="758" spans="1:34">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c r="AH758" s="128"/>
    </row>
    <row r="759" spans="1:34">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c r="AH759" s="128"/>
    </row>
    <row r="760" spans="1:34">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c r="AH760" s="128"/>
    </row>
    <row r="761" spans="1:34">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c r="AH761" s="128"/>
    </row>
    <row r="762" spans="1:34">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c r="AH762" s="128"/>
    </row>
    <row r="763" spans="1:34">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c r="AH763" s="128"/>
    </row>
    <row r="764" spans="1:3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c r="AH764" s="128"/>
    </row>
    <row r="765" spans="1:34">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c r="AH765" s="128"/>
    </row>
    <row r="766" spans="1:34">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c r="AH766" s="128"/>
    </row>
    <row r="767" spans="1:34">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c r="AH767" s="128"/>
    </row>
    <row r="768" spans="1:34">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c r="AH768" s="128"/>
    </row>
    <row r="769" spans="1:34">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c r="AH769" s="128"/>
    </row>
    <row r="770" spans="1:34">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c r="AH770" s="128"/>
    </row>
    <row r="771" spans="1:34">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c r="AH771" s="128"/>
    </row>
    <row r="772" spans="1:34">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c r="AH772" s="128"/>
    </row>
    <row r="773" spans="1:34">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c r="AH773" s="128"/>
    </row>
    <row r="774" spans="1:3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c r="AH774" s="128"/>
    </row>
    <row r="775" spans="1:34">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c r="AH775" s="128"/>
    </row>
    <row r="776" spans="1:34">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c r="AH776" s="128"/>
    </row>
    <row r="777" spans="1:34">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c r="AH777" s="128"/>
    </row>
    <row r="778" spans="1:34">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c r="AH778" s="128"/>
    </row>
    <row r="779" spans="1:34">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c r="AH779" s="128"/>
    </row>
    <row r="780" spans="1:34">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c r="AH780" s="128"/>
    </row>
    <row r="781" spans="1:34">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c r="AH781" s="128"/>
    </row>
    <row r="782" spans="1:34">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c r="AH782" s="128"/>
    </row>
    <row r="783" spans="1:34">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c r="AH783" s="128"/>
    </row>
    <row r="784" spans="1:3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c r="AH784" s="128"/>
    </row>
    <row r="785" spans="1:34">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c r="AH785" s="128"/>
    </row>
    <row r="786" spans="1:34">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row>
    <row r="787" spans="1:34">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c r="AH787" s="128"/>
    </row>
    <row r="788" spans="1:34">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c r="AH788" s="128"/>
    </row>
    <row r="789" spans="1:34">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c r="AH789" s="128"/>
    </row>
    <row r="790" spans="1:34">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c r="AH790" s="128"/>
    </row>
    <row r="791" spans="1:34">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c r="AH791" s="128"/>
    </row>
    <row r="792" spans="1:34">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c r="AH792" s="128"/>
    </row>
    <row r="793" spans="1:34">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c r="AH793" s="128"/>
    </row>
    <row r="794" spans="1:3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c r="AH794" s="128"/>
    </row>
    <row r="795" spans="1:34">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c r="AH795" s="128"/>
    </row>
    <row r="796" spans="1:34">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c r="AH796" s="128"/>
    </row>
    <row r="797" spans="1:34">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c r="AH797" s="128"/>
    </row>
    <row r="798" spans="1:34">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c r="AH798" s="128"/>
    </row>
    <row r="799" spans="1:34">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c r="AH799" s="128"/>
    </row>
    <row r="800" spans="1:34">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c r="AH800" s="128"/>
    </row>
    <row r="801" spans="1:34">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c r="AH801" s="128"/>
    </row>
    <row r="802" spans="1:34">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c r="AH802" s="128"/>
    </row>
    <row r="803" spans="1:34">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c r="AH803" s="128"/>
    </row>
    <row r="804" spans="1:3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c r="AH804" s="128"/>
    </row>
    <row r="805" spans="1:34">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c r="AH805" s="128"/>
    </row>
    <row r="806" spans="1:34">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c r="AH806" s="128"/>
    </row>
    <row r="807" spans="1:34">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c r="AH807" s="128"/>
    </row>
    <row r="808" spans="1:34">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c r="AH808" s="128"/>
    </row>
    <row r="809" spans="1:34">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row>
    <row r="810" spans="1:34">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c r="AH810" s="128"/>
    </row>
    <row r="811" spans="1:34">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c r="AH811" s="128"/>
    </row>
    <row r="812" spans="1:34">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c r="AH812" s="128"/>
    </row>
    <row r="813" spans="1:34">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c r="AH813" s="128"/>
    </row>
    <row r="814" spans="1:3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c r="AH814" s="128"/>
    </row>
    <row r="815" spans="1:34">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c r="AH815" s="128"/>
    </row>
    <row r="816" spans="1:34">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c r="AH816" s="128"/>
    </row>
    <row r="817" spans="1:34">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c r="AH817" s="128"/>
    </row>
    <row r="818" spans="1:34">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c r="AH818" s="128"/>
    </row>
    <row r="819" spans="1:34">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c r="AH819" s="128"/>
    </row>
    <row r="820" spans="1:34">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c r="AH820" s="128"/>
    </row>
    <row r="821" spans="1:34">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c r="AH821" s="128"/>
    </row>
    <row r="822" spans="1:34">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c r="AH822" s="128"/>
    </row>
    <row r="823" spans="1:34">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c r="AH823" s="128"/>
    </row>
    <row r="824" spans="1:3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c r="AH824" s="128"/>
    </row>
    <row r="825" spans="1:34">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c r="AH825" s="128"/>
    </row>
    <row r="826" spans="1:34">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c r="AH826" s="128"/>
    </row>
    <row r="827" spans="1:34">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c r="AH827" s="128"/>
    </row>
    <row r="828" spans="1:34">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c r="AH828" s="128"/>
    </row>
    <row r="829" spans="1:34">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row>
    <row r="830" spans="1:34">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c r="AH830" s="128"/>
    </row>
    <row r="831" spans="1:34">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c r="AH831" s="128"/>
    </row>
    <row r="832" spans="1:34">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c r="AH832" s="128"/>
    </row>
    <row r="833" spans="1:34">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c r="AH833" s="128"/>
    </row>
    <row r="834" spans="1: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c r="AH834" s="128"/>
    </row>
    <row r="835" spans="1:34">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c r="AH835" s="128"/>
    </row>
    <row r="836" spans="1:34">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c r="AH836" s="128"/>
    </row>
    <row r="837" spans="1:34">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c r="AH837" s="128"/>
    </row>
    <row r="838" spans="1:34">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c r="AH838" s="128"/>
    </row>
    <row r="839" spans="1:34">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c r="AH839" s="128"/>
    </row>
    <row r="840" spans="1:34">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c r="AH840" s="128"/>
    </row>
    <row r="841" spans="1:34">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c r="AH841" s="128"/>
    </row>
    <row r="842" spans="1:34">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c r="AH842" s="128"/>
    </row>
    <row r="843" spans="1:34">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c r="AH843" s="128"/>
    </row>
    <row r="844" spans="1:3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c r="AH844" s="128"/>
    </row>
    <row r="845" spans="1:34">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row>
    <row r="846" spans="1:34">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c r="AH846" s="128"/>
    </row>
    <row r="847" spans="1:34">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c r="AH847" s="128"/>
    </row>
    <row r="848" spans="1:34">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c r="AH848" s="128"/>
    </row>
    <row r="849" spans="1:34">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c r="AH849" s="128"/>
    </row>
    <row r="850" spans="1:34">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c r="AH850" s="128"/>
    </row>
    <row r="851" spans="1:34">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c r="AH851" s="128"/>
    </row>
    <row r="852" spans="1:34">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c r="AH852" s="128"/>
    </row>
    <row r="853" spans="1:34">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c r="AH853" s="128"/>
    </row>
    <row r="854" spans="1:3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c r="AH854" s="128"/>
    </row>
    <row r="855" spans="1:34">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c r="AH855" s="128"/>
    </row>
    <row r="856" spans="1:34">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c r="AH856" s="128"/>
    </row>
    <row r="857" spans="1:34">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c r="AH857" s="128"/>
    </row>
    <row r="858" spans="1:34">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row>
    <row r="859" spans="1:34">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c r="AH859" s="128"/>
    </row>
    <row r="860" spans="1:34">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c r="AH860" s="128"/>
    </row>
    <row r="861" spans="1:34">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c r="AH861" s="128"/>
    </row>
    <row r="862" spans="1:34">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c r="AH862" s="128"/>
    </row>
    <row r="863" spans="1:34">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c r="AH863" s="128"/>
    </row>
    <row r="864" spans="1:3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c r="AH864" s="128"/>
    </row>
    <row r="865" spans="1:34">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c r="AH865" s="128"/>
    </row>
    <row r="866" spans="1:34">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c r="AH866" s="128"/>
    </row>
    <row r="867" spans="1:34">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c r="AH867" s="128"/>
    </row>
    <row r="868" spans="1:34">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c r="AH868" s="128"/>
    </row>
    <row r="869" spans="1:34">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c r="AH869" s="128"/>
    </row>
    <row r="870" spans="1:34">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c r="AH870" s="128"/>
    </row>
    <row r="871" spans="1:34">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c r="AH871" s="128"/>
    </row>
    <row r="872" spans="1:34">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c r="AH872" s="128"/>
    </row>
    <row r="873" spans="1:34">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c r="AH873" s="128"/>
    </row>
    <row r="874" spans="1:3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c r="AH874" s="128"/>
    </row>
    <row r="875" spans="1:34">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c r="AH875" s="128"/>
    </row>
    <row r="876" spans="1:34">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c r="AH876" s="128"/>
    </row>
    <row r="877" spans="1:34">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c r="AH877" s="128"/>
    </row>
    <row r="878" spans="1:34">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c r="AH878" s="128"/>
    </row>
    <row r="879" spans="1:34">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c r="AH879" s="128"/>
    </row>
    <row r="880" spans="1:34">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c r="AH880" s="128"/>
    </row>
    <row r="881" spans="1:34">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c r="AH881" s="128"/>
    </row>
    <row r="882" spans="1:34">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c r="AH882" s="128"/>
    </row>
    <row r="883" spans="1:34">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c r="AH883" s="128"/>
    </row>
    <row r="884" spans="1:3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c r="AH884" s="128"/>
    </row>
    <row r="885" spans="1:34">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c r="AH885" s="128"/>
    </row>
    <row r="886" spans="1:34">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c r="AH886" s="128"/>
    </row>
    <row r="887" spans="1:34">
      <c r="A887" s="128"/>
      <c r="B887" s="338"/>
      <c r="C887" s="338"/>
      <c r="D887" s="338"/>
      <c r="E887" s="338"/>
      <c r="F887" s="338"/>
      <c r="G887" s="338"/>
      <c r="H887" s="338"/>
      <c r="I887" s="338"/>
      <c r="J887" s="338"/>
      <c r="K887" s="338"/>
      <c r="L887" s="338"/>
      <c r="M887" s="338"/>
      <c r="N887" s="338"/>
      <c r="O887" s="338"/>
      <c r="P887" s="338"/>
      <c r="Q887" s="338"/>
      <c r="R887" s="338"/>
      <c r="S887" s="338"/>
      <c r="T887" s="338"/>
      <c r="U887" s="338"/>
      <c r="V887" s="338"/>
      <c r="W887" s="338"/>
      <c r="X887" s="338"/>
      <c r="Y887" s="338"/>
      <c r="Z887" s="338"/>
      <c r="AA887" s="338"/>
      <c r="AB887" s="338"/>
      <c r="AC887" s="338"/>
      <c r="AD887" s="338"/>
      <c r="AE887" s="338"/>
      <c r="AF887" s="338"/>
      <c r="AG887" s="338"/>
      <c r="AH887" s="338"/>
    </row>
    <row r="888" spans="1:34">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c r="AH888" s="128"/>
    </row>
    <row r="889" spans="1:34">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c r="AH889" s="128"/>
    </row>
    <row r="890" spans="1:34">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c r="AH890" s="128"/>
    </row>
    <row r="891" spans="1:34">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c r="AH891" s="128"/>
    </row>
    <row r="892" spans="1:34">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c r="AH892" s="128"/>
    </row>
    <row r="893" spans="1:34">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c r="AH893" s="128"/>
    </row>
    <row r="894" spans="1:3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c r="AH894" s="128"/>
    </row>
    <row r="895" spans="1:34">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c r="AH895" s="128"/>
    </row>
    <row r="896" spans="1:34">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row>
    <row r="897" spans="1:34">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c r="AH897" s="128"/>
    </row>
    <row r="898" spans="1:34">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c r="AH898" s="128"/>
    </row>
    <row r="899" spans="1:34">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c r="AH899" s="128"/>
    </row>
    <row r="900" spans="1:34">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c r="AH900" s="128"/>
    </row>
    <row r="901" spans="1:34">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c r="AH901" s="128"/>
    </row>
    <row r="902" spans="1:34">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c r="AH902" s="128"/>
    </row>
    <row r="903" spans="1:34">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c r="AH903" s="128"/>
    </row>
    <row r="904" spans="1:3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c r="AH904" s="128"/>
    </row>
    <row r="905" spans="1:34">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c r="AH905" s="128"/>
    </row>
    <row r="906" spans="1:34">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c r="AH906" s="128"/>
    </row>
    <row r="907" spans="1:34">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c r="AH907" s="128"/>
    </row>
    <row r="908" spans="1:34">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c r="AH908" s="128"/>
    </row>
    <row r="909" spans="1:34">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c r="AH909" s="128"/>
    </row>
    <row r="910" spans="1:34">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c r="AH910" s="128"/>
    </row>
    <row r="911" spans="1:34">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c r="AH911" s="128"/>
    </row>
    <row r="912" spans="1:34">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c r="AH912" s="128"/>
    </row>
    <row r="913" spans="1:34">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c r="AH913" s="128"/>
    </row>
    <row r="914" spans="1:3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c r="AH914" s="128"/>
    </row>
    <row r="915" spans="1:34">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c r="AH915" s="128"/>
    </row>
    <row r="916" spans="1:34">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c r="AH916" s="128"/>
    </row>
    <row r="917" spans="1:34">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c r="AH917" s="128"/>
    </row>
    <row r="918" spans="1:34">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c r="AH918" s="128"/>
    </row>
    <row r="919" spans="1:34">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c r="AH919" s="128"/>
    </row>
    <row r="920" spans="1:34">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c r="AH920" s="128"/>
    </row>
    <row r="921" spans="1:34">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c r="AH921" s="128"/>
    </row>
    <row r="922" spans="1:34">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c r="AH922" s="128"/>
    </row>
    <row r="923" spans="1:34">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c r="AH923" s="128"/>
    </row>
    <row r="924" spans="1:3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c r="AH924" s="128"/>
    </row>
    <row r="925" spans="1:34">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c r="AH925" s="128"/>
    </row>
    <row r="926" spans="1:34">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c r="AH926" s="128"/>
    </row>
    <row r="927" spans="1:34">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c r="AH927" s="128"/>
    </row>
    <row r="928" spans="1:34">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c r="AH928" s="128"/>
    </row>
    <row r="929" spans="1:34">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c r="AH929" s="128"/>
    </row>
    <row r="930" spans="1:34">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c r="AH930" s="128"/>
    </row>
    <row r="931" spans="1:34">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c r="AH931" s="128"/>
    </row>
    <row r="932" spans="1:34">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c r="AH932" s="128"/>
    </row>
    <row r="933" spans="1:34">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c r="AH933" s="128"/>
    </row>
    <row r="934" spans="1: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c r="AH934" s="128"/>
    </row>
    <row r="935" spans="1:34">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c r="AH935" s="128"/>
    </row>
    <row r="936" spans="1:34">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c r="AH936" s="128"/>
    </row>
    <row r="937" spans="1:34">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c r="AH937" s="128"/>
    </row>
    <row r="938" spans="1:34">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c r="AH938" s="128"/>
    </row>
    <row r="939" spans="1:34">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row>
    <row r="940" spans="1:34">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c r="AH940" s="128"/>
    </row>
    <row r="941" spans="1:34">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c r="AH941" s="128"/>
    </row>
    <row r="942" spans="1:34">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c r="AH942" s="128"/>
    </row>
    <row r="943" spans="1:34">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c r="AH943" s="128"/>
    </row>
    <row r="944" spans="1:3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c r="AH944" s="128"/>
    </row>
    <row r="945" spans="1:34">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c r="AH945" s="128"/>
    </row>
    <row r="946" spans="1:34">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c r="AH946" s="128"/>
    </row>
    <row r="947" spans="1:34">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c r="AH947" s="128"/>
    </row>
    <row r="948" spans="1:34">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c r="AH948" s="128"/>
    </row>
    <row r="949" spans="1:34">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c r="AH949" s="128"/>
    </row>
    <row r="950" spans="1:34">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c r="AH950" s="128"/>
    </row>
    <row r="951" spans="1:34">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c r="AH951" s="128"/>
    </row>
    <row r="952" spans="1:34">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c r="AH952" s="128"/>
    </row>
    <row r="953" spans="1:34">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c r="AH953" s="128"/>
    </row>
    <row r="954" spans="1:3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c r="AH954" s="128"/>
    </row>
    <row r="955" spans="1:34">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c r="AH955" s="128"/>
    </row>
    <row r="956" spans="1:34">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c r="AH956" s="128"/>
    </row>
    <row r="957" spans="1:34">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c r="AH957" s="128"/>
    </row>
    <row r="958" spans="1:34">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c r="AH958" s="128"/>
    </row>
    <row r="959" spans="1:34">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c r="AH959" s="128"/>
    </row>
    <row r="960" spans="1:34">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c r="AH960" s="128"/>
    </row>
    <row r="961" spans="1:34">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c r="AH961" s="128"/>
    </row>
    <row r="962" spans="1:34">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c r="AH962" s="128"/>
    </row>
    <row r="963" spans="1:34">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c r="AH963" s="128"/>
    </row>
    <row r="964" spans="1:3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c r="AH964" s="128"/>
    </row>
    <row r="965" spans="1:34">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c r="AH965" s="128"/>
    </row>
    <row r="966" spans="1:34">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c r="AH966" s="128"/>
    </row>
    <row r="967" spans="1:34">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c r="AH967" s="128"/>
    </row>
    <row r="968" spans="1:34">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c r="AH968" s="128"/>
    </row>
    <row r="969" spans="1:34">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c r="AH969" s="128"/>
    </row>
    <row r="970" spans="1:34">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c r="AH970" s="128"/>
    </row>
    <row r="971" spans="1:34">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c r="AH971" s="128"/>
    </row>
    <row r="972" spans="1:34">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c r="AH972" s="128"/>
    </row>
    <row r="973" spans="1:34">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c r="AH973" s="128"/>
    </row>
    <row r="974" spans="1:3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c r="AH974" s="128"/>
    </row>
    <row r="975" spans="1:34">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c r="AH975" s="128"/>
    </row>
    <row r="976" spans="1:34">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c r="AH976" s="128"/>
    </row>
    <row r="977" spans="1:34">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c r="AH977" s="128"/>
    </row>
    <row r="978" spans="1:34">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c r="AH978" s="128"/>
    </row>
    <row r="979" spans="1:34">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c r="AH979" s="128"/>
    </row>
    <row r="980" spans="1:34">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c r="AH980" s="128"/>
    </row>
    <row r="981" spans="1:34">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c r="AH981" s="128"/>
    </row>
    <row r="982" spans="1:34">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c r="AH982" s="128"/>
    </row>
    <row r="983" spans="1:34">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c r="AH983" s="128"/>
    </row>
    <row r="984" spans="1:3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c r="AH984" s="128"/>
    </row>
    <row r="985" spans="1:34">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c r="AH985" s="128"/>
    </row>
    <row r="986" spans="1:34">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c r="AH986" s="128"/>
    </row>
    <row r="987" spans="1:34">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c r="AH987" s="128"/>
    </row>
    <row r="988" spans="1:34">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c r="AH988" s="128"/>
    </row>
    <row r="989" spans="1:34">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c r="AH989" s="128"/>
    </row>
    <row r="990" spans="1:34">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c r="AH990" s="128"/>
    </row>
    <row r="991" spans="1:34">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c r="AH991" s="128"/>
    </row>
    <row r="992" spans="1:34">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c r="AH992" s="128"/>
    </row>
    <row r="993" spans="1:34">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c r="AH993" s="128"/>
    </row>
    <row r="994" spans="1:3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c r="AH994" s="128"/>
    </row>
    <row r="995" spans="1:34">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c r="AH995" s="128"/>
    </row>
    <row r="996" spans="1:34">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c r="AH996" s="128"/>
    </row>
    <row r="997" spans="1:34">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c r="AH997" s="128"/>
    </row>
    <row r="998" spans="1:34">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c r="AH998" s="128"/>
    </row>
    <row r="999" spans="1:34">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c r="AH999" s="128"/>
    </row>
    <row r="1000" spans="1:34">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c r="AH1000" s="128"/>
    </row>
    <row r="1001" spans="1:34">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row>
    <row r="1002" spans="1:34">
      <c r="A1002" s="128"/>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row>
    <row r="1003" spans="1:34">
      <c r="A1003" s="128"/>
      <c r="B1003" s="128"/>
      <c r="C1003" s="128"/>
      <c r="D1003" s="128"/>
      <c r="E1003" s="128"/>
      <c r="F1003" s="128"/>
      <c r="G1003" s="128"/>
      <c r="H1003" s="128"/>
      <c r="I1003" s="128"/>
      <c r="J1003" s="128"/>
      <c r="K1003" s="128"/>
      <c r="L1003" s="128"/>
      <c r="M1003" s="128"/>
      <c r="N1003" s="128"/>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row>
    <row r="1004" spans="1:34">
      <c r="A1004" s="128"/>
      <c r="B1004" s="128"/>
      <c r="C1004" s="128"/>
      <c r="D1004" s="128"/>
      <c r="E1004" s="128"/>
      <c r="F1004" s="128"/>
      <c r="G1004" s="128"/>
      <c r="H1004" s="128"/>
      <c r="I1004" s="128"/>
      <c r="J1004" s="128"/>
      <c r="K1004" s="128"/>
      <c r="L1004" s="128"/>
      <c r="M1004" s="128"/>
      <c r="N1004" s="128"/>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row>
    <row r="1005" spans="1:34">
      <c r="A1005" s="128"/>
      <c r="B1005" s="128"/>
      <c r="C1005" s="128"/>
      <c r="D1005" s="128"/>
      <c r="E1005" s="128"/>
      <c r="F1005" s="128"/>
      <c r="G1005" s="128"/>
      <c r="H1005" s="128"/>
      <c r="I1005" s="128"/>
      <c r="J1005" s="128"/>
      <c r="K1005" s="128"/>
      <c r="L1005" s="128"/>
      <c r="M1005" s="128"/>
      <c r="N1005" s="128"/>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row>
    <row r="1006" spans="1:34">
      <c r="A1006" s="128"/>
      <c r="B1006" s="128"/>
      <c r="C1006" s="128"/>
      <c r="D1006" s="128"/>
      <c r="E1006" s="128"/>
      <c r="F1006" s="128"/>
      <c r="G1006" s="128"/>
      <c r="H1006" s="128"/>
      <c r="I1006" s="128"/>
      <c r="J1006" s="128"/>
      <c r="K1006" s="128"/>
      <c r="L1006" s="128"/>
      <c r="M1006" s="128"/>
      <c r="N1006" s="128"/>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row>
    <row r="1007" spans="1:34">
      <c r="A1007" s="128"/>
      <c r="B1007" s="128"/>
      <c r="C1007" s="128"/>
      <c r="D1007" s="128"/>
      <c r="E1007" s="128"/>
      <c r="F1007" s="128"/>
      <c r="G1007" s="128"/>
      <c r="H1007" s="128"/>
      <c r="I1007" s="128"/>
      <c r="J1007" s="128"/>
      <c r="K1007" s="128"/>
      <c r="L1007" s="128"/>
      <c r="M1007" s="128"/>
      <c r="N1007" s="128"/>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row>
    <row r="1008" spans="1:34">
      <c r="A1008" s="128"/>
      <c r="B1008" s="128"/>
      <c r="C1008" s="128"/>
      <c r="D1008" s="128"/>
      <c r="E1008" s="128"/>
      <c r="F1008" s="128"/>
      <c r="G1008" s="128"/>
      <c r="H1008" s="128"/>
      <c r="I1008" s="128"/>
      <c r="J1008" s="128"/>
      <c r="K1008" s="128"/>
      <c r="L1008" s="128"/>
      <c r="M1008" s="128"/>
      <c r="N1008" s="128"/>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row>
    <row r="1009" spans="1:34">
      <c r="A1009" s="128"/>
      <c r="B1009" s="128"/>
      <c r="C1009" s="128"/>
      <c r="D1009" s="128"/>
      <c r="E1009" s="128"/>
      <c r="F1009" s="128"/>
      <c r="G1009" s="128"/>
      <c r="H1009" s="128"/>
      <c r="I1009" s="128"/>
      <c r="J1009" s="128"/>
      <c r="K1009" s="128"/>
      <c r="L1009" s="128"/>
      <c r="M1009" s="128"/>
      <c r="N1009" s="128"/>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row>
    <row r="1010" spans="1:34">
      <c r="A1010" s="128"/>
      <c r="B1010" s="128"/>
      <c r="C1010" s="128"/>
      <c r="D1010" s="128"/>
      <c r="E1010" s="128"/>
      <c r="F1010" s="128"/>
      <c r="G1010" s="128"/>
      <c r="H1010" s="128"/>
      <c r="I1010" s="128"/>
      <c r="J1010" s="128"/>
      <c r="K1010" s="128"/>
      <c r="L1010" s="128"/>
      <c r="M1010" s="128"/>
      <c r="N1010" s="128"/>
      <c r="O1010" s="128"/>
      <c r="P1010" s="128"/>
      <c r="Q1010" s="128"/>
      <c r="R1010" s="128"/>
      <c r="S1010" s="128"/>
      <c r="T1010" s="128"/>
      <c r="U1010" s="128"/>
      <c r="V1010" s="128"/>
      <c r="W1010" s="128"/>
      <c r="X1010" s="128"/>
      <c r="Y1010" s="128"/>
      <c r="Z1010" s="128"/>
      <c r="AA1010" s="128"/>
      <c r="AB1010" s="128"/>
      <c r="AC1010" s="128"/>
      <c r="AD1010" s="128"/>
      <c r="AE1010" s="128"/>
      <c r="AF1010" s="128"/>
      <c r="AG1010" s="128"/>
      <c r="AH1010" s="128"/>
    </row>
    <row r="1011" spans="1:34">
      <c r="A1011" s="128"/>
      <c r="B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28"/>
      <c r="AA1011" s="128"/>
      <c r="AB1011" s="128"/>
      <c r="AC1011" s="128"/>
      <c r="AD1011" s="128"/>
      <c r="AE1011" s="128"/>
      <c r="AF1011" s="128"/>
      <c r="AG1011" s="128"/>
      <c r="AH1011" s="128"/>
    </row>
    <row r="1012" spans="1:34">
      <c r="A1012" s="128"/>
      <c r="B1012" s="128"/>
      <c r="C1012" s="128"/>
      <c r="D1012" s="128"/>
      <c r="E1012" s="128"/>
      <c r="F1012" s="128"/>
      <c r="G1012" s="128"/>
      <c r="H1012" s="128"/>
      <c r="I1012" s="128"/>
      <c r="J1012" s="128"/>
      <c r="K1012" s="128"/>
      <c r="L1012" s="128"/>
      <c r="M1012" s="128"/>
      <c r="N1012" s="128"/>
      <c r="O1012" s="128"/>
      <c r="P1012" s="128"/>
      <c r="Q1012" s="128"/>
      <c r="R1012" s="128"/>
      <c r="S1012" s="128"/>
      <c r="T1012" s="128"/>
      <c r="U1012" s="128"/>
      <c r="V1012" s="128"/>
      <c r="W1012" s="128"/>
      <c r="X1012" s="128"/>
      <c r="Y1012" s="128"/>
      <c r="Z1012" s="128"/>
      <c r="AA1012" s="128"/>
      <c r="AB1012" s="128"/>
      <c r="AC1012" s="128"/>
      <c r="AD1012" s="128"/>
      <c r="AE1012" s="128"/>
      <c r="AF1012" s="128"/>
      <c r="AG1012" s="128"/>
      <c r="AH1012" s="128"/>
    </row>
    <row r="1013" spans="1:34">
      <c r="A1013" s="128"/>
      <c r="B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28"/>
      <c r="AA1013" s="128"/>
      <c r="AB1013" s="128"/>
      <c r="AC1013" s="128"/>
      <c r="AD1013" s="128"/>
      <c r="AE1013" s="128"/>
      <c r="AF1013" s="128"/>
      <c r="AG1013" s="128"/>
      <c r="AH1013" s="128"/>
    </row>
    <row r="1014" spans="1:34">
      <c r="A1014" s="128"/>
      <c r="B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X1014" s="128"/>
      <c r="Y1014" s="128"/>
      <c r="Z1014" s="128"/>
      <c r="AA1014" s="128"/>
      <c r="AB1014" s="128"/>
      <c r="AC1014" s="128"/>
      <c r="AD1014" s="128"/>
      <c r="AE1014" s="128"/>
      <c r="AF1014" s="128"/>
      <c r="AG1014" s="128"/>
      <c r="AH1014" s="128"/>
    </row>
    <row r="1015" spans="1:34">
      <c r="A1015" s="128"/>
      <c r="B1015" s="128"/>
      <c r="C1015" s="128"/>
      <c r="D1015" s="128"/>
      <c r="E1015" s="128"/>
      <c r="F1015" s="128"/>
      <c r="G1015" s="128"/>
      <c r="H1015" s="128"/>
      <c r="I1015" s="128"/>
      <c r="J1015" s="128"/>
      <c r="K1015" s="128"/>
      <c r="L1015" s="128"/>
      <c r="M1015" s="128"/>
      <c r="N1015" s="128"/>
      <c r="O1015" s="128"/>
      <c r="P1015" s="128"/>
      <c r="Q1015" s="128"/>
      <c r="R1015" s="128"/>
      <c r="S1015" s="128"/>
      <c r="T1015" s="128"/>
      <c r="U1015" s="128"/>
      <c r="V1015" s="128"/>
      <c r="W1015" s="128"/>
      <c r="X1015" s="128"/>
      <c r="Y1015" s="128"/>
      <c r="Z1015" s="128"/>
      <c r="AA1015" s="128"/>
      <c r="AB1015" s="128"/>
      <c r="AC1015" s="128"/>
      <c r="AD1015" s="128"/>
      <c r="AE1015" s="128"/>
      <c r="AF1015" s="128"/>
      <c r="AG1015" s="128"/>
      <c r="AH1015" s="128"/>
    </row>
    <row r="1016" spans="1:34">
      <c r="A1016" s="128"/>
      <c r="B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X1016" s="128"/>
      <c r="Y1016" s="128"/>
      <c r="Z1016" s="128"/>
      <c r="AA1016" s="128"/>
      <c r="AB1016" s="128"/>
      <c r="AC1016" s="128"/>
      <c r="AD1016" s="128"/>
      <c r="AE1016" s="128"/>
      <c r="AF1016" s="128"/>
      <c r="AG1016" s="128"/>
      <c r="AH1016" s="128"/>
    </row>
    <row r="1017" spans="1:34">
      <c r="A1017" s="128"/>
      <c r="B1017" s="128"/>
      <c r="C1017" s="128"/>
      <c r="D1017" s="128"/>
      <c r="E1017" s="128"/>
      <c r="F1017" s="128"/>
      <c r="G1017" s="128"/>
      <c r="H1017" s="128"/>
      <c r="I1017" s="128"/>
      <c r="J1017" s="128"/>
      <c r="K1017" s="128"/>
      <c r="L1017" s="128"/>
      <c r="M1017" s="128"/>
      <c r="N1017" s="128"/>
      <c r="O1017" s="128"/>
      <c r="P1017" s="128"/>
      <c r="Q1017" s="128"/>
      <c r="R1017" s="128"/>
      <c r="S1017" s="128"/>
      <c r="T1017" s="128"/>
      <c r="U1017" s="128"/>
      <c r="V1017" s="128"/>
      <c r="W1017" s="128"/>
      <c r="X1017" s="128"/>
      <c r="Y1017" s="128"/>
      <c r="Z1017" s="128"/>
      <c r="AA1017" s="128"/>
      <c r="AB1017" s="128"/>
      <c r="AC1017" s="128"/>
      <c r="AD1017" s="128"/>
      <c r="AE1017" s="128"/>
      <c r="AF1017" s="128"/>
      <c r="AG1017" s="128"/>
      <c r="AH1017" s="128"/>
    </row>
    <row r="1018" spans="1:34">
      <c r="A1018" s="128"/>
      <c r="B1018" s="128"/>
      <c r="C1018" s="128"/>
      <c r="D1018" s="128"/>
      <c r="E1018" s="128"/>
      <c r="F1018" s="128"/>
      <c r="G1018" s="128"/>
      <c r="H1018" s="128"/>
      <c r="I1018" s="128"/>
      <c r="J1018" s="128"/>
      <c r="K1018" s="128"/>
      <c r="L1018" s="128"/>
      <c r="M1018" s="128"/>
      <c r="N1018" s="128"/>
      <c r="O1018" s="128"/>
      <c r="P1018" s="128"/>
      <c r="Q1018" s="128"/>
      <c r="R1018" s="128"/>
      <c r="S1018" s="128"/>
      <c r="T1018" s="128"/>
      <c r="U1018" s="128"/>
      <c r="V1018" s="128"/>
      <c r="W1018" s="128"/>
      <c r="X1018" s="128"/>
      <c r="Y1018" s="128"/>
      <c r="Z1018" s="128"/>
      <c r="AA1018" s="128"/>
      <c r="AB1018" s="128"/>
      <c r="AC1018" s="128"/>
      <c r="AD1018" s="128"/>
      <c r="AE1018" s="128"/>
      <c r="AF1018" s="128"/>
      <c r="AG1018" s="128"/>
      <c r="AH1018" s="128"/>
    </row>
    <row r="1019" spans="1:34">
      <c r="A1019" s="128"/>
      <c r="B1019" s="128"/>
      <c r="C1019" s="128"/>
      <c r="D1019" s="128"/>
      <c r="E1019" s="128"/>
      <c r="F1019" s="128"/>
      <c r="G1019" s="128"/>
      <c r="H1019" s="128"/>
      <c r="I1019" s="128"/>
      <c r="J1019" s="128"/>
      <c r="K1019" s="128"/>
      <c r="L1019" s="128"/>
      <c r="M1019" s="128"/>
      <c r="N1019" s="128"/>
      <c r="O1019" s="128"/>
      <c r="P1019" s="128"/>
      <c r="Q1019" s="128"/>
      <c r="R1019" s="128"/>
      <c r="S1019" s="128"/>
      <c r="T1019" s="128"/>
      <c r="U1019" s="128"/>
      <c r="V1019" s="128"/>
      <c r="W1019" s="128"/>
      <c r="X1019" s="128"/>
      <c r="Y1019" s="128"/>
      <c r="Z1019" s="128"/>
      <c r="AA1019" s="128"/>
      <c r="AB1019" s="128"/>
      <c r="AC1019" s="128"/>
      <c r="AD1019" s="128"/>
      <c r="AE1019" s="128"/>
      <c r="AF1019" s="128"/>
      <c r="AG1019" s="128"/>
      <c r="AH1019" s="128"/>
    </row>
    <row r="1020" spans="1:34">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X1020" s="128"/>
      <c r="Y1020" s="128"/>
      <c r="Z1020" s="128"/>
      <c r="AA1020" s="128"/>
      <c r="AB1020" s="128"/>
      <c r="AC1020" s="128"/>
      <c r="AD1020" s="128"/>
      <c r="AE1020" s="128"/>
      <c r="AF1020" s="128"/>
      <c r="AG1020" s="128"/>
      <c r="AH1020" s="128"/>
    </row>
    <row r="1021" spans="1:34">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X1021" s="128"/>
      <c r="Y1021" s="128"/>
      <c r="Z1021" s="128"/>
      <c r="AA1021" s="128"/>
      <c r="AB1021" s="128"/>
      <c r="AC1021" s="128"/>
      <c r="AD1021" s="128"/>
      <c r="AE1021" s="128"/>
      <c r="AF1021" s="128"/>
      <c r="AG1021" s="128"/>
      <c r="AH1021" s="128"/>
    </row>
    <row r="1022" spans="1:34">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X1022" s="128"/>
      <c r="Y1022" s="128"/>
      <c r="Z1022" s="128"/>
      <c r="AA1022" s="128"/>
      <c r="AB1022" s="128"/>
      <c r="AC1022" s="128"/>
      <c r="AD1022" s="128"/>
      <c r="AE1022" s="128"/>
      <c r="AF1022" s="128"/>
      <c r="AG1022" s="128"/>
      <c r="AH1022" s="128"/>
    </row>
    <row r="1023" spans="1:34">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X1023" s="128"/>
      <c r="Y1023" s="128"/>
      <c r="Z1023" s="128"/>
      <c r="AA1023" s="128"/>
      <c r="AB1023" s="128"/>
      <c r="AC1023" s="128"/>
      <c r="AD1023" s="128"/>
      <c r="AE1023" s="128"/>
      <c r="AF1023" s="128"/>
      <c r="AG1023" s="128"/>
      <c r="AH1023" s="128"/>
    </row>
    <row r="1024" spans="1:34">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X1024" s="128"/>
      <c r="Y1024" s="128"/>
      <c r="Z1024" s="128"/>
      <c r="AA1024" s="128"/>
      <c r="AB1024" s="128"/>
      <c r="AC1024" s="128"/>
      <c r="AD1024" s="128"/>
      <c r="AE1024" s="128"/>
      <c r="AF1024" s="128"/>
      <c r="AG1024" s="128"/>
      <c r="AH1024" s="128"/>
    </row>
    <row r="1025" spans="1:34">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X1025" s="128"/>
      <c r="Y1025" s="128"/>
      <c r="Z1025" s="128"/>
      <c r="AA1025" s="128"/>
      <c r="AB1025" s="128"/>
      <c r="AC1025" s="128"/>
      <c r="AD1025" s="128"/>
      <c r="AE1025" s="128"/>
      <c r="AF1025" s="128"/>
      <c r="AG1025" s="128"/>
      <c r="AH1025" s="128"/>
    </row>
    <row r="1026" spans="1:34">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X1026" s="128"/>
      <c r="Y1026" s="128"/>
      <c r="Z1026" s="128"/>
      <c r="AA1026" s="128"/>
      <c r="AB1026" s="128"/>
      <c r="AC1026" s="128"/>
      <c r="AD1026" s="128"/>
      <c r="AE1026" s="128"/>
      <c r="AF1026" s="128"/>
      <c r="AG1026" s="128"/>
      <c r="AH1026" s="128"/>
    </row>
    <row r="1027" spans="1:34">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X1027" s="128"/>
      <c r="Y1027" s="128"/>
      <c r="Z1027" s="128"/>
      <c r="AA1027" s="128"/>
      <c r="AB1027" s="128"/>
      <c r="AC1027" s="128"/>
      <c r="AD1027" s="128"/>
      <c r="AE1027" s="128"/>
      <c r="AF1027" s="128"/>
      <c r="AG1027" s="128"/>
      <c r="AH1027" s="128"/>
    </row>
    <row r="1028" spans="1:34">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X1028" s="128"/>
      <c r="Y1028" s="128"/>
      <c r="Z1028" s="128"/>
      <c r="AA1028" s="128"/>
      <c r="AB1028" s="128"/>
      <c r="AC1028" s="128"/>
      <c r="AD1028" s="128"/>
      <c r="AE1028" s="128"/>
      <c r="AF1028" s="128"/>
      <c r="AG1028" s="128"/>
      <c r="AH1028" s="128"/>
    </row>
    <row r="1029" spans="1:34">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X1029" s="128"/>
      <c r="Y1029" s="128"/>
      <c r="Z1029" s="128"/>
      <c r="AA1029" s="128"/>
      <c r="AB1029" s="128"/>
      <c r="AC1029" s="128"/>
      <c r="AD1029" s="128"/>
      <c r="AE1029" s="128"/>
      <c r="AF1029" s="128"/>
      <c r="AG1029" s="128"/>
      <c r="AH1029" s="128"/>
    </row>
    <row r="1030" spans="1:34">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X1030" s="128"/>
      <c r="Y1030" s="128"/>
      <c r="Z1030" s="128"/>
      <c r="AA1030" s="128"/>
      <c r="AB1030" s="128"/>
      <c r="AC1030" s="128"/>
      <c r="AD1030" s="128"/>
      <c r="AE1030" s="128"/>
      <c r="AF1030" s="128"/>
      <c r="AG1030" s="128"/>
      <c r="AH1030" s="128"/>
    </row>
    <row r="1031" spans="1:34">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X1031" s="128"/>
      <c r="Y1031" s="128"/>
      <c r="Z1031" s="128"/>
      <c r="AA1031" s="128"/>
      <c r="AB1031" s="128"/>
      <c r="AC1031" s="128"/>
      <c r="AD1031" s="128"/>
      <c r="AE1031" s="128"/>
      <c r="AF1031" s="128"/>
      <c r="AG1031" s="128"/>
      <c r="AH1031" s="128"/>
    </row>
    <row r="1032" spans="1:34">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X1032" s="128"/>
      <c r="Y1032" s="128"/>
      <c r="Z1032" s="128"/>
      <c r="AA1032" s="128"/>
      <c r="AB1032" s="128"/>
      <c r="AC1032" s="128"/>
      <c r="AD1032" s="128"/>
      <c r="AE1032" s="128"/>
      <c r="AF1032" s="128"/>
      <c r="AG1032" s="128"/>
      <c r="AH1032" s="128"/>
    </row>
    <row r="1033" spans="1:34">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X1033" s="128"/>
      <c r="Y1033" s="128"/>
      <c r="Z1033" s="128"/>
      <c r="AA1033" s="128"/>
      <c r="AB1033" s="128"/>
      <c r="AC1033" s="128"/>
      <c r="AD1033" s="128"/>
      <c r="AE1033" s="128"/>
      <c r="AF1033" s="128"/>
      <c r="AG1033" s="128"/>
      <c r="AH1033" s="128"/>
    </row>
    <row r="1034" spans="1:34">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X1034" s="128"/>
      <c r="Y1034" s="128"/>
      <c r="Z1034" s="128"/>
      <c r="AA1034" s="128"/>
      <c r="AB1034" s="128"/>
      <c r="AC1034" s="128"/>
      <c r="AD1034" s="128"/>
      <c r="AE1034" s="128"/>
      <c r="AF1034" s="128"/>
      <c r="AG1034" s="128"/>
      <c r="AH1034" s="128"/>
    </row>
    <row r="1035" spans="1:34">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X1035" s="128"/>
      <c r="Y1035" s="128"/>
      <c r="Z1035" s="128"/>
      <c r="AA1035" s="128"/>
      <c r="AB1035" s="128"/>
      <c r="AC1035" s="128"/>
      <c r="AD1035" s="128"/>
      <c r="AE1035" s="128"/>
      <c r="AF1035" s="128"/>
      <c r="AG1035" s="128"/>
      <c r="AH1035" s="128"/>
    </row>
    <row r="1036" spans="1:34">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X1036" s="128"/>
      <c r="Y1036" s="128"/>
      <c r="Z1036" s="128"/>
      <c r="AA1036" s="128"/>
      <c r="AB1036" s="128"/>
      <c r="AC1036" s="128"/>
      <c r="AD1036" s="128"/>
      <c r="AE1036" s="128"/>
      <c r="AF1036" s="128"/>
      <c r="AG1036" s="128"/>
      <c r="AH1036" s="128"/>
    </row>
    <row r="1037" spans="1:34">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X1037" s="128"/>
      <c r="Y1037" s="128"/>
      <c r="Z1037" s="128"/>
      <c r="AA1037" s="128"/>
      <c r="AB1037" s="128"/>
      <c r="AC1037" s="128"/>
      <c r="AD1037" s="128"/>
      <c r="AE1037" s="128"/>
      <c r="AF1037" s="128"/>
      <c r="AG1037" s="128"/>
      <c r="AH1037" s="128"/>
    </row>
    <row r="1038" spans="1:34">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X1038" s="128"/>
      <c r="Y1038" s="128"/>
      <c r="Z1038" s="128"/>
      <c r="AA1038" s="128"/>
      <c r="AB1038" s="128"/>
      <c r="AC1038" s="128"/>
      <c r="AD1038" s="128"/>
      <c r="AE1038" s="128"/>
      <c r="AF1038" s="128"/>
      <c r="AG1038" s="128"/>
      <c r="AH1038" s="128"/>
    </row>
    <row r="1039" spans="1:34">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X1039" s="128"/>
      <c r="Y1039" s="128"/>
      <c r="Z1039" s="128"/>
      <c r="AA1039" s="128"/>
      <c r="AB1039" s="128"/>
      <c r="AC1039" s="128"/>
      <c r="AD1039" s="128"/>
      <c r="AE1039" s="128"/>
      <c r="AF1039" s="128"/>
      <c r="AG1039" s="128"/>
      <c r="AH1039" s="128"/>
    </row>
    <row r="1040" spans="1:34">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X1040" s="128"/>
      <c r="Y1040" s="128"/>
      <c r="Z1040" s="128"/>
      <c r="AA1040" s="128"/>
      <c r="AB1040" s="128"/>
      <c r="AC1040" s="128"/>
      <c r="AD1040" s="128"/>
      <c r="AE1040" s="128"/>
      <c r="AF1040" s="128"/>
      <c r="AG1040" s="128"/>
      <c r="AH1040" s="128"/>
    </row>
    <row r="1041" spans="1:34">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X1041" s="128"/>
      <c r="Y1041" s="128"/>
      <c r="Z1041" s="128"/>
      <c r="AA1041" s="128"/>
      <c r="AB1041" s="128"/>
      <c r="AC1041" s="128"/>
      <c r="AD1041" s="128"/>
      <c r="AE1041" s="128"/>
      <c r="AF1041" s="128"/>
      <c r="AG1041" s="128"/>
      <c r="AH1041" s="128"/>
    </row>
    <row r="1042" spans="1:34">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X1042" s="128"/>
      <c r="Y1042" s="128"/>
      <c r="Z1042" s="128"/>
      <c r="AA1042" s="128"/>
      <c r="AB1042" s="128"/>
      <c r="AC1042" s="128"/>
      <c r="AD1042" s="128"/>
      <c r="AE1042" s="128"/>
      <c r="AF1042" s="128"/>
      <c r="AG1042" s="128"/>
      <c r="AH1042" s="128"/>
    </row>
    <row r="1043" spans="1:34">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X1043" s="128"/>
      <c r="Y1043" s="128"/>
      <c r="Z1043" s="128"/>
      <c r="AA1043" s="128"/>
      <c r="AB1043" s="128"/>
      <c r="AC1043" s="128"/>
      <c r="AD1043" s="128"/>
      <c r="AE1043" s="128"/>
      <c r="AF1043" s="128"/>
      <c r="AG1043" s="128"/>
      <c r="AH1043" s="128"/>
    </row>
    <row r="1044" spans="1:34">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X1044" s="128"/>
      <c r="Y1044" s="128"/>
      <c r="Z1044" s="128"/>
      <c r="AA1044" s="128"/>
      <c r="AB1044" s="128"/>
      <c r="AC1044" s="128"/>
      <c r="AD1044" s="128"/>
      <c r="AE1044" s="128"/>
      <c r="AF1044" s="128"/>
      <c r="AG1044" s="128"/>
      <c r="AH1044" s="128"/>
    </row>
    <row r="1045" spans="1:34">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V1045" s="128"/>
      <c r="W1045" s="128"/>
      <c r="X1045" s="128"/>
      <c r="Y1045" s="128"/>
      <c r="Z1045" s="128"/>
      <c r="AA1045" s="128"/>
      <c r="AB1045" s="128"/>
      <c r="AC1045" s="128"/>
      <c r="AD1045" s="128"/>
      <c r="AE1045" s="128"/>
      <c r="AF1045" s="128"/>
      <c r="AG1045" s="128"/>
      <c r="AH1045" s="128"/>
    </row>
    <row r="1046" spans="1:34">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V1046" s="128"/>
      <c r="W1046" s="128"/>
      <c r="X1046" s="128"/>
      <c r="Y1046" s="128"/>
      <c r="Z1046" s="128"/>
      <c r="AA1046" s="128"/>
      <c r="AB1046" s="128"/>
      <c r="AC1046" s="128"/>
      <c r="AD1046" s="128"/>
      <c r="AE1046" s="128"/>
      <c r="AF1046" s="128"/>
      <c r="AG1046" s="128"/>
      <c r="AH1046" s="128"/>
    </row>
    <row r="1047" spans="1:34">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V1047" s="128"/>
      <c r="W1047" s="128"/>
      <c r="X1047" s="128"/>
      <c r="Y1047" s="128"/>
      <c r="Z1047" s="128"/>
      <c r="AA1047" s="128"/>
      <c r="AB1047" s="128"/>
      <c r="AC1047" s="128"/>
      <c r="AD1047" s="128"/>
      <c r="AE1047" s="128"/>
      <c r="AF1047" s="128"/>
      <c r="AG1047" s="128"/>
      <c r="AH1047" s="128"/>
    </row>
    <row r="1048" spans="1:34">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V1048" s="128"/>
      <c r="W1048" s="128"/>
      <c r="X1048" s="128"/>
      <c r="Y1048" s="128"/>
      <c r="Z1048" s="128"/>
      <c r="AA1048" s="128"/>
      <c r="AB1048" s="128"/>
      <c r="AC1048" s="128"/>
      <c r="AD1048" s="128"/>
      <c r="AE1048" s="128"/>
      <c r="AF1048" s="128"/>
      <c r="AG1048" s="128"/>
      <c r="AH1048" s="128"/>
    </row>
    <row r="1049" spans="1:34">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V1049" s="128"/>
      <c r="W1049" s="128"/>
      <c r="X1049" s="128"/>
      <c r="Y1049" s="128"/>
      <c r="Z1049" s="128"/>
      <c r="AA1049" s="128"/>
      <c r="AB1049" s="128"/>
      <c r="AC1049" s="128"/>
      <c r="AD1049" s="128"/>
      <c r="AE1049" s="128"/>
      <c r="AF1049" s="128"/>
      <c r="AG1049" s="128"/>
      <c r="AH1049" s="128"/>
    </row>
    <row r="1050" spans="1:34">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V1050" s="128"/>
      <c r="W1050" s="128"/>
      <c r="X1050" s="128"/>
      <c r="Y1050" s="128"/>
      <c r="Z1050" s="128"/>
      <c r="AA1050" s="128"/>
      <c r="AB1050" s="128"/>
      <c r="AC1050" s="128"/>
      <c r="AD1050" s="128"/>
      <c r="AE1050" s="128"/>
      <c r="AF1050" s="128"/>
      <c r="AG1050" s="128"/>
      <c r="AH1050" s="128"/>
    </row>
    <row r="1051" spans="1:34">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V1051" s="128"/>
      <c r="W1051" s="128"/>
      <c r="X1051" s="128"/>
      <c r="Y1051" s="128"/>
      <c r="Z1051" s="128"/>
      <c r="AA1051" s="128"/>
      <c r="AB1051" s="128"/>
      <c r="AC1051" s="128"/>
      <c r="AD1051" s="128"/>
      <c r="AE1051" s="128"/>
      <c r="AF1051" s="128"/>
      <c r="AG1051" s="128"/>
      <c r="AH1051" s="128"/>
    </row>
    <row r="1052" spans="1:34">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V1052" s="128"/>
      <c r="W1052" s="128"/>
      <c r="X1052" s="128"/>
      <c r="Y1052" s="128"/>
      <c r="Z1052" s="128"/>
      <c r="AA1052" s="128"/>
      <c r="AB1052" s="128"/>
      <c r="AC1052" s="128"/>
      <c r="AD1052" s="128"/>
      <c r="AE1052" s="128"/>
      <c r="AF1052" s="128"/>
      <c r="AG1052" s="128"/>
      <c r="AH1052" s="128"/>
    </row>
    <row r="1053" spans="1:34">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V1053" s="128"/>
      <c r="W1053" s="128"/>
      <c r="X1053" s="128"/>
      <c r="Y1053" s="128"/>
      <c r="Z1053" s="128"/>
      <c r="AA1053" s="128"/>
      <c r="AB1053" s="128"/>
      <c r="AC1053" s="128"/>
      <c r="AD1053" s="128"/>
      <c r="AE1053" s="128"/>
      <c r="AF1053" s="128"/>
      <c r="AG1053" s="128"/>
      <c r="AH1053" s="128"/>
    </row>
    <row r="1054" spans="1:34">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V1054" s="128"/>
      <c r="W1054" s="128"/>
      <c r="X1054" s="128"/>
      <c r="Y1054" s="128"/>
      <c r="Z1054" s="128"/>
      <c r="AA1054" s="128"/>
      <c r="AB1054" s="128"/>
      <c r="AC1054" s="128"/>
      <c r="AD1054" s="128"/>
      <c r="AE1054" s="128"/>
      <c r="AF1054" s="128"/>
      <c r="AG1054" s="128"/>
      <c r="AH1054" s="128"/>
    </row>
    <row r="1055" spans="1:34">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V1055" s="128"/>
      <c r="W1055" s="128"/>
      <c r="X1055" s="128"/>
      <c r="Y1055" s="128"/>
      <c r="Z1055" s="128"/>
      <c r="AA1055" s="128"/>
      <c r="AB1055" s="128"/>
      <c r="AC1055" s="128"/>
      <c r="AD1055" s="128"/>
      <c r="AE1055" s="128"/>
      <c r="AF1055" s="128"/>
      <c r="AG1055" s="128"/>
      <c r="AH1055" s="128"/>
    </row>
    <row r="1056" spans="1:34">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V1056" s="128"/>
      <c r="W1056" s="128"/>
      <c r="X1056" s="128"/>
      <c r="Y1056" s="128"/>
      <c r="Z1056" s="128"/>
      <c r="AA1056" s="128"/>
      <c r="AB1056" s="128"/>
      <c r="AC1056" s="128"/>
      <c r="AD1056" s="128"/>
      <c r="AE1056" s="128"/>
      <c r="AF1056" s="128"/>
      <c r="AG1056" s="128"/>
      <c r="AH1056" s="128"/>
    </row>
    <row r="1057" spans="1:34">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V1057" s="128"/>
      <c r="W1057" s="128"/>
      <c r="X1057" s="128"/>
      <c r="Y1057" s="128"/>
      <c r="Z1057" s="128"/>
      <c r="AA1057" s="128"/>
      <c r="AB1057" s="128"/>
      <c r="AC1057" s="128"/>
      <c r="AD1057" s="128"/>
      <c r="AE1057" s="128"/>
      <c r="AF1057" s="128"/>
      <c r="AG1057" s="128"/>
      <c r="AH1057" s="128"/>
    </row>
    <row r="1058" spans="1:34">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V1058" s="128"/>
      <c r="W1058" s="128"/>
      <c r="X1058" s="128"/>
      <c r="Y1058" s="128"/>
      <c r="Z1058" s="128"/>
      <c r="AA1058" s="128"/>
      <c r="AB1058" s="128"/>
      <c r="AC1058" s="128"/>
      <c r="AD1058" s="128"/>
      <c r="AE1058" s="128"/>
      <c r="AF1058" s="128"/>
      <c r="AG1058" s="128"/>
      <c r="AH1058" s="128"/>
    </row>
    <row r="1059" spans="1:34">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V1059" s="128"/>
      <c r="W1059" s="128"/>
      <c r="X1059" s="128"/>
      <c r="Y1059" s="128"/>
      <c r="Z1059" s="128"/>
      <c r="AA1059" s="128"/>
      <c r="AB1059" s="128"/>
      <c r="AC1059" s="128"/>
      <c r="AD1059" s="128"/>
      <c r="AE1059" s="128"/>
      <c r="AF1059" s="128"/>
      <c r="AG1059" s="128"/>
      <c r="AH1059" s="128"/>
    </row>
    <row r="1060" spans="1:34">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V1060" s="128"/>
      <c r="W1060" s="128"/>
      <c r="X1060" s="128"/>
      <c r="Y1060" s="128"/>
      <c r="Z1060" s="128"/>
      <c r="AA1060" s="128"/>
      <c r="AB1060" s="128"/>
      <c r="AC1060" s="128"/>
      <c r="AD1060" s="128"/>
      <c r="AE1060" s="128"/>
      <c r="AF1060" s="128"/>
      <c r="AG1060" s="128"/>
      <c r="AH1060" s="128"/>
    </row>
    <row r="1061" spans="1:34">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V1061" s="128"/>
      <c r="W1061" s="128"/>
      <c r="X1061" s="128"/>
      <c r="Y1061" s="128"/>
      <c r="Z1061" s="128"/>
      <c r="AA1061" s="128"/>
      <c r="AB1061" s="128"/>
      <c r="AC1061" s="128"/>
      <c r="AD1061" s="128"/>
      <c r="AE1061" s="128"/>
      <c r="AF1061" s="128"/>
      <c r="AG1061" s="128"/>
      <c r="AH1061" s="128"/>
    </row>
    <row r="1062" spans="1:34">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W1062" s="128"/>
      <c r="X1062" s="128"/>
      <c r="Y1062" s="128"/>
      <c r="Z1062" s="128"/>
      <c r="AA1062" s="128"/>
      <c r="AB1062" s="128"/>
      <c r="AC1062" s="128"/>
      <c r="AD1062" s="128"/>
      <c r="AE1062" s="128"/>
      <c r="AF1062" s="128"/>
      <c r="AG1062" s="128"/>
      <c r="AH1062" s="128"/>
    </row>
    <row r="1063" spans="1:34">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V1063" s="128"/>
      <c r="W1063" s="128"/>
      <c r="X1063" s="128"/>
      <c r="Y1063" s="128"/>
      <c r="Z1063" s="128"/>
      <c r="AA1063" s="128"/>
      <c r="AB1063" s="128"/>
      <c r="AC1063" s="128"/>
      <c r="AD1063" s="128"/>
      <c r="AE1063" s="128"/>
      <c r="AF1063" s="128"/>
      <c r="AG1063" s="128"/>
      <c r="AH1063" s="128"/>
    </row>
    <row r="1064" spans="1:34">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W1064" s="128"/>
      <c r="X1064" s="128"/>
      <c r="Y1064" s="128"/>
      <c r="Z1064" s="128"/>
      <c r="AA1064" s="128"/>
      <c r="AB1064" s="128"/>
      <c r="AC1064" s="128"/>
      <c r="AD1064" s="128"/>
      <c r="AE1064" s="128"/>
      <c r="AF1064" s="128"/>
      <c r="AG1064" s="128"/>
      <c r="AH1064" s="128"/>
    </row>
    <row r="1065" spans="1:34">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V1065" s="128"/>
      <c r="W1065" s="128"/>
      <c r="X1065" s="128"/>
      <c r="Y1065" s="128"/>
      <c r="Z1065" s="128"/>
      <c r="AA1065" s="128"/>
      <c r="AB1065" s="128"/>
      <c r="AC1065" s="128"/>
      <c r="AD1065" s="128"/>
      <c r="AE1065" s="128"/>
      <c r="AF1065" s="128"/>
      <c r="AG1065" s="128"/>
      <c r="AH1065" s="128"/>
    </row>
    <row r="1066" spans="1:34">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V1066" s="128"/>
      <c r="W1066" s="128"/>
      <c r="X1066" s="128"/>
      <c r="Y1066" s="128"/>
      <c r="Z1066" s="128"/>
      <c r="AA1066" s="128"/>
      <c r="AB1066" s="128"/>
      <c r="AC1066" s="128"/>
      <c r="AD1066" s="128"/>
      <c r="AE1066" s="128"/>
      <c r="AF1066" s="128"/>
      <c r="AG1066" s="128"/>
      <c r="AH1066" s="128"/>
    </row>
    <row r="1067" spans="1:34">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V1067" s="128"/>
      <c r="W1067" s="128"/>
      <c r="X1067" s="128"/>
      <c r="Y1067" s="128"/>
      <c r="Z1067" s="128"/>
      <c r="AA1067" s="128"/>
      <c r="AB1067" s="128"/>
      <c r="AC1067" s="128"/>
      <c r="AD1067" s="128"/>
      <c r="AE1067" s="128"/>
      <c r="AF1067" s="128"/>
      <c r="AG1067" s="128"/>
      <c r="AH1067" s="128"/>
    </row>
    <row r="1068" spans="1:34">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V1068" s="128"/>
      <c r="W1068" s="128"/>
      <c r="X1068" s="128"/>
      <c r="Y1068" s="128"/>
      <c r="Z1068" s="128"/>
      <c r="AA1068" s="128"/>
      <c r="AB1068" s="128"/>
      <c r="AC1068" s="128"/>
      <c r="AD1068" s="128"/>
      <c r="AE1068" s="128"/>
      <c r="AF1068" s="128"/>
      <c r="AG1068" s="128"/>
      <c r="AH1068" s="128"/>
    </row>
    <row r="1069" spans="1:34">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V1069" s="128"/>
      <c r="W1069" s="128"/>
      <c r="X1069" s="128"/>
      <c r="Y1069" s="128"/>
      <c r="Z1069" s="128"/>
      <c r="AA1069" s="128"/>
      <c r="AB1069" s="128"/>
      <c r="AC1069" s="128"/>
      <c r="AD1069" s="128"/>
      <c r="AE1069" s="128"/>
      <c r="AF1069" s="128"/>
      <c r="AG1069" s="128"/>
      <c r="AH1069" s="128"/>
    </row>
    <row r="1070" spans="1:34">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V1070" s="128"/>
      <c r="W1070" s="128"/>
      <c r="X1070" s="128"/>
      <c r="Y1070" s="128"/>
      <c r="Z1070" s="128"/>
      <c r="AA1070" s="128"/>
      <c r="AB1070" s="128"/>
      <c r="AC1070" s="128"/>
      <c r="AD1070" s="128"/>
      <c r="AE1070" s="128"/>
      <c r="AF1070" s="128"/>
      <c r="AG1070" s="128"/>
      <c r="AH1070" s="128"/>
    </row>
    <row r="1071" spans="1:34">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V1071" s="128"/>
      <c r="W1071" s="128"/>
      <c r="X1071" s="128"/>
      <c r="Y1071" s="128"/>
      <c r="Z1071" s="128"/>
      <c r="AA1071" s="128"/>
      <c r="AB1071" s="128"/>
      <c r="AC1071" s="128"/>
      <c r="AD1071" s="128"/>
      <c r="AE1071" s="128"/>
      <c r="AF1071" s="128"/>
      <c r="AG1071" s="128"/>
      <c r="AH1071" s="128"/>
    </row>
    <row r="1072" spans="1:34">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V1072" s="128"/>
      <c r="W1072" s="128"/>
      <c r="X1072" s="128"/>
      <c r="Y1072" s="128"/>
      <c r="Z1072" s="128"/>
      <c r="AA1072" s="128"/>
      <c r="AB1072" s="128"/>
      <c r="AC1072" s="128"/>
      <c r="AD1072" s="128"/>
      <c r="AE1072" s="128"/>
      <c r="AF1072" s="128"/>
      <c r="AG1072" s="128"/>
      <c r="AH1072" s="128"/>
    </row>
    <row r="1073" spans="1:34">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V1073" s="128"/>
      <c r="W1073" s="128"/>
      <c r="X1073" s="128"/>
      <c r="Y1073" s="128"/>
      <c r="Z1073" s="128"/>
      <c r="AA1073" s="128"/>
      <c r="AB1073" s="128"/>
      <c r="AC1073" s="128"/>
      <c r="AD1073" s="128"/>
      <c r="AE1073" s="128"/>
      <c r="AF1073" s="128"/>
      <c r="AG1073" s="128"/>
      <c r="AH1073" s="128"/>
    </row>
    <row r="1074" spans="1:34">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V1074" s="128"/>
      <c r="W1074" s="128"/>
      <c r="X1074" s="128"/>
      <c r="Y1074" s="128"/>
      <c r="Z1074" s="128"/>
      <c r="AA1074" s="128"/>
      <c r="AB1074" s="128"/>
      <c r="AC1074" s="128"/>
      <c r="AD1074" s="128"/>
      <c r="AE1074" s="128"/>
      <c r="AF1074" s="128"/>
      <c r="AG1074" s="128"/>
      <c r="AH1074" s="128"/>
    </row>
    <row r="1075" spans="1:34">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V1075" s="128"/>
      <c r="W1075" s="128"/>
      <c r="X1075" s="128"/>
      <c r="Y1075" s="128"/>
      <c r="Z1075" s="128"/>
      <c r="AA1075" s="128"/>
      <c r="AB1075" s="128"/>
      <c r="AC1075" s="128"/>
      <c r="AD1075" s="128"/>
      <c r="AE1075" s="128"/>
      <c r="AF1075" s="128"/>
      <c r="AG1075" s="128"/>
      <c r="AH1075" s="128"/>
    </row>
    <row r="1076" spans="1:34">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V1076" s="128"/>
      <c r="W1076" s="128"/>
      <c r="X1076" s="128"/>
      <c r="Y1076" s="128"/>
      <c r="Z1076" s="128"/>
      <c r="AA1076" s="128"/>
      <c r="AB1076" s="128"/>
      <c r="AC1076" s="128"/>
      <c r="AD1076" s="128"/>
      <c r="AE1076" s="128"/>
      <c r="AF1076" s="128"/>
      <c r="AG1076" s="128"/>
      <c r="AH1076" s="128"/>
    </row>
    <row r="1077" spans="1:34">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V1077" s="128"/>
      <c r="W1077" s="128"/>
      <c r="X1077" s="128"/>
      <c r="Y1077" s="128"/>
      <c r="Z1077" s="128"/>
      <c r="AA1077" s="128"/>
      <c r="AB1077" s="128"/>
      <c r="AC1077" s="128"/>
      <c r="AD1077" s="128"/>
      <c r="AE1077" s="128"/>
      <c r="AF1077" s="128"/>
      <c r="AG1077" s="128"/>
      <c r="AH1077" s="128"/>
    </row>
    <row r="1078" spans="1:34">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V1078" s="128"/>
      <c r="W1078" s="128"/>
      <c r="X1078" s="128"/>
      <c r="Y1078" s="128"/>
      <c r="Z1078" s="128"/>
      <c r="AA1078" s="128"/>
      <c r="AB1078" s="128"/>
      <c r="AC1078" s="128"/>
      <c r="AD1078" s="128"/>
      <c r="AE1078" s="128"/>
      <c r="AF1078" s="128"/>
      <c r="AG1078" s="128"/>
      <c r="AH1078" s="128"/>
    </row>
    <row r="1079" spans="1:34">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V1079" s="128"/>
      <c r="W1079" s="128"/>
      <c r="X1079" s="128"/>
      <c r="Y1079" s="128"/>
      <c r="Z1079" s="128"/>
      <c r="AA1079" s="128"/>
      <c r="AB1079" s="128"/>
      <c r="AC1079" s="128"/>
      <c r="AD1079" s="128"/>
      <c r="AE1079" s="128"/>
      <c r="AF1079" s="128"/>
      <c r="AG1079" s="128"/>
      <c r="AH1079" s="128"/>
    </row>
    <row r="1080" spans="1:34">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V1080" s="128"/>
      <c r="W1080" s="128"/>
      <c r="X1080" s="128"/>
      <c r="Y1080" s="128"/>
      <c r="Z1080" s="128"/>
      <c r="AA1080" s="128"/>
      <c r="AB1080" s="128"/>
      <c r="AC1080" s="128"/>
      <c r="AD1080" s="128"/>
      <c r="AE1080" s="128"/>
      <c r="AF1080" s="128"/>
      <c r="AG1080" s="128"/>
      <c r="AH1080" s="128"/>
    </row>
    <row r="1081" spans="1:34">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V1081" s="128"/>
      <c r="W1081" s="128"/>
      <c r="X1081" s="128"/>
      <c r="Y1081" s="128"/>
      <c r="Z1081" s="128"/>
      <c r="AA1081" s="128"/>
      <c r="AB1081" s="128"/>
      <c r="AC1081" s="128"/>
      <c r="AD1081" s="128"/>
      <c r="AE1081" s="128"/>
      <c r="AF1081" s="128"/>
      <c r="AG1081" s="128"/>
      <c r="AH1081" s="128"/>
    </row>
    <row r="1082" spans="1:34">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V1082" s="128"/>
      <c r="W1082" s="128"/>
      <c r="X1082" s="128"/>
      <c r="Y1082" s="128"/>
      <c r="Z1082" s="128"/>
      <c r="AA1082" s="128"/>
      <c r="AB1082" s="128"/>
      <c r="AC1082" s="128"/>
      <c r="AD1082" s="128"/>
      <c r="AE1082" s="128"/>
      <c r="AF1082" s="128"/>
      <c r="AG1082" s="128"/>
      <c r="AH1082" s="128"/>
    </row>
    <row r="1083" spans="1:34">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V1083" s="128"/>
      <c r="W1083" s="128"/>
      <c r="X1083" s="128"/>
      <c r="Y1083" s="128"/>
      <c r="Z1083" s="128"/>
      <c r="AA1083" s="128"/>
      <c r="AB1083" s="128"/>
      <c r="AC1083" s="128"/>
      <c r="AD1083" s="128"/>
      <c r="AE1083" s="128"/>
      <c r="AF1083" s="128"/>
      <c r="AG1083" s="128"/>
      <c r="AH1083" s="128"/>
    </row>
    <row r="1084" spans="1:34">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V1084" s="128"/>
      <c r="W1084" s="128"/>
      <c r="X1084" s="128"/>
      <c r="Y1084" s="128"/>
      <c r="Z1084" s="128"/>
      <c r="AA1084" s="128"/>
      <c r="AB1084" s="128"/>
      <c r="AC1084" s="128"/>
      <c r="AD1084" s="128"/>
      <c r="AE1084" s="128"/>
      <c r="AF1084" s="128"/>
      <c r="AG1084" s="128"/>
      <c r="AH1084" s="128"/>
    </row>
    <row r="1085" spans="1:34">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V1085" s="128"/>
      <c r="W1085" s="128"/>
      <c r="X1085" s="128"/>
      <c r="Y1085" s="128"/>
      <c r="Z1085" s="128"/>
      <c r="AA1085" s="128"/>
      <c r="AB1085" s="128"/>
      <c r="AC1085" s="128"/>
      <c r="AD1085" s="128"/>
      <c r="AE1085" s="128"/>
      <c r="AF1085" s="128"/>
      <c r="AG1085" s="128"/>
      <c r="AH1085" s="128"/>
    </row>
    <row r="1086" spans="1:34">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V1086" s="128"/>
      <c r="W1086" s="128"/>
      <c r="X1086" s="128"/>
      <c r="Y1086" s="128"/>
      <c r="Z1086" s="128"/>
      <c r="AA1086" s="128"/>
      <c r="AB1086" s="128"/>
      <c r="AC1086" s="128"/>
      <c r="AD1086" s="128"/>
      <c r="AE1086" s="128"/>
      <c r="AF1086" s="128"/>
      <c r="AG1086" s="128"/>
      <c r="AH1086" s="128"/>
    </row>
    <row r="1087" spans="1:34">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V1087" s="128"/>
      <c r="W1087" s="128"/>
      <c r="X1087" s="128"/>
      <c r="Y1087" s="128"/>
      <c r="Z1087" s="128"/>
      <c r="AA1087" s="128"/>
      <c r="AB1087" s="128"/>
      <c r="AC1087" s="128"/>
      <c r="AD1087" s="128"/>
      <c r="AE1087" s="128"/>
      <c r="AF1087" s="128"/>
      <c r="AG1087" s="128"/>
      <c r="AH1087" s="128"/>
    </row>
    <row r="1088" spans="1:34">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V1088" s="128"/>
      <c r="W1088" s="128"/>
      <c r="X1088" s="128"/>
      <c r="Y1088" s="128"/>
      <c r="Z1088" s="128"/>
      <c r="AA1088" s="128"/>
      <c r="AB1088" s="128"/>
      <c r="AC1088" s="128"/>
      <c r="AD1088" s="128"/>
      <c r="AE1088" s="128"/>
      <c r="AF1088" s="128"/>
      <c r="AG1088" s="128"/>
      <c r="AH1088" s="128"/>
    </row>
    <row r="1089" spans="1:34">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V1089" s="128"/>
      <c r="W1089" s="128"/>
      <c r="X1089" s="128"/>
      <c r="Y1089" s="128"/>
      <c r="Z1089" s="128"/>
      <c r="AA1089" s="128"/>
      <c r="AB1089" s="128"/>
      <c r="AC1089" s="128"/>
      <c r="AD1089" s="128"/>
      <c r="AE1089" s="128"/>
      <c r="AF1089" s="128"/>
      <c r="AG1089" s="128"/>
      <c r="AH1089" s="128"/>
    </row>
    <row r="1090" spans="1:34">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V1090" s="128"/>
      <c r="W1090" s="128"/>
      <c r="X1090" s="128"/>
      <c r="Y1090" s="128"/>
      <c r="Z1090" s="128"/>
      <c r="AA1090" s="128"/>
      <c r="AB1090" s="128"/>
      <c r="AC1090" s="128"/>
      <c r="AD1090" s="128"/>
      <c r="AE1090" s="128"/>
      <c r="AF1090" s="128"/>
      <c r="AG1090" s="128"/>
      <c r="AH1090" s="128"/>
    </row>
    <row r="1091" spans="1:34">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V1091" s="128"/>
      <c r="W1091" s="128"/>
      <c r="X1091" s="128"/>
      <c r="Y1091" s="128"/>
      <c r="Z1091" s="128"/>
      <c r="AA1091" s="128"/>
      <c r="AB1091" s="128"/>
      <c r="AC1091" s="128"/>
      <c r="AD1091" s="128"/>
      <c r="AE1091" s="128"/>
      <c r="AF1091" s="128"/>
      <c r="AG1091" s="128"/>
      <c r="AH1091" s="128"/>
    </row>
    <row r="1092" spans="1:34">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V1092" s="128"/>
      <c r="W1092" s="128"/>
      <c r="X1092" s="128"/>
      <c r="Y1092" s="128"/>
      <c r="Z1092" s="128"/>
      <c r="AA1092" s="128"/>
      <c r="AB1092" s="128"/>
      <c r="AC1092" s="128"/>
      <c r="AD1092" s="128"/>
      <c r="AE1092" s="128"/>
      <c r="AF1092" s="128"/>
      <c r="AG1092" s="128"/>
      <c r="AH1092" s="128"/>
    </row>
    <row r="1093" spans="1:34">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V1093" s="128"/>
      <c r="W1093" s="128"/>
      <c r="X1093" s="128"/>
      <c r="Y1093" s="128"/>
      <c r="Z1093" s="128"/>
      <c r="AA1093" s="128"/>
      <c r="AB1093" s="128"/>
      <c r="AC1093" s="128"/>
      <c r="AD1093" s="128"/>
      <c r="AE1093" s="128"/>
      <c r="AF1093" s="128"/>
      <c r="AG1093" s="128"/>
      <c r="AH1093" s="128"/>
    </row>
    <row r="1094" spans="1:34">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V1094" s="128"/>
      <c r="W1094" s="128"/>
      <c r="X1094" s="128"/>
      <c r="Y1094" s="128"/>
      <c r="Z1094" s="128"/>
      <c r="AA1094" s="128"/>
      <c r="AB1094" s="128"/>
      <c r="AC1094" s="128"/>
      <c r="AD1094" s="128"/>
      <c r="AE1094" s="128"/>
      <c r="AF1094" s="128"/>
      <c r="AG1094" s="128"/>
      <c r="AH1094" s="128"/>
    </row>
    <row r="1095" spans="1:34">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V1095" s="128"/>
      <c r="W1095" s="128"/>
      <c r="X1095" s="128"/>
      <c r="Y1095" s="128"/>
      <c r="Z1095" s="128"/>
      <c r="AA1095" s="128"/>
      <c r="AB1095" s="128"/>
      <c r="AC1095" s="128"/>
      <c r="AD1095" s="128"/>
      <c r="AE1095" s="128"/>
      <c r="AF1095" s="128"/>
      <c r="AG1095" s="128"/>
      <c r="AH1095" s="128"/>
    </row>
    <row r="1096" spans="1:34">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V1096" s="128"/>
      <c r="W1096" s="128"/>
      <c r="X1096" s="128"/>
      <c r="Y1096" s="128"/>
      <c r="Z1096" s="128"/>
      <c r="AA1096" s="128"/>
      <c r="AB1096" s="128"/>
      <c r="AC1096" s="128"/>
      <c r="AD1096" s="128"/>
      <c r="AE1096" s="128"/>
      <c r="AF1096" s="128"/>
      <c r="AG1096" s="128"/>
      <c r="AH1096" s="128"/>
    </row>
    <row r="1097" spans="1:34">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V1097" s="128"/>
      <c r="W1097" s="128"/>
      <c r="X1097" s="128"/>
      <c r="Y1097" s="128"/>
      <c r="Z1097" s="128"/>
      <c r="AA1097" s="128"/>
      <c r="AB1097" s="128"/>
      <c r="AC1097" s="128"/>
      <c r="AD1097" s="128"/>
      <c r="AE1097" s="128"/>
      <c r="AF1097" s="128"/>
      <c r="AG1097" s="128"/>
      <c r="AH1097" s="128"/>
    </row>
    <row r="1098" spans="1:34">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V1098" s="128"/>
      <c r="W1098" s="128"/>
      <c r="X1098" s="128"/>
      <c r="Y1098" s="128"/>
      <c r="Z1098" s="128"/>
      <c r="AA1098" s="128"/>
      <c r="AB1098" s="128"/>
      <c r="AC1098" s="128"/>
      <c r="AD1098" s="128"/>
      <c r="AE1098" s="128"/>
      <c r="AF1098" s="128"/>
      <c r="AG1098" s="128"/>
      <c r="AH1098" s="128"/>
    </row>
    <row r="1099" spans="1:34">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V1099" s="128"/>
      <c r="W1099" s="128"/>
      <c r="X1099" s="128"/>
      <c r="Y1099" s="128"/>
      <c r="Z1099" s="128"/>
      <c r="AA1099" s="128"/>
      <c r="AB1099" s="128"/>
      <c r="AC1099" s="128"/>
      <c r="AD1099" s="128"/>
      <c r="AE1099" s="128"/>
      <c r="AF1099" s="128"/>
      <c r="AG1099" s="128"/>
      <c r="AH1099" s="128"/>
    </row>
    <row r="1100" spans="1:34">
      <c r="A1100" s="128"/>
      <c r="B1100" s="338"/>
      <c r="C1100" s="338"/>
      <c r="D1100" s="338"/>
      <c r="E1100" s="338"/>
      <c r="F1100" s="338"/>
      <c r="G1100" s="338"/>
      <c r="H1100" s="338"/>
      <c r="I1100" s="338"/>
      <c r="J1100" s="338"/>
      <c r="K1100" s="338"/>
      <c r="L1100" s="338"/>
      <c r="M1100" s="338"/>
      <c r="N1100" s="338"/>
      <c r="O1100" s="338"/>
      <c r="P1100" s="338"/>
      <c r="Q1100" s="338"/>
      <c r="R1100" s="338"/>
      <c r="S1100" s="338"/>
      <c r="T1100" s="338"/>
      <c r="U1100" s="338"/>
      <c r="V1100" s="338"/>
      <c r="W1100" s="338"/>
      <c r="X1100" s="338"/>
      <c r="Y1100" s="338"/>
      <c r="Z1100" s="338"/>
      <c r="AA1100" s="338"/>
      <c r="AB1100" s="338"/>
      <c r="AC1100" s="338"/>
      <c r="AD1100" s="338"/>
      <c r="AE1100" s="338"/>
      <c r="AF1100" s="338"/>
      <c r="AG1100" s="338"/>
      <c r="AH1100" s="338"/>
    </row>
    <row r="1101" spans="1:34">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V1101" s="128"/>
      <c r="W1101" s="128"/>
      <c r="X1101" s="128"/>
      <c r="Y1101" s="128"/>
      <c r="Z1101" s="128"/>
      <c r="AA1101" s="128"/>
      <c r="AB1101" s="128"/>
      <c r="AC1101" s="128"/>
      <c r="AD1101" s="128"/>
      <c r="AE1101" s="128"/>
      <c r="AF1101" s="128"/>
      <c r="AG1101" s="128"/>
      <c r="AH1101" s="128"/>
    </row>
    <row r="1102" spans="1:34">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V1102" s="128"/>
      <c r="W1102" s="128"/>
      <c r="X1102" s="128"/>
      <c r="Y1102" s="128"/>
      <c r="Z1102" s="128"/>
      <c r="AA1102" s="128"/>
      <c r="AB1102" s="128"/>
      <c r="AC1102" s="128"/>
      <c r="AD1102" s="128"/>
      <c r="AE1102" s="128"/>
      <c r="AF1102" s="128"/>
      <c r="AG1102" s="128"/>
      <c r="AH1102" s="128"/>
    </row>
    <row r="1103" spans="1:34">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V1103" s="128"/>
      <c r="W1103" s="128"/>
      <c r="X1103" s="128"/>
      <c r="Y1103" s="128"/>
      <c r="Z1103" s="128"/>
      <c r="AA1103" s="128"/>
      <c r="AB1103" s="128"/>
      <c r="AC1103" s="128"/>
      <c r="AD1103" s="128"/>
      <c r="AE1103" s="128"/>
      <c r="AF1103" s="128"/>
      <c r="AG1103" s="128"/>
      <c r="AH1103" s="128"/>
    </row>
    <row r="1104" spans="1:34">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V1104" s="128"/>
      <c r="W1104" s="128"/>
      <c r="X1104" s="128"/>
      <c r="Y1104" s="128"/>
      <c r="Z1104" s="128"/>
      <c r="AA1104" s="128"/>
      <c r="AB1104" s="128"/>
      <c r="AC1104" s="128"/>
      <c r="AD1104" s="128"/>
      <c r="AE1104" s="128"/>
      <c r="AF1104" s="128"/>
      <c r="AG1104" s="128"/>
      <c r="AH1104" s="128"/>
    </row>
    <row r="1105" spans="1:34">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V1105" s="128"/>
      <c r="W1105" s="128"/>
      <c r="X1105" s="128"/>
      <c r="Y1105" s="128"/>
      <c r="Z1105" s="128"/>
      <c r="AA1105" s="128"/>
      <c r="AB1105" s="128"/>
      <c r="AC1105" s="128"/>
      <c r="AD1105" s="128"/>
      <c r="AE1105" s="128"/>
      <c r="AF1105" s="128"/>
      <c r="AG1105" s="128"/>
      <c r="AH1105" s="128"/>
    </row>
    <row r="1106" spans="1:34">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V1106" s="128"/>
      <c r="W1106" s="128"/>
      <c r="X1106" s="128"/>
      <c r="Y1106" s="128"/>
      <c r="Z1106" s="128"/>
      <c r="AA1106" s="128"/>
      <c r="AB1106" s="128"/>
      <c r="AC1106" s="128"/>
      <c r="AD1106" s="128"/>
      <c r="AE1106" s="128"/>
      <c r="AF1106" s="128"/>
      <c r="AG1106" s="128"/>
      <c r="AH1106" s="128"/>
    </row>
    <row r="1107" spans="1:34">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V1107" s="128"/>
      <c r="W1107" s="128"/>
      <c r="X1107" s="128"/>
      <c r="Y1107" s="128"/>
      <c r="Z1107" s="128"/>
      <c r="AA1107" s="128"/>
      <c r="AB1107" s="128"/>
      <c r="AC1107" s="128"/>
      <c r="AD1107" s="128"/>
      <c r="AE1107" s="128"/>
      <c r="AF1107" s="128"/>
      <c r="AG1107" s="128"/>
      <c r="AH1107" s="128"/>
    </row>
    <row r="1108" spans="1:34">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V1108" s="128"/>
      <c r="W1108" s="128"/>
      <c r="X1108" s="128"/>
      <c r="Y1108" s="128"/>
      <c r="Z1108" s="128"/>
      <c r="AA1108" s="128"/>
      <c r="AB1108" s="128"/>
      <c r="AC1108" s="128"/>
      <c r="AD1108" s="128"/>
      <c r="AE1108" s="128"/>
      <c r="AF1108" s="128"/>
      <c r="AG1108" s="128"/>
      <c r="AH1108" s="128"/>
    </row>
    <row r="1109" spans="1:34">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V1109" s="128"/>
      <c r="W1109" s="128"/>
      <c r="X1109" s="128"/>
      <c r="Y1109" s="128"/>
      <c r="Z1109" s="128"/>
      <c r="AA1109" s="128"/>
      <c r="AB1109" s="128"/>
      <c r="AC1109" s="128"/>
      <c r="AD1109" s="128"/>
      <c r="AE1109" s="128"/>
      <c r="AF1109" s="128"/>
      <c r="AG1109" s="128"/>
      <c r="AH1109" s="128"/>
    </row>
    <row r="1110" spans="1:34">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V1110" s="128"/>
      <c r="W1110" s="128"/>
      <c r="X1110" s="128"/>
      <c r="Y1110" s="128"/>
      <c r="Z1110" s="128"/>
      <c r="AA1110" s="128"/>
      <c r="AB1110" s="128"/>
      <c r="AC1110" s="128"/>
      <c r="AD1110" s="128"/>
      <c r="AE1110" s="128"/>
      <c r="AF1110" s="128"/>
      <c r="AG1110" s="128"/>
      <c r="AH1110" s="128"/>
    </row>
    <row r="1111" spans="1:34">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V1111" s="128"/>
      <c r="W1111" s="128"/>
      <c r="X1111" s="128"/>
      <c r="Y1111" s="128"/>
      <c r="Z1111" s="128"/>
      <c r="AA1111" s="128"/>
      <c r="AB1111" s="128"/>
      <c r="AC1111" s="128"/>
      <c r="AD1111" s="128"/>
      <c r="AE1111" s="128"/>
      <c r="AF1111" s="128"/>
      <c r="AG1111" s="128"/>
      <c r="AH1111" s="128"/>
    </row>
    <row r="1112" spans="1:34">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V1112" s="128"/>
      <c r="W1112" s="128"/>
      <c r="X1112" s="128"/>
      <c r="Y1112" s="128"/>
      <c r="Z1112" s="128"/>
      <c r="AA1112" s="128"/>
      <c r="AB1112" s="128"/>
      <c r="AC1112" s="128"/>
      <c r="AD1112" s="128"/>
      <c r="AE1112" s="128"/>
      <c r="AF1112" s="128"/>
      <c r="AG1112" s="128"/>
      <c r="AH1112" s="128"/>
    </row>
    <row r="1113" spans="1:34">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V1113" s="128"/>
      <c r="W1113" s="128"/>
      <c r="X1113" s="128"/>
      <c r="Y1113" s="128"/>
      <c r="Z1113" s="128"/>
      <c r="AA1113" s="128"/>
      <c r="AB1113" s="128"/>
      <c r="AC1113" s="128"/>
      <c r="AD1113" s="128"/>
      <c r="AE1113" s="128"/>
      <c r="AF1113" s="128"/>
      <c r="AG1113" s="128"/>
      <c r="AH1113" s="128"/>
    </row>
    <row r="1114" spans="1:34">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V1114" s="128"/>
      <c r="W1114" s="128"/>
      <c r="X1114" s="128"/>
      <c r="Y1114" s="128"/>
      <c r="Z1114" s="128"/>
      <c r="AA1114" s="128"/>
      <c r="AB1114" s="128"/>
      <c r="AC1114" s="128"/>
      <c r="AD1114" s="128"/>
      <c r="AE1114" s="128"/>
      <c r="AF1114" s="128"/>
      <c r="AG1114" s="128"/>
      <c r="AH1114" s="128"/>
    </row>
    <row r="1115" spans="1:34">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V1115" s="128"/>
      <c r="W1115" s="128"/>
      <c r="X1115" s="128"/>
      <c r="Y1115" s="128"/>
      <c r="Z1115" s="128"/>
      <c r="AA1115" s="128"/>
      <c r="AB1115" s="128"/>
      <c r="AC1115" s="128"/>
      <c r="AD1115" s="128"/>
      <c r="AE1115" s="128"/>
      <c r="AF1115" s="128"/>
      <c r="AG1115" s="128"/>
      <c r="AH1115" s="128"/>
    </row>
    <row r="1116" spans="1:34">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V1116" s="128"/>
      <c r="W1116" s="128"/>
      <c r="X1116" s="128"/>
      <c r="Y1116" s="128"/>
      <c r="Z1116" s="128"/>
      <c r="AA1116" s="128"/>
      <c r="AB1116" s="128"/>
      <c r="AC1116" s="128"/>
      <c r="AD1116" s="128"/>
      <c r="AE1116" s="128"/>
      <c r="AF1116" s="128"/>
      <c r="AG1116" s="128"/>
      <c r="AH1116" s="128"/>
    </row>
    <row r="1117" spans="1:34">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V1117" s="128"/>
      <c r="W1117" s="128"/>
      <c r="X1117" s="128"/>
      <c r="Y1117" s="128"/>
      <c r="Z1117" s="128"/>
      <c r="AA1117" s="128"/>
      <c r="AB1117" s="128"/>
      <c r="AC1117" s="128"/>
      <c r="AD1117" s="128"/>
      <c r="AE1117" s="128"/>
      <c r="AF1117" s="128"/>
      <c r="AG1117" s="128"/>
      <c r="AH1117" s="128"/>
    </row>
    <row r="1118" spans="1:34">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V1118" s="128"/>
      <c r="W1118" s="128"/>
      <c r="X1118" s="128"/>
      <c r="Y1118" s="128"/>
      <c r="Z1118" s="128"/>
      <c r="AA1118" s="128"/>
      <c r="AB1118" s="128"/>
      <c r="AC1118" s="128"/>
      <c r="AD1118" s="128"/>
      <c r="AE1118" s="128"/>
      <c r="AF1118" s="128"/>
      <c r="AG1118" s="128"/>
      <c r="AH1118" s="128"/>
    </row>
    <row r="1119" spans="1:34">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V1119" s="128"/>
      <c r="W1119" s="128"/>
      <c r="X1119" s="128"/>
      <c r="Y1119" s="128"/>
      <c r="Z1119" s="128"/>
      <c r="AA1119" s="128"/>
      <c r="AB1119" s="128"/>
      <c r="AC1119" s="128"/>
      <c r="AD1119" s="128"/>
      <c r="AE1119" s="128"/>
      <c r="AF1119" s="128"/>
      <c r="AG1119" s="128"/>
      <c r="AH1119" s="128"/>
    </row>
    <row r="1120" spans="1:34">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V1120" s="128"/>
      <c r="W1120" s="128"/>
      <c r="X1120" s="128"/>
      <c r="Y1120" s="128"/>
      <c r="Z1120" s="128"/>
      <c r="AA1120" s="128"/>
      <c r="AB1120" s="128"/>
      <c r="AC1120" s="128"/>
      <c r="AD1120" s="128"/>
      <c r="AE1120" s="128"/>
      <c r="AF1120" s="128"/>
      <c r="AG1120" s="128"/>
      <c r="AH1120" s="128"/>
    </row>
    <row r="1121" spans="1:34">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V1121" s="128"/>
      <c r="W1121" s="128"/>
      <c r="X1121" s="128"/>
      <c r="Y1121" s="128"/>
      <c r="Z1121" s="128"/>
      <c r="AA1121" s="128"/>
      <c r="AB1121" s="128"/>
      <c r="AC1121" s="128"/>
      <c r="AD1121" s="128"/>
      <c r="AE1121" s="128"/>
      <c r="AF1121" s="128"/>
      <c r="AG1121" s="128"/>
      <c r="AH1121" s="128"/>
    </row>
    <row r="1122" spans="1:34">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V1122" s="128"/>
      <c r="W1122" s="128"/>
      <c r="X1122" s="128"/>
      <c r="Y1122" s="128"/>
      <c r="Z1122" s="128"/>
      <c r="AA1122" s="128"/>
      <c r="AB1122" s="128"/>
      <c r="AC1122" s="128"/>
      <c r="AD1122" s="128"/>
      <c r="AE1122" s="128"/>
      <c r="AF1122" s="128"/>
      <c r="AG1122" s="128"/>
      <c r="AH1122" s="128"/>
    </row>
    <row r="1123" spans="1:34">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V1123" s="128"/>
      <c r="W1123" s="128"/>
      <c r="X1123" s="128"/>
      <c r="Y1123" s="128"/>
      <c r="Z1123" s="128"/>
      <c r="AA1123" s="128"/>
      <c r="AB1123" s="128"/>
      <c r="AC1123" s="128"/>
      <c r="AD1123" s="128"/>
      <c r="AE1123" s="128"/>
      <c r="AF1123" s="128"/>
      <c r="AG1123" s="128"/>
      <c r="AH1123" s="128"/>
    </row>
    <row r="1124" spans="1:34">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V1124" s="128"/>
      <c r="W1124" s="128"/>
      <c r="X1124" s="128"/>
      <c r="Y1124" s="128"/>
      <c r="Z1124" s="128"/>
      <c r="AA1124" s="128"/>
      <c r="AB1124" s="128"/>
      <c r="AC1124" s="128"/>
      <c r="AD1124" s="128"/>
      <c r="AE1124" s="128"/>
      <c r="AF1124" s="128"/>
      <c r="AG1124" s="128"/>
      <c r="AH1124" s="128"/>
    </row>
    <row r="1125" spans="1:34">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X1125" s="128"/>
      <c r="Y1125" s="128"/>
      <c r="Z1125" s="128"/>
      <c r="AA1125" s="128"/>
      <c r="AB1125" s="128"/>
      <c r="AC1125" s="128"/>
      <c r="AD1125" s="128"/>
      <c r="AE1125" s="128"/>
      <c r="AF1125" s="128"/>
      <c r="AG1125" s="128"/>
      <c r="AH1125" s="128"/>
    </row>
    <row r="1126" spans="1:34">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V1126" s="128"/>
      <c r="W1126" s="128"/>
      <c r="X1126" s="128"/>
      <c r="Y1126" s="128"/>
      <c r="Z1126" s="128"/>
      <c r="AA1126" s="128"/>
      <c r="AB1126" s="128"/>
      <c r="AC1126" s="128"/>
      <c r="AD1126" s="128"/>
      <c r="AE1126" s="128"/>
      <c r="AF1126" s="128"/>
      <c r="AG1126" s="128"/>
      <c r="AH1126" s="128"/>
    </row>
    <row r="1127" spans="1:34">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X1127" s="128"/>
      <c r="Y1127" s="128"/>
      <c r="Z1127" s="128"/>
      <c r="AA1127" s="128"/>
      <c r="AB1127" s="128"/>
      <c r="AC1127" s="128"/>
      <c r="AD1127" s="128"/>
      <c r="AE1127" s="128"/>
      <c r="AF1127" s="128"/>
      <c r="AG1127" s="128"/>
      <c r="AH1127" s="128"/>
    </row>
    <row r="1128" spans="1:34">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V1128" s="128"/>
      <c r="W1128" s="128"/>
      <c r="X1128" s="128"/>
      <c r="Y1128" s="128"/>
      <c r="Z1128" s="128"/>
      <c r="AA1128" s="128"/>
      <c r="AB1128" s="128"/>
      <c r="AC1128" s="128"/>
      <c r="AD1128" s="128"/>
      <c r="AE1128" s="128"/>
      <c r="AF1128" s="128"/>
      <c r="AG1128" s="128"/>
      <c r="AH1128" s="128"/>
    </row>
    <row r="1129" spans="1:34">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V1129" s="128"/>
      <c r="W1129" s="128"/>
      <c r="X1129" s="128"/>
      <c r="Y1129" s="128"/>
      <c r="Z1129" s="128"/>
      <c r="AA1129" s="128"/>
      <c r="AB1129" s="128"/>
      <c r="AC1129" s="128"/>
      <c r="AD1129" s="128"/>
      <c r="AE1129" s="128"/>
      <c r="AF1129" s="128"/>
      <c r="AG1129" s="128"/>
      <c r="AH1129" s="128"/>
    </row>
    <row r="1130" spans="1:34">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V1130" s="128"/>
      <c r="W1130" s="128"/>
      <c r="X1130" s="128"/>
      <c r="Y1130" s="128"/>
      <c r="Z1130" s="128"/>
      <c r="AA1130" s="128"/>
      <c r="AB1130" s="128"/>
      <c r="AC1130" s="128"/>
      <c r="AD1130" s="128"/>
      <c r="AE1130" s="128"/>
      <c r="AF1130" s="128"/>
      <c r="AG1130" s="128"/>
      <c r="AH1130" s="128"/>
    </row>
    <row r="1131" spans="1:34">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V1131" s="128"/>
      <c r="W1131" s="128"/>
      <c r="X1131" s="128"/>
      <c r="Y1131" s="128"/>
      <c r="Z1131" s="128"/>
      <c r="AA1131" s="128"/>
      <c r="AB1131" s="128"/>
      <c r="AC1131" s="128"/>
      <c r="AD1131" s="128"/>
      <c r="AE1131" s="128"/>
      <c r="AF1131" s="128"/>
      <c r="AG1131" s="128"/>
      <c r="AH1131" s="128"/>
    </row>
    <row r="1132" spans="1:34">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V1132" s="128"/>
      <c r="W1132" s="128"/>
      <c r="X1132" s="128"/>
      <c r="Y1132" s="128"/>
      <c r="Z1132" s="128"/>
      <c r="AA1132" s="128"/>
      <c r="AB1132" s="128"/>
      <c r="AC1132" s="128"/>
      <c r="AD1132" s="128"/>
      <c r="AE1132" s="128"/>
      <c r="AF1132" s="128"/>
      <c r="AG1132" s="128"/>
      <c r="AH1132" s="128"/>
    </row>
    <row r="1133" spans="1:34">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V1133" s="128"/>
      <c r="W1133" s="128"/>
      <c r="X1133" s="128"/>
      <c r="Y1133" s="128"/>
      <c r="Z1133" s="128"/>
      <c r="AA1133" s="128"/>
      <c r="AB1133" s="128"/>
      <c r="AC1133" s="128"/>
      <c r="AD1133" s="128"/>
      <c r="AE1133" s="128"/>
      <c r="AF1133" s="128"/>
      <c r="AG1133" s="128"/>
      <c r="AH1133" s="128"/>
    </row>
    <row r="1134" spans="1:34">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V1134" s="128"/>
      <c r="W1134" s="128"/>
      <c r="X1134" s="128"/>
      <c r="Y1134" s="128"/>
      <c r="Z1134" s="128"/>
      <c r="AA1134" s="128"/>
      <c r="AB1134" s="128"/>
      <c r="AC1134" s="128"/>
      <c r="AD1134" s="128"/>
      <c r="AE1134" s="128"/>
      <c r="AF1134" s="128"/>
      <c r="AG1134" s="128"/>
      <c r="AH1134" s="128"/>
    </row>
    <row r="1135" spans="1:34">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V1135" s="128"/>
      <c r="W1135" s="128"/>
      <c r="X1135" s="128"/>
      <c r="Y1135" s="128"/>
      <c r="Z1135" s="128"/>
      <c r="AA1135" s="128"/>
      <c r="AB1135" s="128"/>
      <c r="AC1135" s="128"/>
      <c r="AD1135" s="128"/>
      <c r="AE1135" s="128"/>
      <c r="AF1135" s="128"/>
      <c r="AG1135" s="128"/>
      <c r="AH1135" s="128"/>
    </row>
    <row r="1136" spans="1:34">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V1136" s="128"/>
      <c r="W1136" s="128"/>
      <c r="X1136" s="128"/>
      <c r="Y1136" s="128"/>
      <c r="Z1136" s="128"/>
      <c r="AA1136" s="128"/>
      <c r="AB1136" s="128"/>
      <c r="AC1136" s="128"/>
      <c r="AD1136" s="128"/>
      <c r="AE1136" s="128"/>
      <c r="AF1136" s="128"/>
      <c r="AG1136" s="128"/>
      <c r="AH1136" s="128"/>
    </row>
    <row r="1137" spans="1:34">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V1137" s="128"/>
      <c r="W1137" s="128"/>
      <c r="X1137" s="128"/>
      <c r="Y1137" s="128"/>
      <c r="Z1137" s="128"/>
      <c r="AA1137" s="128"/>
      <c r="AB1137" s="128"/>
      <c r="AC1137" s="128"/>
      <c r="AD1137" s="128"/>
      <c r="AE1137" s="128"/>
      <c r="AF1137" s="128"/>
      <c r="AG1137" s="128"/>
      <c r="AH1137" s="128"/>
    </row>
    <row r="1138" spans="1:34">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V1138" s="128"/>
      <c r="W1138" s="128"/>
      <c r="X1138" s="128"/>
      <c r="Y1138" s="128"/>
      <c r="Z1138" s="128"/>
      <c r="AA1138" s="128"/>
      <c r="AB1138" s="128"/>
      <c r="AC1138" s="128"/>
      <c r="AD1138" s="128"/>
      <c r="AE1138" s="128"/>
      <c r="AF1138" s="128"/>
      <c r="AG1138" s="128"/>
      <c r="AH1138" s="128"/>
    </row>
    <row r="1139" spans="1:34">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V1139" s="128"/>
      <c r="W1139" s="128"/>
      <c r="X1139" s="128"/>
      <c r="Y1139" s="128"/>
      <c r="Z1139" s="128"/>
      <c r="AA1139" s="128"/>
      <c r="AB1139" s="128"/>
      <c r="AC1139" s="128"/>
      <c r="AD1139" s="128"/>
      <c r="AE1139" s="128"/>
      <c r="AF1139" s="128"/>
      <c r="AG1139" s="128"/>
      <c r="AH1139" s="128"/>
    </row>
    <row r="1140" spans="1:34">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V1140" s="128"/>
      <c r="W1140" s="128"/>
      <c r="X1140" s="128"/>
      <c r="Y1140" s="128"/>
      <c r="Z1140" s="128"/>
      <c r="AA1140" s="128"/>
      <c r="AB1140" s="128"/>
      <c r="AC1140" s="128"/>
      <c r="AD1140" s="128"/>
      <c r="AE1140" s="128"/>
      <c r="AF1140" s="128"/>
      <c r="AG1140" s="128"/>
      <c r="AH1140" s="128"/>
    </row>
    <row r="1141" spans="1:34">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V1141" s="128"/>
      <c r="W1141" s="128"/>
      <c r="X1141" s="128"/>
      <c r="Y1141" s="128"/>
      <c r="Z1141" s="128"/>
      <c r="AA1141" s="128"/>
      <c r="AB1141" s="128"/>
      <c r="AC1141" s="128"/>
      <c r="AD1141" s="128"/>
      <c r="AE1141" s="128"/>
      <c r="AF1141" s="128"/>
      <c r="AG1141" s="128"/>
      <c r="AH1141" s="128"/>
    </row>
    <row r="1142" spans="1:34">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V1142" s="128"/>
      <c r="W1142" s="128"/>
      <c r="X1142" s="128"/>
      <c r="Y1142" s="128"/>
      <c r="Z1142" s="128"/>
      <c r="AA1142" s="128"/>
      <c r="AB1142" s="128"/>
      <c r="AC1142" s="128"/>
      <c r="AD1142" s="128"/>
      <c r="AE1142" s="128"/>
      <c r="AF1142" s="128"/>
      <c r="AG1142" s="128"/>
      <c r="AH1142" s="128"/>
    </row>
    <row r="1143" spans="1:34">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V1143" s="128"/>
      <c r="W1143" s="128"/>
      <c r="X1143" s="128"/>
      <c r="Y1143" s="128"/>
      <c r="Z1143" s="128"/>
      <c r="AA1143" s="128"/>
      <c r="AB1143" s="128"/>
      <c r="AC1143" s="128"/>
      <c r="AD1143" s="128"/>
      <c r="AE1143" s="128"/>
      <c r="AF1143" s="128"/>
      <c r="AG1143" s="128"/>
      <c r="AH1143" s="128"/>
    </row>
    <row r="1144" spans="1:34">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V1144" s="128"/>
      <c r="W1144" s="128"/>
      <c r="X1144" s="128"/>
      <c r="Y1144" s="128"/>
      <c r="Z1144" s="128"/>
      <c r="AA1144" s="128"/>
      <c r="AB1144" s="128"/>
      <c r="AC1144" s="128"/>
      <c r="AD1144" s="128"/>
      <c r="AE1144" s="128"/>
      <c r="AF1144" s="128"/>
      <c r="AG1144" s="128"/>
      <c r="AH1144" s="128"/>
    </row>
    <row r="1145" spans="1:34">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V1145" s="128"/>
      <c r="W1145" s="128"/>
      <c r="X1145" s="128"/>
      <c r="Y1145" s="128"/>
      <c r="Z1145" s="128"/>
      <c r="AA1145" s="128"/>
      <c r="AB1145" s="128"/>
      <c r="AC1145" s="128"/>
      <c r="AD1145" s="128"/>
      <c r="AE1145" s="128"/>
      <c r="AF1145" s="128"/>
      <c r="AG1145" s="128"/>
      <c r="AH1145" s="128"/>
    </row>
    <row r="1146" spans="1:34">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V1146" s="128"/>
      <c r="W1146" s="128"/>
      <c r="X1146" s="128"/>
      <c r="Y1146" s="128"/>
      <c r="Z1146" s="128"/>
      <c r="AA1146" s="128"/>
      <c r="AB1146" s="128"/>
      <c r="AC1146" s="128"/>
      <c r="AD1146" s="128"/>
      <c r="AE1146" s="128"/>
      <c r="AF1146" s="128"/>
      <c r="AG1146" s="128"/>
      <c r="AH1146" s="128"/>
    </row>
    <row r="1147" spans="1:34">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V1147" s="128"/>
      <c r="W1147" s="128"/>
      <c r="X1147" s="128"/>
      <c r="Y1147" s="128"/>
      <c r="Z1147" s="128"/>
      <c r="AA1147" s="128"/>
      <c r="AB1147" s="128"/>
      <c r="AC1147" s="128"/>
      <c r="AD1147" s="128"/>
      <c r="AE1147" s="128"/>
      <c r="AF1147" s="128"/>
      <c r="AG1147" s="128"/>
      <c r="AH1147" s="128"/>
    </row>
    <row r="1148" spans="1:34">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V1148" s="128"/>
      <c r="W1148" s="128"/>
      <c r="X1148" s="128"/>
      <c r="Y1148" s="128"/>
      <c r="Z1148" s="128"/>
      <c r="AA1148" s="128"/>
      <c r="AB1148" s="128"/>
      <c r="AC1148" s="128"/>
      <c r="AD1148" s="128"/>
      <c r="AE1148" s="128"/>
      <c r="AF1148" s="128"/>
      <c r="AG1148" s="128"/>
      <c r="AH1148" s="128"/>
    </row>
    <row r="1149" spans="1:34">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V1149" s="128"/>
      <c r="W1149" s="128"/>
      <c r="X1149" s="128"/>
      <c r="Y1149" s="128"/>
      <c r="Z1149" s="128"/>
      <c r="AA1149" s="128"/>
      <c r="AB1149" s="128"/>
      <c r="AC1149" s="128"/>
      <c r="AD1149" s="128"/>
      <c r="AE1149" s="128"/>
      <c r="AF1149" s="128"/>
      <c r="AG1149" s="128"/>
      <c r="AH1149" s="128"/>
    </row>
    <row r="1150" spans="1:34">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V1150" s="128"/>
      <c r="W1150" s="128"/>
      <c r="X1150" s="128"/>
      <c r="Y1150" s="128"/>
      <c r="Z1150" s="128"/>
      <c r="AA1150" s="128"/>
      <c r="AB1150" s="128"/>
      <c r="AC1150" s="128"/>
      <c r="AD1150" s="128"/>
      <c r="AE1150" s="128"/>
      <c r="AF1150" s="128"/>
      <c r="AG1150" s="128"/>
      <c r="AH1150" s="128"/>
    </row>
    <row r="1151" spans="1:34">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V1151" s="128"/>
      <c r="W1151" s="128"/>
      <c r="X1151" s="128"/>
      <c r="Y1151" s="128"/>
      <c r="Z1151" s="128"/>
      <c r="AA1151" s="128"/>
      <c r="AB1151" s="128"/>
      <c r="AC1151" s="128"/>
      <c r="AD1151" s="128"/>
      <c r="AE1151" s="128"/>
      <c r="AF1151" s="128"/>
      <c r="AG1151" s="128"/>
      <c r="AH1151" s="128"/>
    </row>
    <row r="1152" spans="1:34">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V1152" s="128"/>
      <c r="W1152" s="128"/>
      <c r="X1152" s="128"/>
      <c r="Y1152" s="128"/>
      <c r="Z1152" s="128"/>
      <c r="AA1152" s="128"/>
      <c r="AB1152" s="128"/>
      <c r="AC1152" s="128"/>
      <c r="AD1152" s="128"/>
      <c r="AE1152" s="128"/>
      <c r="AF1152" s="128"/>
      <c r="AG1152" s="128"/>
      <c r="AH1152" s="128"/>
    </row>
    <row r="1153" spans="1:34">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V1153" s="128"/>
      <c r="W1153" s="128"/>
      <c r="X1153" s="128"/>
      <c r="Y1153" s="128"/>
      <c r="Z1153" s="128"/>
      <c r="AA1153" s="128"/>
      <c r="AB1153" s="128"/>
      <c r="AC1153" s="128"/>
      <c r="AD1153" s="128"/>
      <c r="AE1153" s="128"/>
      <c r="AF1153" s="128"/>
      <c r="AG1153" s="128"/>
      <c r="AH1153" s="128"/>
    </row>
    <row r="1154" spans="1:34">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V1154" s="128"/>
      <c r="W1154" s="128"/>
      <c r="X1154" s="128"/>
      <c r="Y1154" s="128"/>
      <c r="Z1154" s="128"/>
      <c r="AA1154" s="128"/>
      <c r="AB1154" s="128"/>
      <c r="AC1154" s="128"/>
      <c r="AD1154" s="128"/>
      <c r="AE1154" s="128"/>
      <c r="AF1154" s="128"/>
      <c r="AG1154" s="128"/>
      <c r="AH1154" s="128"/>
    </row>
    <row r="1155" spans="1:34">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V1155" s="128"/>
      <c r="W1155" s="128"/>
      <c r="X1155" s="128"/>
      <c r="Y1155" s="128"/>
      <c r="Z1155" s="128"/>
      <c r="AA1155" s="128"/>
      <c r="AB1155" s="128"/>
      <c r="AC1155" s="128"/>
      <c r="AD1155" s="128"/>
      <c r="AE1155" s="128"/>
      <c r="AF1155" s="128"/>
      <c r="AG1155" s="128"/>
      <c r="AH1155" s="128"/>
    </row>
    <row r="1156" spans="1:34">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V1156" s="128"/>
      <c r="W1156" s="128"/>
      <c r="X1156" s="128"/>
      <c r="Y1156" s="128"/>
      <c r="Z1156" s="128"/>
      <c r="AA1156" s="128"/>
      <c r="AB1156" s="128"/>
      <c r="AC1156" s="128"/>
      <c r="AD1156" s="128"/>
      <c r="AE1156" s="128"/>
      <c r="AF1156" s="128"/>
      <c r="AG1156" s="128"/>
      <c r="AH1156" s="128"/>
    </row>
    <row r="1157" spans="1:34">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V1157" s="128"/>
      <c r="W1157" s="128"/>
      <c r="X1157" s="128"/>
      <c r="Y1157" s="128"/>
      <c r="Z1157" s="128"/>
      <c r="AA1157" s="128"/>
      <c r="AB1157" s="128"/>
      <c r="AC1157" s="128"/>
      <c r="AD1157" s="128"/>
      <c r="AE1157" s="128"/>
      <c r="AF1157" s="128"/>
      <c r="AG1157" s="128"/>
      <c r="AH1157" s="128"/>
    </row>
    <row r="1158" spans="1:34">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V1158" s="128"/>
      <c r="W1158" s="128"/>
      <c r="X1158" s="128"/>
      <c r="Y1158" s="128"/>
      <c r="Z1158" s="128"/>
      <c r="AA1158" s="128"/>
      <c r="AB1158" s="128"/>
      <c r="AC1158" s="128"/>
      <c r="AD1158" s="128"/>
      <c r="AE1158" s="128"/>
      <c r="AF1158" s="128"/>
      <c r="AG1158" s="128"/>
      <c r="AH1158" s="128"/>
    </row>
    <row r="1159" spans="1:34">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V1159" s="128"/>
      <c r="W1159" s="128"/>
      <c r="X1159" s="128"/>
      <c r="Y1159" s="128"/>
      <c r="Z1159" s="128"/>
      <c r="AA1159" s="128"/>
      <c r="AB1159" s="128"/>
      <c r="AC1159" s="128"/>
      <c r="AD1159" s="128"/>
      <c r="AE1159" s="128"/>
      <c r="AF1159" s="128"/>
      <c r="AG1159" s="128"/>
      <c r="AH1159" s="128"/>
    </row>
    <row r="1160" spans="1:34">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V1160" s="128"/>
      <c r="W1160" s="128"/>
      <c r="X1160" s="128"/>
      <c r="Y1160" s="128"/>
      <c r="Z1160" s="128"/>
      <c r="AA1160" s="128"/>
      <c r="AB1160" s="128"/>
      <c r="AC1160" s="128"/>
      <c r="AD1160" s="128"/>
      <c r="AE1160" s="128"/>
      <c r="AF1160" s="128"/>
      <c r="AG1160" s="128"/>
      <c r="AH1160" s="128"/>
    </row>
    <row r="1161" spans="1:34">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V1161" s="128"/>
      <c r="W1161" s="128"/>
      <c r="X1161" s="128"/>
      <c r="Y1161" s="128"/>
      <c r="Z1161" s="128"/>
      <c r="AA1161" s="128"/>
      <c r="AB1161" s="128"/>
      <c r="AC1161" s="128"/>
      <c r="AD1161" s="128"/>
      <c r="AE1161" s="128"/>
      <c r="AF1161" s="128"/>
      <c r="AG1161" s="128"/>
      <c r="AH1161" s="128"/>
    </row>
    <row r="1162" spans="1:34">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V1162" s="128"/>
      <c r="W1162" s="128"/>
      <c r="X1162" s="128"/>
      <c r="Y1162" s="128"/>
      <c r="Z1162" s="128"/>
      <c r="AA1162" s="128"/>
      <c r="AB1162" s="128"/>
      <c r="AC1162" s="128"/>
      <c r="AD1162" s="128"/>
      <c r="AE1162" s="128"/>
      <c r="AF1162" s="128"/>
      <c r="AG1162" s="128"/>
      <c r="AH1162" s="128"/>
    </row>
    <row r="1163" spans="1:34">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V1163" s="128"/>
      <c r="W1163" s="128"/>
      <c r="X1163" s="128"/>
      <c r="Y1163" s="128"/>
      <c r="Z1163" s="128"/>
      <c r="AA1163" s="128"/>
      <c r="AB1163" s="128"/>
      <c r="AC1163" s="128"/>
      <c r="AD1163" s="128"/>
      <c r="AE1163" s="128"/>
      <c r="AF1163" s="128"/>
      <c r="AG1163" s="128"/>
      <c r="AH1163" s="128"/>
    </row>
    <row r="1164" spans="1:34">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V1164" s="128"/>
      <c r="W1164" s="128"/>
      <c r="X1164" s="128"/>
      <c r="Y1164" s="128"/>
      <c r="Z1164" s="128"/>
      <c r="AA1164" s="128"/>
      <c r="AB1164" s="128"/>
      <c r="AC1164" s="128"/>
      <c r="AD1164" s="128"/>
      <c r="AE1164" s="128"/>
      <c r="AF1164" s="128"/>
      <c r="AG1164" s="128"/>
      <c r="AH1164" s="128"/>
    </row>
    <row r="1165" spans="1:34">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V1165" s="128"/>
      <c r="W1165" s="128"/>
      <c r="X1165" s="128"/>
      <c r="Y1165" s="128"/>
      <c r="Z1165" s="128"/>
      <c r="AA1165" s="128"/>
      <c r="AB1165" s="128"/>
      <c r="AC1165" s="128"/>
      <c r="AD1165" s="128"/>
      <c r="AE1165" s="128"/>
      <c r="AF1165" s="128"/>
      <c r="AG1165" s="128"/>
      <c r="AH1165" s="128"/>
    </row>
    <row r="1166" spans="1:34">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X1166" s="128"/>
      <c r="Y1166" s="128"/>
      <c r="Z1166" s="128"/>
      <c r="AA1166" s="128"/>
      <c r="AB1166" s="128"/>
      <c r="AC1166" s="128"/>
      <c r="AD1166" s="128"/>
      <c r="AE1166" s="128"/>
      <c r="AF1166" s="128"/>
      <c r="AG1166" s="128"/>
      <c r="AH1166" s="128"/>
    </row>
    <row r="1167" spans="1:34">
      <c r="A1167" s="128"/>
      <c r="B1167" s="128"/>
      <c r="C1167" s="128"/>
      <c r="D1167" s="128"/>
      <c r="E1167" s="128"/>
      <c r="F1167" s="128"/>
      <c r="G1167" s="128"/>
      <c r="H1167" s="128"/>
      <c r="I1167" s="128"/>
      <c r="J1167" s="128"/>
      <c r="K1167" s="128"/>
      <c r="L1167" s="128"/>
      <c r="M1167" s="128"/>
      <c r="N1167" s="128"/>
      <c r="O1167" s="128"/>
      <c r="P1167" s="128"/>
      <c r="Q1167" s="128"/>
      <c r="R1167" s="128"/>
      <c r="S1167" s="128"/>
      <c r="T1167" s="128"/>
      <c r="U1167" s="128"/>
      <c r="V1167" s="128"/>
      <c r="W1167" s="128"/>
      <c r="X1167" s="128"/>
      <c r="Y1167" s="128"/>
      <c r="Z1167" s="128"/>
      <c r="AA1167" s="128"/>
      <c r="AB1167" s="128"/>
      <c r="AC1167" s="128"/>
      <c r="AD1167" s="128"/>
      <c r="AE1167" s="128"/>
      <c r="AF1167" s="128"/>
      <c r="AG1167" s="128"/>
      <c r="AH1167" s="128"/>
    </row>
    <row r="1168" spans="1:34">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X1168" s="128"/>
      <c r="Y1168" s="128"/>
      <c r="Z1168" s="128"/>
      <c r="AA1168" s="128"/>
      <c r="AB1168" s="128"/>
      <c r="AC1168" s="128"/>
      <c r="AD1168" s="128"/>
      <c r="AE1168" s="128"/>
      <c r="AF1168" s="128"/>
      <c r="AG1168" s="128"/>
      <c r="AH1168" s="128"/>
    </row>
    <row r="1169" spans="1:34">
      <c r="A1169" s="128"/>
      <c r="B1169" s="128"/>
      <c r="C1169" s="128"/>
      <c r="D1169" s="128"/>
      <c r="E1169" s="128"/>
      <c r="F1169" s="128"/>
      <c r="G1169" s="128"/>
      <c r="H1169" s="128"/>
      <c r="I1169" s="128"/>
      <c r="J1169" s="128"/>
      <c r="K1169" s="128"/>
      <c r="L1169" s="128"/>
      <c r="M1169" s="128"/>
      <c r="N1169" s="128"/>
      <c r="O1169" s="128"/>
      <c r="P1169" s="128"/>
      <c r="Q1169" s="128"/>
      <c r="R1169" s="128"/>
      <c r="S1169" s="128"/>
      <c r="T1169" s="128"/>
      <c r="U1169" s="128"/>
      <c r="V1169" s="128"/>
      <c r="W1169" s="128"/>
      <c r="X1169" s="128"/>
      <c r="Y1169" s="128"/>
      <c r="Z1169" s="128"/>
      <c r="AA1169" s="128"/>
      <c r="AB1169" s="128"/>
      <c r="AC1169" s="128"/>
      <c r="AD1169" s="128"/>
      <c r="AE1169" s="128"/>
      <c r="AF1169" s="128"/>
      <c r="AG1169" s="128"/>
      <c r="AH1169" s="128"/>
    </row>
    <row r="1170" spans="1:34">
      <c r="A1170" s="128"/>
      <c r="B1170" s="128"/>
      <c r="C1170" s="128"/>
      <c r="D1170" s="128"/>
      <c r="E1170" s="128"/>
      <c r="F1170" s="128"/>
      <c r="G1170" s="128"/>
      <c r="H1170" s="128"/>
      <c r="I1170" s="128"/>
      <c r="J1170" s="128"/>
      <c r="K1170" s="128"/>
      <c r="L1170" s="128"/>
      <c r="M1170" s="128"/>
      <c r="N1170" s="128"/>
      <c r="O1170" s="128"/>
      <c r="P1170" s="128"/>
      <c r="Q1170" s="128"/>
      <c r="R1170" s="128"/>
      <c r="S1170" s="128"/>
      <c r="T1170" s="128"/>
      <c r="U1170" s="128"/>
      <c r="V1170" s="128"/>
      <c r="W1170" s="128"/>
      <c r="X1170" s="128"/>
      <c r="Y1170" s="128"/>
      <c r="Z1170" s="128"/>
      <c r="AA1170" s="128"/>
      <c r="AB1170" s="128"/>
      <c r="AC1170" s="128"/>
      <c r="AD1170" s="128"/>
      <c r="AE1170" s="128"/>
      <c r="AF1170" s="128"/>
      <c r="AG1170" s="128"/>
      <c r="AH1170" s="128"/>
    </row>
    <row r="1171" spans="1:34">
      <c r="A1171" s="128"/>
      <c r="B1171" s="128"/>
      <c r="C1171" s="128"/>
      <c r="D1171" s="128"/>
      <c r="E1171" s="128"/>
      <c r="F1171" s="128"/>
      <c r="G1171" s="128"/>
      <c r="H1171" s="128"/>
      <c r="I1171" s="128"/>
      <c r="J1171" s="128"/>
      <c r="K1171" s="128"/>
      <c r="L1171" s="128"/>
      <c r="M1171" s="128"/>
      <c r="N1171" s="128"/>
      <c r="O1171" s="128"/>
      <c r="P1171" s="128"/>
      <c r="Q1171" s="128"/>
      <c r="R1171" s="128"/>
      <c r="S1171" s="128"/>
      <c r="T1171" s="128"/>
      <c r="U1171" s="128"/>
      <c r="V1171" s="128"/>
      <c r="W1171" s="128"/>
      <c r="X1171" s="128"/>
      <c r="Y1171" s="128"/>
      <c r="Z1171" s="128"/>
      <c r="AA1171" s="128"/>
      <c r="AB1171" s="128"/>
      <c r="AC1171" s="128"/>
      <c r="AD1171" s="128"/>
      <c r="AE1171" s="128"/>
      <c r="AF1171" s="128"/>
      <c r="AG1171" s="128"/>
      <c r="AH1171" s="128"/>
    </row>
    <row r="1172" spans="1:34">
      <c r="A1172" s="128"/>
      <c r="B1172" s="128"/>
      <c r="C1172" s="128"/>
      <c r="D1172" s="128"/>
      <c r="E1172" s="128"/>
      <c r="F1172" s="128"/>
      <c r="G1172" s="128"/>
      <c r="H1172" s="128"/>
      <c r="I1172" s="128"/>
      <c r="J1172" s="128"/>
      <c r="K1172" s="128"/>
      <c r="L1172" s="128"/>
      <c r="M1172" s="128"/>
      <c r="N1172" s="128"/>
      <c r="O1172" s="128"/>
      <c r="P1172" s="128"/>
      <c r="Q1172" s="128"/>
      <c r="R1172" s="128"/>
      <c r="S1172" s="128"/>
      <c r="T1172" s="128"/>
      <c r="U1172" s="128"/>
      <c r="V1172" s="128"/>
      <c r="W1172" s="128"/>
      <c r="X1172" s="128"/>
      <c r="Y1172" s="128"/>
      <c r="Z1172" s="128"/>
      <c r="AA1172" s="128"/>
      <c r="AB1172" s="128"/>
      <c r="AC1172" s="128"/>
      <c r="AD1172" s="128"/>
      <c r="AE1172" s="128"/>
      <c r="AF1172" s="128"/>
      <c r="AG1172" s="128"/>
      <c r="AH1172" s="128"/>
    </row>
    <row r="1173" spans="1:34">
      <c r="A1173" s="128"/>
      <c r="B1173" s="128"/>
      <c r="C1173" s="128"/>
      <c r="D1173" s="128"/>
      <c r="E1173" s="128"/>
      <c r="F1173" s="128"/>
      <c r="G1173" s="128"/>
      <c r="H1173" s="128"/>
      <c r="I1173" s="128"/>
      <c r="J1173" s="128"/>
      <c r="K1173" s="128"/>
      <c r="L1173" s="128"/>
      <c r="M1173" s="128"/>
      <c r="N1173" s="128"/>
      <c r="O1173" s="128"/>
      <c r="P1173" s="128"/>
      <c r="Q1173" s="128"/>
      <c r="R1173" s="128"/>
      <c r="S1173" s="128"/>
      <c r="T1173" s="128"/>
      <c r="U1173" s="128"/>
      <c r="V1173" s="128"/>
      <c r="W1173" s="128"/>
      <c r="X1173" s="128"/>
      <c r="Y1173" s="128"/>
      <c r="Z1173" s="128"/>
      <c r="AA1173" s="128"/>
      <c r="AB1173" s="128"/>
      <c r="AC1173" s="128"/>
      <c r="AD1173" s="128"/>
      <c r="AE1173" s="128"/>
      <c r="AF1173" s="128"/>
      <c r="AG1173" s="128"/>
      <c r="AH1173" s="128"/>
    </row>
    <row r="1174" spans="1:34">
      <c r="A1174" s="128"/>
      <c r="B1174" s="128"/>
      <c r="C1174" s="128"/>
      <c r="D1174" s="128"/>
      <c r="E1174" s="128"/>
      <c r="F1174" s="128"/>
      <c r="G1174" s="128"/>
      <c r="H1174" s="128"/>
      <c r="I1174" s="128"/>
      <c r="J1174" s="128"/>
      <c r="K1174" s="128"/>
      <c r="L1174" s="128"/>
      <c r="M1174" s="128"/>
      <c r="N1174" s="128"/>
      <c r="O1174" s="128"/>
      <c r="P1174" s="128"/>
      <c r="Q1174" s="128"/>
      <c r="R1174" s="128"/>
      <c r="S1174" s="128"/>
      <c r="T1174" s="128"/>
      <c r="U1174" s="128"/>
      <c r="V1174" s="128"/>
      <c r="W1174" s="128"/>
      <c r="X1174" s="128"/>
      <c r="Y1174" s="128"/>
      <c r="Z1174" s="128"/>
      <c r="AA1174" s="128"/>
      <c r="AB1174" s="128"/>
      <c r="AC1174" s="128"/>
      <c r="AD1174" s="128"/>
      <c r="AE1174" s="128"/>
      <c r="AF1174" s="128"/>
      <c r="AG1174" s="128"/>
      <c r="AH1174" s="128"/>
    </row>
    <row r="1175" spans="1:34">
      <c r="A1175" s="128"/>
      <c r="B1175" s="128"/>
      <c r="C1175" s="128"/>
      <c r="D1175" s="128"/>
      <c r="E1175" s="128"/>
      <c r="F1175" s="128"/>
      <c r="G1175" s="128"/>
      <c r="H1175" s="128"/>
      <c r="I1175" s="128"/>
      <c r="J1175" s="128"/>
      <c r="K1175" s="128"/>
      <c r="L1175" s="128"/>
      <c r="M1175" s="128"/>
      <c r="N1175" s="128"/>
      <c r="O1175" s="128"/>
      <c r="P1175" s="128"/>
      <c r="Q1175" s="128"/>
      <c r="R1175" s="128"/>
      <c r="S1175" s="128"/>
      <c r="T1175" s="128"/>
      <c r="U1175" s="128"/>
      <c r="V1175" s="128"/>
      <c r="W1175" s="128"/>
      <c r="X1175" s="128"/>
      <c r="Y1175" s="128"/>
      <c r="Z1175" s="128"/>
      <c r="AA1175" s="128"/>
      <c r="AB1175" s="128"/>
      <c r="AC1175" s="128"/>
      <c r="AD1175" s="128"/>
      <c r="AE1175" s="128"/>
      <c r="AF1175" s="128"/>
      <c r="AG1175" s="128"/>
      <c r="AH1175" s="128"/>
    </row>
    <row r="1176" spans="1:34">
      <c r="A1176" s="128"/>
      <c r="B1176" s="128"/>
      <c r="C1176" s="128"/>
      <c r="D1176" s="128"/>
      <c r="E1176" s="128"/>
      <c r="F1176" s="128"/>
      <c r="G1176" s="128"/>
      <c r="H1176" s="128"/>
      <c r="I1176" s="128"/>
      <c r="J1176" s="128"/>
      <c r="K1176" s="128"/>
      <c r="L1176" s="128"/>
      <c r="M1176" s="128"/>
      <c r="N1176" s="128"/>
      <c r="O1176" s="128"/>
      <c r="P1176" s="128"/>
      <c r="Q1176" s="128"/>
      <c r="R1176" s="128"/>
      <c r="S1176" s="128"/>
      <c r="T1176" s="128"/>
      <c r="U1176" s="128"/>
      <c r="V1176" s="128"/>
      <c r="W1176" s="128"/>
      <c r="X1176" s="128"/>
      <c r="Y1176" s="128"/>
      <c r="Z1176" s="128"/>
      <c r="AA1176" s="128"/>
      <c r="AB1176" s="128"/>
      <c r="AC1176" s="128"/>
      <c r="AD1176" s="128"/>
      <c r="AE1176" s="128"/>
      <c r="AF1176" s="128"/>
      <c r="AG1176" s="128"/>
      <c r="AH1176" s="128"/>
    </row>
    <row r="1177" spans="1:34">
      <c r="A1177" s="128"/>
      <c r="B1177" s="128"/>
      <c r="C1177" s="128"/>
      <c r="D1177" s="128"/>
      <c r="E1177" s="128"/>
      <c r="F1177" s="128"/>
      <c r="G1177" s="128"/>
      <c r="H1177" s="128"/>
      <c r="I1177" s="128"/>
      <c r="J1177" s="128"/>
      <c r="K1177" s="128"/>
      <c r="L1177" s="128"/>
      <c r="M1177" s="128"/>
      <c r="N1177" s="128"/>
      <c r="O1177" s="128"/>
      <c r="P1177" s="128"/>
      <c r="Q1177" s="128"/>
      <c r="R1177" s="128"/>
      <c r="S1177" s="128"/>
      <c r="T1177" s="128"/>
      <c r="U1177" s="128"/>
      <c r="V1177" s="128"/>
      <c r="W1177" s="128"/>
      <c r="X1177" s="128"/>
      <c r="Y1177" s="128"/>
      <c r="Z1177" s="128"/>
      <c r="AA1177" s="128"/>
      <c r="AB1177" s="128"/>
      <c r="AC1177" s="128"/>
      <c r="AD1177" s="128"/>
      <c r="AE1177" s="128"/>
      <c r="AF1177" s="128"/>
      <c r="AG1177" s="128"/>
      <c r="AH1177" s="128"/>
    </row>
    <row r="1178" spans="1:34">
      <c r="A1178" s="128"/>
      <c r="B1178" s="128"/>
      <c r="C1178" s="128"/>
      <c r="D1178" s="128"/>
      <c r="E1178" s="128"/>
      <c r="F1178" s="128"/>
      <c r="G1178" s="128"/>
      <c r="H1178" s="128"/>
      <c r="I1178" s="128"/>
      <c r="J1178" s="128"/>
      <c r="K1178" s="128"/>
      <c r="L1178" s="128"/>
      <c r="M1178" s="128"/>
      <c r="N1178" s="128"/>
      <c r="O1178" s="128"/>
      <c r="P1178" s="128"/>
      <c r="Q1178" s="128"/>
      <c r="R1178" s="128"/>
      <c r="S1178" s="128"/>
      <c r="T1178" s="128"/>
      <c r="U1178" s="128"/>
      <c r="V1178" s="128"/>
      <c r="W1178" s="128"/>
      <c r="X1178" s="128"/>
      <c r="Y1178" s="128"/>
      <c r="Z1178" s="128"/>
      <c r="AA1178" s="128"/>
      <c r="AB1178" s="128"/>
      <c r="AC1178" s="128"/>
      <c r="AD1178" s="128"/>
      <c r="AE1178" s="128"/>
      <c r="AF1178" s="128"/>
      <c r="AG1178" s="128"/>
      <c r="AH1178" s="128"/>
    </row>
    <row r="1179" spans="1:34">
      <c r="A1179" s="128"/>
      <c r="B1179" s="128"/>
      <c r="C1179" s="128"/>
      <c r="D1179" s="128"/>
      <c r="E1179" s="128"/>
      <c r="F1179" s="128"/>
      <c r="G1179" s="128"/>
      <c r="H1179" s="128"/>
      <c r="I1179" s="128"/>
      <c r="J1179" s="128"/>
      <c r="K1179" s="128"/>
      <c r="L1179" s="128"/>
      <c r="M1179" s="128"/>
      <c r="N1179" s="128"/>
      <c r="O1179" s="128"/>
      <c r="P1179" s="128"/>
      <c r="Q1179" s="128"/>
      <c r="R1179" s="128"/>
      <c r="S1179" s="128"/>
      <c r="T1179" s="128"/>
      <c r="U1179" s="128"/>
      <c r="V1179" s="128"/>
      <c r="W1179" s="128"/>
      <c r="X1179" s="128"/>
      <c r="Y1179" s="128"/>
      <c r="Z1179" s="128"/>
      <c r="AA1179" s="128"/>
      <c r="AB1179" s="128"/>
      <c r="AC1179" s="128"/>
      <c r="AD1179" s="128"/>
      <c r="AE1179" s="128"/>
      <c r="AF1179" s="128"/>
      <c r="AG1179" s="128"/>
      <c r="AH1179" s="128"/>
    </row>
    <row r="1180" spans="1:34">
      <c r="A1180" s="128"/>
      <c r="B1180" s="128"/>
      <c r="C1180" s="128"/>
      <c r="D1180" s="128"/>
      <c r="E1180" s="128"/>
      <c r="F1180" s="128"/>
      <c r="G1180" s="128"/>
      <c r="H1180" s="128"/>
      <c r="I1180" s="128"/>
      <c r="J1180" s="128"/>
      <c r="K1180" s="128"/>
      <c r="L1180" s="128"/>
      <c r="M1180" s="128"/>
      <c r="N1180" s="128"/>
      <c r="O1180" s="128"/>
      <c r="P1180" s="128"/>
      <c r="Q1180" s="128"/>
      <c r="R1180" s="128"/>
      <c r="S1180" s="128"/>
      <c r="T1180" s="128"/>
      <c r="U1180" s="128"/>
      <c r="V1180" s="128"/>
      <c r="W1180" s="128"/>
      <c r="X1180" s="128"/>
      <c r="Y1180" s="128"/>
      <c r="Z1180" s="128"/>
      <c r="AA1180" s="128"/>
      <c r="AB1180" s="128"/>
      <c r="AC1180" s="128"/>
      <c r="AD1180" s="128"/>
      <c r="AE1180" s="128"/>
      <c r="AF1180" s="128"/>
      <c r="AG1180" s="128"/>
      <c r="AH1180" s="128"/>
    </row>
    <row r="1181" spans="1:34">
      <c r="A1181" s="128"/>
      <c r="B1181" s="128"/>
      <c r="C1181" s="128"/>
      <c r="D1181" s="128"/>
      <c r="E1181" s="128"/>
      <c r="F1181" s="128"/>
      <c r="G1181" s="128"/>
      <c r="H1181" s="128"/>
      <c r="I1181" s="128"/>
      <c r="J1181" s="128"/>
      <c r="K1181" s="128"/>
      <c r="L1181" s="128"/>
      <c r="M1181" s="128"/>
      <c r="N1181" s="128"/>
      <c r="O1181" s="128"/>
      <c r="P1181" s="128"/>
      <c r="Q1181" s="128"/>
      <c r="R1181" s="128"/>
      <c r="S1181" s="128"/>
      <c r="T1181" s="128"/>
      <c r="U1181" s="128"/>
      <c r="V1181" s="128"/>
      <c r="W1181" s="128"/>
      <c r="X1181" s="128"/>
      <c r="Y1181" s="128"/>
      <c r="Z1181" s="128"/>
      <c r="AA1181" s="128"/>
      <c r="AB1181" s="128"/>
      <c r="AC1181" s="128"/>
      <c r="AD1181" s="128"/>
      <c r="AE1181" s="128"/>
      <c r="AF1181" s="128"/>
      <c r="AG1181" s="128"/>
      <c r="AH1181" s="128"/>
    </row>
    <row r="1182" spans="1:34">
      <c r="A1182" s="128"/>
      <c r="B1182" s="128"/>
      <c r="C1182" s="128"/>
      <c r="D1182" s="128"/>
      <c r="E1182" s="128"/>
      <c r="F1182" s="128"/>
      <c r="G1182" s="128"/>
      <c r="H1182" s="128"/>
      <c r="I1182" s="128"/>
      <c r="J1182" s="128"/>
      <c r="K1182" s="128"/>
      <c r="L1182" s="128"/>
      <c r="M1182" s="128"/>
      <c r="N1182" s="128"/>
      <c r="O1182" s="128"/>
      <c r="P1182" s="128"/>
      <c r="Q1182" s="128"/>
      <c r="R1182" s="128"/>
      <c r="S1182" s="128"/>
      <c r="T1182" s="128"/>
      <c r="U1182" s="128"/>
      <c r="V1182" s="128"/>
      <c r="W1182" s="128"/>
      <c r="X1182" s="128"/>
      <c r="Y1182" s="128"/>
      <c r="Z1182" s="128"/>
      <c r="AA1182" s="128"/>
      <c r="AB1182" s="128"/>
      <c r="AC1182" s="128"/>
      <c r="AD1182" s="128"/>
      <c r="AE1182" s="128"/>
      <c r="AF1182" s="128"/>
      <c r="AG1182" s="128"/>
      <c r="AH1182" s="128"/>
    </row>
    <row r="1183" spans="1:34">
      <c r="A1183" s="128"/>
      <c r="B1183" s="128"/>
      <c r="C1183" s="128"/>
      <c r="D1183" s="128"/>
      <c r="E1183" s="128"/>
      <c r="F1183" s="128"/>
      <c r="G1183" s="128"/>
      <c r="H1183" s="128"/>
      <c r="I1183" s="128"/>
      <c r="J1183" s="128"/>
      <c r="K1183" s="128"/>
      <c r="L1183" s="128"/>
      <c r="M1183" s="128"/>
      <c r="N1183" s="128"/>
      <c r="O1183" s="128"/>
      <c r="P1183" s="128"/>
      <c r="Q1183" s="128"/>
      <c r="R1183" s="128"/>
      <c r="S1183" s="128"/>
      <c r="T1183" s="128"/>
      <c r="U1183" s="128"/>
      <c r="V1183" s="128"/>
      <c r="W1183" s="128"/>
      <c r="X1183" s="128"/>
      <c r="Y1183" s="128"/>
      <c r="Z1183" s="128"/>
      <c r="AA1183" s="128"/>
      <c r="AB1183" s="128"/>
      <c r="AC1183" s="128"/>
      <c r="AD1183" s="128"/>
      <c r="AE1183" s="128"/>
      <c r="AF1183" s="128"/>
      <c r="AG1183" s="128"/>
      <c r="AH1183" s="128"/>
    </row>
    <row r="1184" spans="1:34">
      <c r="A1184" s="128"/>
      <c r="B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28"/>
      <c r="AA1184" s="128"/>
      <c r="AB1184" s="128"/>
      <c r="AC1184" s="128"/>
      <c r="AD1184" s="128"/>
      <c r="AE1184" s="128"/>
      <c r="AF1184" s="128"/>
      <c r="AG1184" s="128"/>
      <c r="AH1184" s="128"/>
    </row>
    <row r="1185" spans="1:34">
      <c r="A1185" s="128"/>
      <c r="B1185" s="128"/>
      <c r="C1185" s="128"/>
      <c r="D1185" s="128"/>
      <c r="E1185" s="128"/>
      <c r="F1185" s="128"/>
      <c r="G1185" s="128"/>
      <c r="H1185" s="128"/>
      <c r="I1185" s="128"/>
      <c r="J1185" s="128"/>
      <c r="K1185" s="128"/>
      <c r="L1185" s="128"/>
      <c r="M1185" s="128"/>
      <c r="N1185" s="128"/>
      <c r="O1185" s="128"/>
      <c r="P1185" s="128"/>
      <c r="Q1185" s="128"/>
      <c r="R1185" s="128"/>
      <c r="S1185" s="128"/>
      <c r="T1185" s="128"/>
      <c r="U1185" s="128"/>
      <c r="V1185" s="128"/>
      <c r="W1185" s="128"/>
      <c r="X1185" s="128"/>
      <c r="Y1185" s="128"/>
      <c r="Z1185" s="128"/>
      <c r="AA1185" s="128"/>
      <c r="AB1185" s="128"/>
      <c r="AC1185" s="128"/>
      <c r="AD1185" s="128"/>
      <c r="AE1185" s="128"/>
      <c r="AF1185" s="128"/>
      <c r="AG1185" s="128"/>
      <c r="AH1185" s="128"/>
    </row>
    <row r="1186" spans="1:34">
      <c r="A1186" s="128"/>
      <c r="B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28"/>
      <c r="AA1186" s="128"/>
      <c r="AB1186" s="128"/>
      <c r="AC1186" s="128"/>
      <c r="AD1186" s="128"/>
      <c r="AE1186" s="128"/>
      <c r="AF1186" s="128"/>
      <c r="AG1186" s="128"/>
      <c r="AH1186" s="128"/>
    </row>
    <row r="1187" spans="1:34">
      <c r="A1187" s="128"/>
      <c r="B1187" s="128"/>
      <c r="C1187" s="128"/>
      <c r="D1187" s="128"/>
      <c r="E1187" s="128"/>
      <c r="F1187" s="128"/>
      <c r="G1187" s="128"/>
      <c r="H1187" s="128"/>
      <c r="I1187" s="128"/>
      <c r="J1187" s="128"/>
      <c r="K1187" s="128"/>
      <c r="L1187" s="128"/>
      <c r="M1187" s="128"/>
      <c r="N1187" s="128"/>
      <c r="O1187" s="128"/>
      <c r="P1187" s="128"/>
      <c r="Q1187" s="128"/>
      <c r="R1187" s="128"/>
      <c r="S1187" s="128"/>
      <c r="T1187" s="128"/>
      <c r="U1187" s="128"/>
      <c r="V1187" s="128"/>
      <c r="W1187" s="128"/>
      <c r="X1187" s="128"/>
      <c r="Y1187" s="128"/>
      <c r="Z1187" s="128"/>
      <c r="AA1187" s="128"/>
      <c r="AB1187" s="128"/>
      <c r="AC1187" s="128"/>
      <c r="AD1187" s="128"/>
      <c r="AE1187" s="128"/>
      <c r="AF1187" s="128"/>
      <c r="AG1187" s="128"/>
      <c r="AH1187" s="128"/>
    </row>
    <row r="1188" spans="1:34">
      <c r="A1188" s="128"/>
      <c r="B1188" s="128"/>
      <c r="C1188" s="128"/>
      <c r="D1188" s="128"/>
      <c r="E1188" s="128"/>
      <c r="F1188" s="128"/>
      <c r="G1188" s="128"/>
      <c r="H1188" s="128"/>
      <c r="I1188" s="128"/>
      <c r="J1188" s="128"/>
      <c r="K1188" s="128"/>
      <c r="L1188" s="128"/>
      <c r="M1188" s="128"/>
      <c r="N1188" s="128"/>
      <c r="O1188" s="128"/>
      <c r="P1188" s="128"/>
      <c r="Q1188" s="128"/>
      <c r="R1188" s="128"/>
      <c r="S1188" s="128"/>
      <c r="T1188" s="128"/>
      <c r="U1188" s="128"/>
      <c r="V1188" s="128"/>
      <c r="W1188" s="128"/>
      <c r="X1188" s="128"/>
      <c r="Y1188" s="128"/>
      <c r="Z1188" s="128"/>
      <c r="AA1188" s="128"/>
      <c r="AB1188" s="128"/>
      <c r="AC1188" s="128"/>
      <c r="AD1188" s="128"/>
      <c r="AE1188" s="128"/>
      <c r="AF1188" s="128"/>
      <c r="AG1188" s="128"/>
      <c r="AH1188" s="128"/>
    </row>
    <row r="1189" spans="1:34">
      <c r="A1189" s="128"/>
      <c r="B1189" s="128"/>
      <c r="C1189" s="128"/>
      <c r="D1189" s="128"/>
      <c r="E1189" s="128"/>
      <c r="F1189" s="128"/>
      <c r="G1189" s="128"/>
      <c r="H1189" s="128"/>
      <c r="I1189" s="128"/>
      <c r="J1189" s="128"/>
      <c r="K1189" s="128"/>
      <c r="L1189" s="128"/>
      <c r="M1189" s="128"/>
      <c r="N1189" s="128"/>
      <c r="O1189" s="128"/>
      <c r="P1189" s="128"/>
      <c r="Q1189" s="128"/>
      <c r="R1189" s="128"/>
      <c r="S1189" s="128"/>
      <c r="T1189" s="128"/>
      <c r="U1189" s="128"/>
      <c r="V1189" s="128"/>
      <c r="W1189" s="128"/>
      <c r="X1189" s="128"/>
      <c r="Y1189" s="128"/>
      <c r="Z1189" s="128"/>
      <c r="AA1189" s="128"/>
      <c r="AB1189" s="128"/>
      <c r="AC1189" s="128"/>
      <c r="AD1189" s="128"/>
      <c r="AE1189" s="128"/>
      <c r="AF1189" s="128"/>
      <c r="AG1189" s="128"/>
      <c r="AH1189" s="128"/>
    </row>
    <row r="1190" spans="1:34">
      <c r="A1190" s="128"/>
      <c r="B1190" s="128"/>
      <c r="C1190" s="128"/>
      <c r="D1190" s="128"/>
      <c r="E1190" s="128"/>
      <c r="F1190" s="128"/>
      <c r="G1190" s="128"/>
      <c r="H1190" s="128"/>
      <c r="I1190" s="128"/>
      <c r="J1190" s="128"/>
      <c r="K1190" s="128"/>
      <c r="L1190" s="128"/>
      <c r="M1190" s="128"/>
      <c r="N1190" s="128"/>
      <c r="O1190" s="128"/>
      <c r="P1190" s="128"/>
      <c r="Q1190" s="128"/>
      <c r="R1190" s="128"/>
      <c r="S1190" s="128"/>
      <c r="T1190" s="128"/>
      <c r="U1190" s="128"/>
      <c r="V1190" s="128"/>
      <c r="W1190" s="128"/>
      <c r="X1190" s="128"/>
      <c r="Y1190" s="128"/>
      <c r="Z1190" s="128"/>
      <c r="AA1190" s="128"/>
      <c r="AB1190" s="128"/>
      <c r="AC1190" s="128"/>
      <c r="AD1190" s="128"/>
      <c r="AE1190" s="128"/>
      <c r="AF1190" s="128"/>
      <c r="AG1190" s="128"/>
      <c r="AH1190" s="128"/>
    </row>
    <row r="1191" spans="1:34">
      <c r="A1191" s="128"/>
      <c r="B1191" s="128"/>
      <c r="C1191" s="128"/>
      <c r="D1191" s="128"/>
      <c r="E1191" s="128"/>
      <c r="F1191" s="128"/>
      <c r="G1191" s="128"/>
      <c r="H1191" s="128"/>
      <c r="I1191" s="128"/>
      <c r="J1191" s="128"/>
      <c r="K1191" s="128"/>
      <c r="L1191" s="128"/>
      <c r="M1191" s="128"/>
      <c r="N1191" s="128"/>
      <c r="O1191" s="128"/>
      <c r="P1191" s="128"/>
      <c r="Q1191" s="128"/>
      <c r="R1191" s="128"/>
      <c r="S1191" s="128"/>
      <c r="T1191" s="128"/>
      <c r="U1191" s="128"/>
      <c r="V1191" s="128"/>
      <c r="W1191" s="128"/>
      <c r="X1191" s="128"/>
      <c r="Y1191" s="128"/>
      <c r="Z1191" s="128"/>
      <c r="AA1191" s="128"/>
      <c r="AB1191" s="128"/>
      <c r="AC1191" s="128"/>
      <c r="AD1191" s="128"/>
      <c r="AE1191" s="128"/>
      <c r="AF1191" s="128"/>
      <c r="AG1191" s="128"/>
      <c r="AH1191" s="128"/>
    </row>
    <row r="1192" spans="1:34">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X1192" s="128"/>
      <c r="Y1192" s="128"/>
      <c r="Z1192" s="128"/>
      <c r="AA1192" s="128"/>
      <c r="AB1192" s="128"/>
      <c r="AC1192" s="128"/>
      <c r="AD1192" s="128"/>
      <c r="AE1192" s="128"/>
      <c r="AF1192" s="128"/>
      <c r="AG1192" s="128"/>
      <c r="AH1192" s="128"/>
    </row>
    <row r="1193" spans="1:34">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X1193" s="128"/>
      <c r="Y1193" s="128"/>
      <c r="Z1193" s="128"/>
      <c r="AA1193" s="128"/>
      <c r="AB1193" s="128"/>
      <c r="AC1193" s="128"/>
      <c r="AD1193" s="128"/>
      <c r="AE1193" s="128"/>
      <c r="AF1193" s="128"/>
      <c r="AG1193" s="128"/>
      <c r="AH1193" s="128"/>
    </row>
    <row r="1194" spans="1:34">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X1194" s="128"/>
      <c r="Y1194" s="128"/>
      <c r="Z1194" s="128"/>
      <c r="AA1194" s="128"/>
      <c r="AB1194" s="128"/>
      <c r="AC1194" s="128"/>
      <c r="AD1194" s="128"/>
      <c r="AE1194" s="128"/>
      <c r="AF1194" s="128"/>
      <c r="AG1194" s="128"/>
      <c r="AH1194" s="128"/>
    </row>
    <row r="1195" spans="1:34">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X1195" s="128"/>
      <c r="Y1195" s="128"/>
      <c r="Z1195" s="128"/>
      <c r="AA1195" s="128"/>
      <c r="AB1195" s="128"/>
      <c r="AC1195" s="128"/>
      <c r="AD1195" s="128"/>
      <c r="AE1195" s="128"/>
      <c r="AF1195" s="128"/>
      <c r="AG1195" s="128"/>
      <c r="AH1195" s="128"/>
    </row>
    <row r="1196" spans="1:34">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X1196" s="128"/>
      <c r="Y1196" s="128"/>
      <c r="Z1196" s="128"/>
      <c r="AA1196" s="128"/>
      <c r="AB1196" s="128"/>
      <c r="AC1196" s="128"/>
      <c r="AD1196" s="128"/>
      <c r="AE1196" s="128"/>
      <c r="AF1196" s="128"/>
      <c r="AG1196" s="128"/>
      <c r="AH1196" s="128"/>
    </row>
    <row r="1197" spans="1:34">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X1197" s="128"/>
      <c r="Y1197" s="128"/>
      <c r="Z1197" s="128"/>
      <c r="AA1197" s="128"/>
      <c r="AB1197" s="128"/>
      <c r="AC1197" s="128"/>
      <c r="AD1197" s="128"/>
      <c r="AE1197" s="128"/>
      <c r="AF1197" s="128"/>
      <c r="AG1197" s="128"/>
      <c r="AH1197" s="128"/>
    </row>
    <row r="1198" spans="1:34">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X1198" s="128"/>
      <c r="Y1198" s="128"/>
      <c r="Z1198" s="128"/>
      <c r="AA1198" s="128"/>
      <c r="AB1198" s="128"/>
      <c r="AC1198" s="128"/>
      <c r="AD1198" s="128"/>
      <c r="AE1198" s="128"/>
      <c r="AF1198" s="128"/>
      <c r="AG1198" s="128"/>
      <c r="AH1198" s="128"/>
    </row>
    <row r="1199" spans="1:34">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X1199" s="128"/>
      <c r="Y1199" s="128"/>
      <c r="Z1199" s="128"/>
      <c r="AA1199" s="128"/>
      <c r="AB1199" s="128"/>
      <c r="AC1199" s="128"/>
      <c r="AD1199" s="128"/>
      <c r="AE1199" s="128"/>
      <c r="AF1199" s="128"/>
      <c r="AG1199" s="128"/>
      <c r="AH1199" s="128"/>
    </row>
    <row r="1200" spans="1:34">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X1200" s="128"/>
      <c r="Y1200" s="128"/>
      <c r="Z1200" s="128"/>
      <c r="AA1200" s="128"/>
      <c r="AB1200" s="128"/>
      <c r="AC1200" s="128"/>
      <c r="AD1200" s="128"/>
      <c r="AE1200" s="128"/>
      <c r="AF1200" s="128"/>
      <c r="AG1200" s="128"/>
      <c r="AH1200" s="128"/>
    </row>
    <row r="1201" spans="1:34">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X1201" s="128"/>
      <c r="Y1201" s="128"/>
      <c r="Z1201" s="128"/>
      <c r="AA1201" s="128"/>
      <c r="AB1201" s="128"/>
      <c r="AC1201" s="128"/>
      <c r="AD1201" s="128"/>
      <c r="AE1201" s="128"/>
      <c r="AF1201" s="128"/>
      <c r="AG1201" s="128"/>
      <c r="AH1201" s="128"/>
    </row>
    <row r="1202" spans="1:34">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X1202" s="128"/>
      <c r="Y1202" s="128"/>
      <c r="Z1202" s="128"/>
      <c r="AA1202" s="128"/>
      <c r="AB1202" s="128"/>
      <c r="AC1202" s="128"/>
      <c r="AD1202" s="128"/>
      <c r="AE1202" s="128"/>
      <c r="AF1202" s="128"/>
      <c r="AG1202" s="128"/>
      <c r="AH1202" s="128"/>
    </row>
    <row r="1203" spans="1:34">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X1203" s="128"/>
      <c r="Y1203" s="128"/>
      <c r="Z1203" s="128"/>
      <c r="AA1203" s="128"/>
      <c r="AB1203" s="128"/>
      <c r="AC1203" s="128"/>
      <c r="AD1203" s="128"/>
      <c r="AE1203" s="128"/>
      <c r="AF1203" s="128"/>
      <c r="AG1203" s="128"/>
      <c r="AH1203" s="128"/>
    </row>
    <row r="1204" spans="1:34">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X1204" s="128"/>
      <c r="Y1204" s="128"/>
      <c r="Z1204" s="128"/>
      <c r="AA1204" s="128"/>
      <c r="AB1204" s="128"/>
      <c r="AC1204" s="128"/>
      <c r="AD1204" s="128"/>
      <c r="AE1204" s="128"/>
      <c r="AF1204" s="128"/>
      <c r="AG1204" s="128"/>
      <c r="AH1204" s="128"/>
    </row>
    <row r="1205" spans="1:34">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X1205" s="128"/>
      <c r="Y1205" s="128"/>
      <c r="Z1205" s="128"/>
      <c r="AA1205" s="128"/>
      <c r="AB1205" s="128"/>
      <c r="AC1205" s="128"/>
      <c r="AD1205" s="128"/>
      <c r="AE1205" s="128"/>
      <c r="AF1205" s="128"/>
      <c r="AG1205" s="128"/>
      <c r="AH1205" s="128"/>
    </row>
    <row r="1206" spans="1:34">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X1206" s="128"/>
      <c r="Y1206" s="128"/>
      <c r="Z1206" s="128"/>
      <c r="AA1206" s="128"/>
      <c r="AB1206" s="128"/>
      <c r="AC1206" s="128"/>
      <c r="AD1206" s="128"/>
      <c r="AE1206" s="128"/>
      <c r="AF1206" s="128"/>
      <c r="AG1206" s="128"/>
      <c r="AH1206" s="128"/>
    </row>
    <row r="1207" spans="1:34">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X1207" s="128"/>
      <c r="Y1207" s="128"/>
      <c r="Z1207" s="128"/>
      <c r="AA1207" s="128"/>
      <c r="AB1207" s="128"/>
      <c r="AC1207" s="128"/>
      <c r="AD1207" s="128"/>
      <c r="AE1207" s="128"/>
      <c r="AF1207" s="128"/>
      <c r="AG1207" s="128"/>
      <c r="AH1207" s="128"/>
    </row>
    <row r="1208" spans="1:34">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X1208" s="128"/>
      <c r="Y1208" s="128"/>
      <c r="Z1208" s="128"/>
      <c r="AA1208" s="128"/>
      <c r="AB1208" s="128"/>
      <c r="AC1208" s="128"/>
      <c r="AD1208" s="128"/>
      <c r="AE1208" s="128"/>
      <c r="AF1208" s="128"/>
      <c r="AG1208" s="128"/>
      <c r="AH1208" s="128"/>
    </row>
    <row r="1209" spans="1:34">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X1209" s="128"/>
      <c r="Y1209" s="128"/>
      <c r="Z1209" s="128"/>
      <c r="AA1209" s="128"/>
      <c r="AB1209" s="128"/>
      <c r="AC1209" s="128"/>
      <c r="AD1209" s="128"/>
      <c r="AE1209" s="128"/>
      <c r="AF1209" s="128"/>
      <c r="AG1209" s="128"/>
      <c r="AH1209" s="128"/>
    </row>
    <row r="1210" spans="1:34">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X1210" s="128"/>
      <c r="Y1210" s="128"/>
      <c r="Z1210" s="128"/>
      <c r="AA1210" s="128"/>
      <c r="AB1210" s="128"/>
      <c r="AC1210" s="128"/>
      <c r="AD1210" s="128"/>
      <c r="AE1210" s="128"/>
      <c r="AF1210" s="128"/>
      <c r="AG1210" s="128"/>
      <c r="AH1210" s="128"/>
    </row>
    <row r="1211" spans="1:34">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X1211" s="128"/>
      <c r="Y1211" s="128"/>
      <c r="Z1211" s="128"/>
      <c r="AA1211" s="128"/>
      <c r="AB1211" s="128"/>
      <c r="AC1211" s="128"/>
      <c r="AD1211" s="128"/>
      <c r="AE1211" s="128"/>
      <c r="AF1211" s="128"/>
      <c r="AG1211" s="128"/>
      <c r="AH1211" s="128"/>
    </row>
    <row r="1212" spans="1:34">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X1212" s="128"/>
      <c r="Y1212" s="128"/>
      <c r="Z1212" s="128"/>
      <c r="AA1212" s="128"/>
      <c r="AB1212" s="128"/>
      <c r="AC1212" s="128"/>
      <c r="AD1212" s="128"/>
      <c r="AE1212" s="128"/>
      <c r="AF1212" s="128"/>
      <c r="AG1212" s="128"/>
      <c r="AH1212" s="128"/>
    </row>
    <row r="1213" spans="1:34">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X1213" s="128"/>
      <c r="Y1213" s="128"/>
      <c r="Z1213" s="128"/>
      <c r="AA1213" s="128"/>
      <c r="AB1213" s="128"/>
      <c r="AC1213" s="128"/>
      <c r="AD1213" s="128"/>
      <c r="AE1213" s="128"/>
      <c r="AF1213" s="128"/>
      <c r="AG1213" s="128"/>
      <c r="AH1213" s="128"/>
    </row>
    <row r="1214" spans="1:34">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X1214" s="128"/>
      <c r="Y1214" s="128"/>
      <c r="Z1214" s="128"/>
      <c r="AA1214" s="128"/>
      <c r="AB1214" s="128"/>
      <c r="AC1214" s="128"/>
      <c r="AD1214" s="128"/>
      <c r="AE1214" s="128"/>
      <c r="AF1214" s="128"/>
      <c r="AG1214" s="128"/>
      <c r="AH1214" s="128"/>
    </row>
    <row r="1215" spans="1:34">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X1215" s="128"/>
      <c r="Y1215" s="128"/>
      <c r="Z1215" s="128"/>
      <c r="AA1215" s="128"/>
      <c r="AB1215" s="128"/>
      <c r="AC1215" s="128"/>
      <c r="AD1215" s="128"/>
      <c r="AE1215" s="128"/>
      <c r="AF1215" s="128"/>
      <c r="AG1215" s="128"/>
      <c r="AH1215" s="128"/>
    </row>
    <row r="1216" spans="1:34">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X1216" s="128"/>
      <c r="Y1216" s="128"/>
      <c r="Z1216" s="128"/>
      <c r="AA1216" s="128"/>
      <c r="AB1216" s="128"/>
      <c r="AC1216" s="128"/>
      <c r="AD1216" s="128"/>
      <c r="AE1216" s="128"/>
      <c r="AF1216" s="128"/>
      <c r="AG1216" s="128"/>
      <c r="AH1216" s="128"/>
    </row>
    <row r="1217" spans="1:34">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V1217" s="128"/>
      <c r="W1217" s="128"/>
      <c r="X1217" s="128"/>
      <c r="Y1217" s="128"/>
      <c r="Z1217" s="128"/>
      <c r="AA1217" s="128"/>
      <c r="AB1217" s="128"/>
      <c r="AC1217" s="128"/>
      <c r="AD1217" s="128"/>
      <c r="AE1217" s="128"/>
      <c r="AF1217" s="128"/>
      <c r="AG1217" s="128"/>
      <c r="AH1217" s="128"/>
    </row>
    <row r="1218" spans="1:34">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V1218" s="128"/>
      <c r="W1218" s="128"/>
      <c r="X1218" s="128"/>
      <c r="Y1218" s="128"/>
      <c r="Z1218" s="128"/>
      <c r="AA1218" s="128"/>
      <c r="AB1218" s="128"/>
      <c r="AC1218" s="128"/>
      <c r="AD1218" s="128"/>
      <c r="AE1218" s="128"/>
      <c r="AF1218" s="128"/>
      <c r="AG1218" s="128"/>
      <c r="AH1218" s="128"/>
    </row>
    <row r="1219" spans="1:34">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V1219" s="128"/>
      <c r="W1219" s="128"/>
      <c r="X1219" s="128"/>
      <c r="Y1219" s="128"/>
      <c r="Z1219" s="128"/>
      <c r="AA1219" s="128"/>
      <c r="AB1219" s="128"/>
      <c r="AC1219" s="128"/>
      <c r="AD1219" s="128"/>
      <c r="AE1219" s="128"/>
      <c r="AF1219" s="128"/>
      <c r="AG1219" s="128"/>
      <c r="AH1219" s="128"/>
    </row>
    <row r="1220" spans="1:34">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V1220" s="128"/>
      <c r="W1220" s="128"/>
      <c r="X1220" s="128"/>
      <c r="Y1220" s="128"/>
      <c r="Z1220" s="128"/>
      <c r="AA1220" s="128"/>
      <c r="AB1220" s="128"/>
      <c r="AC1220" s="128"/>
      <c r="AD1220" s="128"/>
      <c r="AE1220" s="128"/>
      <c r="AF1220" s="128"/>
      <c r="AG1220" s="128"/>
      <c r="AH1220" s="128"/>
    </row>
    <row r="1221" spans="1:34">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V1221" s="128"/>
      <c r="W1221" s="128"/>
      <c r="X1221" s="128"/>
      <c r="Y1221" s="128"/>
      <c r="Z1221" s="128"/>
      <c r="AA1221" s="128"/>
      <c r="AB1221" s="128"/>
      <c r="AC1221" s="128"/>
      <c r="AD1221" s="128"/>
      <c r="AE1221" s="128"/>
      <c r="AF1221" s="128"/>
      <c r="AG1221" s="128"/>
      <c r="AH1221" s="128"/>
    </row>
    <row r="1222" spans="1:34">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V1222" s="128"/>
      <c r="W1222" s="128"/>
      <c r="X1222" s="128"/>
      <c r="Y1222" s="128"/>
      <c r="Z1222" s="128"/>
      <c r="AA1222" s="128"/>
      <c r="AB1222" s="128"/>
      <c r="AC1222" s="128"/>
      <c r="AD1222" s="128"/>
      <c r="AE1222" s="128"/>
      <c r="AF1222" s="128"/>
      <c r="AG1222" s="128"/>
      <c r="AH1222" s="128"/>
    </row>
    <row r="1223" spans="1:34">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V1223" s="128"/>
      <c r="W1223" s="128"/>
      <c r="X1223" s="128"/>
      <c r="Y1223" s="128"/>
      <c r="Z1223" s="128"/>
      <c r="AA1223" s="128"/>
      <c r="AB1223" s="128"/>
      <c r="AC1223" s="128"/>
      <c r="AD1223" s="128"/>
      <c r="AE1223" s="128"/>
      <c r="AF1223" s="128"/>
      <c r="AG1223" s="128"/>
      <c r="AH1223" s="128"/>
    </row>
    <row r="1224" spans="1:34">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V1224" s="128"/>
      <c r="W1224" s="128"/>
      <c r="X1224" s="128"/>
      <c r="Y1224" s="128"/>
      <c r="Z1224" s="128"/>
      <c r="AA1224" s="128"/>
      <c r="AB1224" s="128"/>
      <c r="AC1224" s="128"/>
      <c r="AD1224" s="128"/>
      <c r="AE1224" s="128"/>
      <c r="AF1224" s="128"/>
      <c r="AG1224" s="128"/>
      <c r="AH1224" s="128"/>
    </row>
    <row r="1225" spans="1:34">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V1225" s="128"/>
      <c r="W1225" s="128"/>
      <c r="X1225" s="128"/>
      <c r="Y1225" s="128"/>
      <c r="Z1225" s="128"/>
      <c r="AA1225" s="128"/>
      <c r="AB1225" s="128"/>
      <c r="AC1225" s="128"/>
      <c r="AD1225" s="128"/>
      <c r="AE1225" s="128"/>
      <c r="AF1225" s="128"/>
      <c r="AG1225" s="128"/>
      <c r="AH1225" s="128"/>
    </row>
    <row r="1226" spans="1:34">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V1226" s="128"/>
      <c r="W1226" s="128"/>
      <c r="X1226" s="128"/>
      <c r="Y1226" s="128"/>
      <c r="Z1226" s="128"/>
      <c r="AA1226" s="128"/>
      <c r="AB1226" s="128"/>
      <c r="AC1226" s="128"/>
      <c r="AD1226" s="128"/>
      <c r="AE1226" s="128"/>
      <c r="AF1226" s="128"/>
      <c r="AG1226" s="128"/>
      <c r="AH1226" s="128"/>
    </row>
    <row r="1227" spans="1:34">
      <c r="A1227" s="128"/>
      <c r="B1227" s="338"/>
      <c r="C1227" s="338"/>
      <c r="D1227" s="338"/>
      <c r="E1227" s="338"/>
      <c r="F1227" s="338"/>
      <c r="G1227" s="338"/>
      <c r="H1227" s="338"/>
      <c r="I1227" s="338"/>
      <c r="J1227" s="338"/>
      <c r="K1227" s="338"/>
      <c r="L1227" s="338"/>
      <c r="M1227" s="338"/>
      <c r="N1227" s="338"/>
      <c r="O1227" s="338"/>
      <c r="P1227" s="338"/>
      <c r="Q1227" s="338"/>
      <c r="R1227" s="338"/>
      <c r="S1227" s="338"/>
      <c r="T1227" s="338"/>
      <c r="U1227" s="338"/>
      <c r="V1227" s="338"/>
      <c r="W1227" s="338"/>
      <c r="X1227" s="338"/>
      <c r="Y1227" s="338"/>
      <c r="Z1227" s="338"/>
      <c r="AA1227" s="338"/>
      <c r="AB1227" s="338"/>
      <c r="AC1227" s="338"/>
      <c r="AD1227" s="338"/>
      <c r="AE1227" s="338"/>
      <c r="AF1227" s="338"/>
      <c r="AG1227" s="338"/>
      <c r="AH1227" s="338"/>
    </row>
    <row r="1228" spans="1:34">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V1228" s="128"/>
      <c r="W1228" s="128"/>
      <c r="X1228" s="128"/>
      <c r="Y1228" s="128"/>
      <c r="Z1228" s="128"/>
      <c r="AA1228" s="128"/>
      <c r="AB1228" s="128"/>
      <c r="AC1228" s="128"/>
      <c r="AD1228" s="128"/>
      <c r="AE1228" s="128"/>
      <c r="AF1228" s="128"/>
      <c r="AG1228" s="128"/>
      <c r="AH1228" s="128"/>
    </row>
    <row r="1229" spans="1:34">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V1229" s="128"/>
      <c r="W1229" s="128"/>
      <c r="X1229" s="128"/>
      <c r="Y1229" s="128"/>
      <c r="Z1229" s="128"/>
      <c r="AA1229" s="128"/>
      <c r="AB1229" s="128"/>
      <c r="AC1229" s="128"/>
      <c r="AD1229" s="128"/>
      <c r="AE1229" s="128"/>
      <c r="AF1229" s="128"/>
      <c r="AG1229" s="128"/>
      <c r="AH1229" s="128"/>
    </row>
    <row r="1230" spans="1:34">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V1230" s="128"/>
      <c r="W1230" s="128"/>
      <c r="X1230" s="128"/>
      <c r="Y1230" s="128"/>
      <c r="Z1230" s="128"/>
      <c r="AA1230" s="128"/>
      <c r="AB1230" s="128"/>
      <c r="AC1230" s="128"/>
      <c r="AD1230" s="128"/>
      <c r="AE1230" s="128"/>
      <c r="AF1230" s="128"/>
      <c r="AG1230" s="128"/>
      <c r="AH1230" s="128"/>
    </row>
    <row r="1231" spans="1:34">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V1231" s="128"/>
      <c r="W1231" s="128"/>
      <c r="X1231" s="128"/>
      <c r="Y1231" s="128"/>
      <c r="Z1231" s="128"/>
      <c r="AA1231" s="128"/>
      <c r="AB1231" s="128"/>
      <c r="AC1231" s="128"/>
      <c r="AD1231" s="128"/>
      <c r="AE1231" s="128"/>
      <c r="AF1231" s="128"/>
      <c r="AG1231" s="128"/>
      <c r="AH1231" s="128"/>
    </row>
    <row r="1232" spans="1:34">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V1232" s="128"/>
      <c r="W1232" s="128"/>
      <c r="X1232" s="128"/>
      <c r="Y1232" s="128"/>
      <c r="Z1232" s="128"/>
      <c r="AA1232" s="128"/>
      <c r="AB1232" s="128"/>
      <c r="AC1232" s="128"/>
      <c r="AD1232" s="128"/>
      <c r="AE1232" s="128"/>
      <c r="AF1232" s="128"/>
      <c r="AG1232" s="128"/>
      <c r="AH1232" s="128"/>
    </row>
    <row r="1233" spans="1:34">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V1233" s="128"/>
      <c r="W1233" s="128"/>
      <c r="X1233" s="128"/>
      <c r="Y1233" s="128"/>
      <c r="Z1233" s="128"/>
      <c r="AA1233" s="128"/>
      <c r="AB1233" s="128"/>
      <c r="AC1233" s="128"/>
      <c r="AD1233" s="128"/>
      <c r="AE1233" s="128"/>
      <c r="AF1233" s="128"/>
      <c r="AG1233" s="128"/>
      <c r="AH1233" s="128"/>
    </row>
    <row r="1234" spans="1:34">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V1234" s="128"/>
      <c r="W1234" s="128"/>
      <c r="X1234" s="128"/>
      <c r="Y1234" s="128"/>
      <c r="Z1234" s="128"/>
      <c r="AA1234" s="128"/>
      <c r="AB1234" s="128"/>
      <c r="AC1234" s="128"/>
      <c r="AD1234" s="128"/>
      <c r="AE1234" s="128"/>
      <c r="AF1234" s="128"/>
      <c r="AG1234" s="128"/>
      <c r="AH1234" s="128"/>
    </row>
    <row r="1235" spans="1:34">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V1235" s="128"/>
      <c r="W1235" s="128"/>
      <c r="X1235" s="128"/>
      <c r="Y1235" s="128"/>
      <c r="Z1235" s="128"/>
      <c r="AA1235" s="128"/>
      <c r="AB1235" s="128"/>
      <c r="AC1235" s="128"/>
      <c r="AD1235" s="128"/>
      <c r="AE1235" s="128"/>
      <c r="AF1235" s="128"/>
      <c r="AG1235" s="128"/>
      <c r="AH1235" s="128"/>
    </row>
    <row r="1236" spans="1:34">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V1236" s="128"/>
      <c r="W1236" s="128"/>
      <c r="X1236" s="128"/>
      <c r="Y1236" s="128"/>
      <c r="Z1236" s="128"/>
      <c r="AA1236" s="128"/>
      <c r="AB1236" s="128"/>
      <c r="AC1236" s="128"/>
      <c r="AD1236" s="128"/>
      <c r="AE1236" s="128"/>
      <c r="AF1236" s="128"/>
      <c r="AG1236" s="128"/>
      <c r="AH1236" s="128"/>
    </row>
    <row r="1237" spans="1:34">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V1237" s="128"/>
      <c r="W1237" s="128"/>
      <c r="X1237" s="128"/>
      <c r="Y1237" s="128"/>
      <c r="Z1237" s="128"/>
      <c r="AA1237" s="128"/>
      <c r="AB1237" s="128"/>
      <c r="AC1237" s="128"/>
      <c r="AD1237" s="128"/>
      <c r="AE1237" s="128"/>
      <c r="AF1237" s="128"/>
      <c r="AG1237" s="128"/>
      <c r="AH1237" s="128"/>
    </row>
    <row r="1238" spans="1:34">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V1238" s="128"/>
      <c r="W1238" s="128"/>
      <c r="X1238" s="128"/>
      <c r="Y1238" s="128"/>
      <c r="Z1238" s="128"/>
      <c r="AA1238" s="128"/>
      <c r="AB1238" s="128"/>
      <c r="AC1238" s="128"/>
      <c r="AD1238" s="128"/>
      <c r="AE1238" s="128"/>
      <c r="AF1238" s="128"/>
      <c r="AG1238" s="128"/>
      <c r="AH1238" s="128"/>
    </row>
    <row r="1239" spans="1:34">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V1239" s="128"/>
      <c r="W1239" s="128"/>
      <c r="X1239" s="128"/>
      <c r="Y1239" s="128"/>
      <c r="Z1239" s="128"/>
      <c r="AA1239" s="128"/>
      <c r="AB1239" s="128"/>
      <c r="AC1239" s="128"/>
      <c r="AD1239" s="128"/>
      <c r="AE1239" s="128"/>
      <c r="AF1239" s="128"/>
      <c r="AG1239" s="128"/>
      <c r="AH1239" s="128"/>
    </row>
    <row r="1240" spans="1:34">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V1240" s="128"/>
      <c r="W1240" s="128"/>
      <c r="X1240" s="128"/>
      <c r="Y1240" s="128"/>
      <c r="Z1240" s="128"/>
      <c r="AA1240" s="128"/>
      <c r="AB1240" s="128"/>
      <c r="AC1240" s="128"/>
      <c r="AD1240" s="128"/>
      <c r="AE1240" s="128"/>
      <c r="AF1240" s="128"/>
      <c r="AG1240" s="128"/>
      <c r="AH1240" s="128"/>
    </row>
    <row r="1241" spans="1:34">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V1241" s="128"/>
      <c r="W1241" s="128"/>
      <c r="X1241" s="128"/>
      <c r="Y1241" s="128"/>
      <c r="Z1241" s="128"/>
      <c r="AA1241" s="128"/>
      <c r="AB1241" s="128"/>
      <c r="AC1241" s="128"/>
      <c r="AD1241" s="128"/>
      <c r="AE1241" s="128"/>
      <c r="AF1241" s="128"/>
      <c r="AG1241" s="128"/>
      <c r="AH1241" s="128"/>
    </row>
    <row r="1242" spans="1:34">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V1242" s="128"/>
      <c r="W1242" s="128"/>
      <c r="X1242" s="128"/>
      <c r="Y1242" s="128"/>
      <c r="Z1242" s="128"/>
      <c r="AA1242" s="128"/>
      <c r="AB1242" s="128"/>
      <c r="AC1242" s="128"/>
      <c r="AD1242" s="128"/>
      <c r="AE1242" s="128"/>
      <c r="AF1242" s="128"/>
      <c r="AG1242" s="128"/>
      <c r="AH1242" s="128"/>
    </row>
    <row r="1243" spans="1:34">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V1243" s="128"/>
      <c r="W1243" s="128"/>
      <c r="X1243" s="128"/>
      <c r="Y1243" s="128"/>
      <c r="Z1243" s="128"/>
      <c r="AA1243" s="128"/>
      <c r="AB1243" s="128"/>
      <c r="AC1243" s="128"/>
      <c r="AD1243" s="128"/>
      <c r="AE1243" s="128"/>
      <c r="AF1243" s="128"/>
      <c r="AG1243" s="128"/>
      <c r="AH1243" s="128"/>
    </row>
    <row r="1244" spans="1:34">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V1244" s="128"/>
      <c r="W1244" s="128"/>
      <c r="X1244" s="128"/>
      <c r="Y1244" s="128"/>
      <c r="Z1244" s="128"/>
      <c r="AA1244" s="128"/>
      <c r="AB1244" s="128"/>
      <c r="AC1244" s="128"/>
      <c r="AD1244" s="128"/>
      <c r="AE1244" s="128"/>
      <c r="AF1244" s="128"/>
      <c r="AG1244" s="128"/>
      <c r="AH1244" s="128"/>
    </row>
    <row r="1245" spans="1:34">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V1245" s="128"/>
      <c r="W1245" s="128"/>
      <c r="X1245" s="128"/>
      <c r="Y1245" s="128"/>
      <c r="Z1245" s="128"/>
      <c r="AA1245" s="128"/>
      <c r="AB1245" s="128"/>
      <c r="AC1245" s="128"/>
      <c r="AD1245" s="128"/>
      <c r="AE1245" s="128"/>
      <c r="AF1245" s="128"/>
      <c r="AG1245" s="128"/>
      <c r="AH1245" s="128"/>
    </row>
    <row r="1246" spans="1:34">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V1246" s="128"/>
      <c r="W1246" s="128"/>
      <c r="X1246" s="128"/>
      <c r="Y1246" s="128"/>
      <c r="Z1246" s="128"/>
      <c r="AA1246" s="128"/>
      <c r="AB1246" s="128"/>
      <c r="AC1246" s="128"/>
      <c r="AD1246" s="128"/>
      <c r="AE1246" s="128"/>
      <c r="AF1246" s="128"/>
      <c r="AG1246" s="128"/>
      <c r="AH1246" s="128"/>
    </row>
    <row r="1247" spans="1:34">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V1247" s="128"/>
      <c r="W1247" s="128"/>
      <c r="X1247" s="128"/>
      <c r="Y1247" s="128"/>
      <c r="Z1247" s="128"/>
      <c r="AA1247" s="128"/>
      <c r="AB1247" s="128"/>
      <c r="AC1247" s="128"/>
      <c r="AD1247" s="128"/>
      <c r="AE1247" s="128"/>
      <c r="AF1247" s="128"/>
      <c r="AG1247" s="128"/>
      <c r="AH1247" s="128"/>
    </row>
    <row r="1248" spans="1:34">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V1248" s="128"/>
      <c r="W1248" s="128"/>
      <c r="X1248" s="128"/>
      <c r="Y1248" s="128"/>
      <c r="Z1248" s="128"/>
      <c r="AA1248" s="128"/>
      <c r="AB1248" s="128"/>
      <c r="AC1248" s="128"/>
      <c r="AD1248" s="128"/>
      <c r="AE1248" s="128"/>
      <c r="AF1248" s="128"/>
      <c r="AG1248" s="128"/>
      <c r="AH1248" s="128"/>
    </row>
    <row r="1249" spans="1:34">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V1249" s="128"/>
      <c r="W1249" s="128"/>
      <c r="X1249" s="128"/>
      <c r="Y1249" s="128"/>
      <c r="Z1249" s="128"/>
      <c r="AA1249" s="128"/>
      <c r="AB1249" s="128"/>
      <c r="AC1249" s="128"/>
      <c r="AD1249" s="128"/>
      <c r="AE1249" s="128"/>
      <c r="AF1249" s="128"/>
      <c r="AG1249" s="128"/>
      <c r="AH1249" s="128"/>
    </row>
    <row r="1250" spans="1:34">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V1250" s="128"/>
      <c r="W1250" s="128"/>
      <c r="X1250" s="128"/>
      <c r="Y1250" s="128"/>
      <c r="Z1250" s="128"/>
      <c r="AA1250" s="128"/>
      <c r="AB1250" s="128"/>
      <c r="AC1250" s="128"/>
      <c r="AD1250" s="128"/>
      <c r="AE1250" s="128"/>
      <c r="AF1250" s="128"/>
      <c r="AG1250" s="128"/>
      <c r="AH1250" s="128"/>
    </row>
    <row r="1251" spans="1:34">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V1251" s="128"/>
      <c r="W1251" s="128"/>
      <c r="X1251" s="128"/>
      <c r="Y1251" s="128"/>
      <c r="Z1251" s="128"/>
      <c r="AA1251" s="128"/>
      <c r="AB1251" s="128"/>
      <c r="AC1251" s="128"/>
      <c r="AD1251" s="128"/>
      <c r="AE1251" s="128"/>
      <c r="AF1251" s="128"/>
      <c r="AG1251" s="128"/>
      <c r="AH1251" s="128"/>
    </row>
    <row r="1252" spans="1:34">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V1252" s="128"/>
      <c r="W1252" s="128"/>
      <c r="X1252" s="128"/>
      <c r="Y1252" s="128"/>
      <c r="Z1252" s="128"/>
      <c r="AA1252" s="128"/>
      <c r="AB1252" s="128"/>
      <c r="AC1252" s="128"/>
      <c r="AD1252" s="128"/>
      <c r="AE1252" s="128"/>
      <c r="AF1252" s="128"/>
      <c r="AG1252" s="128"/>
      <c r="AH1252" s="128"/>
    </row>
    <row r="1253" spans="1:34">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V1253" s="128"/>
      <c r="W1253" s="128"/>
      <c r="X1253" s="128"/>
      <c r="Y1253" s="128"/>
      <c r="Z1253" s="128"/>
      <c r="AA1253" s="128"/>
      <c r="AB1253" s="128"/>
      <c r="AC1253" s="128"/>
      <c r="AD1253" s="128"/>
      <c r="AE1253" s="128"/>
      <c r="AF1253" s="128"/>
      <c r="AG1253" s="128"/>
      <c r="AH1253" s="128"/>
    </row>
    <row r="1254" spans="1:34">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V1254" s="128"/>
      <c r="W1254" s="128"/>
      <c r="X1254" s="128"/>
      <c r="Y1254" s="128"/>
      <c r="Z1254" s="128"/>
      <c r="AA1254" s="128"/>
      <c r="AB1254" s="128"/>
      <c r="AC1254" s="128"/>
      <c r="AD1254" s="128"/>
      <c r="AE1254" s="128"/>
      <c r="AF1254" s="128"/>
      <c r="AG1254" s="128"/>
      <c r="AH1254" s="128"/>
    </row>
    <row r="1255" spans="1:34">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V1255" s="128"/>
      <c r="W1255" s="128"/>
      <c r="X1255" s="128"/>
      <c r="Y1255" s="128"/>
      <c r="Z1255" s="128"/>
      <c r="AA1255" s="128"/>
      <c r="AB1255" s="128"/>
      <c r="AC1255" s="128"/>
      <c r="AD1255" s="128"/>
      <c r="AE1255" s="128"/>
      <c r="AF1255" s="128"/>
      <c r="AG1255" s="128"/>
      <c r="AH1255" s="128"/>
    </row>
    <row r="1256" spans="1:34">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V1256" s="128"/>
      <c r="W1256" s="128"/>
      <c r="X1256" s="128"/>
      <c r="Y1256" s="128"/>
      <c r="Z1256" s="128"/>
      <c r="AA1256" s="128"/>
      <c r="AB1256" s="128"/>
      <c r="AC1256" s="128"/>
      <c r="AD1256" s="128"/>
      <c r="AE1256" s="128"/>
      <c r="AF1256" s="128"/>
      <c r="AG1256" s="128"/>
      <c r="AH1256" s="128"/>
    </row>
    <row r="1257" spans="1:34">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V1257" s="128"/>
      <c r="W1257" s="128"/>
      <c r="X1257" s="128"/>
      <c r="Y1257" s="128"/>
      <c r="Z1257" s="128"/>
      <c r="AA1257" s="128"/>
      <c r="AB1257" s="128"/>
      <c r="AC1257" s="128"/>
      <c r="AD1257" s="128"/>
      <c r="AE1257" s="128"/>
      <c r="AF1257" s="128"/>
      <c r="AG1257" s="128"/>
      <c r="AH1257" s="128"/>
    </row>
    <row r="1258" spans="1:34">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V1258" s="128"/>
      <c r="W1258" s="128"/>
      <c r="X1258" s="128"/>
      <c r="Y1258" s="128"/>
      <c r="Z1258" s="128"/>
      <c r="AA1258" s="128"/>
      <c r="AB1258" s="128"/>
      <c r="AC1258" s="128"/>
      <c r="AD1258" s="128"/>
      <c r="AE1258" s="128"/>
      <c r="AF1258" s="128"/>
      <c r="AG1258" s="128"/>
      <c r="AH1258" s="128"/>
    </row>
    <row r="1259" spans="1:34">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V1259" s="128"/>
      <c r="W1259" s="128"/>
      <c r="X1259" s="128"/>
      <c r="Y1259" s="128"/>
      <c r="Z1259" s="128"/>
      <c r="AA1259" s="128"/>
      <c r="AB1259" s="128"/>
      <c r="AC1259" s="128"/>
      <c r="AD1259" s="128"/>
      <c r="AE1259" s="128"/>
      <c r="AF1259" s="128"/>
      <c r="AG1259" s="128"/>
      <c r="AH1259" s="128"/>
    </row>
    <row r="1260" spans="1:34">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V1260" s="128"/>
      <c r="W1260" s="128"/>
      <c r="X1260" s="128"/>
      <c r="Y1260" s="128"/>
      <c r="Z1260" s="128"/>
      <c r="AA1260" s="128"/>
      <c r="AB1260" s="128"/>
      <c r="AC1260" s="128"/>
      <c r="AD1260" s="128"/>
      <c r="AE1260" s="128"/>
      <c r="AF1260" s="128"/>
      <c r="AG1260" s="128"/>
      <c r="AH1260" s="128"/>
    </row>
    <row r="1261" spans="1:34">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V1261" s="128"/>
      <c r="W1261" s="128"/>
      <c r="X1261" s="128"/>
      <c r="Y1261" s="128"/>
      <c r="Z1261" s="128"/>
      <c r="AA1261" s="128"/>
      <c r="AB1261" s="128"/>
      <c r="AC1261" s="128"/>
      <c r="AD1261" s="128"/>
      <c r="AE1261" s="128"/>
      <c r="AF1261" s="128"/>
      <c r="AG1261" s="128"/>
      <c r="AH1261" s="128"/>
    </row>
    <row r="1262" spans="1:34">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V1262" s="128"/>
      <c r="W1262" s="128"/>
      <c r="X1262" s="128"/>
      <c r="Y1262" s="128"/>
      <c r="Z1262" s="128"/>
      <c r="AA1262" s="128"/>
      <c r="AB1262" s="128"/>
      <c r="AC1262" s="128"/>
      <c r="AD1262" s="128"/>
      <c r="AE1262" s="128"/>
      <c r="AF1262" s="128"/>
      <c r="AG1262" s="128"/>
      <c r="AH1262" s="128"/>
    </row>
    <row r="1263" spans="1:34">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V1263" s="128"/>
      <c r="W1263" s="128"/>
      <c r="X1263" s="128"/>
      <c r="Y1263" s="128"/>
      <c r="Z1263" s="128"/>
      <c r="AA1263" s="128"/>
      <c r="AB1263" s="128"/>
      <c r="AC1263" s="128"/>
      <c r="AD1263" s="128"/>
      <c r="AE1263" s="128"/>
      <c r="AF1263" s="128"/>
      <c r="AG1263" s="128"/>
      <c r="AH1263" s="128"/>
    </row>
    <row r="1264" spans="1:34">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V1264" s="128"/>
      <c r="W1264" s="128"/>
      <c r="X1264" s="128"/>
      <c r="Y1264" s="128"/>
      <c r="Z1264" s="128"/>
      <c r="AA1264" s="128"/>
      <c r="AB1264" s="128"/>
      <c r="AC1264" s="128"/>
      <c r="AD1264" s="128"/>
      <c r="AE1264" s="128"/>
      <c r="AF1264" s="128"/>
      <c r="AG1264" s="128"/>
      <c r="AH1264" s="128"/>
    </row>
    <row r="1265" spans="1:34">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V1265" s="128"/>
      <c r="W1265" s="128"/>
      <c r="X1265" s="128"/>
      <c r="Y1265" s="128"/>
      <c r="Z1265" s="128"/>
      <c r="AA1265" s="128"/>
      <c r="AB1265" s="128"/>
      <c r="AC1265" s="128"/>
      <c r="AD1265" s="128"/>
      <c r="AE1265" s="128"/>
      <c r="AF1265" s="128"/>
      <c r="AG1265" s="128"/>
      <c r="AH1265" s="128"/>
    </row>
    <row r="1266" spans="1:34">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V1266" s="128"/>
      <c r="W1266" s="128"/>
      <c r="X1266" s="128"/>
      <c r="Y1266" s="128"/>
      <c r="Z1266" s="128"/>
      <c r="AA1266" s="128"/>
      <c r="AB1266" s="128"/>
      <c r="AC1266" s="128"/>
      <c r="AD1266" s="128"/>
      <c r="AE1266" s="128"/>
      <c r="AF1266" s="128"/>
      <c r="AG1266" s="128"/>
      <c r="AH1266" s="128"/>
    </row>
    <row r="1267" spans="1:34">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V1267" s="128"/>
      <c r="W1267" s="128"/>
      <c r="X1267" s="128"/>
      <c r="Y1267" s="128"/>
      <c r="Z1267" s="128"/>
      <c r="AA1267" s="128"/>
      <c r="AB1267" s="128"/>
      <c r="AC1267" s="128"/>
      <c r="AD1267" s="128"/>
      <c r="AE1267" s="128"/>
      <c r="AF1267" s="128"/>
      <c r="AG1267" s="128"/>
      <c r="AH1267" s="128"/>
    </row>
    <row r="1268" spans="1:34">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V1268" s="128"/>
      <c r="W1268" s="128"/>
      <c r="X1268" s="128"/>
      <c r="Y1268" s="128"/>
      <c r="Z1268" s="128"/>
      <c r="AA1268" s="128"/>
      <c r="AB1268" s="128"/>
      <c r="AC1268" s="128"/>
      <c r="AD1268" s="128"/>
      <c r="AE1268" s="128"/>
      <c r="AF1268" s="128"/>
      <c r="AG1268" s="128"/>
      <c r="AH1268" s="128"/>
    </row>
    <row r="1269" spans="1:34">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V1269" s="128"/>
      <c r="W1269" s="128"/>
      <c r="X1269" s="128"/>
      <c r="Y1269" s="128"/>
      <c r="Z1269" s="128"/>
      <c r="AA1269" s="128"/>
      <c r="AB1269" s="128"/>
      <c r="AC1269" s="128"/>
      <c r="AD1269" s="128"/>
      <c r="AE1269" s="128"/>
      <c r="AF1269" s="128"/>
      <c r="AG1269" s="128"/>
      <c r="AH1269" s="128"/>
    </row>
    <row r="1270" spans="1:34">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V1270" s="128"/>
      <c r="W1270" s="128"/>
      <c r="X1270" s="128"/>
      <c r="Y1270" s="128"/>
      <c r="Z1270" s="128"/>
      <c r="AA1270" s="128"/>
      <c r="AB1270" s="128"/>
      <c r="AC1270" s="128"/>
      <c r="AD1270" s="128"/>
      <c r="AE1270" s="128"/>
      <c r="AF1270" s="128"/>
      <c r="AG1270" s="128"/>
      <c r="AH1270" s="128"/>
    </row>
    <row r="1271" spans="1:34">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V1271" s="128"/>
      <c r="W1271" s="128"/>
      <c r="X1271" s="128"/>
      <c r="Y1271" s="128"/>
      <c r="Z1271" s="128"/>
      <c r="AA1271" s="128"/>
      <c r="AB1271" s="128"/>
      <c r="AC1271" s="128"/>
      <c r="AD1271" s="128"/>
      <c r="AE1271" s="128"/>
      <c r="AF1271" s="128"/>
      <c r="AG1271" s="128"/>
      <c r="AH1271" s="128"/>
    </row>
    <row r="1272" spans="1:34">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V1272" s="128"/>
      <c r="W1272" s="128"/>
      <c r="X1272" s="128"/>
      <c r="Y1272" s="128"/>
      <c r="Z1272" s="128"/>
      <c r="AA1272" s="128"/>
      <c r="AB1272" s="128"/>
      <c r="AC1272" s="128"/>
      <c r="AD1272" s="128"/>
      <c r="AE1272" s="128"/>
      <c r="AF1272" s="128"/>
      <c r="AG1272" s="128"/>
      <c r="AH1272" s="128"/>
    </row>
    <row r="1273" spans="1:34">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V1273" s="128"/>
      <c r="W1273" s="128"/>
      <c r="X1273" s="128"/>
      <c r="Y1273" s="128"/>
      <c r="Z1273" s="128"/>
      <c r="AA1273" s="128"/>
      <c r="AB1273" s="128"/>
      <c r="AC1273" s="128"/>
      <c r="AD1273" s="128"/>
      <c r="AE1273" s="128"/>
      <c r="AF1273" s="128"/>
      <c r="AG1273" s="128"/>
      <c r="AH1273" s="128"/>
    </row>
    <row r="1274" spans="1:34">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V1274" s="128"/>
      <c r="W1274" s="128"/>
      <c r="X1274" s="128"/>
      <c r="Y1274" s="128"/>
      <c r="Z1274" s="128"/>
      <c r="AA1274" s="128"/>
      <c r="AB1274" s="128"/>
      <c r="AC1274" s="128"/>
      <c r="AD1274" s="128"/>
      <c r="AE1274" s="128"/>
      <c r="AF1274" s="128"/>
      <c r="AG1274" s="128"/>
      <c r="AH1274" s="128"/>
    </row>
    <row r="1275" spans="1:34">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V1275" s="128"/>
      <c r="W1275" s="128"/>
      <c r="X1275" s="128"/>
      <c r="Y1275" s="128"/>
      <c r="Z1275" s="128"/>
      <c r="AA1275" s="128"/>
      <c r="AB1275" s="128"/>
      <c r="AC1275" s="128"/>
      <c r="AD1275" s="128"/>
      <c r="AE1275" s="128"/>
      <c r="AF1275" s="128"/>
      <c r="AG1275" s="128"/>
      <c r="AH1275" s="128"/>
    </row>
    <row r="1276" spans="1:34">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V1276" s="128"/>
      <c r="W1276" s="128"/>
      <c r="X1276" s="128"/>
      <c r="Y1276" s="128"/>
      <c r="Z1276" s="128"/>
      <c r="AA1276" s="128"/>
      <c r="AB1276" s="128"/>
      <c r="AC1276" s="128"/>
      <c r="AD1276" s="128"/>
      <c r="AE1276" s="128"/>
      <c r="AF1276" s="128"/>
      <c r="AG1276" s="128"/>
      <c r="AH1276" s="128"/>
    </row>
    <row r="1277" spans="1:34">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V1277" s="128"/>
      <c r="W1277" s="128"/>
      <c r="X1277" s="128"/>
      <c r="Y1277" s="128"/>
      <c r="Z1277" s="128"/>
      <c r="AA1277" s="128"/>
      <c r="AB1277" s="128"/>
      <c r="AC1277" s="128"/>
      <c r="AD1277" s="128"/>
      <c r="AE1277" s="128"/>
      <c r="AF1277" s="128"/>
      <c r="AG1277" s="128"/>
      <c r="AH1277" s="128"/>
    </row>
    <row r="1278" spans="1:34">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V1278" s="128"/>
      <c r="W1278" s="128"/>
      <c r="X1278" s="128"/>
      <c r="Y1278" s="128"/>
      <c r="Z1278" s="128"/>
      <c r="AA1278" s="128"/>
      <c r="AB1278" s="128"/>
      <c r="AC1278" s="128"/>
      <c r="AD1278" s="128"/>
      <c r="AE1278" s="128"/>
      <c r="AF1278" s="128"/>
      <c r="AG1278" s="128"/>
      <c r="AH1278" s="128"/>
    </row>
    <row r="1279" spans="1:34">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V1279" s="128"/>
      <c r="W1279" s="128"/>
      <c r="X1279" s="128"/>
      <c r="Y1279" s="128"/>
      <c r="Z1279" s="128"/>
      <c r="AA1279" s="128"/>
      <c r="AB1279" s="128"/>
      <c r="AC1279" s="128"/>
      <c r="AD1279" s="128"/>
      <c r="AE1279" s="128"/>
      <c r="AF1279" s="128"/>
      <c r="AG1279" s="128"/>
      <c r="AH1279" s="128"/>
    </row>
    <row r="1280" spans="1:34">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X1280" s="128"/>
      <c r="Y1280" s="128"/>
      <c r="Z1280" s="128"/>
      <c r="AA1280" s="128"/>
      <c r="AB1280" s="128"/>
      <c r="AC1280" s="128"/>
      <c r="AD1280" s="128"/>
      <c r="AE1280" s="128"/>
      <c r="AF1280" s="128"/>
      <c r="AG1280" s="128"/>
      <c r="AH1280" s="128"/>
    </row>
    <row r="1281" spans="1:34">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V1281" s="128"/>
      <c r="W1281" s="128"/>
      <c r="X1281" s="128"/>
      <c r="Y1281" s="128"/>
      <c r="Z1281" s="128"/>
      <c r="AA1281" s="128"/>
      <c r="AB1281" s="128"/>
      <c r="AC1281" s="128"/>
      <c r="AD1281" s="128"/>
      <c r="AE1281" s="128"/>
      <c r="AF1281" s="128"/>
      <c r="AG1281" s="128"/>
      <c r="AH1281" s="128"/>
    </row>
    <row r="1282" spans="1:34">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X1282" s="128"/>
      <c r="Y1282" s="128"/>
      <c r="Z1282" s="128"/>
      <c r="AA1282" s="128"/>
      <c r="AB1282" s="128"/>
      <c r="AC1282" s="128"/>
      <c r="AD1282" s="128"/>
      <c r="AE1282" s="128"/>
      <c r="AF1282" s="128"/>
      <c r="AG1282" s="128"/>
      <c r="AH1282" s="128"/>
    </row>
    <row r="1283" spans="1:34">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V1283" s="128"/>
      <c r="W1283" s="128"/>
      <c r="X1283" s="128"/>
      <c r="Y1283" s="128"/>
      <c r="Z1283" s="128"/>
      <c r="AA1283" s="128"/>
      <c r="AB1283" s="128"/>
      <c r="AC1283" s="128"/>
      <c r="AD1283" s="128"/>
      <c r="AE1283" s="128"/>
      <c r="AF1283" s="128"/>
      <c r="AG1283" s="128"/>
      <c r="AH1283" s="128"/>
    </row>
    <row r="1284" spans="1:34">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V1284" s="128"/>
      <c r="W1284" s="128"/>
      <c r="X1284" s="128"/>
      <c r="Y1284" s="128"/>
      <c r="Z1284" s="128"/>
      <c r="AA1284" s="128"/>
      <c r="AB1284" s="128"/>
      <c r="AC1284" s="128"/>
      <c r="AD1284" s="128"/>
      <c r="AE1284" s="128"/>
      <c r="AF1284" s="128"/>
      <c r="AG1284" s="128"/>
      <c r="AH1284" s="128"/>
    </row>
    <row r="1285" spans="1:34">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V1285" s="128"/>
      <c r="W1285" s="128"/>
      <c r="X1285" s="128"/>
      <c r="Y1285" s="128"/>
      <c r="Z1285" s="128"/>
      <c r="AA1285" s="128"/>
      <c r="AB1285" s="128"/>
      <c r="AC1285" s="128"/>
      <c r="AD1285" s="128"/>
      <c r="AE1285" s="128"/>
      <c r="AF1285" s="128"/>
      <c r="AG1285" s="128"/>
      <c r="AH1285" s="128"/>
    </row>
    <row r="1286" spans="1:34">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V1286" s="128"/>
      <c r="W1286" s="128"/>
      <c r="X1286" s="128"/>
      <c r="Y1286" s="128"/>
      <c r="Z1286" s="128"/>
      <c r="AA1286" s="128"/>
      <c r="AB1286" s="128"/>
      <c r="AC1286" s="128"/>
      <c r="AD1286" s="128"/>
      <c r="AE1286" s="128"/>
      <c r="AF1286" s="128"/>
      <c r="AG1286" s="128"/>
      <c r="AH1286" s="128"/>
    </row>
    <row r="1287" spans="1:34">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V1287" s="128"/>
      <c r="W1287" s="128"/>
      <c r="X1287" s="128"/>
      <c r="Y1287" s="128"/>
      <c r="Z1287" s="128"/>
      <c r="AA1287" s="128"/>
      <c r="AB1287" s="128"/>
      <c r="AC1287" s="128"/>
      <c r="AD1287" s="128"/>
      <c r="AE1287" s="128"/>
      <c r="AF1287" s="128"/>
      <c r="AG1287" s="128"/>
      <c r="AH1287" s="128"/>
    </row>
    <row r="1288" spans="1:34">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V1288" s="128"/>
      <c r="W1288" s="128"/>
      <c r="X1288" s="128"/>
      <c r="Y1288" s="128"/>
      <c r="Z1288" s="128"/>
      <c r="AA1288" s="128"/>
      <c r="AB1288" s="128"/>
      <c r="AC1288" s="128"/>
      <c r="AD1288" s="128"/>
      <c r="AE1288" s="128"/>
      <c r="AF1288" s="128"/>
      <c r="AG1288" s="128"/>
      <c r="AH1288" s="128"/>
    </row>
    <row r="1289" spans="1:34">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V1289" s="128"/>
      <c r="W1289" s="128"/>
      <c r="X1289" s="128"/>
      <c r="Y1289" s="128"/>
      <c r="Z1289" s="128"/>
      <c r="AA1289" s="128"/>
      <c r="AB1289" s="128"/>
      <c r="AC1289" s="128"/>
      <c r="AD1289" s="128"/>
      <c r="AE1289" s="128"/>
      <c r="AF1289" s="128"/>
      <c r="AG1289" s="128"/>
      <c r="AH1289" s="128"/>
    </row>
    <row r="1290" spans="1:34">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V1290" s="128"/>
      <c r="W1290" s="128"/>
      <c r="X1290" s="128"/>
      <c r="Y1290" s="128"/>
      <c r="Z1290" s="128"/>
      <c r="AA1290" s="128"/>
      <c r="AB1290" s="128"/>
      <c r="AC1290" s="128"/>
      <c r="AD1290" s="128"/>
      <c r="AE1290" s="128"/>
      <c r="AF1290" s="128"/>
      <c r="AG1290" s="128"/>
      <c r="AH1290" s="128"/>
    </row>
    <row r="1291" spans="1:34">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V1291" s="128"/>
      <c r="W1291" s="128"/>
      <c r="X1291" s="128"/>
      <c r="Y1291" s="128"/>
      <c r="Z1291" s="128"/>
      <c r="AA1291" s="128"/>
      <c r="AB1291" s="128"/>
      <c r="AC1291" s="128"/>
      <c r="AD1291" s="128"/>
      <c r="AE1291" s="128"/>
      <c r="AF1291" s="128"/>
      <c r="AG1291" s="128"/>
      <c r="AH1291" s="128"/>
    </row>
    <row r="1292" spans="1:34">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V1292" s="128"/>
      <c r="W1292" s="128"/>
      <c r="X1292" s="128"/>
      <c r="Y1292" s="128"/>
      <c r="Z1292" s="128"/>
      <c r="AA1292" s="128"/>
      <c r="AB1292" s="128"/>
      <c r="AC1292" s="128"/>
      <c r="AD1292" s="128"/>
      <c r="AE1292" s="128"/>
      <c r="AF1292" s="128"/>
      <c r="AG1292" s="128"/>
      <c r="AH1292" s="128"/>
    </row>
    <row r="1293" spans="1:34">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V1293" s="128"/>
      <c r="W1293" s="128"/>
      <c r="X1293" s="128"/>
      <c r="Y1293" s="128"/>
      <c r="Z1293" s="128"/>
      <c r="AA1293" s="128"/>
      <c r="AB1293" s="128"/>
      <c r="AC1293" s="128"/>
      <c r="AD1293" s="128"/>
      <c r="AE1293" s="128"/>
      <c r="AF1293" s="128"/>
      <c r="AG1293" s="128"/>
      <c r="AH1293" s="128"/>
    </row>
    <row r="1294" spans="1:34">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V1294" s="128"/>
      <c r="W1294" s="128"/>
      <c r="X1294" s="128"/>
      <c r="Y1294" s="128"/>
      <c r="Z1294" s="128"/>
      <c r="AA1294" s="128"/>
      <c r="AB1294" s="128"/>
      <c r="AC1294" s="128"/>
      <c r="AD1294" s="128"/>
      <c r="AE1294" s="128"/>
      <c r="AF1294" s="128"/>
      <c r="AG1294" s="128"/>
      <c r="AH1294" s="128"/>
    </row>
    <row r="1295" spans="1:34">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V1295" s="128"/>
      <c r="W1295" s="128"/>
      <c r="X1295" s="128"/>
      <c r="Y1295" s="128"/>
      <c r="Z1295" s="128"/>
      <c r="AA1295" s="128"/>
      <c r="AB1295" s="128"/>
      <c r="AC1295" s="128"/>
      <c r="AD1295" s="128"/>
      <c r="AE1295" s="128"/>
      <c r="AF1295" s="128"/>
      <c r="AG1295" s="128"/>
      <c r="AH1295" s="128"/>
    </row>
    <row r="1296" spans="1:34">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V1296" s="128"/>
      <c r="W1296" s="128"/>
      <c r="X1296" s="128"/>
      <c r="Y1296" s="128"/>
      <c r="Z1296" s="128"/>
      <c r="AA1296" s="128"/>
      <c r="AB1296" s="128"/>
      <c r="AC1296" s="128"/>
      <c r="AD1296" s="128"/>
      <c r="AE1296" s="128"/>
      <c r="AF1296" s="128"/>
      <c r="AG1296" s="128"/>
      <c r="AH1296" s="128"/>
    </row>
    <row r="1297" spans="1:34">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V1297" s="128"/>
      <c r="W1297" s="128"/>
      <c r="X1297" s="128"/>
      <c r="Y1297" s="128"/>
      <c r="Z1297" s="128"/>
      <c r="AA1297" s="128"/>
      <c r="AB1297" s="128"/>
      <c r="AC1297" s="128"/>
      <c r="AD1297" s="128"/>
      <c r="AE1297" s="128"/>
      <c r="AF1297" s="128"/>
      <c r="AG1297" s="128"/>
      <c r="AH1297" s="128"/>
    </row>
    <row r="1298" spans="1:34">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V1298" s="128"/>
      <c r="W1298" s="128"/>
      <c r="X1298" s="128"/>
      <c r="Y1298" s="128"/>
      <c r="Z1298" s="128"/>
      <c r="AA1298" s="128"/>
      <c r="AB1298" s="128"/>
      <c r="AC1298" s="128"/>
      <c r="AD1298" s="128"/>
      <c r="AE1298" s="128"/>
      <c r="AF1298" s="128"/>
      <c r="AG1298" s="128"/>
      <c r="AH1298" s="128"/>
    </row>
    <row r="1299" spans="1:34">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V1299" s="128"/>
      <c r="W1299" s="128"/>
      <c r="X1299" s="128"/>
      <c r="Y1299" s="128"/>
      <c r="Z1299" s="128"/>
      <c r="AA1299" s="128"/>
      <c r="AB1299" s="128"/>
      <c r="AC1299" s="128"/>
      <c r="AD1299" s="128"/>
      <c r="AE1299" s="128"/>
      <c r="AF1299" s="128"/>
      <c r="AG1299" s="128"/>
      <c r="AH1299" s="128"/>
    </row>
    <row r="1300" spans="1:34">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V1300" s="128"/>
      <c r="W1300" s="128"/>
      <c r="X1300" s="128"/>
      <c r="Y1300" s="128"/>
      <c r="Z1300" s="128"/>
      <c r="AA1300" s="128"/>
      <c r="AB1300" s="128"/>
      <c r="AC1300" s="128"/>
      <c r="AD1300" s="128"/>
      <c r="AE1300" s="128"/>
      <c r="AF1300" s="128"/>
      <c r="AG1300" s="128"/>
      <c r="AH1300" s="128"/>
    </row>
    <row r="1301" spans="1:34">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V1301" s="128"/>
      <c r="W1301" s="128"/>
      <c r="X1301" s="128"/>
      <c r="Y1301" s="128"/>
      <c r="Z1301" s="128"/>
      <c r="AA1301" s="128"/>
      <c r="AB1301" s="128"/>
      <c r="AC1301" s="128"/>
      <c r="AD1301" s="128"/>
      <c r="AE1301" s="128"/>
      <c r="AF1301" s="128"/>
      <c r="AG1301" s="128"/>
      <c r="AH1301" s="128"/>
    </row>
    <row r="1302" spans="1:34">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V1302" s="128"/>
      <c r="W1302" s="128"/>
      <c r="X1302" s="128"/>
      <c r="Y1302" s="128"/>
      <c r="Z1302" s="128"/>
      <c r="AA1302" s="128"/>
      <c r="AB1302" s="128"/>
      <c r="AC1302" s="128"/>
      <c r="AD1302" s="128"/>
      <c r="AE1302" s="128"/>
      <c r="AF1302" s="128"/>
      <c r="AG1302" s="128"/>
      <c r="AH1302" s="128"/>
    </row>
    <row r="1303" spans="1:34">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V1303" s="128"/>
      <c r="W1303" s="128"/>
      <c r="X1303" s="128"/>
      <c r="Y1303" s="128"/>
      <c r="Z1303" s="128"/>
      <c r="AA1303" s="128"/>
      <c r="AB1303" s="128"/>
      <c r="AC1303" s="128"/>
      <c r="AD1303" s="128"/>
      <c r="AE1303" s="128"/>
      <c r="AF1303" s="128"/>
      <c r="AG1303" s="128"/>
      <c r="AH1303" s="128"/>
    </row>
    <row r="1304" spans="1:34">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V1304" s="128"/>
      <c r="W1304" s="128"/>
      <c r="X1304" s="128"/>
      <c r="Y1304" s="128"/>
      <c r="Z1304" s="128"/>
      <c r="AA1304" s="128"/>
      <c r="AB1304" s="128"/>
      <c r="AC1304" s="128"/>
      <c r="AD1304" s="128"/>
      <c r="AE1304" s="128"/>
      <c r="AF1304" s="128"/>
      <c r="AG1304" s="128"/>
      <c r="AH1304" s="128"/>
    </row>
    <row r="1305" spans="1:34">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V1305" s="128"/>
      <c r="W1305" s="128"/>
      <c r="X1305" s="128"/>
      <c r="Y1305" s="128"/>
      <c r="Z1305" s="128"/>
      <c r="AA1305" s="128"/>
      <c r="AB1305" s="128"/>
      <c r="AC1305" s="128"/>
      <c r="AD1305" s="128"/>
      <c r="AE1305" s="128"/>
      <c r="AF1305" s="128"/>
      <c r="AG1305" s="128"/>
      <c r="AH1305" s="128"/>
    </row>
    <row r="1306" spans="1:34">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V1306" s="128"/>
      <c r="W1306" s="128"/>
      <c r="X1306" s="128"/>
      <c r="Y1306" s="128"/>
      <c r="Z1306" s="128"/>
      <c r="AA1306" s="128"/>
      <c r="AB1306" s="128"/>
      <c r="AC1306" s="128"/>
      <c r="AD1306" s="128"/>
      <c r="AE1306" s="128"/>
      <c r="AF1306" s="128"/>
      <c r="AG1306" s="128"/>
      <c r="AH1306" s="128"/>
    </row>
    <row r="1307" spans="1:34">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V1307" s="128"/>
      <c r="W1307" s="128"/>
      <c r="X1307" s="128"/>
      <c r="Y1307" s="128"/>
      <c r="Z1307" s="128"/>
      <c r="AA1307" s="128"/>
      <c r="AB1307" s="128"/>
      <c r="AC1307" s="128"/>
      <c r="AD1307" s="128"/>
      <c r="AE1307" s="128"/>
      <c r="AF1307" s="128"/>
      <c r="AG1307" s="128"/>
      <c r="AH1307" s="128"/>
    </row>
    <row r="1308" spans="1:34">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V1308" s="128"/>
      <c r="W1308" s="128"/>
      <c r="X1308" s="128"/>
      <c r="Y1308" s="128"/>
      <c r="Z1308" s="128"/>
      <c r="AA1308" s="128"/>
      <c r="AB1308" s="128"/>
      <c r="AC1308" s="128"/>
      <c r="AD1308" s="128"/>
      <c r="AE1308" s="128"/>
      <c r="AF1308" s="128"/>
      <c r="AG1308" s="128"/>
      <c r="AH1308" s="128"/>
    </row>
    <row r="1309" spans="1:34">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V1309" s="128"/>
      <c r="W1309" s="128"/>
      <c r="X1309" s="128"/>
      <c r="Y1309" s="128"/>
      <c r="Z1309" s="128"/>
      <c r="AA1309" s="128"/>
      <c r="AB1309" s="128"/>
      <c r="AC1309" s="128"/>
      <c r="AD1309" s="128"/>
      <c r="AE1309" s="128"/>
      <c r="AF1309" s="128"/>
      <c r="AG1309" s="128"/>
      <c r="AH1309" s="128"/>
    </row>
    <row r="1310" spans="1:34">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V1310" s="128"/>
      <c r="W1310" s="128"/>
      <c r="X1310" s="128"/>
      <c r="Y1310" s="128"/>
      <c r="Z1310" s="128"/>
      <c r="AA1310" s="128"/>
      <c r="AB1310" s="128"/>
      <c r="AC1310" s="128"/>
      <c r="AD1310" s="128"/>
      <c r="AE1310" s="128"/>
      <c r="AF1310" s="128"/>
      <c r="AG1310" s="128"/>
      <c r="AH1310" s="128"/>
    </row>
    <row r="1311" spans="1:34">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V1311" s="128"/>
      <c r="W1311" s="128"/>
      <c r="X1311" s="128"/>
      <c r="Y1311" s="128"/>
      <c r="Z1311" s="128"/>
      <c r="AA1311" s="128"/>
      <c r="AB1311" s="128"/>
      <c r="AC1311" s="128"/>
      <c r="AD1311" s="128"/>
      <c r="AE1311" s="128"/>
      <c r="AF1311" s="128"/>
      <c r="AG1311" s="128"/>
      <c r="AH1311" s="128"/>
    </row>
    <row r="1312" spans="1:34">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V1312" s="128"/>
      <c r="W1312" s="128"/>
      <c r="X1312" s="128"/>
      <c r="Y1312" s="128"/>
      <c r="Z1312" s="128"/>
      <c r="AA1312" s="128"/>
      <c r="AB1312" s="128"/>
      <c r="AC1312" s="128"/>
      <c r="AD1312" s="128"/>
      <c r="AE1312" s="128"/>
      <c r="AF1312" s="128"/>
      <c r="AG1312" s="128"/>
      <c r="AH1312" s="128"/>
    </row>
    <row r="1313" spans="1:34">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V1313" s="128"/>
      <c r="W1313" s="128"/>
      <c r="X1313" s="128"/>
      <c r="Y1313" s="128"/>
      <c r="Z1313" s="128"/>
      <c r="AA1313" s="128"/>
      <c r="AB1313" s="128"/>
      <c r="AC1313" s="128"/>
      <c r="AD1313" s="128"/>
      <c r="AE1313" s="128"/>
      <c r="AF1313" s="128"/>
      <c r="AG1313" s="128"/>
      <c r="AH1313" s="128"/>
    </row>
    <row r="1314" spans="1:34">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V1314" s="128"/>
      <c r="W1314" s="128"/>
      <c r="X1314" s="128"/>
      <c r="Y1314" s="128"/>
      <c r="Z1314" s="128"/>
      <c r="AA1314" s="128"/>
      <c r="AB1314" s="128"/>
      <c r="AC1314" s="128"/>
      <c r="AD1314" s="128"/>
      <c r="AE1314" s="128"/>
      <c r="AF1314" s="128"/>
      <c r="AG1314" s="128"/>
      <c r="AH1314" s="128"/>
    </row>
    <row r="1315" spans="1:34">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V1315" s="128"/>
      <c r="W1315" s="128"/>
      <c r="X1315" s="128"/>
      <c r="Y1315" s="128"/>
      <c r="Z1315" s="128"/>
      <c r="AA1315" s="128"/>
      <c r="AB1315" s="128"/>
      <c r="AC1315" s="128"/>
      <c r="AD1315" s="128"/>
      <c r="AE1315" s="128"/>
      <c r="AF1315" s="128"/>
      <c r="AG1315" s="128"/>
      <c r="AH1315" s="128"/>
    </row>
    <row r="1316" spans="1:34">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V1316" s="128"/>
      <c r="W1316" s="128"/>
      <c r="X1316" s="128"/>
      <c r="Y1316" s="128"/>
      <c r="Z1316" s="128"/>
      <c r="AA1316" s="128"/>
      <c r="AB1316" s="128"/>
      <c r="AC1316" s="128"/>
      <c r="AD1316" s="128"/>
      <c r="AE1316" s="128"/>
      <c r="AF1316" s="128"/>
      <c r="AG1316" s="128"/>
      <c r="AH1316" s="128"/>
    </row>
    <row r="1317" spans="1:34">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V1317" s="128"/>
      <c r="W1317" s="128"/>
      <c r="X1317" s="128"/>
      <c r="Y1317" s="128"/>
      <c r="Z1317" s="128"/>
      <c r="AA1317" s="128"/>
      <c r="AB1317" s="128"/>
      <c r="AC1317" s="128"/>
      <c r="AD1317" s="128"/>
      <c r="AE1317" s="128"/>
      <c r="AF1317" s="128"/>
      <c r="AG1317" s="128"/>
      <c r="AH1317" s="128"/>
    </row>
    <row r="1318" spans="1:34">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V1318" s="128"/>
      <c r="W1318" s="128"/>
      <c r="X1318" s="128"/>
      <c r="Y1318" s="128"/>
      <c r="Z1318" s="128"/>
      <c r="AA1318" s="128"/>
      <c r="AB1318" s="128"/>
      <c r="AC1318" s="128"/>
      <c r="AD1318" s="128"/>
      <c r="AE1318" s="128"/>
      <c r="AF1318" s="128"/>
      <c r="AG1318" s="128"/>
      <c r="AH1318" s="128"/>
    </row>
    <row r="1319" spans="1:34">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V1319" s="128"/>
      <c r="W1319" s="128"/>
      <c r="X1319" s="128"/>
      <c r="Y1319" s="128"/>
      <c r="Z1319" s="128"/>
      <c r="AA1319" s="128"/>
      <c r="AB1319" s="128"/>
      <c r="AC1319" s="128"/>
      <c r="AD1319" s="128"/>
      <c r="AE1319" s="128"/>
      <c r="AF1319" s="128"/>
      <c r="AG1319" s="128"/>
      <c r="AH1319" s="128"/>
    </row>
    <row r="1320" spans="1:34">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V1320" s="128"/>
      <c r="W1320" s="128"/>
      <c r="X1320" s="128"/>
      <c r="Y1320" s="128"/>
      <c r="Z1320" s="128"/>
      <c r="AA1320" s="128"/>
      <c r="AB1320" s="128"/>
      <c r="AC1320" s="128"/>
      <c r="AD1320" s="128"/>
      <c r="AE1320" s="128"/>
      <c r="AF1320" s="128"/>
      <c r="AG1320" s="128"/>
      <c r="AH1320" s="128"/>
    </row>
    <row r="1321" spans="1:34">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V1321" s="128"/>
      <c r="W1321" s="128"/>
      <c r="X1321" s="128"/>
      <c r="Y1321" s="128"/>
      <c r="Z1321" s="128"/>
      <c r="AA1321" s="128"/>
      <c r="AB1321" s="128"/>
      <c r="AC1321" s="128"/>
      <c r="AD1321" s="128"/>
      <c r="AE1321" s="128"/>
      <c r="AF1321" s="128"/>
      <c r="AG1321" s="128"/>
      <c r="AH1321" s="128"/>
    </row>
    <row r="1322" spans="1:34">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V1322" s="128"/>
      <c r="W1322" s="128"/>
      <c r="X1322" s="128"/>
      <c r="Y1322" s="128"/>
      <c r="Z1322" s="128"/>
      <c r="AA1322" s="128"/>
      <c r="AB1322" s="128"/>
      <c r="AC1322" s="128"/>
      <c r="AD1322" s="128"/>
      <c r="AE1322" s="128"/>
      <c r="AF1322" s="128"/>
      <c r="AG1322" s="128"/>
      <c r="AH1322" s="128"/>
    </row>
    <row r="1323" spans="1:34">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V1323" s="128"/>
      <c r="W1323" s="128"/>
      <c r="X1323" s="128"/>
      <c r="Y1323" s="128"/>
      <c r="Z1323" s="128"/>
      <c r="AA1323" s="128"/>
      <c r="AB1323" s="128"/>
      <c r="AC1323" s="128"/>
      <c r="AD1323" s="128"/>
      <c r="AE1323" s="128"/>
      <c r="AF1323" s="128"/>
      <c r="AG1323" s="128"/>
      <c r="AH1323" s="128"/>
    </row>
    <row r="1324" spans="1:34">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V1324" s="128"/>
      <c r="W1324" s="128"/>
      <c r="X1324" s="128"/>
      <c r="Y1324" s="128"/>
      <c r="Z1324" s="128"/>
      <c r="AA1324" s="128"/>
      <c r="AB1324" s="128"/>
      <c r="AC1324" s="128"/>
      <c r="AD1324" s="128"/>
      <c r="AE1324" s="128"/>
      <c r="AF1324" s="128"/>
      <c r="AG1324" s="128"/>
      <c r="AH1324" s="128"/>
    </row>
    <row r="1325" spans="1:34">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V1325" s="128"/>
      <c r="W1325" s="128"/>
      <c r="X1325" s="128"/>
      <c r="Y1325" s="128"/>
      <c r="Z1325" s="128"/>
      <c r="AA1325" s="128"/>
      <c r="AB1325" s="128"/>
      <c r="AC1325" s="128"/>
      <c r="AD1325" s="128"/>
      <c r="AE1325" s="128"/>
      <c r="AF1325" s="128"/>
      <c r="AG1325" s="128"/>
      <c r="AH1325" s="128"/>
    </row>
    <row r="1326" spans="1:34">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V1326" s="128"/>
      <c r="W1326" s="128"/>
      <c r="X1326" s="128"/>
      <c r="Y1326" s="128"/>
      <c r="Z1326" s="128"/>
      <c r="AA1326" s="128"/>
      <c r="AB1326" s="128"/>
      <c r="AC1326" s="128"/>
      <c r="AD1326" s="128"/>
      <c r="AE1326" s="128"/>
      <c r="AF1326" s="128"/>
      <c r="AG1326" s="128"/>
      <c r="AH1326" s="128"/>
    </row>
    <row r="1327" spans="1:34">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V1327" s="128"/>
      <c r="W1327" s="128"/>
      <c r="X1327" s="128"/>
      <c r="Y1327" s="128"/>
      <c r="Z1327" s="128"/>
      <c r="AA1327" s="128"/>
      <c r="AB1327" s="128"/>
      <c r="AC1327" s="128"/>
      <c r="AD1327" s="128"/>
      <c r="AE1327" s="128"/>
      <c r="AF1327" s="128"/>
      <c r="AG1327" s="128"/>
      <c r="AH1327" s="128"/>
    </row>
    <row r="1328" spans="1:34">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V1328" s="128"/>
      <c r="W1328" s="128"/>
      <c r="X1328" s="128"/>
      <c r="Y1328" s="128"/>
      <c r="Z1328" s="128"/>
      <c r="AA1328" s="128"/>
      <c r="AB1328" s="128"/>
      <c r="AC1328" s="128"/>
      <c r="AD1328" s="128"/>
      <c r="AE1328" s="128"/>
      <c r="AF1328" s="128"/>
      <c r="AG1328" s="128"/>
      <c r="AH1328" s="128"/>
    </row>
    <row r="1329" spans="1:34">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V1329" s="128"/>
      <c r="W1329" s="128"/>
      <c r="X1329" s="128"/>
      <c r="Y1329" s="128"/>
      <c r="Z1329" s="128"/>
      <c r="AA1329" s="128"/>
      <c r="AB1329" s="128"/>
      <c r="AC1329" s="128"/>
      <c r="AD1329" s="128"/>
      <c r="AE1329" s="128"/>
      <c r="AF1329" s="128"/>
      <c r="AG1329" s="128"/>
      <c r="AH1329" s="128"/>
    </row>
    <row r="1330" spans="1:34">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V1330" s="128"/>
      <c r="W1330" s="128"/>
      <c r="X1330" s="128"/>
      <c r="Y1330" s="128"/>
      <c r="Z1330" s="128"/>
      <c r="AA1330" s="128"/>
      <c r="AB1330" s="128"/>
      <c r="AC1330" s="128"/>
      <c r="AD1330" s="128"/>
      <c r="AE1330" s="128"/>
      <c r="AF1330" s="128"/>
      <c r="AG1330" s="128"/>
      <c r="AH1330" s="128"/>
    </row>
    <row r="1331" spans="1:34">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V1331" s="128"/>
      <c r="W1331" s="128"/>
      <c r="X1331" s="128"/>
      <c r="Y1331" s="128"/>
      <c r="Z1331" s="128"/>
      <c r="AA1331" s="128"/>
      <c r="AB1331" s="128"/>
      <c r="AC1331" s="128"/>
      <c r="AD1331" s="128"/>
      <c r="AE1331" s="128"/>
      <c r="AF1331" s="128"/>
      <c r="AG1331" s="128"/>
      <c r="AH1331" s="128"/>
    </row>
    <row r="1332" spans="1:34">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V1332" s="128"/>
      <c r="W1332" s="128"/>
      <c r="X1332" s="128"/>
      <c r="Y1332" s="128"/>
      <c r="Z1332" s="128"/>
      <c r="AA1332" s="128"/>
      <c r="AB1332" s="128"/>
      <c r="AC1332" s="128"/>
      <c r="AD1332" s="128"/>
      <c r="AE1332" s="128"/>
      <c r="AF1332" s="128"/>
      <c r="AG1332" s="128"/>
      <c r="AH1332" s="128"/>
    </row>
    <row r="1333" spans="1:34">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V1333" s="128"/>
      <c r="W1333" s="128"/>
      <c r="X1333" s="128"/>
      <c r="Y1333" s="128"/>
      <c r="Z1333" s="128"/>
      <c r="AA1333" s="128"/>
      <c r="AB1333" s="128"/>
      <c r="AC1333" s="128"/>
      <c r="AD1333" s="128"/>
      <c r="AE1333" s="128"/>
      <c r="AF1333" s="128"/>
      <c r="AG1333" s="128"/>
      <c r="AH1333" s="128"/>
    </row>
    <row r="1334" spans="1:34">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V1334" s="128"/>
      <c r="W1334" s="128"/>
      <c r="X1334" s="128"/>
      <c r="Y1334" s="128"/>
      <c r="Z1334" s="128"/>
      <c r="AA1334" s="128"/>
      <c r="AB1334" s="128"/>
      <c r="AC1334" s="128"/>
      <c r="AD1334" s="128"/>
      <c r="AE1334" s="128"/>
      <c r="AF1334" s="128"/>
      <c r="AG1334" s="128"/>
      <c r="AH1334" s="128"/>
    </row>
    <row r="1335" spans="1:34">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V1335" s="128"/>
      <c r="W1335" s="128"/>
      <c r="X1335" s="128"/>
      <c r="Y1335" s="128"/>
      <c r="Z1335" s="128"/>
      <c r="AA1335" s="128"/>
      <c r="AB1335" s="128"/>
      <c r="AC1335" s="128"/>
      <c r="AD1335" s="128"/>
      <c r="AE1335" s="128"/>
      <c r="AF1335" s="128"/>
      <c r="AG1335" s="128"/>
      <c r="AH1335" s="128"/>
    </row>
    <row r="1336" spans="1:34">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V1336" s="128"/>
      <c r="W1336" s="128"/>
      <c r="X1336" s="128"/>
      <c r="Y1336" s="128"/>
      <c r="Z1336" s="128"/>
      <c r="AA1336" s="128"/>
      <c r="AB1336" s="128"/>
      <c r="AC1336" s="128"/>
      <c r="AD1336" s="128"/>
      <c r="AE1336" s="128"/>
      <c r="AF1336" s="128"/>
      <c r="AG1336" s="128"/>
      <c r="AH1336" s="128"/>
    </row>
    <row r="1337" spans="1:34">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V1337" s="128"/>
      <c r="W1337" s="128"/>
      <c r="X1337" s="128"/>
      <c r="Y1337" s="128"/>
      <c r="Z1337" s="128"/>
      <c r="AA1337" s="128"/>
      <c r="AB1337" s="128"/>
      <c r="AC1337" s="128"/>
      <c r="AD1337" s="128"/>
      <c r="AE1337" s="128"/>
      <c r="AF1337" s="128"/>
      <c r="AG1337" s="128"/>
      <c r="AH1337" s="128"/>
    </row>
    <row r="1338" spans="1:34">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X1338" s="128"/>
      <c r="Y1338" s="128"/>
      <c r="Z1338" s="128"/>
      <c r="AA1338" s="128"/>
      <c r="AB1338" s="128"/>
      <c r="AC1338" s="128"/>
      <c r="AD1338" s="128"/>
      <c r="AE1338" s="128"/>
      <c r="AF1338" s="128"/>
      <c r="AG1338" s="128"/>
      <c r="AH1338" s="128"/>
    </row>
    <row r="1339" spans="1:34">
      <c r="A1339" s="128"/>
      <c r="B1339" s="128"/>
      <c r="C1339" s="128"/>
      <c r="D1339" s="128"/>
      <c r="E1339" s="128"/>
      <c r="F1339" s="128"/>
      <c r="G1339" s="128"/>
      <c r="H1339" s="128"/>
      <c r="I1339" s="128"/>
      <c r="J1339" s="128"/>
      <c r="K1339" s="128"/>
      <c r="L1339" s="128"/>
      <c r="M1339" s="128"/>
      <c r="N1339" s="128"/>
      <c r="O1339" s="128"/>
      <c r="P1339" s="128"/>
      <c r="Q1339" s="128"/>
      <c r="R1339" s="128"/>
      <c r="S1339" s="128"/>
      <c r="T1339" s="128"/>
      <c r="U1339" s="128"/>
      <c r="V1339" s="128"/>
      <c r="W1339" s="128"/>
      <c r="X1339" s="128"/>
      <c r="Y1339" s="128"/>
      <c r="Z1339" s="128"/>
      <c r="AA1339" s="128"/>
      <c r="AB1339" s="128"/>
      <c r="AC1339" s="128"/>
      <c r="AD1339" s="128"/>
      <c r="AE1339" s="128"/>
      <c r="AF1339" s="128"/>
      <c r="AG1339" s="128"/>
      <c r="AH1339" s="128"/>
    </row>
    <row r="1340" spans="1:34">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X1340" s="128"/>
      <c r="Y1340" s="128"/>
      <c r="Z1340" s="128"/>
      <c r="AA1340" s="128"/>
      <c r="AB1340" s="128"/>
      <c r="AC1340" s="128"/>
      <c r="AD1340" s="128"/>
      <c r="AE1340" s="128"/>
      <c r="AF1340" s="128"/>
      <c r="AG1340" s="128"/>
      <c r="AH1340" s="128"/>
    </row>
    <row r="1341" spans="1:34">
      <c r="A1341" s="128"/>
      <c r="B1341" s="128"/>
      <c r="C1341" s="128"/>
      <c r="D1341" s="128"/>
      <c r="E1341" s="128"/>
      <c r="F1341" s="128"/>
      <c r="G1341" s="128"/>
      <c r="H1341" s="128"/>
      <c r="I1341" s="128"/>
      <c r="J1341" s="128"/>
      <c r="K1341" s="128"/>
      <c r="L1341" s="128"/>
      <c r="M1341" s="128"/>
      <c r="N1341" s="128"/>
      <c r="O1341" s="128"/>
      <c r="P1341" s="128"/>
      <c r="Q1341" s="128"/>
      <c r="R1341" s="128"/>
      <c r="S1341" s="128"/>
      <c r="T1341" s="128"/>
      <c r="U1341" s="128"/>
      <c r="V1341" s="128"/>
      <c r="W1341" s="128"/>
      <c r="X1341" s="128"/>
      <c r="Y1341" s="128"/>
      <c r="Z1341" s="128"/>
      <c r="AA1341" s="128"/>
      <c r="AB1341" s="128"/>
      <c r="AC1341" s="128"/>
      <c r="AD1341" s="128"/>
      <c r="AE1341" s="128"/>
      <c r="AF1341" s="128"/>
      <c r="AG1341" s="128"/>
      <c r="AH1341" s="128"/>
    </row>
    <row r="1342" spans="1:34">
      <c r="A1342" s="128"/>
      <c r="B1342" s="128"/>
      <c r="C1342" s="128"/>
      <c r="D1342" s="128"/>
      <c r="E1342" s="128"/>
      <c r="F1342" s="128"/>
      <c r="G1342" s="128"/>
      <c r="H1342" s="128"/>
      <c r="I1342" s="128"/>
      <c r="J1342" s="128"/>
      <c r="K1342" s="128"/>
      <c r="L1342" s="128"/>
      <c r="M1342" s="128"/>
      <c r="N1342" s="128"/>
      <c r="O1342" s="128"/>
      <c r="P1342" s="128"/>
      <c r="Q1342" s="128"/>
      <c r="R1342" s="128"/>
      <c r="S1342" s="128"/>
      <c r="T1342" s="128"/>
      <c r="U1342" s="128"/>
      <c r="V1342" s="128"/>
      <c r="W1342" s="128"/>
      <c r="X1342" s="128"/>
      <c r="Y1342" s="128"/>
      <c r="Z1342" s="128"/>
      <c r="AA1342" s="128"/>
      <c r="AB1342" s="128"/>
      <c r="AC1342" s="128"/>
      <c r="AD1342" s="128"/>
      <c r="AE1342" s="128"/>
      <c r="AF1342" s="128"/>
      <c r="AG1342" s="128"/>
      <c r="AH1342" s="128"/>
    </row>
    <row r="1343" spans="1:34">
      <c r="A1343" s="128"/>
      <c r="B1343" s="128"/>
      <c r="C1343" s="128"/>
      <c r="D1343" s="128"/>
      <c r="E1343" s="128"/>
      <c r="F1343" s="128"/>
      <c r="G1343" s="128"/>
      <c r="H1343" s="128"/>
      <c r="I1343" s="128"/>
      <c r="J1343" s="128"/>
      <c r="K1343" s="128"/>
      <c r="L1343" s="128"/>
      <c r="M1343" s="128"/>
      <c r="N1343" s="128"/>
      <c r="O1343" s="128"/>
      <c r="P1343" s="128"/>
      <c r="Q1343" s="128"/>
      <c r="R1343" s="128"/>
      <c r="S1343" s="128"/>
      <c r="T1343" s="128"/>
      <c r="U1343" s="128"/>
      <c r="V1343" s="128"/>
      <c r="W1343" s="128"/>
      <c r="X1343" s="128"/>
      <c r="Y1343" s="128"/>
      <c r="Z1343" s="128"/>
      <c r="AA1343" s="128"/>
      <c r="AB1343" s="128"/>
      <c r="AC1343" s="128"/>
      <c r="AD1343" s="128"/>
      <c r="AE1343" s="128"/>
      <c r="AF1343" s="128"/>
      <c r="AG1343" s="128"/>
      <c r="AH1343" s="128"/>
    </row>
    <row r="1344" spans="1:34">
      <c r="A1344" s="128"/>
      <c r="B1344" s="128"/>
      <c r="C1344" s="128"/>
      <c r="D1344" s="128"/>
      <c r="E1344" s="128"/>
      <c r="F1344" s="128"/>
      <c r="G1344" s="128"/>
      <c r="H1344" s="128"/>
      <c r="I1344" s="128"/>
      <c r="J1344" s="128"/>
      <c r="K1344" s="128"/>
      <c r="L1344" s="128"/>
      <c r="M1344" s="128"/>
      <c r="N1344" s="128"/>
      <c r="O1344" s="128"/>
      <c r="P1344" s="128"/>
      <c r="Q1344" s="128"/>
      <c r="R1344" s="128"/>
      <c r="S1344" s="128"/>
      <c r="T1344" s="128"/>
      <c r="U1344" s="128"/>
      <c r="V1344" s="128"/>
      <c r="W1344" s="128"/>
      <c r="X1344" s="128"/>
      <c r="Y1344" s="128"/>
      <c r="Z1344" s="128"/>
      <c r="AA1344" s="128"/>
      <c r="AB1344" s="128"/>
      <c r="AC1344" s="128"/>
      <c r="AD1344" s="128"/>
      <c r="AE1344" s="128"/>
      <c r="AF1344" s="128"/>
      <c r="AG1344" s="128"/>
      <c r="AH1344" s="128"/>
    </row>
    <row r="1345" spans="1:34">
      <c r="A1345" s="128"/>
      <c r="B1345" s="128"/>
      <c r="C1345" s="128"/>
      <c r="D1345" s="128"/>
      <c r="E1345" s="128"/>
      <c r="F1345" s="128"/>
      <c r="G1345" s="128"/>
      <c r="H1345" s="128"/>
      <c r="I1345" s="128"/>
      <c r="J1345" s="128"/>
      <c r="K1345" s="128"/>
      <c r="L1345" s="128"/>
      <c r="M1345" s="128"/>
      <c r="N1345" s="128"/>
      <c r="O1345" s="128"/>
      <c r="P1345" s="128"/>
      <c r="Q1345" s="128"/>
      <c r="R1345" s="128"/>
      <c r="S1345" s="128"/>
      <c r="T1345" s="128"/>
      <c r="U1345" s="128"/>
      <c r="V1345" s="128"/>
      <c r="W1345" s="128"/>
      <c r="X1345" s="128"/>
      <c r="Y1345" s="128"/>
      <c r="Z1345" s="128"/>
      <c r="AA1345" s="128"/>
      <c r="AB1345" s="128"/>
      <c r="AC1345" s="128"/>
      <c r="AD1345" s="128"/>
      <c r="AE1345" s="128"/>
      <c r="AF1345" s="128"/>
      <c r="AG1345" s="128"/>
      <c r="AH1345" s="128"/>
    </row>
    <row r="1346" spans="1:34">
      <c r="A1346" s="128"/>
      <c r="B1346" s="128"/>
      <c r="C1346" s="128"/>
      <c r="D1346" s="128"/>
      <c r="E1346" s="128"/>
      <c r="F1346" s="128"/>
      <c r="G1346" s="128"/>
      <c r="H1346" s="128"/>
      <c r="I1346" s="128"/>
      <c r="J1346" s="128"/>
      <c r="K1346" s="128"/>
      <c r="L1346" s="128"/>
      <c r="M1346" s="128"/>
      <c r="N1346" s="128"/>
      <c r="O1346" s="128"/>
      <c r="P1346" s="128"/>
      <c r="Q1346" s="128"/>
      <c r="R1346" s="128"/>
      <c r="S1346" s="128"/>
      <c r="T1346" s="128"/>
      <c r="U1346" s="128"/>
      <c r="V1346" s="128"/>
      <c r="W1346" s="128"/>
      <c r="X1346" s="128"/>
      <c r="Y1346" s="128"/>
      <c r="Z1346" s="128"/>
      <c r="AA1346" s="128"/>
      <c r="AB1346" s="128"/>
      <c r="AC1346" s="128"/>
      <c r="AD1346" s="128"/>
      <c r="AE1346" s="128"/>
      <c r="AF1346" s="128"/>
      <c r="AG1346" s="128"/>
      <c r="AH1346" s="128"/>
    </row>
    <row r="1347" spans="1:34">
      <c r="A1347" s="128"/>
      <c r="B1347" s="128"/>
      <c r="C1347" s="128"/>
      <c r="D1347" s="128"/>
      <c r="E1347" s="128"/>
      <c r="F1347" s="128"/>
      <c r="G1347" s="128"/>
      <c r="H1347" s="128"/>
      <c r="I1347" s="128"/>
      <c r="J1347" s="128"/>
      <c r="K1347" s="128"/>
      <c r="L1347" s="128"/>
      <c r="M1347" s="128"/>
      <c r="N1347" s="128"/>
      <c r="O1347" s="128"/>
      <c r="P1347" s="128"/>
      <c r="Q1347" s="128"/>
      <c r="R1347" s="128"/>
      <c r="S1347" s="128"/>
      <c r="T1347" s="128"/>
      <c r="U1347" s="128"/>
      <c r="V1347" s="128"/>
      <c r="W1347" s="128"/>
      <c r="X1347" s="128"/>
      <c r="Y1347" s="128"/>
      <c r="Z1347" s="128"/>
      <c r="AA1347" s="128"/>
      <c r="AB1347" s="128"/>
      <c r="AC1347" s="128"/>
      <c r="AD1347" s="128"/>
      <c r="AE1347" s="128"/>
      <c r="AF1347" s="128"/>
      <c r="AG1347" s="128"/>
      <c r="AH1347" s="128"/>
    </row>
    <row r="1348" spans="1:34">
      <c r="A1348" s="128"/>
      <c r="B1348" s="128"/>
      <c r="C1348" s="128"/>
      <c r="D1348" s="128"/>
      <c r="E1348" s="128"/>
      <c r="F1348" s="128"/>
      <c r="G1348" s="128"/>
      <c r="H1348" s="128"/>
      <c r="I1348" s="128"/>
      <c r="J1348" s="128"/>
      <c r="K1348" s="128"/>
      <c r="L1348" s="128"/>
      <c r="M1348" s="128"/>
      <c r="N1348" s="128"/>
      <c r="O1348" s="128"/>
      <c r="P1348" s="128"/>
      <c r="Q1348" s="128"/>
      <c r="R1348" s="128"/>
      <c r="S1348" s="128"/>
      <c r="T1348" s="128"/>
      <c r="U1348" s="128"/>
      <c r="V1348" s="128"/>
      <c r="W1348" s="128"/>
      <c r="X1348" s="128"/>
      <c r="Y1348" s="128"/>
      <c r="Z1348" s="128"/>
      <c r="AA1348" s="128"/>
      <c r="AB1348" s="128"/>
      <c r="AC1348" s="128"/>
      <c r="AD1348" s="128"/>
      <c r="AE1348" s="128"/>
      <c r="AF1348" s="128"/>
      <c r="AG1348" s="128"/>
      <c r="AH1348" s="128"/>
    </row>
    <row r="1349" spans="1:34">
      <c r="A1349" s="128"/>
      <c r="B1349" s="128"/>
      <c r="C1349" s="128"/>
      <c r="D1349" s="128"/>
      <c r="E1349" s="128"/>
      <c r="F1349" s="128"/>
      <c r="G1349" s="128"/>
      <c r="H1349" s="128"/>
      <c r="I1349" s="128"/>
      <c r="J1349" s="128"/>
      <c r="K1349" s="128"/>
      <c r="L1349" s="128"/>
      <c r="M1349" s="128"/>
      <c r="N1349" s="128"/>
      <c r="O1349" s="128"/>
      <c r="P1349" s="128"/>
      <c r="Q1349" s="128"/>
      <c r="R1349" s="128"/>
      <c r="S1349" s="128"/>
      <c r="T1349" s="128"/>
      <c r="U1349" s="128"/>
      <c r="V1349" s="128"/>
      <c r="W1349" s="128"/>
      <c r="X1349" s="128"/>
      <c r="Y1349" s="128"/>
      <c r="Z1349" s="128"/>
      <c r="AA1349" s="128"/>
      <c r="AB1349" s="128"/>
      <c r="AC1349" s="128"/>
      <c r="AD1349" s="128"/>
      <c r="AE1349" s="128"/>
      <c r="AF1349" s="128"/>
      <c r="AG1349" s="128"/>
      <c r="AH1349" s="128"/>
    </row>
    <row r="1350" spans="1:34">
      <c r="A1350" s="128"/>
      <c r="B1350" s="128"/>
      <c r="C1350" s="128"/>
      <c r="D1350" s="128"/>
      <c r="E1350" s="128"/>
      <c r="F1350" s="128"/>
      <c r="G1350" s="128"/>
      <c r="H1350" s="128"/>
      <c r="I1350" s="128"/>
      <c r="J1350" s="128"/>
      <c r="K1350" s="128"/>
      <c r="L1350" s="128"/>
      <c r="M1350" s="128"/>
      <c r="N1350" s="128"/>
      <c r="O1350" s="128"/>
      <c r="P1350" s="128"/>
      <c r="Q1350" s="128"/>
      <c r="R1350" s="128"/>
      <c r="S1350" s="128"/>
      <c r="T1350" s="128"/>
      <c r="U1350" s="128"/>
      <c r="V1350" s="128"/>
      <c r="W1350" s="128"/>
      <c r="X1350" s="128"/>
      <c r="Y1350" s="128"/>
      <c r="Z1350" s="128"/>
      <c r="AA1350" s="128"/>
      <c r="AB1350" s="128"/>
      <c r="AC1350" s="128"/>
      <c r="AD1350" s="128"/>
      <c r="AE1350" s="128"/>
      <c r="AF1350" s="128"/>
      <c r="AG1350" s="128"/>
      <c r="AH1350" s="128"/>
    </row>
    <row r="1351" spans="1:34">
      <c r="A1351" s="128"/>
      <c r="B1351" s="128"/>
      <c r="C1351" s="128"/>
      <c r="D1351" s="128"/>
      <c r="E1351" s="128"/>
      <c r="F1351" s="128"/>
      <c r="G1351" s="128"/>
      <c r="H1351" s="128"/>
      <c r="I1351" s="128"/>
      <c r="J1351" s="128"/>
      <c r="K1351" s="128"/>
      <c r="L1351" s="128"/>
      <c r="M1351" s="128"/>
      <c r="N1351" s="128"/>
      <c r="O1351" s="128"/>
      <c r="P1351" s="128"/>
      <c r="Q1351" s="128"/>
      <c r="R1351" s="128"/>
      <c r="S1351" s="128"/>
      <c r="T1351" s="128"/>
      <c r="U1351" s="128"/>
      <c r="V1351" s="128"/>
      <c r="W1351" s="128"/>
      <c r="X1351" s="128"/>
      <c r="Y1351" s="128"/>
      <c r="Z1351" s="128"/>
      <c r="AA1351" s="128"/>
      <c r="AB1351" s="128"/>
      <c r="AC1351" s="128"/>
      <c r="AD1351" s="128"/>
      <c r="AE1351" s="128"/>
      <c r="AF1351" s="128"/>
      <c r="AG1351" s="128"/>
      <c r="AH1351" s="128"/>
    </row>
    <row r="1352" spans="1:34">
      <c r="A1352" s="128"/>
      <c r="B1352" s="128"/>
      <c r="C1352" s="128"/>
      <c r="D1352" s="128"/>
      <c r="E1352" s="128"/>
      <c r="F1352" s="128"/>
      <c r="G1352" s="128"/>
      <c r="H1352" s="128"/>
      <c r="I1352" s="128"/>
      <c r="J1352" s="128"/>
      <c r="K1352" s="128"/>
      <c r="L1352" s="128"/>
      <c r="M1352" s="128"/>
      <c r="N1352" s="128"/>
      <c r="O1352" s="128"/>
      <c r="P1352" s="128"/>
      <c r="Q1352" s="128"/>
      <c r="R1352" s="128"/>
      <c r="S1352" s="128"/>
      <c r="T1352" s="128"/>
      <c r="U1352" s="128"/>
      <c r="V1352" s="128"/>
      <c r="W1352" s="128"/>
      <c r="X1352" s="128"/>
      <c r="Y1352" s="128"/>
      <c r="Z1352" s="128"/>
      <c r="AA1352" s="128"/>
      <c r="AB1352" s="128"/>
      <c r="AC1352" s="128"/>
      <c r="AD1352" s="128"/>
      <c r="AE1352" s="128"/>
      <c r="AF1352" s="128"/>
      <c r="AG1352" s="128"/>
      <c r="AH1352" s="128"/>
    </row>
    <row r="1353" spans="1:34">
      <c r="A1353" s="128"/>
      <c r="B1353" s="128"/>
      <c r="C1353" s="128"/>
      <c r="D1353" s="128"/>
      <c r="E1353" s="128"/>
      <c r="F1353" s="128"/>
      <c r="G1353" s="128"/>
      <c r="H1353" s="128"/>
      <c r="I1353" s="128"/>
      <c r="J1353" s="128"/>
      <c r="K1353" s="128"/>
      <c r="L1353" s="128"/>
      <c r="M1353" s="128"/>
      <c r="N1353" s="128"/>
      <c r="O1353" s="128"/>
      <c r="P1353" s="128"/>
      <c r="Q1353" s="128"/>
      <c r="R1353" s="128"/>
      <c r="S1353" s="128"/>
      <c r="T1353" s="128"/>
      <c r="U1353" s="128"/>
      <c r="V1353" s="128"/>
      <c r="W1353" s="128"/>
      <c r="X1353" s="128"/>
      <c r="Y1353" s="128"/>
      <c r="Z1353" s="128"/>
      <c r="AA1353" s="128"/>
      <c r="AB1353" s="128"/>
      <c r="AC1353" s="128"/>
      <c r="AD1353" s="128"/>
      <c r="AE1353" s="128"/>
      <c r="AF1353" s="128"/>
      <c r="AG1353" s="128"/>
      <c r="AH1353" s="128"/>
    </row>
    <row r="1354" spans="1:34">
      <c r="A1354" s="128"/>
      <c r="B1354" s="128"/>
      <c r="C1354" s="128"/>
      <c r="D1354" s="128"/>
      <c r="E1354" s="128"/>
      <c r="F1354" s="128"/>
      <c r="G1354" s="128"/>
      <c r="H1354" s="128"/>
      <c r="I1354" s="128"/>
      <c r="J1354" s="128"/>
      <c r="K1354" s="128"/>
      <c r="L1354" s="128"/>
      <c r="M1354" s="128"/>
      <c r="N1354" s="128"/>
      <c r="O1354" s="128"/>
      <c r="P1354" s="128"/>
      <c r="Q1354" s="128"/>
      <c r="R1354" s="128"/>
      <c r="S1354" s="128"/>
      <c r="T1354" s="128"/>
      <c r="U1354" s="128"/>
      <c r="V1354" s="128"/>
      <c r="W1354" s="128"/>
      <c r="X1354" s="128"/>
      <c r="Y1354" s="128"/>
      <c r="Z1354" s="128"/>
      <c r="AA1354" s="128"/>
      <c r="AB1354" s="128"/>
      <c r="AC1354" s="128"/>
      <c r="AD1354" s="128"/>
      <c r="AE1354" s="128"/>
      <c r="AF1354" s="128"/>
      <c r="AG1354" s="128"/>
      <c r="AH1354" s="128"/>
    </row>
    <row r="1355" spans="1:34">
      <c r="A1355" s="128"/>
      <c r="B1355" s="128"/>
      <c r="C1355" s="128"/>
      <c r="D1355" s="128"/>
      <c r="E1355" s="128"/>
      <c r="F1355" s="128"/>
      <c r="G1355" s="128"/>
      <c r="H1355" s="128"/>
      <c r="I1355" s="128"/>
      <c r="J1355" s="128"/>
      <c r="K1355" s="128"/>
      <c r="L1355" s="128"/>
      <c r="M1355" s="128"/>
      <c r="N1355" s="128"/>
      <c r="O1355" s="128"/>
      <c r="P1355" s="128"/>
      <c r="Q1355" s="128"/>
      <c r="R1355" s="128"/>
      <c r="S1355" s="128"/>
      <c r="T1355" s="128"/>
      <c r="U1355" s="128"/>
      <c r="V1355" s="128"/>
      <c r="W1355" s="128"/>
      <c r="X1355" s="128"/>
      <c r="Y1355" s="128"/>
      <c r="Z1355" s="128"/>
      <c r="AA1355" s="128"/>
      <c r="AB1355" s="128"/>
      <c r="AC1355" s="128"/>
      <c r="AD1355" s="128"/>
      <c r="AE1355" s="128"/>
      <c r="AF1355" s="128"/>
      <c r="AG1355" s="128"/>
      <c r="AH1355" s="128"/>
    </row>
    <row r="1356" spans="1:34">
      <c r="A1356" s="128"/>
      <c r="B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28"/>
      <c r="AA1356" s="128"/>
      <c r="AB1356" s="128"/>
      <c r="AC1356" s="128"/>
      <c r="AD1356" s="128"/>
      <c r="AE1356" s="128"/>
      <c r="AF1356" s="128"/>
      <c r="AG1356" s="128"/>
      <c r="AH1356" s="128"/>
    </row>
    <row r="1357" spans="1:34">
      <c r="A1357" s="128"/>
      <c r="B1357" s="128"/>
      <c r="C1357" s="128"/>
      <c r="D1357" s="128"/>
      <c r="E1357" s="128"/>
      <c r="F1357" s="128"/>
      <c r="G1357" s="128"/>
      <c r="H1357" s="128"/>
      <c r="I1357" s="128"/>
      <c r="J1357" s="128"/>
      <c r="K1357" s="128"/>
      <c r="L1357" s="128"/>
      <c r="M1357" s="128"/>
      <c r="N1357" s="128"/>
      <c r="O1357" s="128"/>
      <c r="P1357" s="128"/>
      <c r="Q1357" s="128"/>
      <c r="R1357" s="128"/>
      <c r="S1357" s="128"/>
      <c r="T1357" s="128"/>
      <c r="U1357" s="128"/>
      <c r="V1357" s="128"/>
      <c r="W1357" s="128"/>
      <c r="X1357" s="128"/>
      <c r="Y1357" s="128"/>
      <c r="Z1357" s="128"/>
      <c r="AA1357" s="128"/>
      <c r="AB1357" s="128"/>
      <c r="AC1357" s="128"/>
      <c r="AD1357" s="128"/>
      <c r="AE1357" s="128"/>
      <c r="AF1357" s="128"/>
      <c r="AG1357" s="128"/>
      <c r="AH1357" s="128"/>
    </row>
    <row r="1358" spans="1:34">
      <c r="A1358" s="128"/>
      <c r="B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28"/>
      <c r="AA1358" s="128"/>
      <c r="AB1358" s="128"/>
      <c r="AC1358" s="128"/>
      <c r="AD1358" s="128"/>
      <c r="AE1358" s="128"/>
      <c r="AF1358" s="128"/>
      <c r="AG1358" s="128"/>
      <c r="AH1358" s="128"/>
    </row>
    <row r="1359" spans="1:34">
      <c r="A1359" s="128"/>
      <c r="B1359" s="128"/>
      <c r="C1359" s="128"/>
      <c r="D1359" s="128"/>
      <c r="E1359" s="128"/>
      <c r="F1359" s="128"/>
      <c r="G1359" s="128"/>
      <c r="H1359" s="128"/>
      <c r="I1359" s="128"/>
      <c r="J1359" s="128"/>
      <c r="K1359" s="128"/>
      <c r="L1359" s="128"/>
      <c r="M1359" s="128"/>
      <c r="N1359" s="128"/>
      <c r="O1359" s="128"/>
      <c r="P1359" s="128"/>
      <c r="Q1359" s="128"/>
      <c r="R1359" s="128"/>
      <c r="S1359" s="128"/>
      <c r="T1359" s="128"/>
      <c r="U1359" s="128"/>
      <c r="V1359" s="128"/>
      <c r="W1359" s="128"/>
      <c r="X1359" s="128"/>
      <c r="Y1359" s="128"/>
      <c r="Z1359" s="128"/>
      <c r="AA1359" s="128"/>
      <c r="AB1359" s="128"/>
      <c r="AC1359" s="128"/>
      <c r="AD1359" s="128"/>
      <c r="AE1359" s="128"/>
      <c r="AF1359" s="128"/>
      <c r="AG1359" s="128"/>
      <c r="AH1359" s="128"/>
    </row>
    <row r="1360" spans="1:34">
      <c r="A1360" s="128"/>
      <c r="B1360" s="128"/>
      <c r="C1360" s="128"/>
      <c r="D1360" s="128"/>
      <c r="E1360" s="128"/>
      <c r="F1360" s="128"/>
      <c r="G1360" s="128"/>
      <c r="H1360" s="128"/>
      <c r="I1360" s="128"/>
      <c r="J1360" s="128"/>
      <c r="K1360" s="128"/>
      <c r="L1360" s="128"/>
      <c r="M1360" s="128"/>
      <c r="N1360" s="128"/>
      <c r="O1360" s="128"/>
      <c r="P1360" s="128"/>
      <c r="Q1360" s="128"/>
      <c r="R1360" s="128"/>
      <c r="S1360" s="128"/>
      <c r="T1360" s="128"/>
      <c r="U1360" s="128"/>
      <c r="V1360" s="128"/>
      <c r="W1360" s="128"/>
      <c r="X1360" s="128"/>
      <c r="Y1360" s="128"/>
      <c r="Z1360" s="128"/>
      <c r="AA1360" s="128"/>
      <c r="AB1360" s="128"/>
      <c r="AC1360" s="128"/>
      <c r="AD1360" s="128"/>
      <c r="AE1360" s="128"/>
      <c r="AF1360" s="128"/>
      <c r="AG1360" s="128"/>
      <c r="AH1360" s="128"/>
    </row>
    <row r="1361" spans="1:34">
      <c r="A1361" s="128"/>
      <c r="B1361" s="128"/>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W1361" s="128"/>
      <c r="X1361" s="128"/>
      <c r="Y1361" s="128"/>
      <c r="Z1361" s="128"/>
      <c r="AA1361" s="128"/>
      <c r="AB1361" s="128"/>
      <c r="AC1361" s="128"/>
      <c r="AD1361" s="128"/>
      <c r="AE1361" s="128"/>
      <c r="AF1361" s="128"/>
      <c r="AG1361" s="128"/>
      <c r="AH1361" s="128"/>
    </row>
    <row r="1362" spans="1:34">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X1362" s="128"/>
      <c r="Y1362" s="128"/>
      <c r="Z1362" s="128"/>
      <c r="AA1362" s="128"/>
      <c r="AB1362" s="128"/>
      <c r="AC1362" s="128"/>
      <c r="AD1362" s="128"/>
      <c r="AE1362" s="128"/>
      <c r="AF1362" s="128"/>
      <c r="AG1362" s="128"/>
      <c r="AH1362" s="128"/>
    </row>
    <row r="1363" spans="1:34">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X1363" s="128"/>
      <c r="Y1363" s="128"/>
      <c r="Z1363" s="128"/>
      <c r="AA1363" s="128"/>
      <c r="AB1363" s="128"/>
      <c r="AC1363" s="128"/>
      <c r="AD1363" s="128"/>
      <c r="AE1363" s="128"/>
      <c r="AF1363" s="128"/>
      <c r="AG1363" s="128"/>
      <c r="AH1363" s="128"/>
    </row>
    <row r="1364" spans="1:34">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X1364" s="128"/>
      <c r="Y1364" s="128"/>
      <c r="Z1364" s="128"/>
      <c r="AA1364" s="128"/>
      <c r="AB1364" s="128"/>
      <c r="AC1364" s="128"/>
      <c r="AD1364" s="128"/>
      <c r="AE1364" s="128"/>
      <c r="AF1364" s="128"/>
      <c r="AG1364" s="128"/>
      <c r="AH1364" s="128"/>
    </row>
    <row r="1365" spans="1:34">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X1365" s="128"/>
      <c r="Y1365" s="128"/>
      <c r="Z1365" s="128"/>
      <c r="AA1365" s="128"/>
      <c r="AB1365" s="128"/>
      <c r="AC1365" s="128"/>
      <c r="AD1365" s="128"/>
      <c r="AE1365" s="128"/>
      <c r="AF1365" s="128"/>
      <c r="AG1365" s="128"/>
      <c r="AH1365" s="128"/>
    </row>
    <row r="1366" spans="1:34">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X1366" s="128"/>
      <c r="Y1366" s="128"/>
      <c r="Z1366" s="128"/>
      <c r="AA1366" s="128"/>
      <c r="AB1366" s="128"/>
      <c r="AC1366" s="128"/>
      <c r="AD1366" s="128"/>
      <c r="AE1366" s="128"/>
      <c r="AF1366" s="128"/>
      <c r="AG1366" s="128"/>
      <c r="AH1366" s="128"/>
    </row>
    <row r="1367" spans="1:34">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X1367" s="128"/>
      <c r="Y1367" s="128"/>
      <c r="Z1367" s="128"/>
      <c r="AA1367" s="128"/>
      <c r="AB1367" s="128"/>
      <c r="AC1367" s="128"/>
      <c r="AD1367" s="128"/>
      <c r="AE1367" s="128"/>
      <c r="AF1367" s="128"/>
      <c r="AG1367" s="128"/>
      <c r="AH1367" s="128"/>
    </row>
    <row r="1368" spans="1:34">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X1368" s="128"/>
      <c r="Y1368" s="128"/>
      <c r="Z1368" s="128"/>
      <c r="AA1368" s="128"/>
      <c r="AB1368" s="128"/>
      <c r="AC1368" s="128"/>
      <c r="AD1368" s="128"/>
      <c r="AE1368" s="128"/>
      <c r="AF1368" s="128"/>
      <c r="AG1368" s="128"/>
      <c r="AH1368" s="128"/>
    </row>
    <row r="1369" spans="1:34">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X1369" s="128"/>
      <c r="Y1369" s="128"/>
      <c r="Z1369" s="128"/>
      <c r="AA1369" s="128"/>
      <c r="AB1369" s="128"/>
      <c r="AC1369" s="128"/>
      <c r="AD1369" s="128"/>
      <c r="AE1369" s="128"/>
      <c r="AF1369" s="128"/>
      <c r="AG1369" s="128"/>
      <c r="AH1369" s="128"/>
    </row>
    <row r="1370" spans="1:34">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X1370" s="128"/>
      <c r="Y1370" s="128"/>
      <c r="Z1370" s="128"/>
      <c r="AA1370" s="128"/>
      <c r="AB1370" s="128"/>
      <c r="AC1370" s="128"/>
      <c r="AD1370" s="128"/>
      <c r="AE1370" s="128"/>
      <c r="AF1370" s="128"/>
      <c r="AG1370" s="128"/>
      <c r="AH1370" s="128"/>
    </row>
    <row r="1371" spans="1:34">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X1371" s="128"/>
      <c r="Y1371" s="128"/>
      <c r="Z1371" s="128"/>
      <c r="AA1371" s="128"/>
      <c r="AB1371" s="128"/>
      <c r="AC1371" s="128"/>
      <c r="AD1371" s="128"/>
      <c r="AE1371" s="128"/>
      <c r="AF1371" s="128"/>
      <c r="AG1371" s="128"/>
      <c r="AH1371" s="128"/>
    </row>
    <row r="1372" spans="1:34">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X1372" s="128"/>
      <c r="Y1372" s="128"/>
      <c r="Z1372" s="128"/>
      <c r="AA1372" s="128"/>
      <c r="AB1372" s="128"/>
      <c r="AC1372" s="128"/>
      <c r="AD1372" s="128"/>
      <c r="AE1372" s="128"/>
      <c r="AF1372" s="128"/>
      <c r="AG1372" s="128"/>
      <c r="AH1372" s="128"/>
    </row>
    <row r="1373" spans="1:34">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X1373" s="128"/>
      <c r="Y1373" s="128"/>
      <c r="Z1373" s="128"/>
      <c r="AA1373" s="128"/>
      <c r="AB1373" s="128"/>
      <c r="AC1373" s="128"/>
      <c r="AD1373" s="128"/>
      <c r="AE1373" s="128"/>
      <c r="AF1373" s="128"/>
      <c r="AG1373" s="128"/>
      <c r="AH1373" s="128"/>
    </row>
    <row r="1374" spans="1:34">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X1374" s="128"/>
      <c r="Y1374" s="128"/>
      <c r="Z1374" s="128"/>
      <c r="AA1374" s="128"/>
      <c r="AB1374" s="128"/>
      <c r="AC1374" s="128"/>
      <c r="AD1374" s="128"/>
      <c r="AE1374" s="128"/>
      <c r="AF1374" s="128"/>
      <c r="AG1374" s="128"/>
      <c r="AH1374" s="128"/>
    </row>
    <row r="1375" spans="1:34">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X1375" s="128"/>
      <c r="Y1375" s="128"/>
      <c r="Z1375" s="128"/>
      <c r="AA1375" s="128"/>
      <c r="AB1375" s="128"/>
      <c r="AC1375" s="128"/>
      <c r="AD1375" s="128"/>
      <c r="AE1375" s="128"/>
      <c r="AF1375" s="128"/>
      <c r="AG1375" s="128"/>
      <c r="AH1375" s="128"/>
    </row>
    <row r="1376" spans="1:34">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X1376" s="128"/>
      <c r="Y1376" s="128"/>
      <c r="Z1376" s="128"/>
      <c r="AA1376" s="128"/>
      <c r="AB1376" s="128"/>
      <c r="AC1376" s="128"/>
      <c r="AD1376" s="128"/>
      <c r="AE1376" s="128"/>
      <c r="AF1376" s="128"/>
      <c r="AG1376" s="128"/>
      <c r="AH1376" s="128"/>
    </row>
    <row r="1377" spans="1:34">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X1377" s="128"/>
      <c r="Y1377" s="128"/>
      <c r="Z1377" s="128"/>
      <c r="AA1377" s="128"/>
      <c r="AB1377" s="128"/>
      <c r="AC1377" s="128"/>
      <c r="AD1377" s="128"/>
      <c r="AE1377" s="128"/>
      <c r="AF1377" s="128"/>
      <c r="AG1377" s="128"/>
      <c r="AH1377" s="128"/>
    </row>
    <row r="1378" spans="1:34">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X1378" s="128"/>
      <c r="Y1378" s="128"/>
      <c r="Z1378" s="128"/>
      <c r="AA1378" s="128"/>
      <c r="AB1378" s="128"/>
      <c r="AC1378" s="128"/>
      <c r="AD1378" s="128"/>
      <c r="AE1378" s="128"/>
      <c r="AF1378" s="128"/>
      <c r="AG1378" s="128"/>
      <c r="AH1378" s="128"/>
    </row>
    <row r="1379" spans="1:34">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X1379" s="128"/>
      <c r="Y1379" s="128"/>
      <c r="Z1379" s="128"/>
      <c r="AA1379" s="128"/>
      <c r="AB1379" s="128"/>
      <c r="AC1379" s="128"/>
      <c r="AD1379" s="128"/>
      <c r="AE1379" s="128"/>
      <c r="AF1379" s="128"/>
      <c r="AG1379" s="128"/>
      <c r="AH1379" s="128"/>
    </row>
    <row r="1380" spans="1:34">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X1380" s="128"/>
      <c r="Y1380" s="128"/>
      <c r="Z1380" s="128"/>
      <c r="AA1380" s="128"/>
      <c r="AB1380" s="128"/>
      <c r="AC1380" s="128"/>
      <c r="AD1380" s="128"/>
      <c r="AE1380" s="128"/>
      <c r="AF1380" s="128"/>
      <c r="AG1380" s="128"/>
      <c r="AH1380" s="128"/>
    </row>
    <row r="1381" spans="1:34">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X1381" s="128"/>
      <c r="Y1381" s="128"/>
      <c r="Z1381" s="128"/>
      <c r="AA1381" s="128"/>
      <c r="AB1381" s="128"/>
      <c r="AC1381" s="128"/>
      <c r="AD1381" s="128"/>
      <c r="AE1381" s="128"/>
      <c r="AF1381" s="128"/>
      <c r="AG1381" s="128"/>
      <c r="AH1381" s="128"/>
    </row>
    <row r="1382" spans="1:34">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X1382" s="128"/>
      <c r="Y1382" s="128"/>
      <c r="Z1382" s="128"/>
      <c r="AA1382" s="128"/>
      <c r="AB1382" s="128"/>
      <c r="AC1382" s="128"/>
      <c r="AD1382" s="128"/>
      <c r="AE1382" s="128"/>
      <c r="AF1382" s="128"/>
      <c r="AG1382" s="128"/>
      <c r="AH1382" s="128"/>
    </row>
    <row r="1383" spans="1:34">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X1383" s="128"/>
      <c r="Y1383" s="128"/>
      <c r="Z1383" s="128"/>
      <c r="AA1383" s="128"/>
      <c r="AB1383" s="128"/>
      <c r="AC1383" s="128"/>
      <c r="AD1383" s="128"/>
      <c r="AE1383" s="128"/>
      <c r="AF1383" s="128"/>
      <c r="AG1383" s="128"/>
      <c r="AH1383" s="128"/>
    </row>
    <row r="1384" spans="1:34">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X1384" s="128"/>
      <c r="Y1384" s="128"/>
      <c r="Z1384" s="128"/>
      <c r="AA1384" s="128"/>
      <c r="AB1384" s="128"/>
      <c r="AC1384" s="128"/>
      <c r="AD1384" s="128"/>
      <c r="AE1384" s="128"/>
      <c r="AF1384" s="128"/>
      <c r="AG1384" s="128"/>
      <c r="AH1384" s="128"/>
    </row>
    <row r="1385" spans="1:34">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X1385" s="128"/>
      <c r="Y1385" s="128"/>
      <c r="Z1385" s="128"/>
      <c r="AA1385" s="128"/>
      <c r="AB1385" s="128"/>
      <c r="AC1385" s="128"/>
      <c r="AD1385" s="128"/>
      <c r="AE1385" s="128"/>
      <c r="AF1385" s="128"/>
      <c r="AG1385" s="128"/>
      <c r="AH1385" s="128"/>
    </row>
    <row r="1386" spans="1:34">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X1386" s="128"/>
      <c r="Y1386" s="128"/>
      <c r="Z1386" s="128"/>
      <c r="AA1386" s="128"/>
      <c r="AB1386" s="128"/>
      <c r="AC1386" s="128"/>
      <c r="AD1386" s="128"/>
      <c r="AE1386" s="128"/>
      <c r="AF1386" s="128"/>
      <c r="AG1386" s="128"/>
      <c r="AH1386" s="128"/>
    </row>
    <row r="1387" spans="1:34">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V1387" s="128"/>
      <c r="W1387" s="128"/>
      <c r="X1387" s="128"/>
      <c r="Y1387" s="128"/>
      <c r="Z1387" s="128"/>
      <c r="AA1387" s="128"/>
      <c r="AB1387" s="128"/>
      <c r="AC1387" s="128"/>
      <c r="AD1387" s="128"/>
      <c r="AE1387" s="128"/>
      <c r="AF1387" s="128"/>
      <c r="AG1387" s="128"/>
      <c r="AH1387" s="128"/>
    </row>
    <row r="1388" spans="1:34">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V1388" s="128"/>
      <c r="W1388" s="128"/>
      <c r="X1388" s="128"/>
      <c r="Y1388" s="128"/>
      <c r="Z1388" s="128"/>
      <c r="AA1388" s="128"/>
      <c r="AB1388" s="128"/>
      <c r="AC1388" s="128"/>
      <c r="AD1388" s="128"/>
      <c r="AE1388" s="128"/>
      <c r="AF1388" s="128"/>
      <c r="AG1388" s="128"/>
      <c r="AH1388" s="128"/>
    </row>
    <row r="1389" spans="1:34">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V1389" s="128"/>
      <c r="W1389" s="128"/>
      <c r="X1389" s="128"/>
      <c r="Y1389" s="128"/>
      <c r="Z1389" s="128"/>
      <c r="AA1389" s="128"/>
      <c r="AB1389" s="128"/>
      <c r="AC1389" s="128"/>
      <c r="AD1389" s="128"/>
      <c r="AE1389" s="128"/>
      <c r="AF1389" s="128"/>
      <c r="AG1389" s="128"/>
      <c r="AH1389" s="128"/>
    </row>
    <row r="1390" spans="1:34">
      <c r="A1390" s="128"/>
      <c r="B1390" s="338"/>
      <c r="C1390" s="338"/>
      <c r="D1390" s="338"/>
      <c r="E1390" s="338"/>
      <c r="F1390" s="338"/>
      <c r="G1390" s="338"/>
      <c r="H1390" s="338"/>
      <c r="I1390" s="338"/>
      <c r="J1390" s="338"/>
      <c r="K1390" s="338"/>
      <c r="L1390" s="338"/>
      <c r="M1390" s="338"/>
      <c r="N1390" s="338"/>
      <c r="O1390" s="338"/>
      <c r="P1390" s="338"/>
      <c r="Q1390" s="338"/>
      <c r="R1390" s="338"/>
      <c r="S1390" s="338"/>
      <c r="T1390" s="338"/>
      <c r="U1390" s="338"/>
      <c r="V1390" s="338"/>
      <c r="W1390" s="338"/>
      <c r="X1390" s="338"/>
      <c r="Y1390" s="338"/>
      <c r="Z1390" s="338"/>
      <c r="AA1390" s="338"/>
      <c r="AB1390" s="338"/>
      <c r="AC1390" s="338"/>
      <c r="AD1390" s="338"/>
      <c r="AE1390" s="338"/>
      <c r="AF1390" s="338"/>
      <c r="AG1390" s="338"/>
      <c r="AH1390" s="338"/>
    </row>
    <row r="1391" spans="1:34">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V1391" s="128"/>
      <c r="W1391" s="128"/>
      <c r="X1391" s="128"/>
      <c r="Y1391" s="128"/>
      <c r="Z1391" s="128"/>
      <c r="AA1391" s="128"/>
      <c r="AB1391" s="128"/>
      <c r="AC1391" s="128"/>
      <c r="AD1391" s="128"/>
      <c r="AE1391" s="128"/>
      <c r="AF1391" s="128"/>
      <c r="AG1391" s="128"/>
      <c r="AH1391" s="128"/>
    </row>
    <row r="1392" spans="1:34">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V1392" s="128"/>
      <c r="W1392" s="128"/>
      <c r="X1392" s="128"/>
      <c r="Y1392" s="128"/>
      <c r="Z1392" s="128"/>
      <c r="AA1392" s="128"/>
      <c r="AB1392" s="128"/>
      <c r="AC1392" s="128"/>
      <c r="AD1392" s="128"/>
      <c r="AE1392" s="128"/>
      <c r="AF1392" s="128"/>
      <c r="AG1392" s="128"/>
      <c r="AH1392" s="128"/>
    </row>
    <row r="1393" spans="1:34">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V1393" s="128"/>
      <c r="W1393" s="128"/>
      <c r="X1393" s="128"/>
      <c r="Y1393" s="128"/>
      <c r="Z1393" s="128"/>
      <c r="AA1393" s="128"/>
      <c r="AB1393" s="128"/>
      <c r="AC1393" s="128"/>
      <c r="AD1393" s="128"/>
      <c r="AE1393" s="128"/>
      <c r="AF1393" s="128"/>
      <c r="AG1393" s="128"/>
      <c r="AH1393" s="128"/>
    </row>
    <row r="1394" spans="1:34">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V1394" s="128"/>
      <c r="W1394" s="128"/>
      <c r="X1394" s="128"/>
      <c r="Y1394" s="128"/>
      <c r="Z1394" s="128"/>
      <c r="AA1394" s="128"/>
      <c r="AB1394" s="128"/>
      <c r="AC1394" s="128"/>
      <c r="AD1394" s="128"/>
      <c r="AE1394" s="128"/>
      <c r="AF1394" s="128"/>
      <c r="AG1394" s="128"/>
      <c r="AH1394" s="128"/>
    </row>
    <row r="1395" spans="1:34">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V1395" s="128"/>
      <c r="W1395" s="128"/>
      <c r="X1395" s="128"/>
      <c r="Y1395" s="128"/>
      <c r="Z1395" s="128"/>
      <c r="AA1395" s="128"/>
      <c r="AB1395" s="128"/>
      <c r="AC1395" s="128"/>
      <c r="AD1395" s="128"/>
      <c r="AE1395" s="128"/>
      <c r="AF1395" s="128"/>
      <c r="AG1395" s="128"/>
      <c r="AH1395" s="128"/>
    </row>
    <row r="1396" spans="1:34">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V1396" s="128"/>
      <c r="W1396" s="128"/>
      <c r="X1396" s="128"/>
      <c r="Y1396" s="128"/>
      <c r="Z1396" s="128"/>
      <c r="AA1396" s="128"/>
      <c r="AB1396" s="128"/>
      <c r="AC1396" s="128"/>
      <c r="AD1396" s="128"/>
      <c r="AE1396" s="128"/>
      <c r="AF1396" s="128"/>
      <c r="AG1396" s="128"/>
      <c r="AH1396" s="128"/>
    </row>
    <row r="1397" spans="1:34">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V1397" s="128"/>
      <c r="W1397" s="128"/>
      <c r="X1397" s="128"/>
      <c r="Y1397" s="128"/>
      <c r="Z1397" s="128"/>
      <c r="AA1397" s="128"/>
      <c r="AB1397" s="128"/>
      <c r="AC1397" s="128"/>
      <c r="AD1397" s="128"/>
      <c r="AE1397" s="128"/>
      <c r="AF1397" s="128"/>
      <c r="AG1397" s="128"/>
      <c r="AH1397" s="128"/>
    </row>
    <row r="1398" spans="1:34">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V1398" s="128"/>
      <c r="W1398" s="128"/>
      <c r="X1398" s="128"/>
      <c r="Y1398" s="128"/>
      <c r="Z1398" s="128"/>
      <c r="AA1398" s="128"/>
      <c r="AB1398" s="128"/>
      <c r="AC1398" s="128"/>
      <c r="AD1398" s="128"/>
      <c r="AE1398" s="128"/>
      <c r="AF1398" s="128"/>
      <c r="AG1398" s="128"/>
      <c r="AH1398" s="128"/>
    </row>
    <row r="1399" spans="1:34">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V1399" s="128"/>
      <c r="W1399" s="128"/>
      <c r="X1399" s="128"/>
      <c r="Y1399" s="128"/>
      <c r="Z1399" s="128"/>
      <c r="AA1399" s="128"/>
      <c r="AB1399" s="128"/>
      <c r="AC1399" s="128"/>
      <c r="AD1399" s="128"/>
      <c r="AE1399" s="128"/>
      <c r="AF1399" s="128"/>
      <c r="AG1399" s="128"/>
      <c r="AH1399" s="128"/>
    </row>
    <row r="1400" spans="1:34">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V1400" s="128"/>
      <c r="W1400" s="128"/>
      <c r="X1400" s="128"/>
      <c r="Y1400" s="128"/>
      <c r="Z1400" s="128"/>
      <c r="AA1400" s="128"/>
      <c r="AB1400" s="128"/>
      <c r="AC1400" s="128"/>
      <c r="AD1400" s="128"/>
      <c r="AE1400" s="128"/>
      <c r="AF1400" s="128"/>
      <c r="AG1400" s="128"/>
      <c r="AH1400" s="128"/>
    </row>
    <row r="1401" spans="1:34">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V1401" s="128"/>
      <c r="W1401" s="128"/>
      <c r="X1401" s="128"/>
      <c r="Y1401" s="128"/>
      <c r="Z1401" s="128"/>
      <c r="AA1401" s="128"/>
      <c r="AB1401" s="128"/>
      <c r="AC1401" s="128"/>
      <c r="AD1401" s="128"/>
      <c r="AE1401" s="128"/>
      <c r="AF1401" s="128"/>
      <c r="AG1401" s="128"/>
      <c r="AH1401" s="128"/>
    </row>
    <row r="1402" spans="1:34">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V1402" s="128"/>
      <c r="W1402" s="128"/>
      <c r="X1402" s="128"/>
      <c r="Y1402" s="128"/>
      <c r="Z1402" s="128"/>
      <c r="AA1402" s="128"/>
      <c r="AB1402" s="128"/>
      <c r="AC1402" s="128"/>
      <c r="AD1402" s="128"/>
      <c r="AE1402" s="128"/>
      <c r="AF1402" s="128"/>
      <c r="AG1402" s="128"/>
      <c r="AH1402" s="128"/>
    </row>
    <row r="1403" spans="1:34">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V1403" s="128"/>
      <c r="W1403" s="128"/>
      <c r="X1403" s="128"/>
      <c r="Y1403" s="128"/>
      <c r="Z1403" s="128"/>
      <c r="AA1403" s="128"/>
      <c r="AB1403" s="128"/>
      <c r="AC1403" s="128"/>
      <c r="AD1403" s="128"/>
      <c r="AE1403" s="128"/>
      <c r="AF1403" s="128"/>
      <c r="AG1403" s="128"/>
      <c r="AH1403" s="128"/>
    </row>
    <row r="1404" spans="1:34">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V1404" s="128"/>
      <c r="W1404" s="128"/>
      <c r="X1404" s="128"/>
      <c r="Y1404" s="128"/>
      <c r="Z1404" s="128"/>
      <c r="AA1404" s="128"/>
      <c r="AB1404" s="128"/>
      <c r="AC1404" s="128"/>
      <c r="AD1404" s="128"/>
      <c r="AE1404" s="128"/>
      <c r="AF1404" s="128"/>
      <c r="AG1404" s="128"/>
      <c r="AH1404" s="128"/>
    </row>
    <row r="1405" spans="1:34">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V1405" s="128"/>
      <c r="W1405" s="128"/>
      <c r="X1405" s="128"/>
      <c r="Y1405" s="128"/>
      <c r="Z1405" s="128"/>
      <c r="AA1405" s="128"/>
      <c r="AB1405" s="128"/>
      <c r="AC1405" s="128"/>
      <c r="AD1405" s="128"/>
      <c r="AE1405" s="128"/>
      <c r="AF1405" s="128"/>
      <c r="AG1405" s="128"/>
      <c r="AH1405" s="128"/>
    </row>
    <row r="1406" spans="1:34">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V1406" s="128"/>
      <c r="W1406" s="128"/>
      <c r="X1406" s="128"/>
      <c r="Y1406" s="128"/>
      <c r="Z1406" s="128"/>
      <c r="AA1406" s="128"/>
      <c r="AB1406" s="128"/>
      <c r="AC1406" s="128"/>
      <c r="AD1406" s="128"/>
      <c r="AE1406" s="128"/>
      <c r="AF1406" s="128"/>
      <c r="AG1406" s="128"/>
      <c r="AH1406" s="128"/>
    </row>
    <row r="1407" spans="1:34">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V1407" s="128"/>
      <c r="W1407" s="128"/>
      <c r="X1407" s="128"/>
      <c r="Y1407" s="128"/>
      <c r="Z1407" s="128"/>
      <c r="AA1407" s="128"/>
      <c r="AB1407" s="128"/>
      <c r="AC1407" s="128"/>
      <c r="AD1407" s="128"/>
      <c r="AE1407" s="128"/>
      <c r="AF1407" s="128"/>
      <c r="AG1407" s="128"/>
      <c r="AH1407" s="128"/>
    </row>
    <row r="1408" spans="1:34">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V1408" s="128"/>
      <c r="W1408" s="128"/>
      <c r="X1408" s="128"/>
      <c r="Y1408" s="128"/>
      <c r="Z1408" s="128"/>
      <c r="AA1408" s="128"/>
      <c r="AB1408" s="128"/>
      <c r="AC1408" s="128"/>
      <c r="AD1408" s="128"/>
      <c r="AE1408" s="128"/>
      <c r="AF1408" s="128"/>
      <c r="AG1408" s="128"/>
      <c r="AH1408" s="128"/>
    </row>
    <row r="1409" spans="1:34">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V1409" s="128"/>
      <c r="W1409" s="128"/>
      <c r="X1409" s="128"/>
      <c r="Y1409" s="128"/>
      <c r="Z1409" s="128"/>
      <c r="AA1409" s="128"/>
      <c r="AB1409" s="128"/>
      <c r="AC1409" s="128"/>
      <c r="AD1409" s="128"/>
      <c r="AE1409" s="128"/>
      <c r="AF1409" s="128"/>
      <c r="AG1409" s="128"/>
      <c r="AH1409" s="128"/>
    </row>
    <row r="1410" spans="1:34">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V1410" s="128"/>
      <c r="W1410" s="128"/>
      <c r="X1410" s="128"/>
      <c r="Y1410" s="128"/>
      <c r="Z1410" s="128"/>
      <c r="AA1410" s="128"/>
      <c r="AB1410" s="128"/>
      <c r="AC1410" s="128"/>
      <c r="AD1410" s="128"/>
      <c r="AE1410" s="128"/>
      <c r="AF1410" s="128"/>
      <c r="AG1410" s="128"/>
      <c r="AH1410" s="128"/>
    </row>
    <row r="1411" spans="1:34">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V1411" s="128"/>
      <c r="W1411" s="128"/>
      <c r="X1411" s="128"/>
      <c r="Y1411" s="128"/>
      <c r="Z1411" s="128"/>
      <c r="AA1411" s="128"/>
      <c r="AB1411" s="128"/>
      <c r="AC1411" s="128"/>
      <c r="AD1411" s="128"/>
      <c r="AE1411" s="128"/>
      <c r="AF1411" s="128"/>
      <c r="AG1411" s="128"/>
      <c r="AH1411" s="128"/>
    </row>
    <row r="1412" spans="1:34">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V1412" s="128"/>
      <c r="W1412" s="128"/>
      <c r="X1412" s="128"/>
      <c r="Y1412" s="128"/>
      <c r="Z1412" s="128"/>
      <c r="AA1412" s="128"/>
      <c r="AB1412" s="128"/>
      <c r="AC1412" s="128"/>
      <c r="AD1412" s="128"/>
      <c r="AE1412" s="128"/>
      <c r="AF1412" s="128"/>
      <c r="AG1412" s="128"/>
      <c r="AH1412" s="128"/>
    </row>
    <row r="1413" spans="1:34">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V1413" s="128"/>
      <c r="W1413" s="128"/>
      <c r="X1413" s="128"/>
      <c r="Y1413" s="128"/>
      <c r="Z1413" s="128"/>
      <c r="AA1413" s="128"/>
      <c r="AB1413" s="128"/>
      <c r="AC1413" s="128"/>
      <c r="AD1413" s="128"/>
      <c r="AE1413" s="128"/>
      <c r="AF1413" s="128"/>
      <c r="AG1413" s="128"/>
      <c r="AH1413" s="128"/>
    </row>
    <row r="1414" spans="1:34">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V1414" s="128"/>
      <c r="W1414" s="128"/>
      <c r="X1414" s="128"/>
      <c r="Y1414" s="128"/>
      <c r="Z1414" s="128"/>
      <c r="AA1414" s="128"/>
      <c r="AB1414" s="128"/>
      <c r="AC1414" s="128"/>
      <c r="AD1414" s="128"/>
      <c r="AE1414" s="128"/>
      <c r="AF1414" s="128"/>
      <c r="AG1414" s="128"/>
      <c r="AH1414" s="128"/>
    </row>
    <row r="1415" spans="1:34">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V1415" s="128"/>
      <c r="W1415" s="128"/>
      <c r="X1415" s="128"/>
      <c r="Y1415" s="128"/>
      <c r="Z1415" s="128"/>
      <c r="AA1415" s="128"/>
      <c r="AB1415" s="128"/>
      <c r="AC1415" s="128"/>
      <c r="AD1415" s="128"/>
      <c r="AE1415" s="128"/>
      <c r="AF1415" s="128"/>
      <c r="AG1415" s="128"/>
      <c r="AH1415" s="128"/>
    </row>
    <row r="1416" spans="1:34">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V1416" s="128"/>
      <c r="W1416" s="128"/>
      <c r="X1416" s="128"/>
      <c r="Y1416" s="128"/>
      <c r="Z1416" s="128"/>
      <c r="AA1416" s="128"/>
      <c r="AB1416" s="128"/>
      <c r="AC1416" s="128"/>
      <c r="AD1416" s="128"/>
      <c r="AE1416" s="128"/>
      <c r="AF1416" s="128"/>
      <c r="AG1416" s="128"/>
      <c r="AH1416" s="128"/>
    </row>
    <row r="1417" spans="1:34">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V1417" s="128"/>
      <c r="W1417" s="128"/>
      <c r="X1417" s="128"/>
      <c r="Y1417" s="128"/>
      <c r="Z1417" s="128"/>
      <c r="AA1417" s="128"/>
      <c r="AB1417" s="128"/>
      <c r="AC1417" s="128"/>
      <c r="AD1417" s="128"/>
      <c r="AE1417" s="128"/>
      <c r="AF1417" s="128"/>
      <c r="AG1417" s="128"/>
      <c r="AH1417" s="128"/>
    </row>
    <row r="1418" spans="1:34">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V1418" s="128"/>
      <c r="W1418" s="128"/>
      <c r="X1418" s="128"/>
      <c r="Y1418" s="128"/>
      <c r="Z1418" s="128"/>
      <c r="AA1418" s="128"/>
      <c r="AB1418" s="128"/>
      <c r="AC1418" s="128"/>
      <c r="AD1418" s="128"/>
      <c r="AE1418" s="128"/>
      <c r="AF1418" s="128"/>
      <c r="AG1418" s="128"/>
      <c r="AH1418" s="128"/>
    </row>
    <row r="1419" spans="1:34">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V1419" s="128"/>
      <c r="W1419" s="128"/>
      <c r="X1419" s="128"/>
      <c r="Y1419" s="128"/>
      <c r="Z1419" s="128"/>
      <c r="AA1419" s="128"/>
      <c r="AB1419" s="128"/>
      <c r="AC1419" s="128"/>
      <c r="AD1419" s="128"/>
      <c r="AE1419" s="128"/>
      <c r="AF1419" s="128"/>
      <c r="AG1419" s="128"/>
      <c r="AH1419" s="128"/>
    </row>
    <row r="1420" spans="1:34">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V1420" s="128"/>
      <c r="W1420" s="128"/>
      <c r="X1420" s="128"/>
      <c r="Y1420" s="128"/>
      <c r="Z1420" s="128"/>
      <c r="AA1420" s="128"/>
      <c r="AB1420" s="128"/>
      <c r="AC1420" s="128"/>
      <c r="AD1420" s="128"/>
      <c r="AE1420" s="128"/>
      <c r="AF1420" s="128"/>
      <c r="AG1420" s="128"/>
      <c r="AH1420" s="128"/>
    </row>
    <row r="1421" spans="1:34">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V1421" s="128"/>
      <c r="W1421" s="128"/>
      <c r="X1421" s="128"/>
      <c r="Y1421" s="128"/>
      <c r="Z1421" s="128"/>
      <c r="AA1421" s="128"/>
      <c r="AB1421" s="128"/>
      <c r="AC1421" s="128"/>
      <c r="AD1421" s="128"/>
      <c r="AE1421" s="128"/>
      <c r="AF1421" s="128"/>
      <c r="AG1421" s="128"/>
      <c r="AH1421" s="128"/>
    </row>
    <row r="1422" spans="1:34">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V1422" s="128"/>
      <c r="W1422" s="128"/>
      <c r="X1422" s="128"/>
      <c r="Y1422" s="128"/>
      <c r="Z1422" s="128"/>
      <c r="AA1422" s="128"/>
      <c r="AB1422" s="128"/>
      <c r="AC1422" s="128"/>
      <c r="AD1422" s="128"/>
      <c r="AE1422" s="128"/>
      <c r="AF1422" s="128"/>
      <c r="AG1422" s="128"/>
      <c r="AH1422" s="128"/>
    </row>
    <row r="1423" spans="1:34">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V1423" s="128"/>
      <c r="W1423" s="128"/>
      <c r="X1423" s="128"/>
      <c r="Y1423" s="128"/>
      <c r="Z1423" s="128"/>
      <c r="AA1423" s="128"/>
      <c r="AB1423" s="128"/>
      <c r="AC1423" s="128"/>
      <c r="AD1423" s="128"/>
      <c r="AE1423" s="128"/>
      <c r="AF1423" s="128"/>
      <c r="AG1423" s="128"/>
      <c r="AH1423" s="128"/>
    </row>
    <row r="1424" spans="1:34">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V1424" s="128"/>
      <c r="W1424" s="128"/>
      <c r="X1424" s="128"/>
      <c r="Y1424" s="128"/>
      <c r="Z1424" s="128"/>
      <c r="AA1424" s="128"/>
      <c r="AB1424" s="128"/>
      <c r="AC1424" s="128"/>
      <c r="AD1424" s="128"/>
      <c r="AE1424" s="128"/>
      <c r="AF1424" s="128"/>
      <c r="AG1424" s="128"/>
      <c r="AH1424" s="128"/>
    </row>
    <row r="1425" spans="1:34">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V1425" s="128"/>
      <c r="W1425" s="128"/>
      <c r="X1425" s="128"/>
      <c r="Y1425" s="128"/>
      <c r="Z1425" s="128"/>
      <c r="AA1425" s="128"/>
      <c r="AB1425" s="128"/>
      <c r="AC1425" s="128"/>
      <c r="AD1425" s="128"/>
      <c r="AE1425" s="128"/>
      <c r="AF1425" s="128"/>
      <c r="AG1425" s="128"/>
      <c r="AH1425" s="128"/>
    </row>
    <row r="1426" spans="1:34">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V1426" s="128"/>
      <c r="W1426" s="128"/>
      <c r="X1426" s="128"/>
      <c r="Y1426" s="128"/>
      <c r="Z1426" s="128"/>
      <c r="AA1426" s="128"/>
      <c r="AB1426" s="128"/>
      <c r="AC1426" s="128"/>
      <c r="AD1426" s="128"/>
      <c r="AE1426" s="128"/>
      <c r="AF1426" s="128"/>
      <c r="AG1426" s="128"/>
      <c r="AH1426" s="128"/>
    </row>
    <row r="1427" spans="1:34">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V1427" s="128"/>
      <c r="W1427" s="128"/>
      <c r="X1427" s="128"/>
      <c r="Y1427" s="128"/>
      <c r="Z1427" s="128"/>
      <c r="AA1427" s="128"/>
      <c r="AB1427" s="128"/>
      <c r="AC1427" s="128"/>
      <c r="AD1427" s="128"/>
      <c r="AE1427" s="128"/>
      <c r="AF1427" s="128"/>
      <c r="AG1427" s="128"/>
      <c r="AH1427" s="128"/>
    </row>
    <row r="1428" spans="1:34">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V1428" s="128"/>
      <c r="W1428" s="128"/>
      <c r="X1428" s="128"/>
      <c r="Y1428" s="128"/>
      <c r="Z1428" s="128"/>
      <c r="AA1428" s="128"/>
      <c r="AB1428" s="128"/>
      <c r="AC1428" s="128"/>
      <c r="AD1428" s="128"/>
      <c r="AE1428" s="128"/>
      <c r="AF1428" s="128"/>
      <c r="AG1428" s="128"/>
      <c r="AH1428" s="128"/>
    </row>
    <row r="1429" spans="1:34">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V1429" s="128"/>
      <c r="W1429" s="128"/>
      <c r="X1429" s="128"/>
      <c r="Y1429" s="128"/>
      <c r="Z1429" s="128"/>
      <c r="AA1429" s="128"/>
      <c r="AB1429" s="128"/>
      <c r="AC1429" s="128"/>
      <c r="AD1429" s="128"/>
      <c r="AE1429" s="128"/>
      <c r="AF1429" s="128"/>
      <c r="AG1429" s="128"/>
      <c r="AH1429" s="128"/>
    </row>
    <row r="1430" spans="1:34">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V1430" s="128"/>
      <c r="W1430" s="128"/>
      <c r="X1430" s="128"/>
      <c r="Y1430" s="128"/>
      <c r="Z1430" s="128"/>
      <c r="AA1430" s="128"/>
      <c r="AB1430" s="128"/>
      <c r="AC1430" s="128"/>
      <c r="AD1430" s="128"/>
      <c r="AE1430" s="128"/>
      <c r="AF1430" s="128"/>
      <c r="AG1430" s="128"/>
      <c r="AH1430" s="128"/>
    </row>
    <row r="1431" spans="1:34">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V1431" s="128"/>
      <c r="W1431" s="128"/>
      <c r="X1431" s="128"/>
      <c r="Y1431" s="128"/>
      <c r="Z1431" s="128"/>
      <c r="AA1431" s="128"/>
      <c r="AB1431" s="128"/>
      <c r="AC1431" s="128"/>
      <c r="AD1431" s="128"/>
      <c r="AE1431" s="128"/>
      <c r="AF1431" s="128"/>
      <c r="AG1431" s="128"/>
      <c r="AH1431" s="128"/>
    </row>
    <row r="1432" spans="1:34">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V1432" s="128"/>
      <c r="W1432" s="128"/>
      <c r="X1432" s="128"/>
      <c r="Y1432" s="128"/>
      <c r="Z1432" s="128"/>
      <c r="AA1432" s="128"/>
      <c r="AB1432" s="128"/>
      <c r="AC1432" s="128"/>
      <c r="AD1432" s="128"/>
      <c r="AE1432" s="128"/>
      <c r="AF1432" s="128"/>
      <c r="AG1432" s="128"/>
      <c r="AH1432" s="128"/>
    </row>
    <row r="1433" spans="1:34">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V1433" s="128"/>
      <c r="W1433" s="128"/>
      <c r="X1433" s="128"/>
      <c r="Y1433" s="128"/>
      <c r="Z1433" s="128"/>
      <c r="AA1433" s="128"/>
      <c r="AB1433" s="128"/>
      <c r="AC1433" s="128"/>
      <c r="AD1433" s="128"/>
      <c r="AE1433" s="128"/>
      <c r="AF1433" s="128"/>
      <c r="AG1433" s="128"/>
      <c r="AH1433" s="128"/>
    </row>
    <row r="1434" spans="1:34">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V1434" s="128"/>
      <c r="W1434" s="128"/>
      <c r="X1434" s="128"/>
      <c r="Y1434" s="128"/>
      <c r="Z1434" s="128"/>
      <c r="AA1434" s="128"/>
      <c r="AB1434" s="128"/>
      <c r="AC1434" s="128"/>
      <c r="AD1434" s="128"/>
      <c r="AE1434" s="128"/>
      <c r="AF1434" s="128"/>
      <c r="AG1434" s="128"/>
      <c r="AH1434" s="128"/>
    </row>
    <row r="1435" spans="1:34">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V1435" s="128"/>
      <c r="W1435" s="128"/>
      <c r="X1435" s="128"/>
      <c r="Y1435" s="128"/>
      <c r="Z1435" s="128"/>
      <c r="AA1435" s="128"/>
      <c r="AB1435" s="128"/>
      <c r="AC1435" s="128"/>
      <c r="AD1435" s="128"/>
      <c r="AE1435" s="128"/>
      <c r="AF1435" s="128"/>
      <c r="AG1435" s="128"/>
      <c r="AH1435" s="128"/>
    </row>
    <row r="1436" spans="1:34">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V1436" s="128"/>
      <c r="W1436" s="128"/>
      <c r="X1436" s="128"/>
      <c r="Y1436" s="128"/>
      <c r="Z1436" s="128"/>
      <c r="AA1436" s="128"/>
      <c r="AB1436" s="128"/>
      <c r="AC1436" s="128"/>
      <c r="AD1436" s="128"/>
      <c r="AE1436" s="128"/>
      <c r="AF1436" s="128"/>
      <c r="AG1436" s="128"/>
      <c r="AH1436" s="128"/>
    </row>
    <row r="1437" spans="1:34">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V1437" s="128"/>
      <c r="W1437" s="128"/>
      <c r="X1437" s="128"/>
      <c r="Y1437" s="128"/>
      <c r="Z1437" s="128"/>
      <c r="AA1437" s="128"/>
      <c r="AB1437" s="128"/>
      <c r="AC1437" s="128"/>
      <c r="AD1437" s="128"/>
      <c r="AE1437" s="128"/>
      <c r="AF1437" s="128"/>
      <c r="AG1437" s="128"/>
      <c r="AH1437" s="128"/>
    </row>
    <row r="1438" spans="1:34">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V1438" s="128"/>
      <c r="W1438" s="128"/>
      <c r="X1438" s="128"/>
      <c r="Y1438" s="128"/>
      <c r="Z1438" s="128"/>
      <c r="AA1438" s="128"/>
      <c r="AB1438" s="128"/>
      <c r="AC1438" s="128"/>
      <c r="AD1438" s="128"/>
      <c r="AE1438" s="128"/>
      <c r="AF1438" s="128"/>
      <c r="AG1438" s="128"/>
      <c r="AH1438" s="128"/>
    </row>
    <row r="1439" spans="1:34">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V1439" s="128"/>
      <c r="W1439" s="128"/>
      <c r="X1439" s="128"/>
      <c r="Y1439" s="128"/>
      <c r="Z1439" s="128"/>
      <c r="AA1439" s="128"/>
      <c r="AB1439" s="128"/>
      <c r="AC1439" s="128"/>
      <c r="AD1439" s="128"/>
      <c r="AE1439" s="128"/>
      <c r="AF1439" s="128"/>
      <c r="AG1439" s="128"/>
      <c r="AH1439" s="128"/>
    </row>
    <row r="1440" spans="1:34">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V1440" s="128"/>
      <c r="W1440" s="128"/>
      <c r="X1440" s="128"/>
      <c r="Y1440" s="128"/>
      <c r="Z1440" s="128"/>
      <c r="AA1440" s="128"/>
      <c r="AB1440" s="128"/>
      <c r="AC1440" s="128"/>
      <c r="AD1440" s="128"/>
      <c r="AE1440" s="128"/>
      <c r="AF1440" s="128"/>
      <c r="AG1440" s="128"/>
      <c r="AH1440" s="128"/>
    </row>
    <row r="1441" spans="1:34">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V1441" s="128"/>
      <c r="W1441" s="128"/>
      <c r="X1441" s="128"/>
      <c r="Y1441" s="128"/>
      <c r="Z1441" s="128"/>
      <c r="AA1441" s="128"/>
      <c r="AB1441" s="128"/>
      <c r="AC1441" s="128"/>
      <c r="AD1441" s="128"/>
      <c r="AE1441" s="128"/>
      <c r="AF1441" s="128"/>
      <c r="AG1441" s="128"/>
      <c r="AH1441" s="128"/>
    </row>
    <row r="1442" spans="1:34">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V1442" s="128"/>
      <c r="W1442" s="128"/>
      <c r="X1442" s="128"/>
      <c r="Y1442" s="128"/>
      <c r="Z1442" s="128"/>
      <c r="AA1442" s="128"/>
      <c r="AB1442" s="128"/>
      <c r="AC1442" s="128"/>
      <c r="AD1442" s="128"/>
      <c r="AE1442" s="128"/>
      <c r="AF1442" s="128"/>
      <c r="AG1442" s="128"/>
      <c r="AH1442" s="128"/>
    </row>
    <row r="1443" spans="1:34">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V1443" s="128"/>
      <c r="W1443" s="128"/>
      <c r="X1443" s="128"/>
      <c r="Y1443" s="128"/>
      <c r="Z1443" s="128"/>
      <c r="AA1443" s="128"/>
      <c r="AB1443" s="128"/>
      <c r="AC1443" s="128"/>
      <c r="AD1443" s="128"/>
      <c r="AE1443" s="128"/>
      <c r="AF1443" s="128"/>
      <c r="AG1443" s="128"/>
      <c r="AH1443" s="128"/>
    </row>
    <row r="1444" spans="1:34">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V1444" s="128"/>
      <c r="W1444" s="128"/>
      <c r="X1444" s="128"/>
      <c r="Y1444" s="128"/>
      <c r="Z1444" s="128"/>
      <c r="AA1444" s="128"/>
      <c r="AB1444" s="128"/>
      <c r="AC1444" s="128"/>
      <c r="AD1444" s="128"/>
      <c r="AE1444" s="128"/>
      <c r="AF1444" s="128"/>
      <c r="AG1444" s="128"/>
      <c r="AH1444" s="128"/>
    </row>
    <row r="1445" spans="1:34">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V1445" s="128"/>
      <c r="W1445" s="128"/>
      <c r="X1445" s="128"/>
      <c r="Y1445" s="128"/>
      <c r="Z1445" s="128"/>
      <c r="AA1445" s="128"/>
      <c r="AB1445" s="128"/>
      <c r="AC1445" s="128"/>
      <c r="AD1445" s="128"/>
      <c r="AE1445" s="128"/>
      <c r="AF1445" s="128"/>
      <c r="AG1445" s="128"/>
      <c r="AH1445" s="128"/>
    </row>
    <row r="1446" spans="1:34">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V1446" s="128"/>
      <c r="W1446" s="128"/>
      <c r="X1446" s="128"/>
      <c r="Y1446" s="128"/>
      <c r="Z1446" s="128"/>
      <c r="AA1446" s="128"/>
      <c r="AB1446" s="128"/>
      <c r="AC1446" s="128"/>
      <c r="AD1446" s="128"/>
      <c r="AE1446" s="128"/>
      <c r="AF1446" s="128"/>
      <c r="AG1446" s="128"/>
      <c r="AH1446" s="128"/>
    </row>
    <row r="1447" spans="1:34">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V1447" s="128"/>
      <c r="W1447" s="128"/>
      <c r="X1447" s="128"/>
      <c r="Y1447" s="128"/>
      <c r="Z1447" s="128"/>
      <c r="AA1447" s="128"/>
      <c r="AB1447" s="128"/>
      <c r="AC1447" s="128"/>
      <c r="AD1447" s="128"/>
      <c r="AE1447" s="128"/>
      <c r="AF1447" s="128"/>
      <c r="AG1447" s="128"/>
      <c r="AH1447" s="128"/>
    </row>
    <row r="1448" spans="1:34">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V1448" s="128"/>
      <c r="W1448" s="128"/>
      <c r="X1448" s="128"/>
      <c r="Y1448" s="128"/>
      <c r="Z1448" s="128"/>
      <c r="AA1448" s="128"/>
      <c r="AB1448" s="128"/>
      <c r="AC1448" s="128"/>
      <c r="AD1448" s="128"/>
      <c r="AE1448" s="128"/>
      <c r="AF1448" s="128"/>
      <c r="AG1448" s="128"/>
      <c r="AH1448" s="128"/>
    </row>
    <row r="1449" spans="1:34">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V1449" s="128"/>
      <c r="W1449" s="128"/>
      <c r="X1449" s="128"/>
      <c r="Y1449" s="128"/>
      <c r="Z1449" s="128"/>
      <c r="AA1449" s="128"/>
      <c r="AB1449" s="128"/>
      <c r="AC1449" s="128"/>
      <c r="AD1449" s="128"/>
      <c r="AE1449" s="128"/>
      <c r="AF1449" s="128"/>
      <c r="AG1449" s="128"/>
      <c r="AH1449" s="128"/>
    </row>
    <row r="1450" spans="1:34">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V1450" s="128"/>
      <c r="W1450" s="128"/>
      <c r="X1450" s="128"/>
      <c r="Y1450" s="128"/>
      <c r="Z1450" s="128"/>
      <c r="AA1450" s="128"/>
      <c r="AB1450" s="128"/>
      <c r="AC1450" s="128"/>
      <c r="AD1450" s="128"/>
      <c r="AE1450" s="128"/>
      <c r="AF1450" s="128"/>
      <c r="AG1450" s="128"/>
      <c r="AH1450" s="128"/>
    </row>
    <row r="1451" spans="1:34">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V1451" s="128"/>
      <c r="W1451" s="128"/>
      <c r="X1451" s="128"/>
      <c r="Y1451" s="128"/>
      <c r="Z1451" s="128"/>
      <c r="AA1451" s="128"/>
      <c r="AB1451" s="128"/>
      <c r="AC1451" s="128"/>
      <c r="AD1451" s="128"/>
      <c r="AE1451" s="128"/>
      <c r="AF1451" s="128"/>
      <c r="AG1451" s="128"/>
      <c r="AH1451" s="128"/>
    </row>
    <row r="1452" spans="1:34">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V1452" s="128"/>
      <c r="W1452" s="128"/>
      <c r="X1452" s="128"/>
      <c r="Y1452" s="128"/>
      <c r="Z1452" s="128"/>
      <c r="AA1452" s="128"/>
      <c r="AB1452" s="128"/>
      <c r="AC1452" s="128"/>
      <c r="AD1452" s="128"/>
      <c r="AE1452" s="128"/>
      <c r="AF1452" s="128"/>
      <c r="AG1452" s="128"/>
      <c r="AH1452" s="128"/>
    </row>
    <row r="1453" spans="1:34">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V1453" s="128"/>
      <c r="W1453" s="128"/>
      <c r="X1453" s="128"/>
      <c r="Y1453" s="128"/>
      <c r="Z1453" s="128"/>
      <c r="AA1453" s="128"/>
      <c r="AB1453" s="128"/>
      <c r="AC1453" s="128"/>
      <c r="AD1453" s="128"/>
      <c r="AE1453" s="128"/>
      <c r="AF1453" s="128"/>
      <c r="AG1453" s="128"/>
      <c r="AH1453" s="128"/>
    </row>
    <row r="1454" spans="1:34">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V1454" s="128"/>
      <c r="W1454" s="128"/>
      <c r="X1454" s="128"/>
      <c r="Y1454" s="128"/>
      <c r="Z1454" s="128"/>
      <c r="AA1454" s="128"/>
      <c r="AB1454" s="128"/>
      <c r="AC1454" s="128"/>
      <c r="AD1454" s="128"/>
      <c r="AE1454" s="128"/>
      <c r="AF1454" s="128"/>
      <c r="AG1454" s="128"/>
      <c r="AH1454" s="128"/>
    </row>
    <row r="1455" spans="1:34">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V1455" s="128"/>
      <c r="W1455" s="128"/>
      <c r="X1455" s="128"/>
      <c r="Y1455" s="128"/>
      <c r="Z1455" s="128"/>
      <c r="AA1455" s="128"/>
      <c r="AB1455" s="128"/>
      <c r="AC1455" s="128"/>
      <c r="AD1455" s="128"/>
      <c r="AE1455" s="128"/>
      <c r="AF1455" s="128"/>
      <c r="AG1455" s="128"/>
      <c r="AH1455" s="128"/>
    </row>
    <row r="1456" spans="1:34">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V1456" s="128"/>
      <c r="W1456" s="128"/>
      <c r="X1456" s="128"/>
      <c r="Y1456" s="128"/>
      <c r="Z1456" s="128"/>
      <c r="AA1456" s="128"/>
      <c r="AB1456" s="128"/>
      <c r="AC1456" s="128"/>
      <c r="AD1456" s="128"/>
      <c r="AE1456" s="128"/>
      <c r="AF1456" s="128"/>
      <c r="AG1456" s="128"/>
      <c r="AH1456" s="128"/>
    </row>
    <row r="1457" spans="1:34">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V1457" s="128"/>
      <c r="W1457" s="128"/>
      <c r="X1457" s="128"/>
      <c r="Y1457" s="128"/>
      <c r="Z1457" s="128"/>
      <c r="AA1457" s="128"/>
      <c r="AB1457" s="128"/>
      <c r="AC1457" s="128"/>
      <c r="AD1457" s="128"/>
      <c r="AE1457" s="128"/>
      <c r="AF1457" s="128"/>
      <c r="AG1457" s="128"/>
      <c r="AH1457" s="128"/>
    </row>
    <row r="1458" spans="1:34">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V1458" s="128"/>
      <c r="W1458" s="128"/>
      <c r="X1458" s="128"/>
      <c r="Y1458" s="128"/>
      <c r="Z1458" s="128"/>
      <c r="AA1458" s="128"/>
      <c r="AB1458" s="128"/>
      <c r="AC1458" s="128"/>
      <c r="AD1458" s="128"/>
      <c r="AE1458" s="128"/>
      <c r="AF1458" s="128"/>
      <c r="AG1458" s="128"/>
      <c r="AH1458" s="128"/>
    </row>
    <row r="1459" spans="1:34">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V1459" s="128"/>
      <c r="W1459" s="128"/>
      <c r="X1459" s="128"/>
      <c r="Y1459" s="128"/>
      <c r="Z1459" s="128"/>
      <c r="AA1459" s="128"/>
      <c r="AB1459" s="128"/>
      <c r="AC1459" s="128"/>
      <c r="AD1459" s="128"/>
      <c r="AE1459" s="128"/>
      <c r="AF1459" s="128"/>
      <c r="AG1459" s="128"/>
      <c r="AH1459" s="128"/>
    </row>
    <row r="1460" spans="1:34">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V1460" s="128"/>
      <c r="W1460" s="128"/>
      <c r="X1460" s="128"/>
      <c r="Y1460" s="128"/>
      <c r="Z1460" s="128"/>
      <c r="AA1460" s="128"/>
      <c r="AB1460" s="128"/>
      <c r="AC1460" s="128"/>
      <c r="AD1460" s="128"/>
      <c r="AE1460" s="128"/>
      <c r="AF1460" s="128"/>
      <c r="AG1460" s="128"/>
      <c r="AH1460" s="128"/>
    </row>
    <row r="1461" spans="1:34">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V1461" s="128"/>
      <c r="W1461" s="128"/>
      <c r="X1461" s="128"/>
      <c r="Y1461" s="128"/>
      <c r="Z1461" s="128"/>
      <c r="AA1461" s="128"/>
      <c r="AB1461" s="128"/>
      <c r="AC1461" s="128"/>
      <c r="AD1461" s="128"/>
      <c r="AE1461" s="128"/>
      <c r="AF1461" s="128"/>
      <c r="AG1461" s="128"/>
      <c r="AH1461" s="128"/>
    </row>
    <row r="1462" spans="1:34">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V1462" s="128"/>
      <c r="W1462" s="128"/>
      <c r="X1462" s="128"/>
      <c r="Y1462" s="128"/>
      <c r="Z1462" s="128"/>
      <c r="AA1462" s="128"/>
      <c r="AB1462" s="128"/>
      <c r="AC1462" s="128"/>
      <c r="AD1462" s="128"/>
      <c r="AE1462" s="128"/>
      <c r="AF1462" s="128"/>
      <c r="AG1462" s="128"/>
      <c r="AH1462" s="128"/>
    </row>
    <row r="1463" spans="1:34">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V1463" s="128"/>
      <c r="W1463" s="128"/>
      <c r="X1463" s="128"/>
      <c r="Y1463" s="128"/>
      <c r="Z1463" s="128"/>
      <c r="AA1463" s="128"/>
      <c r="AB1463" s="128"/>
      <c r="AC1463" s="128"/>
      <c r="AD1463" s="128"/>
      <c r="AE1463" s="128"/>
      <c r="AF1463" s="128"/>
      <c r="AG1463" s="128"/>
      <c r="AH1463" s="128"/>
    </row>
    <row r="1464" spans="1:34">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V1464" s="128"/>
      <c r="W1464" s="128"/>
      <c r="X1464" s="128"/>
      <c r="Y1464" s="128"/>
      <c r="Z1464" s="128"/>
      <c r="AA1464" s="128"/>
      <c r="AB1464" s="128"/>
      <c r="AC1464" s="128"/>
      <c r="AD1464" s="128"/>
      <c r="AE1464" s="128"/>
      <c r="AF1464" s="128"/>
      <c r="AG1464" s="128"/>
      <c r="AH1464" s="128"/>
    </row>
    <row r="1465" spans="1:34">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V1465" s="128"/>
      <c r="W1465" s="128"/>
      <c r="X1465" s="128"/>
      <c r="Y1465" s="128"/>
      <c r="Z1465" s="128"/>
      <c r="AA1465" s="128"/>
      <c r="AB1465" s="128"/>
      <c r="AC1465" s="128"/>
      <c r="AD1465" s="128"/>
      <c r="AE1465" s="128"/>
      <c r="AF1465" s="128"/>
      <c r="AG1465" s="128"/>
      <c r="AH1465" s="128"/>
    </row>
    <row r="1466" spans="1:34">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V1466" s="128"/>
      <c r="W1466" s="128"/>
      <c r="X1466" s="128"/>
      <c r="Y1466" s="128"/>
      <c r="Z1466" s="128"/>
      <c r="AA1466" s="128"/>
      <c r="AB1466" s="128"/>
      <c r="AC1466" s="128"/>
      <c r="AD1466" s="128"/>
      <c r="AE1466" s="128"/>
      <c r="AF1466" s="128"/>
      <c r="AG1466" s="128"/>
      <c r="AH1466" s="128"/>
    </row>
    <row r="1467" spans="1:34">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V1467" s="128"/>
      <c r="W1467" s="128"/>
      <c r="X1467" s="128"/>
      <c r="Y1467" s="128"/>
      <c r="Z1467" s="128"/>
      <c r="AA1467" s="128"/>
      <c r="AB1467" s="128"/>
      <c r="AC1467" s="128"/>
      <c r="AD1467" s="128"/>
      <c r="AE1467" s="128"/>
      <c r="AF1467" s="128"/>
      <c r="AG1467" s="128"/>
      <c r="AH1467" s="128"/>
    </row>
    <row r="1468" spans="1:34">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V1468" s="128"/>
      <c r="W1468" s="128"/>
      <c r="X1468" s="128"/>
      <c r="Y1468" s="128"/>
      <c r="Z1468" s="128"/>
      <c r="AA1468" s="128"/>
      <c r="AB1468" s="128"/>
      <c r="AC1468" s="128"/>
      <c r="AD1468" s="128"/>
      <c r="AE1468" s="128"/>
      <c r="AF1468" s="128"/>
      <c r="AG1468" s="128"/>
      <c r="AH1468" s="128"/>
    </row>
    <row r="1469" spans="1:34">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V1469" s="128"/>
      <c r="W1469" s="128"/>
      <c r="X1469" s="128"/>
      <c r="Y1469" s="128"/>
      <c r="Z1469" s="128"/>
      <c r="AA1469" s="128"/>
      <c r="AB1469" s="128"/>
      <c r="AC1469" s="128"/>
      <c r="AD1469" s="128"/>
      <c r="AE1469" s="128"/>
      <c r="AF1469" s="128"/>
      <c r="AG1469" s="128"/>
      <c r="AH1469" s="128"/>
    </row>
    <row r="1470" spans="1:34">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V1470" s="128"/>
      <c r="W1470" s="128"/>
      <c r="X1470" s="128"/>
      <c r="Y1470" s="128"/>
      <c r="Z1470" s="128"/>
      <c r="AA1470" s="128"/>
      <c r="AB1470" s="128"/>
      <c r="AC1470" s="128"/>
      <c r="AD1470" s="128"/>
      <c r="AE1470" s="128"/>
      <c r="AF1470" s="128"/>
      <c r="AG1470" s="128"/>
      <c r="AH1470" s="128"/>
    </row>
    <row r="1471" spans="1:34">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V1471" s="128"/>
      <c r="W1471" s="128"/>
      <c r="X1471" s="128"/>
      <c r="Y1471" s="128"/>
      <c r="Z1471" s="128"/>
      <c r="AA1471" s="128"/>
      <c r="AB1471" s="128"/>
      <c r="AC1471" s="128"/>
      <c r="AD1471" s="128"/>
      <c r="AE1471" s="128"/>
      <c r="AF1471" s="128"/>
      <c r="AG1471" s="128"/>
      <c r="AH1471" s="128"/>
    </row>
    <row r="1472" spans="1:34">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V1472" s="128"/>
      <c r="W1472" s="128"/>
      <c r="X1472" s="128"/>
      <c r="Y1472" s="128"/>
      <c r="Z1472" s="128"/>
      <c r="AA1472" s="128"/>
      <c r="AB1472" s="128"/>
      <c r="AC1472" s="128"/>
      <c r="AD1472" s="128"/>
      <c r="AE1472" s="128"/>
      <c r="AF1472" s="128"/>
      <c r="AG1472" s="128"/>
      <c r="AH1472" s="128"/>
    </row>
    <row r="1473" spans="1:34">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V1473" s="128"/>
      <c r="W1473" s="128"/>
      <c r="X1473" s="128"/>
      <c r="Y1473" s="128"/>
      <c r="Z1473" s="128"/>
      <c r="AA1473" s="128"/>
      <c r="AB1473" s="128"/>
      <c r="AC1473" s="128"/>
      <c r="AD1473" s="128"/>
      <c r="AE1473" s="128"/>
      <c r="AF1473" s="128"/>
      <c r="AG1473" s="128"/>
      <c r="AH1473" s="128"/>
    </row>
    <row r="1474" spans="1:34">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V1474" s="128"/>
      <c r="W1474" s="128"/>
      <c r="X1474" s="128"/>
      <c r="Y1474" s="128"/>
      <c r="Z1474" s="128"/>
      <c r="AA1474" s="128"/>
      <c r="AB1474" s="128"/>
      <c r="AC1474" s="128"/>
      <c r="AD1474" s="128"/>
      <c r="AE1474" s="128"/>
      <c r="AF1474" s="128"/>
      <c r="AG1474" s="128"/>
      <c r="AH1474" s="128"/>
    </row>
    <row r="1475" spans="1:34">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V1475" s="128"/>
      <c r="W1475" s="128"/>
      <c r="X1475" s="128"/>
      <c r="Y1475" s="128"/>
      <c r="Z1475" s="128"/>
      <c r="AA1475" s="128"/>
      <c r="AB1475" s="128"/>
      <c r="AC1475" s="128"/>
      <c r="AD1475" s="128"/>
      <c r="AE1475" s="128"/>
      <c r="AF1475" s="128"/>
      <c r="AG1475" s="128"/>
      <c r="AH1475" s="128"/>
    </row>
    <row r="1476" spans="1:34">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V1476" s="128"/>
      <c r="W1476" s="128"/>
      <c r="X1476" s="128"/>
      <c r="Y1476" s="128"/>
      <c r="Z1476" s="128"/>
      <c r="AA1476" s="128"/>
      <c r="AB1476" s="128"/>
      <c r="AC1476" s="128"/>
      <c r="AD1476" s="128"/>
      <c r="AE1476" s="128"/>
      <c r="AF1476" s="128"/>
      <c r="AG1476" s="128"/>
      <c r="AH1476" s="128"/>
    </row>
    <row r="1477" spans="1:34">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V1477" s="128"/>
      <c r="W1477" s="128"/>
      <c r="X1477" s="128"/>
      <c r="Y1477" s="128"/>
      <c r="Z1477" s="128"/>
      <c r="AA1477" s="128"/>
      <c r="AB1477" s="128"/>
      <c r="AC1477" s="128"/>
      <c r="AD1477" s="128"/>
      <c r="AE1477" s="128"/>
      <c r="AF1477" s="128"/>
      <c r="AG1477" s="128"/>
      <c r="AH1477" s="128"/>
    </row>
    <row r="1478" spans="1:34">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V1478" s="128"/>
      <c r="W1478" s="128"/>
      <c r="X1478" s="128"/>
      <c r="Y1478" s="128"/>
      <c r="Z1478" s="128"/>
      <c r="AA1478" s="128"/>
      <c r="AB1478" s="128"/>
      <c r="AC1478" s="128"/>
      <c r="AD1478" s="128"/>
      <c r="AE1478" s="128"/>
      <c r="AF1478" s="128"/>
      <c r="AG1478" s="128"/>
      <c r="AH1478" s="128"/>
    </row>
    <row r="1479" spans="1:34">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V1479" s="128"/>
      <c r="W1479" s="128"/>
      <c r="X1479" s="128"/>
      <c r="Y1479" s="128"/>
      <c r="Z1479" s="128"/>
      <c r="AA1479" s="128"/>
      <c r="AB1479" s="128"/>
      <c r="AC1479" s="128"/>
      <c r="AD1479" s="128"/>
      <c r="AE1479" s="128"/>
      <c r="AF1479" s="128"/>
      <c r="AG1479" s="128"/>
      <c r="AH1479" s="128"/>
    </row>
    <row r="1480" spans="1:34">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V1480" s="128"/>
      <c r="W1480" s="128"/>
      <c r="X1480" s="128"/>
      <c r="Y1480" s="128"/>
      <c r="Z1480" s="128"/>
      <c r="AA1480" s="128"/>
      <c r="AB1480" s="128"/>
      <c r="AC1480" s="128"/>
      <c r="AD1480" s="128"/>
      <c r="AE1480" s="128"/>
      <c r="AF1480" s="128"/>
      <c r="AG1480" s="128"/>
      <c r="AH1480" s="128"/>
    </row>
    <row r="1481" spans="1:34">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V1481" s="128"/>
      <c r="W1481" s="128"/>
      <c r="X1481" s="128"/>
      <c r="Y1481" s="128"/>
      <c r="Z1481" s="128"/>
      <c r="AA1481" s="128"/>
      <c r="AB1481" s="128"/>
      <c r="AC1481" s="128"/>
      <c r="AD1481" s="128"/>
      <c r="AE1481" s="128"/>
      <c r="AF1481" s="128"/>
      <c r="AG1481" s="128"/>
      <c r="AH1481" s="128"/>
    </row>
    <row r="1482" spans="1:34">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V1482" s="128"/>
      <c r="W1482" s="128"/>
      <c r="X1482" s="128"/>
      <c r="Y1482" s="128"/>
      <c r="Z1482" s="128"/>
      <c r="AA1482" s="128"/>
      <c r="AB1482" s="128"/>
      <c r="AC1482" s="128"/>
      <c r="AD1482" s="128"/>
      <c r="AE1482" s="128"/>
      <c r="AF1482" s="128"/>
      <c r="AG1482" s="128"/>
      <c r="AH1482" s="128"/>
    </row>
    <row r="1483" spans="1:34">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V1483" s="128"/>
      <c r="W1483" s="128"/>
      <c r="X1483" s="128"/>
      <c r="Y1483" s="128"/>
      <c r="Z1483" s="128"/>
      <c r="AA1483" s="128"/>
      <c r="AB1483" s="128"/>
      <c r="AC1483" s="128"/>
      <c r="AD1483" s="128"/>
      <c r="AE1483" s="128"/>
      <c r="AF1483" s="128"/>
      <c r="AG1483" s="128"/>
      <c r="AH1483" s="128"/>
    </row>
    <row r="1484" spans="1:34">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V1484" s="128"/>
      <c r="W1484" s="128"/>
      <c r="X1484" s="128"/>
      <c r="Y1484" s="128"/>
      <c r="Z1484" s="128"/>
      <c r="AA1484" s="128"/>
      <c r="AB1484" s="128"/>
      <c r="AC1484" s="128"/>
      <c r="AD1484" s="128"/>
      <c r="AE1484" s="128"/>
      <c r="AF1484" s="128"/>
      <c r="AG1484" s="128"/>
      <c r="AH1484" s="128"/>
    </row>
    <row r="1485" spans="1:34">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V1485" s="128"/>
      <c r="W1485" s="128"/>
      <c r="X1485" s="128"/>
      <c r="Y1485" s="128"/>
      <c r="Z1485" s="128"/>
      <c r="AA1485" s="128"/>
      <c r="AB1485" s="128"/>
      <c r="AC1485" s="128"/>
      <c r="AD1485" s="128"/>
      <c r="AE1485" s="128"/>
      <c r="AF1485" s="128"/>
      <c r="AG1485" s="128"/>
      <c r="AH1485" s="128"/>
    </row>
    <row r="1486" spans="1:34">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V1486" s="128"/>
      <c r="W1486" s="128"/>
      <c r="X1486" s="128"/>
      <c r="Y1486" s="128"/>
      <c r="Z1486" s="128"/>
      <c r="AA1486" s="128"/>
      <c r="AB1486" s="128"/>
      <c r="AC1486" s="128"/>
      <c r="AD1486" s="128"/>
      <c r="AE1486" s="128"/>
      <c r="AF1486" s="128"/>
      <c r="AG1486" s="128"/>
      <c r="AH1486" s="128"/>
    </row>
    <row r="1487" spans="1:34">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V1487" s="128"/>
      <c r="W1487" s="128"/>
      <c r="X1487" s="128"/>
      <c r="Y1487" s="128"/>
      <c r="Z1487" s="128"/>
      <c r="AA1487" s="128"/>
      <c r="AB1487" s="128"/>
      <c r="AC1487" s="128"/>
      <c r="AD1487" s="128"/>
      <c r="AE1487" s="128"/>
      <c r="AF1487" s="128"/>
      <c r="AG1487" s="128"/>
      <c r="AH1487" s="128"/>
    </row>
    <row r="1488" spans="1:34">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V1488" s="128"/>
      <c r="W1488" s="128"/>
      <c r="X1488" s="128"/>
      <c r="Y1488" s="128"/>
      <c r="Z1488" s="128"/>
      <c r="AA1488" s="128"/>
      <c r="AB1488" s="128"/>
      <c r="AC1488" s="128"/>
      <c r="AD1488" s="128"/>
      <c r="AE1488" s="128"/>
      <c r="AF1488" s="128"/>
      <c r="AG1488" s="128"/>
      <c r="AH1488" s="128"/>
    </row>
    <row r="1489" spans="1:34">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V1489" s="128"/>
      <c r="W1489" s="128"/>
      <c r="X1489" s="128"/>
      <c r="Y1489" s="128"/>
      <c r="Z1489" s="128"/>
      <c r="AA1489" s="128"/>
      <c r="AB1489" s="128"/>
      <c r="AC1489" s="128"/>
      <c r="AD1489" s="128"/>
      <c r="AE1489" s="128"/>
      <c r="AF1489" s="128"/>
      <c r="AG1489" s="128"/>
      <c r="AH1489" s="128"/>
    </row>
    <row r="1490" spans="1:34">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V1490" s="128"/>
      <c r="W1490" s="128"/>
      <c r="X1490" s="128"/>
      <c r="Y1490" s="128"/>
      <c r="Z1490" s="128"/>
      <c r="AA1490" s="128"/>
      <c r="AB1490" s="128"/>
      <c r="AC1490" s="128"/>
      <c r="AD1490" s="128"/>
      <c r="AE1490" s="128"/>
      <c r="AF1490" s="128"/>
      <c r="AG1490" s="128"/>
      <c r="AH1490" s="128"/>
    </row>
    <row r="1491" spans="1:34">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V1491" s="128"/>
      <c r="W1491" s="128"/>
      <c r="X1491" s="128"/>
      <c r="Y1491" s="128"/>
      <c r="Z1491" s="128"/>
      <c r="AA1491" s="128"/>
      <c r="AB1491" s="128"/>
      <c r="AC1491" s="128"/>
      <c r="AD1491" s="128"/>
      <c r="AE1491" s="128"/>
      <c r="AF1491" s="128"/>
      <c r="AG1491" s="128"/>
      <c r="AH1491" s="128"/>
    </row>
    <row r="1492" spans="1:34">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V1492" s="128"/>
      <c r="W1492" s="128"/>
      <c r="X1492" s="128"/>
      <c r="Y1492" s="128"/>
      <c r="Z1492" s="128"/>
      <c r="AA1492" s="128"/>
      <c r="AB1492" s="128"/>
      <c r="AC1492" s="128"/>
      <c r="AD1492" s="128"/>
      <c r="AE1492" s="128"/>
      <c r="AF1492" s="128"/>
      <c r="AG1492" s="128"/>
      <c r="AH1492" s="128"/>
    </row>
    <row r="1493" spans="1:34">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V1493" s="128"/>
      <c r="W1493" s="128"/>
      <c r="X1493" s="128"/>
      <c r="Y1493" s="128"/>
      <c r="Z1493" s="128"/>
      <c r="AA1493" s="128"/>
      <c r="AB1493" s="128"/>
      <c r="AC1493" s="128"/>
      <c r="AD1493" s="128"/>
      <c r="AE1493" s="128"/>
      <c r="AF1493" s="128"/>
      <c r="AG1493" s="128"/>
      <c r="AH1493" s="128"/>
    </row>
    <row r="1494" spans="1:34">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V1494" s="128"/>
      <c r="W1494" s="128"/>
      <c r="X1494" s="128"/>
      <c r="Y1494" s="128"/>
      <c r="Z1494" s="128"/>
      <c r="AA1494" s="128"/>
      <c r="AB1494" s="128"/>
      <c r="AC1494" s="128"/>
      <c r="AD1494" s="128"/>
      <c r="AE1494" s="128"/>
      <c r="AF1494" s="128"/>
      <c r="AG1494" s="128"/>
      <c r="AH1494" s="128"/>
    </row>
    <row r="1495" spans="1:34">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V1495" s="128"/>
      <c r="W1495" s="128"/>
      <c r="X1495" s="128"/>
      <c r="Y1495" s="128"/>
      <c r="Z1495" s="128"/>
      <c r="AA1495" s="128"/>
      <c r="AB1495" s="128"/>
      <c r="AC1495" s="128"/>
      <c r="AD1495" s="128"/>
      <c r="AE1495" s="128"/>
      <c r="AF1495" s="128"/>
      <c r="AG1495" s="128"/>
      <c r="AH1495" s="128"/>
    </row>
    <row r="1496" spans="1:34">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V1496" s="128"/>
      <c r="W1496" s="128"/>
      <c r="X1496" s="128"/>
      <c r="Y1496" s="128"/>
      <c r="Z1496" s="128"/>
      <c r="AA1496" s="128"/>
      <c r="AB1496" s="128"/>
      <c r="AC1496" s="128"/>
      <c r="AD1496" s="128"/>
      <c r="AE1496" s="128"/>
      <c r="AF1496" s="128"/>
      <c r="AG1496" s="128"/>
      <c r="AH1496" s="128"/>
    </row>
    <row r="1497" spans="1:34">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V1497" s="128"/>
      <c r="W1497" s="128"/>
      <c r="X1497" s="128"/>
      <c r="Y1497" s="128"/>
      <c r="Z1497" s="128"/>
      <c r="AA1497" s="128"/>
      <c r="AB1497" s="128"/>
      <c r="AC1497" s="128"/>
      <c r="AD1497" s="128"/>
      <c r="AE1497" s="128"/>
      <c r="AF1497" s="128"/>
      <c r="AG1497" s="128"/>
      <c r="AH1497" s="128"/>
    </row>
    <row r="1498" spans="1:34">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V1498" s="128"/>
      <c r="W1498" s="128"/>
      <c r="X1498" s="128"/>
      <c r="Y1498" s="128"/>
      <c r="Z1498" s="128"/>
      <c r="AA1498" s="128"/>
      <c r="AB1498" s="128"/>
      <c r="AC1498" s="128"/>
      <c r="AD1498" s="128"/>
      <c r="AE1498" s="128"/>
      <c r="AF1498" s="128"/>
      <c r="AG1498" s="128"/>
      <c r="AH1498" s="128"/>
    </row>
    <row r="1499" spans="1:34">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V1499" s="128"/>
      <c r="W1499" s="128"/>
      <c r="X1499" s="128"/>
      <c r="Y1499" s="128"/>
      <c r="Z1499" s="128"/>
      <c r="AA1499" s="128"/>
      <c r="AB1499" s="128"/>
      <c r="AC1499" s="128"/>
      <c r="AD1499" s="128"/>
      <c r="AE1499" s="128"/>
      <c r="AF1499" s="128"/>
      <c r="AG1499" s="128"/>
      <c r="AH1499" s="128"/>
    </row>
    <row r="1500" spans="1:34">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V1500" s="128"/>
      <c r="W1500" s="128"/>
      <c r="X1500" s="128"/>
      <c r="Y1500" s="128"/>
      <c r="Z1500" s="128"/>
      <c r="AA1500" s="128"/>
      <c r="AB1500" s="128"/>
      <c r="AC1500" s="128"/>
      <c r="AD1500" s="128"/>
      <c r="AE1500" s="128"/>
      <c r="AF1500" s="128"/>
      <c r="AG1500" s="128"/>
      <c r="AH1500" s="128"/>
    </row>
    <row r="1501" spans="1:34">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V1501" s="128"/>
      <c r="W1501" s="128"/>
      <c r="X1501" s="128"/>
      <c r="Y1501" s="128"/>
      <c r="Z1501" s="128"/>
      <c r="AA1501" s="128"/>
      <c r="AB1501" s="128"/>
      <c r="AC1501" s="128"/>
      <c r="AD1501" s="128"/>
      <c r="AE1501" s="128"/>
      <c r="AF1501" s="128"/>
      <c r="AG1501" s="128"/>
      <c r="AH1501" s="128"/>
    </row>
    <row r="1502" spans="1:34">
      <c r="A1502" s="128"/>
      <c r="B1502" s="338"/>
      <c r="C1502" s="338"/>
      <c r="D1502" s="338"/>
      <c r="E1502" s="338"/>
      <c r="F1502" s="338"/>
      <c r="G1502" s="338"/>
      <c r="H1502" s="338"/>
      <c r="I1502" s="338"/>
      <c r="J1502" s="338"/>
      <c r="K1502" s="338"/>
      <c r="L1502" s="338"/>
      <c r="M1502" s="338"/>
      <c r="N1502" s="338"/>
      <c r="O1502" s="338"/>
      <c r="P1502" s="338"/>
      <c r="Q1502" s="338"/>
      <c r="R1502" s="338"/>
      <c r="S1502" s="338"/>
      <c r="T1502" s="338"/>
      <c r="U1502" s="338"/>
      <c r="V1502" s="338"/>
      <c r="W1502" s="338"/>
      <c r="X1502" s="338"/>
      <c r="Y1502" s="338"/>
      <c r="Z1502" s="338"/>
      <c r="AA1502" s="338"/>
      <c r="AB1502" s="338"/>
      <c r="AC1502" s="338"/>
      <c r="AD1502" s="338"/>
      <c r="AE1502" s="338"/>
      <c r="AF1502" s="338"/>
      <c r="AG1502" s="338"/>
      <c r="AH1502" s="338"/>
    </row>
    <row r="1503" spans="1:34">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V1503" s="128"/>
      <c r="W1503" s="128"/>
      <c r="X1503" s="128"/>
      <c r="Y1503" s="128"/>
      <c r="Z1503" s="128"/>
      <c r="AA1503" s="128"/>
      <c r="AB1503" s="128"/>
      <c r="AC1503" s="128"/>
      <c r="AD1503" s="128"/>
      <c r="AE1503" s="128"/>
      <c r="AF1503" s="128"/>
      <c r="AG1503" s="128"/>
      <c r="AH1503" s="128"/>
    </row>
    <row r="1504" spans="1:34">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V1504" s="128"/>
      <c r="W1504" s="128"/>
      <c r="X1504" s="128"/>
      <c r="Y1504" s="128"/>
      <c r="Z1504" s="128"/>
      <c r="AA1504" s="128"/>
      <c r="AB1504" s="128"/>
      <c r="AC1504" s="128"/>
      <c r="AD1504" s="128"/>
      <c r="AE1504" s="128"/>
      <c r="AF1504" s="128"/>
      <c r="AG1504" s="128"/>
      <c r="AH1504" s="128"/>
    </row>
    <row r="1505" spans="1:34">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V1505" s="128"/>
      <c r="W1505" s="128"/>
      <c r="X1505" s="128"/>
      <c r="Y1505" s="128"/>
      <c r="Z1505" s="128"/>
      <c r="AA1505" s="128"/>
      <c r="AB1505" s="128"/>
      <c r="AC1505" s="128"/>
      <c r="AD1505" s="128"/>
      <c r="AE1505" s="128"/>
      <c r="AF1505" s="128"/>
      <c r="AG1505" s="128"/>
      <c r="AH1505" s="128"/>
    </row>
    <row r="1506" spans="1:34">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V1506" s="128"/>
      <c r="W1506" s="128"/>
      <c r="X1506" s="128"/>
      <c r="Y1506" s="128"/>
      <c r="Z1506" s="128"/>
      <c r="AA1506" s="128"/>
      <c r="AB1506" s="128"/>
      <c r="AC1506" s="128"/>
      <c r="AD1506" s="128"/>
      <c r="AE1506" s="128"/>
      <c r="AF1506" s="128"/>
      <c r="AG1506" s="128"/>
      <c r="AH1506" s="128"/>
    </row>
    <row r="1507" spans="1:34">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W1507" s="128"/>
      <c r="X1507" s="128"/>
      <c r="Y1507" s="128"/>
      <c r="Z1507" s="128"/>
      <c r="AA1507" s="128"/>
      <c r="AB1507" s="128"/>
      <c r="AC1507" s="128"/>
      <c r="AD1507" s="128"/>
      <c r="AE1507" s="128"/>
      <c r="AF1507" s="128"/>
      <c r="AG1507" s="128"/>
      <c r="AH1507" s="128"/>
    </row>
    <row r="1508" spans="1:34">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Y1508" s="128"/>
      <c r="Z1508" s="128"/>
      <c r="AA1508" s="128"/>
      <c r="AB1508" s="128"/>
      <c r="AC1508" s="128"/>
      <c r="AD1508" s="128"/>
      <c r="AE1508" s="128"/>
      <c r="AF1508" s="128"/>
      <c r="AG1508" s="128"/>
      <c r="AH1508" s="128"/>
    </row>
    <row r="1509" spans="1:34">
      <c r="A1509" s="128"/>
      <c r="B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W1509" s="128"/>
      <c r="X1509" s="128"/>
      <c r="Y1509" s="128"/>
      <c r="Z1509" s="128"/>
      <c r="AA1509" s="128"/>
      <c r="AB1509" s="128"/>
      <c r="AC1509" s="128"/>
      <c r="AD1509" s="128"/>
      <c r="AE1509" s="128"/>
      <c r="AF1509" s="128"/>
      <c r="AG1509" s="128"/>
      <c r="AH1509" s="128"/>
    </row>
    <row r="1510" spans="1:34">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Y1510" s="128"/>
      <c r="Z1510" s="128"/>
      <c r="AA1510" s="128"/>
      <c r="AB1510" s="128"/>
      <c r="AC1510" s="128"/>
      <c r="AD1510" s="128"/>
      <c r="AE1510" s="128"/>
      <c r="AF1510" s="128"/>
      <c r="AG1510" s="128"/>
      <c r="AH1510" s="128"/>
    </row>
    <row r="1511" spans="1:34">
      <c r="A1511" s="128"/>
      <c r="B1511" s="128"/>
      <c r="C1511" s="128"/>
      <c r="D1511" s="128"/>
      <c r="E1511" s="128"/>
      <c r="F1511" s="128"/>
      <c r="G1511" s="128"/>
      <c r="H1511" s="128"/>
      <c r="I1511" s="128"/>
      <c r="J1511" s="128"/>
      <c r="K1511" s="128"/>
      <c r="L1511" s="128"/>
      <c r="M1511" s="128"/>
      <c r="N1511" s="128"/>
      <c r="O1511" s="128"/>
      <c r="P1511" s="128"/>
      <c r="Q1511" s="128"/>
      <c r="R1511" s="128"/>
      <c r="S1511" s="128"/>
      <c r="T1511" s="128"/>
      <c r="U1511" s="128"/>
      <c r="V1511" s="128"/>
      <c r="W1511" s="128"/>
      <c r="X1511" s="128"/>
      <c r="Y1511" s="128"/>
      <c r="Z1511" s="128"/>
      <c r="AA1511" s="128"/>
      <c r="AB1511" s="128"/>
      <c r="AC1511" s="128"/>
      <c r="AD1511" s="128"/>
      <c r="AE1511" s="128"/>
      <c r="AF1511" s="128"/>
      <c r="AG1511" s="128"/>
      <c r="AH1511" s="128"/>
    </row>
    <row r="1512" spans="1:34">
      <c r="A1512" s="128"/>
      <c r="B1512" s="128"/>
      <c r="C1512" s="128"/>
      <c r="D1512" s="128"/>
      <c r="E1512" s="128"/>
      <c r="F1512" s="128"/>
      <c r="G1512" s="128"/>
      <c r="H1512" s="128"/>
      <c r="I1512" s="128"/>
      <c r="J1512" s="128"/>
      <c r="K1512" s="128"/>
      <c r="L1512" s="128"/>
      <c r="M1512" s="128"/>
      <c r="N1512" s="128"/>
      <c r="O1512" s="128"/>
      <c r="P1512" s="128"/>
      <c r="Q1512" s="128"/>
      <c r="R1512" s="128"/>
      <c r="S1512" s="128"/>
      <c r="T1512" s="128"/>
      <c r="U1512" s="128"/>
      <c r="V1512" s="128"/>
      <c r="W1512" s="128"/>
      <c r="X1512" s="128"/>
      <c r="Y1512" s="128"/>
      <c r="Z1512" s="128"/>
      <c r="AA1512" s="128"/>
      <c r="AB1512" s="128"/>
      <c r="AC1512" s="128"/>
      <c r="AD1512" s="128"/>
      <c r="AE1512" s="128"/>
      <c r="AF1512" s="128"/>
      <c r="AG1512" s="128"/>
      <c r="AH1512" s="128"/>
    </row>
    <row r="1513" spans="1:34">
      <c r="A1513" s="128"/>
      <c r="B1513" s="128"/>
      <c r="C1513" s="128"/>
      <c r="D1513" s="128"/>
      <c r="E1513" s="128"/>
      <c r="F1513" s="128"/>
      <c r="G1513" s="128"/>
      <c r="H1513" s="128"/>
      <c r="I1513" s="128"/>
      <c r="J1513" s="128"/>
      <c r="K1513" s="128"/>
      <c r="L1513" s="128"/>
      <c r="M1513" s="128"/>
      <c r="N1513" s="128"/>
      <c r="O1513" s="128"/>
      <c r="P1513" s="128"/>
      <c r="Q1513" s="128"/>
      <c r="R1513" s="128"/>
      <c r="S1513" s="128"/>
      <c r="T1513" s="128"/>
      <c r="U1513" s="128"/>
      <c r="V1513" s="128"/>
      <c r="W1513" s="128"/>
      <c r="X1513" s="128"/>
      <c r="Y1513" s="128"/>
      <c r="Z1513" s="128"/>
      <c r="AA1513" s="128"/>
      <c r="AB1513" s="128"/>
      <c r="AC1513" s="128"/>
      <c r="AD1513" s="128"/>
      <c r="AE1513" s="128"/>
      <c r="AF1513" s="128"/>
      <c r="AG1513" s="128"/>
      <c r="AH1513" s="128"/>
    </row>
    <row r="1514" spans="1:34">
      <c r="A1514" s="128"/>
      <c r="B1514" s="128"/>
      <c r="C1514" s="128"/>
      <c r="D1514" s="128"/>
      <c r="E1514" s="128"/>
      <c r="F1514" s="128"/>
      <c r="G1514" s="128"/>
      <c r="H1514" s="128"/>
      <c r="I1514" s="128"/>
      <c r="J1514" s="128"/>
      <c r="K1514" s="128"/>
      <c r="L1514" s="128"/>
      <c r="M1514" s="128"/>
      <c r="N1514" s="128"/>
      <c r="O1514" s="128"/>
      <c r="P1514" s="128"/>
      <c r="Q1514" s="128"/>
      <c r="R1514" s="128"/>
      <c r="S1514" s="128"/>
      <c r="T1514" s="128"/>
      <c r="U1514" s="128"/>
      <c r="V1514" s="128"/>
      <c r="W1514" s="128"/>
      <c r="X1514" s="128"/>
      <c r="Y1514" s="128"/>
      <c r="Z1514" s="128"/>
      <c r="AA1514" s="128"/>
      <c r="AB1514" s="128"/>
      <c r="AC1514" s="128"/>
      <c r="AD1514" s="128"/>
      <c r="AE1514" s="128"/>
      <c r="AF1514" s="128"/>
      <c r="AG1514" s="128"/>
      <c r="AH1514" s="128"/>
    </row>
    <row r="1515" spans="1:34">
      <c r="A1515" s="128"/>
      <c r="B1515" s="128"/>
      <c r="C1515" s="128"/>
      <c r="D1515" s="128"/>
      <c r="E1515" s="128"/>
      <c r="F1515" s="128"/>
      <c r="G1515" s="128"/>
      <c r="H1515" s="128"/>
      <c r="I1515" s="128"/>
      <c r="J1515" s="128"/>
      <c r="K1515" s="128"/>
      <c r="L1515" s="128"/>
      <c r="M1515" s="128"/>
      <c r="N1515" s="128"/>
      <c r="O1515" s="128"/>
      <c r="P1515" s="128"/>
      <c r="Q1515" s="128"/>
      <c r="R1515" s="128"/>
      <c r="S1515" s="128"/>
      <c r="T1515" s="128"/>
      <c r="U1515" s="128"/>
      <c r="V1515" s="128"/>
      <c r="W1515" s="128"/>
      <c r="X1515" s="128"/>
      <c r="Y1515" s="128"/>
      <c r="Z1515" s="128"/>
      <c r="AA1515" s="128"/>
      <c r="AB1515" s="128"/>
      <c r="AC1515" s="128"/>
      <c r="AD1515" s="128"/>
      <c r="AE1515" s="128"/>
      <c r="AF1515" s="128"/>
      <c r="AG1515" s="128"/>
      <c r="AH1515" s="128"/>
    </row>
    <row r="1516" spans="1:34">
      <c r="A1516" s="128"/>
      <c r="B1516" s="128"/>
      <c r="C1516" s="128"/>
      <c r="D1516" s="128"/>
      <c r="E1516" s="128"/>
      <c r="F1516" s="128"/>
      <c r="G1516" s="128"/>
      <c r="H1516" s="128"/>
      <c r="I1516" s="128"/>
      <c r="J1516" s="128"/>
      <c r="K1516" s="128"/>
      <c r="L1516" s="128"/>
      <c r="M1516" s="128"/>
      <c r="N1516" s="128"/>
      <c r="O1516" s="128"/>
      <c r="P1516" s="128"/>
      <c r="Q1516" s="128"/>
      <c r="R1516" s="128"/>
      <c r="S1516" s="128"/>
      <c r="T1516" s="128"/>
      <c r="U1516" s="128"/>
      <c r="V1516" s="128"/>
      <c r="W1516" s="128"/>
      <c r="X1516" s="128"/>
      <c r="Y1516" s="128"/>
      <c r="Z1516" s="128"/>
      <c r="AA1516" s="128"/>
      <c r="AB1516" s="128"/>
      <c r="AC1516" s="128"/>
      <c r="AD1516" s="128"/>
      <c r="AE1516" s="128"/>
      <c r="AF1516" s="128"/>
      <c r="AG1516" s="128"/>
      <c r="AH1516" s="128"/>
    </row>
    <row r="1517" spans="1:34">
      <c r="A1517" s="128"/>
      <c r="B1517" s="128"/>
      <c r="C1517" s="128"/>
      <c r="D1517" s="128"/>
      <c r="E1517" s="128"/>
      <c r="F1517" s="128"/>
      <c r="G1517" s="128"/>
      <c r="H1517" s="128"/>
      <c r="I1517" s="128"/>
      <c r="J1517" s="128"/>
      <c r="K1517" s="128"/>
      <c r="L1517" s="128"/>
      <c r="M1517" s="128"/>
      <c r="N1517" s="128"/>
      <c r="O1517" s="128"/>
      <c r="P1517" s="128"/>
      <c r="Q1517" s="128"/>
      <c r="R1517" s="128"/>
      <c r="S1517" s="128"/>
      <c r="T1517" s="128"/>
      <c r="U1517" s="128"/>
      <c r="V1517" s="128"/>
      <c r="W1517" s="128"/>
      <c r="X1517" s="128"/>
      <c r="Y1517" s="128"/>
      <c r="Z1517" s="128"/>
      <c r="AA1517" s="128"/>
      <c r="AB1517" s="128"/>
      <c r="AC1517" s="128"/>
      <c r="AD1517" s="128"/>
      <c r="AE1517" s="128"/>
      <c r="AF1517" s="128"/>
      <c r="AG1517" s="128"/>
      <c r="AH1517" s="128"/>
    </row>
    <row r="1518" spans="1:34">
      <c r="A1518" s="128"/>
      <c r="B1518" s="128"/>
      <c r="C1518" s="128"/>
      <c r="D1518" s="128"/>
      <c r="E1518" s="128"/>
      <c r="F1518" s="128"/>
      <c r="G1518" s="128"/>
      <c r="H1518" s="128"/>
      <c r="I1518" s="128"/>
      <c r="J1518" s="128"/>
      <c r="K1518" s="128"/>
      <c r="L1518" s="128"/>
      <c r="M1518" s="128"/>
      <c r="N1518" s="128"/>
      <c r="O1518" s="128"/>
      <c r="P1518" s="128"/>
      <c r="Q1518" s="128"/>
      <c r="R1518" s="128"/>
      <c r="S1518" s="128"/>
      <c r="T1518" s="128"/>
      <c r="U1518" s="128"/>
      <c r="V1518" s="128"/>
      <c r="W1518" s="128"/>
      <c r="X1518" s="128"/>
      <c r="Y1518" s="128"/>
      <c r="Z1518" s="128"/>
      <c r="AA1518" s="128"/>
      <c r="AB1518" s="128"/>
      <c r="AC1518" s="128"/>
      <c r="AD1518" s="128"/>
      <c r="AE1518" s="128"/>
      <c r="AF1518" s="128"/>
      <c r="AG1518" s="128"/>
      <c r="AH1518" s="128"/>
    </row>
    <row r="1519" spans="1:34">
      <c r="A1519" s="128"/>
      <c r="B1519" s="128"/>
      <c r="C1519" s="128"/>
      <c r="D1519" s="128"/>
      <c r="E1519" s="128"/>
      <c r="F1519" s="128"/>
      <c r="G1519" s="128"/>
      <c r="H1519" s="128"/>
      <c r="I1519" s="128"/>
      <c r="J1519" s="128"/>
      <c r="K1519" s="128"/>
      <c r="L1519" s="128"/>
      <c r="M1519" s="128"/>
      <c r="N1519" s="128"/>
      <c r="O1519" s="128"/>
      <c r="P1519" s="128"/>
      <c r="Q1519" s="128"/>
      <c r="R1519" s="128"/>
      <c r="S1519" s="128"/>
      <c r="T1519" s="128"/>
      <c r="U1519" s="128"/>
      <c r="V1519" s="128"/>
      <c r="W1519" s="128"/>
      <c r="X1519" s="128"/>
      <c r="Y1519" s="128"/>
      <c r="Z1519" s="128"/>
      <c r="AA1519" s="128"/>
      <c r="AB1519" s="128"/>
      <c r="AC1519" s="128"/>
      <c r="AD1519" s="128"/>
      <c r="AE1519" s="128"/>
      <c r="AF1519" s="128"/>
      <c r="AG1519" s="128"/>
      <c r="AH1519" s="128"/>
    </row>
    <row r="1520" spans="1:34">
      <c r="A1520" s="128"/>
      <c r="B1520" s="128"/>
      <c r="C1520" s="128"/>
      <c r="D1520" s="128"/>
      <c r="E1520" s="128"/>
      <c r="F1520" s="128"/>
      <c r="G1520" s="128"/>
      <c r="H1520" s="128"/>
      <c r="I1520" s="128"/>
      <c r="J1520" s="128"/>
      <c r="K1520" s="128"/>
      <c r="L1520" s="128"/>
      <c r="M1520" s="128"/>
      <c r="N1520" s="128"/>
      <c r="O1520" s="128"/>
      <c r="P1520" s="128"/>
      <c r="Q1520" s="128"/>
      <c r="R1520" s="128"/>
      <c r="S1520" s="128"/>
      <c r="T1520" s="128"/>
      <c r="U1520" s="128"/>
      <c r="V1520" s="128"/>
      <c r="W1520" s="128"/>
      <c r="X1520" s="128"/>
      <c r="Y1520" s="128"/>
      <c r="Z1520" s="128"/>
      <c r="AA1520" s="128"/>
      <c r="AB1520" s="128"/>
      <c r="AC1520" s="128"/>
      <c r="AD1520" s="128"/>
      <c r="AE1520" s="128"/>
      <c r="AF1520" s="128"/>
      <c r="AG1520" s="128"/>
      <c r="AH1520" s="128"/>
    </row>
    <row r="1521" spans="1:34">
      <c r="A1521" s="128"/>
      <c r="B1521" s="128"/>
      <c r="C1521" s="128"/>
      <c r="D1521" s="128"/>
      <c r="E1521" s="128"/>
      <c r="F1521" s="128"/>
      <c r="G1521" s="128"/>
      <c r="H1521" s="128"/>
      <c r="I1521" s="128"/>
      <c r="J1521" s="128"/>
      <c r="K1521" s="128"/>
      <c r="L1521" s="128"/>
      <c r="M1521" s="128"/>
      <c r="N1521" s="128"/>
      <c r="O1521" s="128"/>
      <c r="P1521" s="128"/>
      <c r="Q1521" s="128"/>
      <c r="R1521" s="128"/>
      <c r="S1521" s="128"/>
      <c r="T1521" s="128"/>
      <c r="U1521" s="128"/>
      <c r="V1521" s="128"/>
      <c r="W1521" s="128"/>
      <c r="X1521" s="128"/>
      <c r="Y1521" s="128"/>
      <c r="Z1521" s="128"/>
      <c r="AA1521" s="128"/>
      <c r="AB1521" s="128"/>
      <c r="AC1521" s="128"/>
      <c r="AD1521" s="128"/>
      <c r="AE1521" s="128"/>
      <c r="AF1521" s="128"/>
      <c r="AG1521" s="128"/>
      <c r="AH1521" s="128"/>
    </row>
    <row r="1522" spans="1:34">
      <c r="A1522" s="128"/>
      <c r="B1522" s="128"/>
      <c r="C1522" s="128"/>
      <c r="D1522" s="128"/>
      <c r="E1522" s="128"/>
      <c r="F1522" s="128"/>
      <c r="G1522" s="128"/>
      <c r="H1522" s="128"/>
      <c r="I1522" s="128"/>
      <c r="J1522" s="128"/>
      <c r="K1522" s="128"/>
      <c r="L1522" s="128"/>
      <c r="M1522" s="128"/>
      <c r="N1522" s="128"/>
      <c r="O1522" s="128"/>
      <c r="P1522" s="128"/>
      <c r="Q1522" s="128"/>
      <c r="R1522" s="128"/>
      <c r="S1522" s="128"/>
      <c r="T1522" s="128"/>
      <c r="U1522" s="128"/>
      <c r="V1522" s="128"/>
      <c r="W1522" s="128"/>
      <c r="X1522" s="128"/>
      <c r="Y1522" s="128"/>
      <c r="Z1522" s="128"/>
      <c r="AA1522" s="128"/>
      <c r="AB1522" s="128"/>
      <c r="AC1522" s="128"/>
      <c r="AD1522" s="128"/>
      <c r="AE1522" s="128"/>
      <c r="AF1522" s="128"/>
      <c r="AG1522" s="128"/>
      <c r="AH1522" s="128"/>
    </row>
    <row r="1523" spans="1:34">
      <c r="A1523" s="128"/>
      <c r="B1523" s="128"/>
      <c r="C1523" s="128"/>
      <c r="D1523" s="128"/>
      <c r="E1523" s="128"/>
      <c r="F1523" s="128"/>
      <c r="G1523" s="128"/>
      <c r="H1523" s="128"/>
      <c r="I1523" s="128"/>
      <c r="J1523" s="128"/>
      <c r="K1523" s="128"/>
      <c r="L1523" s="128"/>
      <c r="M1523" s="128"/>
      <c r="N1523" s="128"/>
      <c r="O1523" s="128"/>
      <c r="P1523" s="128"/>
      <c r="Q1523" s="128"/>
      <c r="R1523" s="128"/>
      <c r="S1523" s="128"/>
      <c r="T1523" s="128"/>
      <c r="U1523" s="128"/>
      <c r="V1523" s="128"/>
      <c r="W1523" s="128"/>
      <c r="X1523" s="128"/>
      <c r="Y1523" s="128"/>
      <c r="Z1523" s="128"/>
      <c r="AA1523" s="128"/>
      <c r="AB1523" s="128"/>
      <c r="AC1523" s="128"/>
      <c r="AD1523" s="128"/>
      <c r="AE1523" s="128"/>
      <c r="AF1523" s="128"/>
      <c r="AG1523" s="128"/>
      <c r="AH1523" s="128"/>
    </row>
    <row r="1524" spans="1:34">
      <c r="A1524" s="128"/>
      <c r="B1524" s="128"/>
      <c r="C1524" s="128"/>
      <c r="D1524" s="128"/>
      <c r="E1524" s="128"/>
      <c r="F1524" s="128"/>
      <c r="G1524" s="128"/>
      <c r="H1524" s="128"/>
      <c r="I1524" s="128"/>
      <c r="J1524" s="128"/>
      <c r="K1524" s="128"/>
      <c r="L1524" s="128"/>
      <c r="M1524" s="128"/>
      <c r="N1524" s="128"/>
      <c r="O1524" s="128"/>
      <c r="P1524" s="128"/>
      <c r="Q1524" s="128"/>
      <c r="R1524" s="128"/>
      <c r="S1524" s="128"/>
      <c r="T1524" s="128"/>
      <c r="U1524" s="128"/>
      <c r="V1524" s="128"/>
      <c r="W1524" s="128"/>
      <c r="X1524" s="128"/>
      <c r="Y1524" s="128"/>
      <c r="Z1524" s="128"/>
      <c r="AA1524" s="128"/>
      <c r="AB1524" s="128"/>
      <c r="AC1524" s="128"/>
      <c r="AD1524" s="128"/>
      <c r="AE1524" s="128"/>
      <c r="AF1524" s="128"/>
      <c r="AG1524" s="128"/>
      <c r="AH1524" s="128"/>
    </row>
    <row r="1525" spans="1:34">
      <c r="A1525" s="128"/>
      <c r="B1525" s="128"/>
      <c r="C1525" s="128"/>
      <c r="D1525" s="128"/>
      <c r="E1525" s="128"/>
      <c r="F1525" s="128"/>
      <c r="G1525" s="128"/>
      <c r="H1525" s="128"/>
      <c r="I1525" s="128"/>
      <c r="J1525" s="128"/>
      <c r="K1525" s="128"/>
      <c r="L1525" s="128"/>
      <c r="M1525" s="128"/>
      <c r="N1525" s="128"/>
      <c r="O1525" s="128"/>
      <c r="P1525" s="128"/>
      <c r="Q1525" s="128"/>
      <c r="R1525" s="128"/>
      <c r="S1525" s="128"/>
      <c r="T1525" s="128"/>
      <c r="U1525" s="128"/>
      <c r="V1525" s="128"/>
      <c r="W1525" s="128"/>
      <c r="X1525" s="128"/>
      <c r="Y1525" s="128"/>
      <c r="Z1525" s="128"/>
      <c r="AA1525" s="128"/>
      <c r="AB1525" s="128"/>
      <c r="AC1525" s="128"/>
      <c r="AD1525" s="128"/>
      <c r="AE1525" s="128"/>
      <c r="AF1525" s="128"/>
      <c r="AG1525" s="128"/>
      <c r="AH1525" s="128"/>
    </row>
    <row r="1526" spans="1:34">
      <c r="A1526" s="128"/>
      <c r="B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28"/>
      <c r="AA1526" s="128"/>
      <c r="AB1526" s="128"/>
      <c r="AC1526" s="128"/>
      <c r="AD1526" s="128"/>
      <c r="AE1526" s="128"/>
      <c r="AF1526" s="128"/>
      <c r="AG1526" s="128"/>
      <c r="AH1526" s="128"/>
    </row>
    <row r="1527" spans="1:34">
      <c r="A1527" s="128"/>
      <c r="B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W1527" s="128"/>
      <c r="X1527" s="128"/>
      <c r="Y1527" s="128"/>
      <c r="Z1527" s="128"/>
      <c r="AA1527" s="128"/>
      <c r="AB1527" s="128"/>
      <c r="AC1527" s="128"/>
      <c r="AD1527" s="128"/>
      <c r="AE1527" s="128"/>
      <c r="AF1527" s="128"/>
      <c r="AG1527" s="128"/>
      <c r="AH1527" s="128"/>
    </row>
    <row r="1528" spans="1:34">
      <c r="A1528" s="128"/>
      <c r="B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28"/>
      <c r="AA1528" s="128"/>
      <c r="AB1528" s="128"/>
      <c r="AC1528" s="128"/>
      <c r="AD1528" s="128"/>
      <c r="AE1528" s="128"/>
      <c r="AF1528" s="128"/>
      <c r="AG1528" s="128"/>
      <c r="AH1528" s="128"/>
    </row>
    <row r="1529" spans="1:34">
      <c r="A1529" s="128"/>
      <c r="B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W1529" s="128"/>
      <c r="X1529" s="128"/>
      <c r="Y1529" s="128"/>
      <c r="Z1529" s="128"/>
      <c r="AA1529" s="128"/>
      <c r="AB1529" s="128"/>
      <c r="AC1529" s="128"/>
      <c r="AD1529" s="128"/>
      <c r="AE1529" s="128"/>
      <c r="AF1529" s="128"/>
      <c r="AG1529" s="128"/>
      <c r="AH1529" s="128"/>
    </row>
    <row r="1530" spans="1:34">
      <c r="A1530" s="128"/>
      <c r="B1530" s="128"/>
      <c r="C1530" s="128"/>
      <c r="D1530" s="128"/>
      <c r="E1530" s="128"/>
      <c r="F1530" s="128"/>
      <c r="G1530" s="128"/>
      <c r="H1530" s="128"/>
      <c r="I1530" s="128"/>
      <c r="J1530" s="128"/>
      <c r="K1530" s="128"/>
      <c r="L1530" s="128"/>
      <c r="M1530" s="128"/>
      <c r="N1530" s="128"/>
      <c r="O1530" s="128"/>
      <c r="P1530" s="128"/>
      <c r="Q1530" s="128"/>
      <c r="R1530" s="128"/>
      <c r="S1530" s="128"/>
      <c r="T1530" s="128"/>
      <c r="U1530" s="128"/>
      <c r="V1530" s="128"/>
      <c r="W1530" s="128"/>
      <c r="X1530" s="128"/>
      <c r="Y1530" s="128"/>
      <c r="Z1530" s="128"/>
      <c r="AA1530" s="128"/>
      <c r="AB1530" s="128"/>
      <c r="AC1530" s="128"/>
      <c r="AD1530" s="128"/>
      <c r="AE1530" s="128"/>
      <c r="AF1530" s="128"/>
      <c r="AG1530" s="128"/>
      <c r="AH1530" s="128"/>
    </row>
    <row r="1531" spans="1:34">
      <c r="A1531" s="128"/>
      <c r="B1531" s="128"/>
      <c r="C1531" s="128"/>
      <c r="D1531" s="128"/>
      <c r="E1531" s="128"/>
      <c r="F1531" s="128"/>
      <c r="G1531" s="128"/>
      <c r="H1531" s="128"/>
      <c r="I1531" s="128"/>
      <c r="J1531" s="128"/>
      <c r="K1531" s="128"/>
      <c r="L1531" s="128"/>
      <c r="M1531" s="128"/>
      <c r="N1531" s="128"/>
      <c r="O1531" s="128"/>
      <c r="P1531" s="128"/>
      <c r="Q1531" s="128"/>
      <c r="R1531" s="128"/>
      <c r="S1531" s="128"/>
      <c r="T1531" s="128"/>
      <c r="U1531" s="128"/>
      <c r="V1531" s="128"/>
      <c r="W1531" s="128"/>
      <c r="X1531" s="128"/>
      <c r="Y1531" s="128"/>
      <c r="Z1531" s="128"/>
      <c r="AA1531" s="128"/>
      <c r="AB1531" s="128"/>
      <c r="AC1531" s="128"/>
      <c r="AD1531" s="128"/>
      <c r="AE1531" s="128"/>
      <c r="AF1531" s="128"/>
      <c r="AG1531" s="128"/>
      <c r="AH1531" s="128"/>
    </row>
    <row r="1532" spans="1:34">
      <c r="A1532" s="128"/>
      <c r="B1532" s="128"/>
      <c r="C1532" s="128"/>
      <c r="D1532" s="128"/>
      <c r="E1532" s="128"/>
      <c r="F1532" s="128"/>
      <c r="G1532" s="128"/>
      <c r="H1532" s="128"/>
      <c r="I1532" s="128"/>
      <c r="J1532" s="128"/>
      <c r="K1532" s="128"/>
      <c r="L1532" s="128"/>
      <c r="M1532" s="128"/>
      <c r="N1532" s="128"/>
      <c r="O1532" s="128"/>
      <c r="P1532" s="128"/>
      <c r="Q1532" s="128"/>
      <c r="R1532" s="128"/>
      <c r="S1532" s="128"/>
      <c r="T1532" s="128"/>
      <c r="U1532" s="128"/>
      <c r="V1532" s="128"/>
      <c r="W1532" s="128"/>
      <c r="X1532" s="128"/>
      <c r="Y1532" s="128"/>
      <c r="Z1532" s="128"/>
      <c r="AA1532" s="128"/>
      <c r="AB1532" s="128"/>
      <c r="AC1532" s="128"/>
      <c r="AD1532" s="128"/>
      <c r="AE1532" s="128"/>
      <c r="AF1532" s="128"/>
      <c r="AG1532" s="128"/>
      <c r="AH1532" s="128"/>
    </row>
    <row r="1533" spans="1:34">
      <c r="A1533" s="128"/>
      <c r="B1533" s="128"/>
      <c r="C1533" s="128"/>
      <c r="D1533" s="128"/>
      <c r="E1533" s="128"/>
      <c r="F1533" s="128"/>
      <c r="G1533" s="128"/>
      <c r="H1533" s="128"/>
      <c r="I1533" s="128"/>
      <c r="J1533" s="128"/>
      <c r="K1533" s="128"/>
      <c r="L1533" s="128"/>
      <c r="M1533" s="128"/>
      <c r="N1533" s="128"/>
      <c r="O1533" s="128"/>
      <c r="P1533" s="128"/>
      <c r="Q1533" s="128"/>
      <c r="R1533" s="128"/>
      <c r="S1533" s="128"/>
      <c r="T1533" s="128"/>
      <c r="U1533" s="128"/>
      <c r="V1533" s="128"/>
      <c r="W1533" s="128"/>
      <c r="X1533" s="128"/>
      <c r="Y1533" s="128"/>
      <c r="Z1533" s="128"/>
      <c r="AA1533" s="128"/>
      <c r="AB1533" s="128"/>
      <c r="AC1533" s="128"/>
      <c r="AD1533" s="128"/>
      <c r="AE1533" s="128"/>
      <c r="AF1533" s="128"/>
      <c r="AG1533" s="128"/>
      <c r="AH1533" s="128"/>
    </row>
    <row r="1534" spans="1:34">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X1534" s="128"/>
      <c r="Y1534" s="128"/>
      <c r="Z1534" s="128"/>
      <c r="AA1534" s="128"/>
      <c r="AB1534" s="128"/>
      <c r="AC1534" s="128"/>
      <c r="AD1534" s="128"/>
      <c r="AE1534" s="128"/>
      <c r="AF1534" s="128"/>
      <c r="AG1534" s="128"/>
      <c r="AH1534" s="128"/>
    </row>
    <row r="1535" spans="1:34">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X1535" s="128"/>
      <c r="Y1535" s="128"/>
      <c r="Z1535" s="128"/>
      <c r="AA1535" s="128"/>
      <c r="AB1535" s="128"/>
      <c r="AC1535" s="128"/>
      <c r="AD1535" s="128"/>
      <c r="AE1535" s="128"/>
      <c r="AF1535" s="128"/>
      <c r="AG1535" s="128"/>
      <c r="AH1535" s="128"/>
    </row>
    <row r="1536" spans="1:34">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X1536" s="128"/>
      <c r="Y1536" s="128"/>
      <c r="Z1536" s="128"/>
      <c r="AA1536" s="128"/>
      <c r="AB1536" s="128"/>
      <c r="AC1536" s="128"/>
      <c r="AD1536" s="128"/>
      <c r="AE1536" s="128"/>
      <c r="AF1536" s="128"/>
      <c r="AG1536" s="128"/>
      <c r="AH1536" s="128"/>
    </row>
    <row r="1537" spans="1:34">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X1537" s="128"/>
      <c r="Y1537" s="128"/>
      <c r="Z1537" s="128"/>
      <c r="AA1537" s="128"/>
      <c r="AB1537" s="128"/>
      <c r="AC1537" s="128"/>
      <c r="AD1537" s="128"/>
      <c r="AE1537" s="128"/>
      <c r="AF1537" s="128"/>
      <c r="AG1537" s="128"/>
      <c r="AH1537" s="128"/>
    </row>
    <row r="1538" spans="1:34">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X1538" s="128"/>
      <c r="Y1538" s="128"/>
      <c r="Z1538" s="128"/>
      <c r="AA1538" s="128"/>
      <c r="AB1538" s="128"/>
      <c r="AC1538" s="128"/>
      <c r="AD1538" s="128"/>
      <c r="AE1538" s="128"/>
      <c r="AF1538" s="128"/>
      <c r="AG1538" s="128"/>
      <c r="AH1538" s="128"/>
    </row>
    <row r="1539" spans="1:34">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X1539" s="128"/>
      <c r="Y1539" s="128"/>
      <c r="Z1539" s="128"/>
      <c r="AA1539" s="128"/>
      <c r="AB1539" s="128"/>
      <c r="AC1539" s="128"/>
      <c r="AD1539" s="128"/>
      <c r="AE1539" s="128"/>
      <c r="AF1539" s="128"/>
      <c r="AG1539" s="128"/>
      <c r="AH1539" s="128"/>
    </row>
    <row r="1540" spans="1:34">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X1540" s="128"/>
      <c r="Y1540" s="128"/>
      <c r="Z1540" s="128"/>
      <c r="AA1540" s="128"/>
      <c r="AB1540" s="128"/>
      <c r="AC1540" s="128"/>
      <c r="AD1540" s="128"/>
      <c r="AE1540" s="128"/>
      <c r="AF1540" s="128"/>
      <c r="AG1540" s="128"/>
      <c r="AH1540" s="128"/>
    </row>
    <row r="1541" spans="1:34">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X1541" s="128"/>
      <c r="Y1541" s="128"/>
      <c r="Z1541" s="128"/>
      <c r="AA1541" s="128"/>
      <c r="AB1541" s="128"/>
      <c r="AC1541" s="128"/>
      <c r="AD1541" s="128"/>
      <c r="AE1541" s="128"/>
      <c r="AF1541" s="128"/>
      <c r="AG1541" s="128"/>
      <c r="AH1541" s="128"/>
    </row>
    <row r="1542" spans="1:34">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X1542" s="128"/>
      <c r="Y1542" s="128"/>
      <c r="Z1542" s="128"/>
      <c r="AA1542" s="128"/>
      <c r="AB1542" s="128"/>
      <c r="AC1542" s="128"/>
      <c r="AD1542" s="128"/>
      <c r="AE1542" s="128"/>
      <c r="AF1542" s="128"/>
      <c r="AG1542" s="128"/>
      <c r="AH1542" s="128"/>
    </row>
    <row r="1543" spans="1:34">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X1543" s="128"/>
      <c r="Y1543" s="128"/>
      <c r="Z1543" s="128"/>
      <c r="AA1543" s="128"/>
      <c r="AB1543" s="128"/>
      <c r="AC1543" s="128"/>
      <c r="AD1543" s="128"/>
      <c r="AE1543" s="128"/>
      <c r="AF1543" s="128"/>
      <c r="AG1543" s="128"/>
      <c r="AH1543" s="128"/>
    </row>
    <row r="1544" spans="1:34">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X1544" s="128"/>
      <c r="Y1544" s="128"/>
      <c r="Z1544" s="128"/>
      <c r="AA1544" s="128"/>
      <c r="AB1544" s="128"/>
      <c r="AC1544" s="128"/>
      <c r="AD1544" s="128"/>
      <c r="AE1544" s="128"/>
      <c r="AF1544" s="128"/>
      <c r="AG1544" s="128"/>
      <c r="AH1544" s="128"/>
    </row>
    <row r="1545" spans="1:34">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X1545" s="128"/>
      <c r="Y1545" s="128"/>
      <c r="Z1545" s="128"/>
      <c r="AA1545" s="128"/>
      <c r="AB1545" s="128"/>
      <c r="AC1545" s="128"/>
      <c r="AD1545" s="128"/>
      <c r="AE1545" s="128"/>
      <c r="AF1545" s="128"/>
      <c r="AG1545" s="128"/>
      <c r="AH1545" s="128"/>
    </row>
    <row r="1546" spans="1:34">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X1546" s="128"/>
      <c r="Y1546" s="128"/>
      <c r="Z1546" s="128"/>
      <c r="AA1546" s="128"/>
      <c r="AB1546" s="128"/>
      <c r="AC1546" s="128"/>
      <c r="AD1546" s="128"/>
      <c r="AE1546" s="128"/>
      <c r="AF1546" s="128"/>
      <c r="AG1546" s="128"/>
      <c r="AH1546" s="128"/>
    </row>
    <row r="1547" spans="1:34">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X1547" s="128"/>
      <c r="Y1547" s="128"/>
      <c r="Z1547" s="128"/>
      <c r="AA1547" s="128"/>
      <c r="AB1547" s="128"/>
      <c r="AC1547" s="128"/>
      <c r="AD1547" s="128"/>
      <c r="AE1547" s="128"/>
      <c r="AF1547" s="128"/>
      <c r="AG1547" s="128"/>
      <c r="AH1547" s="128"/>
    </row>
    <row r="1548" spans="1:34">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X1548" s="128"/>
      <c r="Y1548" s="128"/>
      <c r="Z1548" s="128"/>
      <c r="AA1548" s="128"/>
      <c r="AB1548" s="128"/>
      <c r="AC1548" s="128"/>
      <c r="AD1548" s="128"/>
      <c r="AE1548" s="128"/>
      <c r="AF1548" s="128"/>
      <c r="AG1548" s="128"/>
      <c r="AH1548" s="128"/>
    </row>
    <row r="1549" spans="1:34">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X1549" s="128"/>
      <c r="Y1549" s="128"/>
      <c r="Z1549" s="128"/>
      <c r="AA1549" s="128"/>
      <c r="AB1549" s="128"/>
      <c r="AC1549" s="128"/>
      <c r="AD1549" s="128"/>
      <c r="AE1549" s="128"/>
      <c r="AF1549" s="128"/>
      <c r="AG1549" s="128"/>
      <c r="AH1549" s="128"/>
    </row>
    <row r="1550" spans="1:34">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X1550" s="128"/>
      <c r="Y1550" s="128"/>
      <c r="Z1550" s="128"/>
      <c r="AA1550" s="128"/>
      <c r="AB1550" s="128"/>
      <c r="AC1550" s="128"/>
      <c r="AD1550" s="128"/>
      <c r="AE1550" s="128"/>
      <c r="AF1550" s="128"/>
      <c r="AG1550" s="128"/>
      <c r="AH1550" s="128"/>
    </row>
    <row r="1551" spans="1:34">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X1551" s="128"/>
      <c r="Y1551" s="128"/>
      <c r="Z1551" s="128"/>
      <c r="AA1551" s="128"/>
      <c r="AB1551" s="128"/>
      <c r="AC1551" s="128"/>
      <c r="AD1551" s="128"/>
      <c r="AE1551" s="128"/>
      <c r="AF1551" s="128"/>
      <c r="AG1551" s="128"/>
      <c r="AH1551" s="128"/>
    </row>
    <row r="1552" spans="1:34">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X1552" s="128"/>
      <c r="Y1552" s="128"/>
      <c r="Z1552" s="128"/>
      <c r="AA1552" s="128"/>
      <c r="AB1552" s="128"/>
      <c r="AC1552" s="128"/>
      <c r="AD1552" s="128"/>
      <c r="AE1552" s="128"/>
      <c r="AF1552" s="128"/>
      <c r="AG1552" s="128"/>
      <c r="AH1552" s="128"/>
    </row>
    <row r="1553" spans="1:34">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X1553" s="128"/>
      <c r="Y1553" s="128"/>
      <c r="Z1553" s="128"/>
      <c r="AA1553" s="128"/>
      <c r="AB1553" s="128"/>
      <c r="AC1553" s="128"/>
      <c r="AD1553" s="128"/>
      <c r="AE1553" s="128"/>
      <c r="AF1553" s="128"/>
      <c r="AG1553" s="128"/>
      <c r="AH1553" s="128"/>
    </row>
    <row r="1554" spans="1:34">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X1554" s="128"/>
      <c r="Y1554" s="128"/>
      <c r="Z1554" s="128"/>
      <c r="AA1554" s="128"/>
      <c r="AB1554" s="128"/>
      <c r="AC1554" s="128"/>
      <c r="AD1554" s="128"/>
      <c r="AE1554" s="128"/>
      <c r="AF1554" s="128"/>
      <c r="AG1554" s="128"/>
      <c r="AH1554" s="128"/>
    </row>
    <row r="1555" spans="1:34">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X1555" s="128"/>
      <c r="Y1555" s="128"/>
      <c r="Z1555" s="128"/>
      <c r="AA1555" s="128"/>
      <c r="AB1555" s="128"/>
      <c r="AC1555" s="128"/>
      <c r="AD1555" s="128"/>
      <c r="AE1555" s="128"/>
      <c r="AF1555" s="128"/>
      <c r="AG1555" s="128"/>
      <c r="AH1555" s="128"/>
    </row>
    <row r="1556" spans="1:34">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X1556" s="128"/>
      <c r="Y1556" s="128"/>
      <c r="Z1556" s="128"/>
      <c r="AA1556" s="128"/>
      <c r="AB1556" s="128"/>
      <c r="AC1556" s="128"/>
      <c r="AD1556" s="128"/>
      <c r="AE1556" s="128"/>
      <c r="AF1556" s="128"/>
      <c r="AG1556" s="128"/>
      <c r="AH1556" s="128"/>
    </row>
    <row r="1557" spans="1:34">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X1557" s="128"/>
      <c r="Y1557" s="128"/>
      <c r="Z1557" s="128"/>
      <c r="AA1557" s="128"/>
      <c r="AB1557" s="128"/>
      <c r="AC1557" s="128"/>
      <c r="AD1557" s="128"/>
      <c r="AE1557" s="128"/>
      <c r="AF1557" s="128"/>
      <c r="AG1557" s="128"/>
      <c r="AH1557" s="128"/>
    </row>
    <row r="1558" spans="1:34">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X1558" s="128"/>
      <c r="Y1558" s="128"/>
      <c r="Z1558" s="128"/>
      <c r="AA1558" s="128"/>
      <c r="AB1558" s="128"/>
      <c r="AC1558" s="128"/>
      <c r="AD1558" s="128"/>
      <c r="AE1558" s="128"/>
      <c r="AF1558" s="128"/>
      <c r="AG1558" s="128"/>
      <c r="AH1558" s="128"/>
    </row>
    <row r="1559" spans="1:34">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V1559" s="128"/>
      <c r="W1559" s="128"/>
      <c r="X1559" s="128"/>
      <c r="Y1559" s="128"/>
      <c r="Z1559" s="128"/>
      <c r="AA1559" s="128"/>
      <c r="AB1559" s="128"/>
      <c r="AC1559" s="128"/>
      <c r="AD1559" s="128"/>
      <c r="AE1559" s="128"/>
      <c r="AF1559" s="128"/>
      <c r="AG1559" s="128"/>
      <c r="AH1559" s="128"/>
    </row>
    <row r="1560" spans="1:34">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V1560" s="128"/>
      <c r="W1560" s="128"/>
      <c r="X1560" s="128"/>
      <c r="Y1560" s="128"/>
      <c r="Z1560" s="128"/>
      <c r="AA1560" s="128"/>
      <c r="AB1560" s="128"/>
      <c r="AC1560" s="128"/>
      <c r="AD1560" s="128"/>
      <c r="AE1560" s="128"/>
      <c r="AF1560" s="128"/>
      <c r="AG1560" s="128"/>
      <c r="AH1560" s="128"/>
    </row>
    <row r="1561" spans="1:34">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V1561" s="128"/>
      <c r="W1561" s="128"/>
      <c r="X1561" s="128"/>
      <c r="Y1561" s="128"/>
      <c r="Z1561" s="128"/>
      <c r="AA1561" s="128"/>
      <c r="AB1561" s="128"/>
      <c r="AC1561" s="128"/>
      <c r="AD1561" s="128"/>
      <c r="AE1561" s="128"/>
      <c r="AF1561" s="128"/>
      <c r="AG1561" s="128"/>
      <c r="AH1561" s="128"/>
    </row>
    <row r="1562" spans="1:34">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V1562" s="128"/>
      <c r="W1562" s="128"/>
      <c r="X1562" s="128"/>
      <c r="Y1562" s="128"/>
      <c r="Z1562" s="128"/>
      <c r="AA1562" s="128"/>
      <c r="AB1562" s="128"/>
      <c r="AC1562" s="128"/>
      <c r="AD1562" s="128"/>
      <c r="AE1562" s="128"/>
      <c r="AF1562" s="128"/>
      <c r="AG1562" s="128"/>
      <c r="AH1562" s="128"/>
    </row>
    <row r="1563" spans="1:34">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V1563" s="128"/>
      <c r="W1563" s="128"/>
      <c r="X1563" s="128"/>
      <c r="Y1563" s="128"/>
      <c r="Z1563" s="128"/>
      <c r="AA1563" s="128"/>
      <c r="AB1563" s="128"/>
      <c r="AC1563" s="128"/>
      <c r="AD1563" s="128"/>
      <c r="AE1563" s="128"/>
      <c r="AF1563" s="128"/>
      <c r="AG1563" s="128"/>
      <c r="AH1563" s="128"/>
    </row>
    <row r="1564" spans="1:34">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V1564" s="128"/>
      <c r="W1564" s="128"/>
      <c r="X1564" s="128"/>
      <c r="Y1564" s="128"/>
      <c r="Z1564" s="128"/>
      <c r="AA1564" s="128"/>
      <c r="AB1564" s="128"/>
      <c r="AC1564" s="128"/>
      <c r="AD1564" s="128"/>
      <c r="AE1564" s="128"/>
      <c r="AF1564" s="128"/>
      <c r="AG1564" s="128"/>
      <c r="AH1564" s="128"/>
    </row>
    <row r="1565" spans="1:34">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V1565" s="128"/>
      <c r="W1565" s="128"/>
      <c r="X1565" s="128"/>
      <c r="Y1565" s="128"/>
      <c r="Z1565" s="128"/>
      <c r="AA1565" s="128"/>
      <c r="AB1565" s="128"/>
      <c r="AC1565" s="128"/>
      <c r="AD1565" s="128"/>
      <c r="AE1565" s="128"/>
      <c r="AF1565" s="128"/>
      <c r="AG1565" s="128"/>
      <c r="AH1565" s="128"/>
    </row>
    <row r="1566" spans="1:34">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V1566" s="128"/>
      <c r="W1566" s="128"/>
      <c r="X1566" s="128"/>
      <c r="Y1566" s="128"/>
      <c r="Z1566" s="128"/>
      <c r="AA1566" s="128"/>
      <c r="AB1566" s="128"/>
      <c r="AC1566" s="128"/>
      <c r="AD1566" s="128"/>
      <c r="AE1566" s="128"/>
      <c r="AF1566" s="128"/>
      <c r="AG1566" s="128"/>
      <c r="AH1566" s="128"/>
    </row>
    <row r="1567" spans="1:34">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V1567" s="128"/>
      <c r="W1567" s="128"/>
      <c r="X1567" s="128"/>
      <c r="Y1567" s="128"/>
      <c r="Z1567" s="128"/>
      <c r="AA1567" s="128"/>
      <c r="AB1567" s="128"/>
      <c r="AC1567" s="128"/>
      <c r="AD1567" s="128"/>
      <c r="AE1567" s="128"/>
      <c r="AF1567" s="128"/>
      <c r="AG1567" s="128"/>
      <c r="AH1567" s="128"/>
    </row>
    <row r="1568" spans="1:34">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V1568" s="128"/>
      <c r="W1568" s="128"/>
      <c r="X1568" s="128"/>
      <c r="Y1568" s="128"/>
      <c r="Z1568" s="128"/>
      <c r="AA1568" s="128"/>
      <c r="AB1568" s="128"/>
      <c r="AC1568" s="128"/>
      <c r="AD1568" s="128"/>
      <c r="AE1568" s="128"/>
      <c r="AF1568" s="128"/>
      <c r="AG1568" s="128"/>
      <c r="AH1568" s="128"/>
    </row>
    <row r="1569" spans="1:34">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V1569" s="128"/>
      <c r="W1569" s="128"/>
      <c r="X1569" s="128"/>
      <c r="Y1569" s="128"/>
      <c r="Z1569" s="128"/>
      <c r="AA1569" s="128"/>
      <c r="AB1569" s="128"/>
      <c r="AC1569" s="128"/>
      <c r="AD1569" s="128"/>
      <c r="AE1569" s="128"/>
      <c r="AF1569" s="128"/>
      <c r="AG1569" s="128"/>
      <c r="AH1569" s="128"/>
    </row>
    <row r="1570" spans="1:34">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V1570" s="128"/>
      <c r="W1570" s="128"/>
      <c r="X1570" s="128"/>
      <c r="Y1570" s="128"/>
      <c r="Z1570" s="128"/>
      <c r="AA1570" s="128"/>
      <c r="AB1570" s="128"/>
      <c r="AC1570" s="128"/>
      <c r="AD1570" s="128"/>
      <c r="AE1570" s="128"/>
      <c r="AF1570" s="128"/>
      <c r="AG1570" s="128"/>
      <c r="AH1570" s="128"/>
    </row>
    <row r="1571" spans="1:34">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V1571" s="128"/>
      <c r="W1571" s="128"/>
      <c r="X1571" s="128"/>
      <c r="Y1571" s="128"/>
      <c r="Z1571" s="128"/>
      <c r="AA1571" s="128"/>
      <c r="AB1571" s="128"/>
      <c r="AC1571" s="128"/>
      <c r="AD1571" s="128"/>
      <c r="AE1571" s="128"/>
      <c r="AF1571" s="128"/>
      <c r="AG1571" s="128"/>
      <c r="AH1571" s="128"/>
    </row>
    <row r="1572" spans="1:34">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V1572" s="128"/>
      <c r="W1572" s="128"/>
      <c r="X1572" s="128"/>
      <c r="Y1572" s="128"/>
      <c r="Z1572" s="128"/>
      <c r="AA1572" s="128"/>
      <c r="AB1572" s="128"/>
      <c r="AC1572" s="128"/>
      <c r="AD1572" s="128"/>
      <c r="AE1572" s="128"/>
      <c r="AF1572" s="128"/>
      <c r="AG1572" s="128"/>
      <c r="AH1572" s="128"/>
    </row>
    <row r="1573" spans="1:34">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V1573" s="128"/>
      <c r="W1573" s="128"/>
      <c r="X1573" s="128"/>
      <c r="Y1573" s="128"/>
      <c r="Z1573" s="128"/>
      <c r="AA1573" s="128"/>
      <c r="AB1573" s="128"/>
      <c r="AC1573" s="128"/>
      <c r="AD1573" s="128"/>
      <c r="AE1573" s="128"/>
      <c r="AF1573" s="128"/>
      <c r="AG1573" s="128"/>
      <c r="AH1573" s="128"/>
    </row>
    <row r="1574" spans="1:34">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V1574" s="128"/>
      <c r="W1574" s="128"/>
      <c r="X1574" s="128"/>
      <c r="Y1574" s="128"/>
      <c r="Z1574" s="128"/>
      <c r="AA1574" s="128"/>
      <c r="AB1574" s="128"/>
      <c r="AC1574" s="128"/>
      <c r="AD1574" s="128"/>
      <c r="AE1574" s="128"/>
      <c r="AF1574" s="128"/>
      <c r="AG1574" s="128"/>
      <c r="AH1574" s="128"/>
    </row>
    <row r="1575" spans="1:34">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V1575" s="128"/>
      <c r="W1575" s="128"/>
      <c r="X1575" s="128"/>
      <c r="Y1575" s="128"/>
      <c r="Z1575" s="128"/>
      <c r="AA1575" s="128"/>
      <c r="AB1575" s="128"/>
      <c r="AC1575" s="128"/>
      <c r="AD1575" s="128"/>
      <c r="AE1575" s="128"/>
      <c r="AF1575" s="128"/>
      <c r="AG1575" s="128"/>
      <c r="AH1575" s="128"/>
    </row>
    <row r="1576" spans="1:34">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V1576" s="128"/>
      <c r="W1576" s="128"/>
      <c r="X1576" s="128"/>
      <c r="Y1576" s="128"/>
      <c r="Z1576" s="128"/>
      <c r="AA1576" s="128"/>
      <c r="AB1576" s="128"/>
      <c r="AC1576" s="128"/>
      <c r="AD1576" s="128"/>
      <c r="AE1576" s="128"/>
      <c r="AF1576" s="128"/>
      <c r="AG1576" s="128"/>
      <c r="AH1576" s="128"/>
    </row>
    <row r="1577" spans="1:34">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V1577" s="128"/>
      <c r="W1577" s="128"/>
      <c r="X1577" s="128"/>
      <c r="Y1577" s="128"/>
      <c r="Z1577" s="128"/>
      <c r="AA1577" s="128"/>
      <c r="AB1577" s="128"/>
      <c r="AC1577" s="128"/>
      <c r="AD1577" s="128"/>
      <c r="AE1577" s="128"/>
      <c r="AF1577" s="128"/>
      <c r="AG1577" s="128"/>
      <c r="AH1577" s="128"/>
    </row>
    <row r="1578" spans="1:34">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V1578" s="128"/>
      <c r="W1578" s="128"/>
      <c r="X1578" s="128"/>
      <c r="Y1578" s="128"/>
      <c r="Z1578" s="128"/>
      <c r="AA1578" s="128"/>
      <c r="AB1578" s="128"/>
      <c r="AC1578" s="128"/>
      <c r="AD1578" s="128"/>
      <c r="AE1578" s="128"/>
      <c r="AF1578" s="128"/>
      <c r="AG1578" s="128"/>
      <c r="AH1578" s="128"/>
    </row>
    <row r="1579" spans="1:34">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V1579" s="128"/>
      <c r="W1579" s="128"/>
      <c r="X1579" s="128"/>
      <c r="Y1579" s="128"/>
      <c r="Z1579" s="128"/>
      <c r="AA1579" s="128"/>
      <c r="AB1579" s="128"/>
      <c r="AC1579" s="128"/>
      <c r="AD1579" s="128"/>
      <c r="AE1579" s="128"/>
      <c r="AF1579" s="128"/>
      <c r="AG1579" s="128"/>
      <c r="AH1579" s="128"/>
    </row>
    <row r="1580" spans="1:34">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V1580" s="128"/>
      <c r="W1580" s="128"/>
      <c r="X1580" s="128"/>
      <c r="Y1580" s="128"/>
      <c r="Z1580" s="128"/>
      <c r="AA1580" s="128"/>
      <c r="AB1580" s="128"/>
      <c r="AC1580" s="128"/>
      <c r="AD1580" s="128"/>
      <c r="AE1580" s="128"/>
      <c r="AF1580" s="128"/>
      <c r="AG1580" s="128"/>
      <c r="AH1580" s="128"/>
    </row>
    <row r="1581" spans="1:34">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V1581" s="128"/>
      <c r="W1581" s="128"/>
      <c r="X1581" s="128"/>
      <c r="Y1581" s="128"/>
      <c r="Z1581" s="128"/>
      <c r="AA1581" s="128"/>
      <c r="AB1581" s="128"/>
      <c r="AC1581" s="128"/>
      <c r="AD1581" s="128"/>
      <c r="AE1581" s="128"/>
      <c r="AF1581" s="128"/>
      <c r="AG1581" s="128"/>
      <c r="AH1581" s="128"/>
    </row>
    <row r="1582" spans="1:34">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V1582" s="128"/>
      <c r="W1582" s="128"/>
      <c r="X1582" s="128"/>
      <c r="Y1582" s="128"/>
      <c r="Z1582" s="128"/>
      <c r="AA1582" s="128"/>
      <c r="AB1582" s="128"/>
      <c r="AC1582" s="128"/>
      <c r="AD1582" s="128"/>
      <c r="AE1582" s="128"/>
      <c r="AF1582" s="128"/>
      <c r="AG1582" s="128"/>
      <c r="AH1582" s="128"/>
    </row>
    <row r="1583" spans="1:34">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V1583" s="128"/>
      <c r="W1583" s="128"/>
      <c r="X1583" s="128"/>
      <c r="Y1583" s="128"/>
      <c r="Z1583" s="128"/>
      <c r="AA1583" s="128"/>
      <c r="AB1583" s="128"/>
      <c r="AC1583" s="128"/>
      <c r="AD1583" s="128"/>
      <c r="AE1583" s="128"/>
      <c r="AF1583" s="128"/>
      <c r="AG1583" s="128"/>
      <c r="AH1583" s="128"/>
    </row>
    <row r="1584" spans="1:34">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V1584" s="128"/>
      <c r="W1584" s="128"/>
      <c r="X1584" s="128"/>
      <c r="Y1584" s="128"/>
      <c r="Z1584" s="128"/>
      <c r="AA1584" s="128"/>
      <c r="AB1584" s="128"/>
      <c r="AC1584" s="128"/>
      <c r="AD1584" s="128"/>
      <c r="AE1584" s="128"/>
      <c r="AF1584" s="128"/>
      <c r="AG1584" s="128"/>
      <c r="AH1584" s="128"/>
    </row>
    <row r="1585" spans="1:34">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V1585" s="128"/>
      <c r="W1585" s="128"/>
      <c r="X1585" s="128"/>
      <c r="Y1585" s="128"/>
      <c r="Z1585" s="128"/>
      <c r="AA1585" s="128"/>
      <c r="AB1585" s="128"/>
      <c r="AC1585" s="128"/>
      <c r="AD1585" s="128"/>
      <c r="AE1585" s="128"/>
      <c r="AF1585" s="128"/>
      <c r="AG1585" s="128"/>
      <c r="AH1585" s="128"/>
    </row>
    <row r="1586" spans="1:34">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V1586" s="128"/>
      <c r="W1586" s="128"/>
      <c r="X1586" s="128"/>
      <c r="Y1586" s="128"/>
      <c r="Z1586" s="128"/>
      <c r="AA1586" s="128"/>
      <c r="AB1586" s="128"/>
      <c r="AC1586" s="128"/>
      <c r="AD1586" s="128"/>
      <c r="AE1586" s="128"/>
      <c r="AF1586" s="128"/>
      <c r="AG1586" s="128"/>
      <c r="AH1586" s="128"/>
    </row>
    <row r="1587" spans="1:34">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V1587" s="128"/>
      <c r="W1587" s="128"/>
      <c r="X1587" s="128"/>
      <c r="Y1587" s="128"/>
      <c r="Z1587" s="128"/>
      <c r="AA1587" s="128"/>
      <c r="AB1587" s="128"/>
      <c r="AC1587" s="128"/>
      <c r="AD1587" s="128"/>
      <c r="AE1587" s="128"/>
      <c r="AF1587" s="128"/>
      <c r="AG1587" s="128"/>
      <c r="AH1587" s="128"/>
    </row>
    <row r="1588" spans="1:34">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V1588" s="128"/>
      <c r="W1588" s="128"/>
      <c r="X1588" s="128"/>
      <c r="Y1588" s="128"/>
      <c r="Z1588" s="128"/>
      <c r="AA1588" s="128"/>
      <c r="AB1588" s="128"/>
      <c r="AC1588" s="128"/>
      <c r="AD1588" s="128"/>
      <c r="AE1588" s="128"/>
      <c r="AF1588" s="128"/>
      <c r="AG1588" s="128"/>
      <c r="AH1588" s="128"/>
    </row>
    <row r="1589" spans="1:34">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V1589" s="128"/>
      <c r="W1589" s="128"/>
      <c r="X1589" s="128"/>
      <c r="Y1589" s="128"/>
      <c r="Z1589" s="128"/>
      <c r="AA1589" s="128"/>
      <c r="AB1589" s="128"/>
      <c r="AC1589" s="128"/>
      <c r="AD1589" s="128"/>
      <c r="AE1589" s="128"/>
      <c r="AF1589" s="128"/>
      <c r="AG1589" s="128"/>
      <c r="AH1589" s="128"/>
    </row>
    <row r="1590" spans="1:34">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V1590" s="128"/>
      <c r="W1590" s="128"/>
      <c r="X1590" s="128"/>
      <c r="Y1590" s="128"/>
      <c r="Z1590" s="128"/>
      <c r="AA1590" s="128"/>
      <c r="AB1590" s="128"/>
      <c r="AC1590" s="128"/>
      <c r="AD1590" s="128"/>
      <c r="AE1590" s="128"/>
      <c r="AF1590" s="128"/>
      <c r="AG1590" s="128"/>
      <c r="AH1590" s="128"/>
    </row>
    <row r="1591" spans="1:34">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V1591" s="128"/>
      <c r="W1591" s="128"/>
      <c r="X1591" s="128"/>
      <c r="Y1591" s="128"/>
      <c r="Z1591" s="128"/>
      <c r="AA1591" s="128"/>
      <c r="AB1591" s="128"/>
      <c r="AC1591" s="128"/>
      <c r="AD1591" s="128"/>
      <c r="AE1591" s="128"/>
      <c r="AF1591" s="128"/>
      <c r="AG1591" s="128"/>
      <c r="AH1591" s="128"/>
    </row>
    <row r="1592" spans="1:34">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V1592" s="128"/>
      <c r="W1592" s="128"/>
      <c r="X1592" s="128"/>
      <c r="Y1592" s="128"/>
      <c r="Z1592" s="128"/>
      <c r="AA1592" s="128"/>
      <c r="AB1592" s="128"/>
      <c r="AC1592" s="128"/>
      <c r="AD1592" s="128"/>
      <c r="AE1592" s="128"/>
      <c r="AF1592" s="128"/>
      <c r="AG1592" s="128"/>
      <c r="AH1592" s="128"/>
    </row>
    <row r="1593" spans="1:34">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V1593" s="128"/>
      <c r="W1593" s="128"/>
      <c r="X1593" s="128"/>
      <c r="Y1593" s="128"/>
      <c r="Z1593" s="128"/>
      <c r="AA1593" s="128"/>
      <c r="AB1593" s="128"/>
      <c r="AC1593" s="128"/>
      <c r="AD1593" s="128"/>
      <c r="AE1593" s="128"/>
      <c r="AF1593" s="128"/>
      <c r="AG1593" s="128"/>
      <c r="AH1593" s="128"/>
    </row>
    <row r="1594" spans="1:34">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V1594" s="128"/>
      <c r="W1594" s="128"/>
      <c r="X1594" s="128"/>
      <c r="Y1594" s="128"/>
      <c r="Z1594" s="128"/>
      <c r="AA1594" s="128"/>
      <c r="AB1594" s="128"/>
      <c r="AC1594" s="128"/>
      <c r="AD1594" s="128"/>
      <c r="AE1594" s="128"/>
      <c r="AF1594" s="128"/>
      <c r="AG1594" s="128"/>
      <c r="AH1594" s="128"/>
    </row>
    <row r="1595" spans="1:34">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V1595" s="128"/>
      <c r="W1595" s="128"/>
      <c r="X1595" s="128"/>
      <c r="Y1595" s="128"/>
      <c r="Z1595" s="128"/>
      <c r="AA1595" s="128"/>
      <c r="AB1595" s="128"/>
      <c r="AC1595" s="128"/>
      <c r="AD1595" s="128"/>
      <c r="AE1595" s="128"/>
      <c r="AF1595" s="128"/>
      <c r="AG1595" s="128"/>
      <c r="AH1595" s="128"/>
    </row>
    <row r="1596" spans="1:34">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V1596" s="128"/>
      <c r="W1596" s="128"/>
      <c r="X1596" s="128"/>
      <c r="Y1596" s="128"/>
      <c r="Z1596" s="128"/>
      <c r="AA1596" s="128"/>
      <c r="AB1596" s="128"/>
      <c r="AC1596" s="128"/>
      <c r="AD1596" s="128"/>
      <c r="AE1596" s="128"/>
      <c r="AF1596" s="128"/>
      <c r="AG1596" s="128"/>
      <c r="AH1596" s="128"/>
    </row>
    <row r="1597" spans="1:34">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V1597" s="128"/>
      <c r="W1597" s="128"/>
      <c r="X1597" s="128"/>
      <c r="Y1597" s="128"/>
      <c r="Z1597" s="128"/>
      <c r="AA1597" s="128"/>
      <c r="AB1597" s="128"/>
      <c r="AC1597" s="128"/>
      <c r="AD1597" s="128"/>
      <c r="AE1597" s="128"/>
      <c r="AF1597" s="128"/>
      <c r="AG1597" s="128"/>
      <c r="AH1597" s="128"/>
    </row>
    <row r="1598" spans="1:34">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V1598" s="128"/>
      <c r="W1598" s="128"/>
      <c r="X1598" s="128"/>
      <c r="Y1598" s="128"/>
      <c r="Z1598" s="128"/>
      <c r="AA1598" s="128"/>
      <c r="AB1598" s="128"/>
      <c r="AC1598" s="128"/>
      <c r="AD1598" s="128"/>
      <c r="AE1598" s="128"/>
      <c r="AF1598" s="128"/>
      <c r="AG1598" s="128"/>
      <c r="AH1598" s="128"/>
    </row>
    <row r="1599" spans="1:34">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V1599" s="128"/>
      <c r="W1599" s="128"/>
      <c r="X1599" s="128"/>
      <c r="Y1599" s="128"/>
      <c r="Z1599" s="128"/>
      <c r="AA1599" s="128"/>
      <c r="AB1599" s="128"/>
      <c r="AC1599" s="128"/>
      <c r="AD1599" s="128"/>
      <c r="AE1599" s="128"/>
      <c r="AF1599" s="128"/>
      <c r="AG1599" s="128"/>
      <c r="AH1599" s="128"/>
    </row>
    <row r="1600" spans="1:34">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V1600" s="128"/>
      <c r="W1600" s="128"/>
      <c r="X1600" s="128"/>
      <c r="Y1600" s="128"/>
      <c r="Z1600" s="128"/>
      <c r="AA1600" s="128"/>
      <c r="AB1600" s="128"/>
      <c r="AC1600" s="128"/>
      <c r="AD1600" s="128"/>
      <c r="AE1600" s="128"/>
      <c r="AF1600" s="128"/>
      <c r="AG1600" s="128"/>
      <c r="AH1600" s="128"/>
    </row>
    <row r="1601" spans="1:34">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V1601" s="128"/>
      <c r="W1601" s="128"/>
      <c r="X1601" s="128"/>
      <c r="Y1601" s="128"/>
      <c r="Z1601" s="128"/>
      <c r="AA1601" s="128"/>
      <c r="AB1601" s="128"/>
      <c r="AC1601" s="128"/>
      <c r="AD1601" s="128"/>
      <c r="AE1601" s="128"/>
      <c r="AF1601" s="128"/>
      <c r="AG1601" s="128"/>
      <c r="AH1601" s="128"/>
    </row>
    <row r="1602" spans="1:34">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V1602" s="128"/>
      <c r="W1602" s="128"/>
      <c r="X1602" s="128"/>
      <c r="Y1602" s="128"/>
      <c r="Z1602" s="128"/>
      <c r="AA1602" s="128"/>
      <c r="AB1602" s="128"/>
      <c r="AC1602" s="128"/>
      <c r="AD1602" s="128"/>
      <c r="AE1602" s="128"/>
      <c r="AF1602" s="128"/>
      <c r="AG1602" s="128"/>
      <c r="AH1602" s="128"/>
    </row>
    <row r="1603" spans="1:34">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V1603" s="128"/>
      <c r="W1603" s="128"/>
      <c r="X1603" s="128"/>
      <c r="Y1603" s="128"/>
      <c r="Z1603" s="128"/>
      <c r="AA1603" s="128"/>
      <c r="AB1603" s="128"/>
      <c r="AC1603" s="128"/>
      <c r="AD1603" s="128"/>
      <c r="AE1603" s="128"/>
      <c r="AF1603" s="128"/>
      <c r="AG1603" s="128"/>
      <c r="AH1603" s="128"/>
    </row>
    <row r="1604" spans="1:34">
      <c r="A1604" s="128"/>
      <c r="B1604" s="338"/>
      <c r="C1604" s="338"/>
      <c r="D1604" s="338"/>
      <c r="E1604" s="338"/>
      <c r="F1604" s="338"/>
      <c r="G1604" s="338"/>
      <c r="H1604" s="338"/>
      <c r="I1604" s="338"/>
      <c r="J1604" s="338"/>
      <c r="K1604" s="338"/>
      <c r="L1604" s="338"/>
      <c r="M1604" s="338"/>
      <c r="N1604" s="338"/>
      <c r="O1604" s="338"/>
      <c r="P1604" s="338"/>
      <c r="Q1604" s="338"/>
      <c r="R1604" s="338"/>
      <c r="S1604" s="338"/>
      <c r="T1604" s="338"/>
      <c r="U1604" s="338"/>
      <c r="V1604" s="338"/>
      <c r="W1604" s="338"/>
      <c r="X1604" s="338"/>
      <c r="Y1604" s="338"/>
      <c r="Z1604" s="338"/>
      <c r="AA1604" s="338"/>
      <c r="AB1604" s="338"/>
      <c r="AC1604" s="338"/>
      <c r="AD1604" s="338"/>
      <c r="AE1604" s="338"/>
      <c r="AF1604" s="338"/>
      <c r="AG1604" s="338"/>
      <c r="AH1604" s="338"/>
    </row>
    <row r="1605" spans="1:34">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V1605" s="128"/>
      <c r="W1605" s="128"/>
      <c r="X1605" s="128"/>
      <c r="Y1605" s="128"/>
      <c r="Z1605" s="128"/>
      <c r="AA1605" s="128"/>
      <c r="AB1605" s="128"/>
      <c r="AC1605" s="128"/>
      <c r="AD1605" s="128"/>
      <c r="AE1605" s="128"/>
      <c r="AF1605" s="128"/>
      <c r="AG1605" s="128"/>
      <c r="AH1605" s="128"/>
    </row>
    <row r="1606" spans="1:34">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V1606" s="128"/>
      <c r="W1606" s="128"/>
      <c r="X1606" s="128"/>
      <c r="Y1606" s="128"/>
      <c r="Z1606" s="128"/>
      <c r="AA1606" s="128"/>
      <c r="AB1606" s="128"/>
      <c r="AC1606" s="128"/>
      <c r="AD1606" s="128"/>
      <c r="AE1606" s="128"/>
      <c r="AF1606" s="128"/>
      <c r="AG1606" s="128"/>
      <c r="AH1606" s="128"/>
    </row>
    <row r="1607" spans="1:34">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V1607" s="128"/>
      <c r="W1607" s="128"/>
      <c r="X1607" s="128"/>
      <c r="Y1607" s="128"/>
      <c r="Z1607" s="128"/>
      <c r="AA1607" s="128"/>
      <c r="AB1607" s="128"/>
      <c r="AC1607" s="128"/>
      <c r="AD1607" s="128"/>
      <c r="AE1607" s="128"/>
      <c r="AF1607" s="128"/>
      <c r="AG1607" s="128"/>
      <c r="AH1607" s="128"/>
    </row>
    <row r="1608" spans="1:34">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V1608" s="128"/>
      <c r="W1608" s="128"/>
      <c r="X1608" s="128"/>
      <c r="Y1608" s="128"/>
      <c r="Z1608" s="128"/>
      <c r="AA1608" s="128"/>
      <c r="AB1608" s="128"/>
      <c r="AC1608" s="128"/>
      <c r="AD1608" s="128"/>
      <c r="AE1608" s="128"/>
      <c r="AF1608" s="128"/>
      <c r="AG1608" s="128"/>
      <c r="AH1608" s="128"/>
    </row>
    <row r="1609" spans="1:34">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V1609" s="128"/>
      <c r="W1609" s="128"/>
      <c r="X1609" s="128"/>
      <c r="Y1609" s="128"/>
      <c r="Z1609" s="128"/>
      <c r="AA1609" s="128"/>
      <c r="AB1609" s="128"/>
      <c r="AC1609" s="128"/>
      <c r="AD1609" s="128"/>
      <c r="AE1609" s="128"/>
      <c r="AF1609" s="128"/>
      <c r="AG1609" s="128"/>
      <c r="AH1609" s="128"/>
    </row>
    <row r="1610" spans="1:34">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V1610" s="128"/>
      <c r="W1610" s="128"/>
      <c r="X1610" s="128"/>
      <c r="Y1610" s="128"/>
      <c r="Z1610" s="128"/>
      <c r="AA1610" s="128"/>
      <c r="AB1610" s="128"/>
      <c r="AC1610" s="128"/>
      <c r="AD1610" s="128"/>
      <c r="AE1610" s="128"/>
      <c r="AF1610" s="128"/>
      <c r="AG1610" s="128"/>
      <c r="AH1610" s="128"/>
    </row>
    <row r="1611" spans="1:34">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V1611" s="128"/>
      <c r="W1611" s="128"/>
      <c r="X1611" s="128"/>
      <c r="Y1611" s="128"/>
      <c r="Z1611" s="128"/>
      <c r="AA1611" s="128"/>
      <c r="AB1611" s="128"/>
      <c r="AC1611" s="128"/>
      <c r="AD1611" s="128"/>
      <c r="AE1611" s="128"/>
      <c r="AF1611" s="128"/>
      <c r="AG1611" s="128"/>
      <c r="AH1611" s="128"/>
    </row>
    <row r="1612" spans="1:34">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V1612" s="128"/>
      <c r="W1612" s="128"/>
      <c r="X1612" s="128"/>
      <c r="Y1612" s="128"/>
      <c r="Z1612" s="128"/>
      <c r="AA1612" s="128"/>
      <c r="AB1612" s="128"/>
      <c r="AC1612" s="128"/>
      <c r="AD1612" s="128"/>
      <c r="AE1612" s="128"/>
      <c r="AF1612" s="128"/>
      <c r="AG1612" s="128"/>
      <c r="AH1612" s="128"/>
    </row>
    <row r="1613" spans="1:34">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V1613" s="128"/>
      <c r="W1613" s="128"/>
      <c r="X1613" s="128"/>
      <c r="Y1613" s="128"/>
      <c r="Z1613" s="128"/>
      <c r="AA1613" s="128"/>
      <c r="AB1613" s="128"/>
      <c r="AC1613" s="128"/>
      <c r="AD1613" s="128"/>
      <c r="AE1613" s="128"/>
      <c r="AF1613" s="128"/>
      <c r="AG1613" s="128"/>
      <c r="AH1613" s="128"/>
    </row>
    <row r="1614" spans="1:34">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V1614" s="128"/>
      <c r="W1614" s="128"/>
      <c r="X1614" s="128"/>
      <c r="Y1614" s="128"/>
      <c r="Z1614" s="128"/>
      <c r="AA1614" s="128"/>
      <c r="AB1614" s="128"/>
      <c r="AC1614" s="128"/>
      <c r="AD1614" s="128"/>
      <c r="AE1614" s="128"/>
      <c r="AF1614" s="128"/>
      <c r="AG1614" s="128"/>
      <c r="AH1614" s="128"/>
    </row>
    <row r="1615" spans="1:34">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V1615" s="128"/>
      <c r="W1615" s="128"/>
      <c r="X1615" s="128"/>
      <c r="Y1615" s="128"/>
      <c r="Z1615" s="128"/>
      <c r="AA1615" s="128"/>
      <c r="AB1615" s="128"/>
      <c r="AC1615" s="128"/>
      <c r="AD1615" s="128"/>
      <c r="AE1615" s="128"/>
      <c r="AF1615" s="128"/>
      <c r="AG1615" s="128"/>
      <c r="AH1615" s="128"/>
    </row>
    <row r="1616" spans="1:34">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V1616" s="128"/>
      <c r="W1616" s="128"/>
      <c r="X1616" s="128"/>
      <c r="Y1616" s="128"/>
      <c r="Z1616" s="128"/>
      <c r="AA1616" s="128"/>
      <c r="AB1616" s="128"/>
      <c r="AC1616" s="128"/>
      <c r="AD1616" s="128"/>
      <c r="AE1616" s="128"/>
      <c r="AF1616" s="128"/>
      <c r="AG1616" s="128"/>
      <c r="AH1616" s="128"/>
    </row>
    <row r="1617" spans="1:34">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V1617" s="128"/>
      <c r="W1617" s="128"/>
      <c r="X1617" s="128"/>
      <c r="Y1617" s="128"/>
      <c r="Z1617" s="128"/>
      <c r="AA1617" s="128"/>
      <c r="AB1617" s="128"/>
      <c r="AC1617" s="128"/>
      <c r="AD1617" s="128"/>
      <c r="AE1617" s="128"/>
      <c r="AF1617" s="128"/>
      <c r="AG1617" s="128"/>
      <c r="AH1617" s="128"/>
    </row>
    <row r="1618" spans="1:34">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V1618" s="128"/>
      <c r="W1618" s="128"/>
      <c r="X1618" s="128"/>
      <c r="Y1618" s="128"/>
      <c r="Z1618" s="128"/>
      <c r="AA1618" s="128"/>
      <c r="AB1618" s="128"/>
      <c r="AC1618" s="128"/>
      <c r="AD1618" s="128"/>
      <c r="AE1618" s="128"/>
      <c r="AF1618" s="128"/>
      <c r="AG1618" s="128"/>
      <c r="AH1618" s="128"/>
    </row>
    <row r="1619" spans="1:34">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V1619" s="128"/>
      <c r="W1619" s="128"/>
      <c r="X1619" s="128"/>
      <c r="Y1619" s="128"/>
      <c r="Z1619" s="128"/>
      <c r="AA1619" s="128"/>
      <c r="AB1619" s="128"/>
      <c r="AC1619" s="128"/>
      <c r="AD1619" s="128"/>
      <c r="AE1619" s="128"/>
      <c r="AF1619" s="128"/>
      <c r="AG1619" s="128"/>
      <c r="AH1619" s="128"/>
    </row>
    <row r="1620" spans="1:34">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V1620" s="128"/>
      <c r="W1620" s="128"/>
      <c r="X1620" s="128"/>
      <c r="Y1620" s="128"/>
      <c r="Z1620" s="128"/>
      <c r="AA1620" s="128"/>
      <c r="AB1620" s="128"/>
      <c r="AC1620" s="128"/>
      <c r="AD1620" s="128"/>
      <c r="AE1620" s="128"/>
      <c r="AF1620" s="128"/>
      <c r="AG1620" s="128"/>
      <c r="AH1620" s="128"/>
    </row>
    <row r="1621" spans="1:34">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V1621" s="128"/>
      <c r="W1621" s="128"/>
      <c r="X1621" s="128"/>
      <c r="Y1621" s="128"/>
      <c r="Z1621" s="128"/>
      <c r="AA1621" s="128"/>
      <c r="AB1621" s="128"/>
      <c r="AC1621" s="128"/>
      <c r="AD1621" s="128"/>
      <c r="AE1621" s="128"/>
      <c r="AF1621" s="128"/>
      <c r="AG1621" s="128"/>
      <c r="AH1621" s="128"/>
    </row>
    <row r="1622" spans="1:34">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V1622" s="128"/>
      <c r="W1622" s="128"/>
      <c r="X1622" s="128"/>
      <c r="Y1622" s="128"/>
      <c r="Z1622" s="128"/>
      <c r="AA1622" s="128"/>
      <c r="AB1622" s="128"/>
      <c r="AC1622" s="128"/>
      <c r="AD1622" s="128"/>
      <c r="AE1622" s="128"/>
      <c r="AF1622" s="128"/>
      <c r="AG1622" s="128"/>
      <c r="AH1622" s="128"/>
    </row>
    <row r="1623" spans="1:34">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V1623" s="128"/>
      <c r="W1623" s="128"/>
      <c r="X1623" s="128"/>
      <c r="Y1623" s="128"/>
      <c r="Z1623" s="128"/>
      <c r="AA1623" s="128"/>
      <c r="AB1623" s="128"/>
      <c r="AC1623" s="128"/>
      <c r="AD1623" s="128"/>
      <c r="AE1623" s="128"/>
      <c r="AF1623" s="128"/>
      <c r="AG1623" s="128"/>
      <c r="AH1623" s="128"/>
    </row>
    <row r="1624" spans="1:34">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V1624" s="128"/>
      <c r="W1624" s="128"/>
      <c r="X1624" s="128"/>
      <c r="Y1624" s="128"/>
      <c r="Z1624" s="128"/>
      <c r="AA1624" s="128"/>
      <c r="AB1624" s="128"/>
      <c r="AC1624" s="128"/>
      <c r="AD1624" s="128"/>
      <c r="AE1624" s="128"/>
      <c r="AF1624" s="128"/>
      <c r="AG1624" s="128"/>
      <c r="AH1624" s="128"/>
    </row>
    <row r="1625" spans="1:34">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V1625" s="128"/>
      <c r="W1625" s="128"/>
      <c r="X1625" s="128"/>
      <c r="Y1625" s="128"/>
      <c r="Z1625" s="128"/>
      <c r="AA1625" s="128"/>
      <c r="AB1625" s="128"/>
      <c r="AC1625" s="128"/>
      <c r="AD1625" s="128"/>
      <c r="AE1625" s="128"/>
      <c r="AF1625" s="128"/>
      <c r="AG1625" s="128"/>
      <c r="AH1625" s="128"/>
    </row>
    <row r="1626" spans="1:34">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V1626" s="128"/>
      <c r="W1626" s="128"/>
      <c r="X1626" s="128"/>
      <c r="Y1626" s="128"/>
      <c r="Z1626" s="128"/>
      <c r="AA1626" s="128"/>
      <c r="AB1626" s="128"/>
      <c r="AC1626" s="128"/>
      <c r="AD1626" s="128"/>
      <c r="AE1626" s="128"/>
      <c r="AF1626" s="128"/>
      <c r="AG1626" s="128"/>
      <c r="AH1626" s="128"/>
    </row>
    <row r="1627" spans="1:34">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V1627" s="128"/>
      <c r="W1627" s="128"/>
      <c r="X1627" s="128"/>
      <c r="Y1627" s="128"/>
      <c r="Z1627" s="128"/>
      <c r="AA1627" s="128"/>
      <c r="AB1627" s="128"/>
      <c r="AC1627" s="128"/>
      <c r="AD1627" s="128"/>
      <c r="AE1627" s="128"/>
      <c r="AF1627" s="128"/>
      <c r="AG1627" s="128"/>
      <c r="AH1627" s="128"/>
    </row>
    <row r="1628" spans="1:34">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V1628" s="128"/>
      <c r="W1628" s="128"/>
      <c r="X1628" s="128"/>
      <c r="Y1628" s="128"/>
      <c r="Z1628" s="128"/>
      <c r="AA1628" s="128"/>
      <c r="AB1628" s="128"/>
      <c r="AC1628" s="128"/>
      <c r="AD1628" s="128"/>
      <c r="AE1628" s="128"/>
      <c r="AF1628" s="128"/>
      <c r="AG1628" s="128"/>
      <c r="AH1628" s="128"/>
    </row>
    <row r="1629" spans="1:34">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V1629" s="128"/>
      <c r="W1629" s="128"/>
      <c r="X1629" s="128"/>
      <c r="Y1629" s="128"/>
      <c r="Z1629" s="128"/>
      <c r="AA1629" s="128"/>
      <c r="AB1629" s="128"/>
      <c r="AC1629" s="128"/>
      <c r="AD1629" s="128"/>
      <c r="AE1629" s="128"/>
      <c r="AF1629" s="128"/>
      <c r="AG1629" s="128"/>
      <c r="AH1629" s="128"/>
    </row>
    <row r="1630" spans="1:34">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V1630" s="128"/>
      <c r="W1630" s="128"/>
      <c r="X1630" s="128"/>
      <c r="Y1630" s="128"/>
      <c r="Z1630" s="128"/>
      <c r="AA1630" s="128"/>
      <c r="AB1630" s="128"/>
      <c r="AC1630" s="128"/>
      <c r="AD1630" s="128"/>
      <c r="AE1630" s="128"/>
      <c r="AF1630" s="128"/>
      <c r="AG1630" s="128"/>
      <c r="AH1630" s="128"/>
    </row>
    <row r="1631" spans="1:34">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V1631" s="128"/>
      <c r="W1631" s="128"/>
      <c r="X1631" s="128"/>
      <c r="Y1631" s="128"/>
      <c r="Z1631" s="128"/>
      <c r="AA1631" s="128"/>
      <c r="AB1631" s="128"/>
      <c r="AC1631" s="128"/>
      <c r="AD1631" s="128"/>
      <c r="AE1631" s="128"/>
      <c r="AF1631" s="128"/>
      <c r="AG1631" s="128"/>
      <c r="AH1631" s="128"/>
    </row>
    <row r="1632" spans="1:34">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V1632" s="128"/>
      <c r="W1632" s="128"/>
      <c r="X1632" s="128"/>
      <c r="Y1632" s="128"/>
      <c r="Z1632" s="128"/>
      <c r="AA1632" s="128"/>
      <c r="AB1632" s="128"/>
      <c r="AC1632" s="128"/>
      <c r="AD1632" s="128"/>
      <c r="AE1632" s="128"/>
      <c r="AF1632" s="128"/>
      <c r="AG1632" s="128"/>
      <c r="AH1632" s="128"/>
    </row>
    <row r="1633" spans="1:34">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V1633" s="128"/>
      <c r="W1633" s="128"/>
      <c r="X1633" s="128"/>
      <c r="Y1633" s="128"/>
      <c r="Z1633" s="128"/>
      <c r="AA1633" s="128"/>
      <c r="AB1633" s="128"/>
      <c r="AC1633" s="128"/>
      <c r="AD1633" s="128"/>
      <c r="AE1633" s="128"/>
      <c r="AF1633" s="128"/>
      <c r="AG1633" s="128"/>
      <c r="AH1633" s="128"/>
    </row>
    <row r="1634" spans="1:34">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V1634" s="128"/>
      <c r="W1634" s="128"/>
      <c r="X1634" s="128"/>
      <c r="Y1634" s="128"/>
      <c r="Z1634" s="128"/>
      <c r="AA1634" s="128"/>
      <c r="AB1634" s="128"/>
      <c r="AC1634" s="128"/>
      <c r="AD1634" s="128"/>
      <c r="AE1634" s="128"/>
      <c r="AF1634" s="128"/>
      <c r="AG1634" s="128"/>
      <c r="AH1634" s="128"/>
    </row>
    <row r="1635" spans="1:34">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V1635" s="128"/>
      <c r="W1635" s="128"/>
      <c r="X1635" s="128"/>
      <c r="Y1635" s="128"/>
      <c r="Z1635" s="128"/>
      <c r="AA1635" s="128"/>
      <c r="AB1635" s="128"/>
      <c r="AC1635" s="128"/>
      <c r="AD1635" s="128"/>
      <c r="AE1635" s="128"/>
      <c r="AF1635" s="128"/>
      <c r="AG1635" s="128"/>
      <c r="AH1635" s="128"/>
    </row>
    <row r="1636" spans="1:34">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V1636" s="128"/>
      <c r="W1636" s="128"/>
      <c r="X1636" s="128"/>
      <c r="Y1636" s="128"/>
      <c r="Z1636" s="128"/>
      <c r="AA1636" s="128"/>
      <c r="AB1636" s="128"/>
      <c r="AC1636" s="128"/>
      <c r="AD1636" s="128"/>
      <c r="AE1636" s="128"/>
      <c r="AF1636" s="128"/>
      <c r="AG1636" s="128"/>
      <c r="AH1636" s="128"/>
    </row>
    <row r="1637" spans="1:34">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V1637" s="128"/>
      <c r="W1637" s="128"/>
      <c r="X1637" s="128"/>
      <c r="Y1637" s="128"/>
      <c r="Z1637" s="128"/>
      <c r="AA1637" s="128"/>
      <c r="AB1637" s="128"/>
      <c r="AC1637" s="128"/>
      <c r="AD1637" s="128"/>
      <c r="AE1637" s="128"/>
      <c r="AF1637" s="128"/>
      <c r="AG1637" s="128"/>
      <c r="AH1637" s="128"/>
    </row>
    <row r="1638" spans="1:34">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V1638" s="128"/>
      <c r="W1638" s="128"/>
      <c r="X1638" s="128"/>
      <c r="Y1638" s="128"/>
      <c r="Z1638" s="128"/>
      <c r="AA1638" s="128"/>
      <c r="AB1638" s="128"/>
      <c r="AC1638" s="128"/>
      <c r="AD1638" s="128"/>
      <c r="AE1638" s="128"/>
      <c r="AF1638" s="128"/>
      <c r="AG1638" s="128"/>
      <c r="AH1638" s="128"/>
    </row>
    <row r="1639" spans="1:34">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V1639" s="128"/>
      <c r="W1639" s="128"/>
      <c r="X1639" s="128"/>
      <c r="Y1639" s="128"/>
      <c r="Z1639" s="128"/>
      <c r="AA1639" s="128"/>
      <c r="AB1639" s="128"/>
      <c r="AC1639" s="128"/>
      <c r="AD1639" s="128"/>
      <c r="AE1639" s="128"/>
      <c r="AF1639" s="128"/>
      <c r="AG1639" s="128"/>
      <c r="AH1639" s="128"/>
    </row>
    <row r="1640" spans="1:34">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V1640" s="128"/>
      <c r="W1640" s="128"/>
      <c r="X1640" s="128"/>
      <c r="Y1640" s="128"/>
      <c r="Z1640" s="128"/>
      <c r="AA1640" s="128"/>
      <c r="AB1640" s="128"/>
      <c r="AC1640" s="128"/>
      <c r="AD1640" s="128"/>
      <c r="AE1640" s="128"/>
      <c r="AF1640" s="128"/>
      <c r="AG1640" s="128"/>
      <c r="AH1640" s="128"/>
    </row>
    <row r="1641" spans="1:34">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V1641" s="128"/>
      <c r="W1641" s="128"/>
      <c r="X1641" s="128"/>
      <c r="Y1641" s="128"/>
      <c r="Z1641" s="128"/>
      <c r="AA1641" s="128"/>
      <c r="AB1641" s="128"/>
      <c r="AC1641" s="128"/>
      <c r="AD1641" s="128"/>
      <c r="AE1641" s="128"/>
      <c r="AF1641" s="128"/>
      <c r="AG1641" s="128"/>
      <c r="AH1641" s="128"/>
    </row>
    <row r="1642" spans="1:34">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V1642" s="128"/>
      <c r="W1642" s="128"/>
      <c r="X1642" s="128"/>
      <c r="Y1642" s="128"/>
      <c r="Z1642" s="128"/>
      <c r="AA1642" s="128"/>
      <c r="AB1642" s="128"/>
      <c r="AC1642" s="128"/>
      <c r="AD1642" s="128"/>
      <c r="AE1642" s="128"/>
      <c r="AF1642" s="128"/>
      <c r="AG1642" s="128"/>
      <c r="AH1642" s="128"/>
    </row>
    <row r="1643" spans="1:34">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V1643" s="128"/>
      <c r="W1643" s="128"/>
      <c r="X1643" s="128"/>
      <c r="Y1643" s="128"/>
      <c r="Z1643" s="128"/>
      <c r="AA1643" s="128"/>
      <c r="AB1643" s="128"/>
      <c r="AC1643" s="128"/>
      <c r="AD1643" s="128"/>
      <c r="AE1643" s="128"/>
      <c r="AF1643" s="128"/>
      <c r="AG1643" s="128"/>
      <c r="AH1643" s="128"/>
    </row>
    <row r="1644" spans="1:34">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V1644" s="128"/>
      <c r="W1644" s="128"/>
      <c r="X1644" s="128"/>
      <c r="Y1644" s="128"/>
      <c r="Z1644" s="128"/>
      <c r="AA1644" s="128"/>
      <c r="AB1644" s="128"/>
      <c r="AC1644" s="128"/>
      <c r="AD1644" s="128"/>
      <c r="AE1644" s="128"/>
      <c r="AF1644" s="128"/>
      <c r="AG1644" s="128"/>
      <c r="AH1644" s="128"/>
    </row>
    <row r="1645" spans="1:34">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V1645" s="128"/>
      <c r="W1645" s="128"/>
      <c r="X1645" s="128"/>
      <c r="Y1645" s="128"/>
      <c r="Z1645" s="128"/>
      <c r="AA1645" s="128"/>
      <c r="AB1645" s="128"/>
      <c r="AC1645" s="128"/>
      <c r="AD1645" s="128"/>
      <c r="AE1645" s="128"/>
      <c r="AF1645" s="128"/>
      <c r="AG1645" s="128"/>
      <c r="AH1645" s="128"/>
    </row>
    <row r="1646" spans="1:34">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V1646" s="128"/>
      <c r="W1646" s="128"/>
      <c r="X1646" s="128"/>
      <c r="Y1646" s="128"/>
      <c r="Z1646" s="128"/>
      <c r="AA1646" s="128"/>
      <c r="AB1646" s="128"/>
      <c r="AC1646" s="128"/>
      <c r="AD1646" s="128"/>
      <c r="AE1646" s="128"/>
      <c r="AF1646" s="128"/>
      <c r="AG1646" s="128"/>
      <c r="AH1646" s="128"/>
    </row>
    <row r="1647" spans="1:34">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V1647" s="128"/>
      <c r="W1647" s="128"/>
      <c r="X1647" s="128"/>
      <c r="Y1647" s="128"/>
      <c r="Z1647" s="128"/>
      <c r="AA1647" s="128"/>
      <c r="AB1647" s="128"/>
      <c r="AC1647" s="128"/>
      <c r="AD1647" s="128"/>
      <c r="AE1647" s="128"/>
      <c r="AF1647" s="128"/>
      <c r="AG1647" s="128"/>
      <c r="AH1647" s="128"/>
    </row>
    <row r="1648" spans="1:34">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V1648" s="128"/>
      <c r="W1648" s="128"/>
      <c r="X1648" s="128"/>
      <c r="Y1648" s="128"/>
      <c r="Z1648" s="128"/>
      <c r="AA1648" s="128"/>
      <c r="AB1648" s="128"/>
      <c r="AC1648" s="128"/>
      <c r="AD1648" s="128"/>
      <c r="AE1648" s="128"/>
      <c r="AF1648" s="128"/>
      <c r="AG1648" s="128"/>
      <c r="AH1648" s="128"/>
    </row>
    <row r="1649" spans="1:34">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V1649" s="128"/>
      <c r="W1649" s="128"/>
      <c r="X1649" s="128"/>
      <c r="Y1649" s="128"/>
      <c r="Z1649" s="128"/>
      <c r="AA1649" s="128"/>
      <c r="AB1649" s="128"/>
      <c r="AC1649" s="128"/>
      <c r="AD1649" s="128"/>
      <c r="AE1649" s="128"/>
      <c r="AF1649" s="128"/>
      <c r="AG1649" s="128"/>
      <c r="AH1649" s="128"/>
    </row>
    <row r="1650" spans="1:34">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V1650" s="128"/>
      <c r="W1650" s="128"/>
      <c r="X1650" s="128"/>
      <c r="Y1650" s="128"/>
      <c r="Z1650" s="128"/>
      <c r="AA1650" s="128"/>
      <c r="AB1650" s="128"/>
      <c r="AC1650" s="128"/>
      <c r="AD1650" s="128"/>
      <c r="AE1650" s="128"/>
      <c r="AF1650" s="128"/>
      <c r="AG1650" s="128"/>
      <c r="AH1650" s="128"/>
    </row>
    <row r="1651" spans="1:34">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V1651" s="128"/>
      <c r="W1651" s="128"/>
      <c r="X1651" s="128"/>
      <c r="Y1651" s="128"/>
      <c r="Z1651" s="128"/>
      <c r="AA1651" s="128"/>
      <c r="AB1651" s="128"/>
      <c r="AC1651" s="128"/>
      <c r="AD1651" s="128"/>
      <c r="AE1651" s="128"/>
      <c r="AF1651" s="128"/>
      <c r="AG1651" s="128"/>
      <c r="AH1651" s="128"/>
    </row>
    <row r="1652" spans="1:34">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V1652" s="128"/>
      <c r="W1652" s="128"/>
      <c r="X1652" s="128"/>
      <c r="Y1652" s="128"/>
      <c r="Z1652" s="128"/>
      <c r="AA1652" s="128"/>
      <c r="AB1652" s="128"/>
      <c r="AC1652" s="128"/>
      <c r="AD1652" s="128"/>
      <c r="AE1652" s="128"/>
      <c r="AF1652" s="128"/>
      <c r="AG1652" s="128"/>
      <c r="AH1652" s="128"/>
    </row>
    <row r="1653" spans="1:34">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V1653" s="128"/>
      <c r="W1653" s="128"/>
      <c r="X1653" s="128"/>
      <c r="Y1653" s="128"/>
      <c r="Z1653" s="128"/>
      <c r="AA1653" s="128"/>
      <c r="AB1653" s="128"/>
      <c r="AC1653" s="128"/>
      <c r="AD1653" s="128"/>
      <c r="AE1653" s="128"/>
      <c r="AF1653" s="128"/>
      <c r="AG1653" s="128"/>
      <c r="AH1653" s="128"/>
    </row>
    <row r="1654" spans="1:34">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V1654" s="128"/>
      <c r="W1654" s="128"/>
      <c r="X1654" s="128"/>
      <c r="Y1654" s="128"/>
      <c r="Z1654" s="128"/>
      <c r="AA1654" s="128"/>
      <c r="AB1654" s="128"/>
      <c r="AC1654" s="128"/>
      <c r="AD1654" s="128"/>
      <c r="AE1654" s="128"/>
      <c r="AF1654" s="128"/>
      <c r="AG1654" s="128"/>
      <c r="AH1654" s="128"/>
    </row>
    <row r="1655" spans="1:34">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V1655" s="128"/>
      <c r="W1655" s="128"/>
      <c r="X1655" s="128"/>
      <c r="Y1655" s="128"/>
      <c r="Z1655" s="128"/>
      <c r="AA1655" s="128"/>
      <c r="AB1655" s="128"/>
      <c r="AC1655" s="128"/>
      <c r="AD1655" s="128"/>
      <c r="AE1655" s="128"/>
      <c r="AF1655" s="128"/>
      <c r="AG1655" s="128"/>
      <c r="AH1655" s="128"/>
    </row>
    <row r="1656" spans="1:34">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V1656" s="128"/>
      <c r="W1656" s="128"/>
      <c r="X1656" s="128"/>
      <c r="Y1656" s="128"/>
      <c r="Z1656" s="128"/>
      <c r="AA1656" s="128"/>
      <c r="AB1656" s="128"/>
      <c r="AC1656" s="128"/>
      <c r="AD1656" s="128"/>
      <c r="AE1656" s="128"/>
      <c r="AF1656" s="128"/>
      <c r="AG1656" s="128"/>
      <c r="AH1656" s="128"/>
    </row>
    <row r="1657" spans="1:34">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V1657" s="128"/>
      <c r="W1657" s="128"/>
      <c r="X1657" s="128"/>
      <c r="Y1657" s="128"/>
      <c r="Z1657" s="128"/>
      <c r="AA1657" s="128"/>
      <c r="AB1657" s="128"/>
      <c r="AC1657" s="128"/>
      <c r="AD1657" s="128"/>
      <c r="AE1657" s="128"/>
      <c r="AF1657" s="128"/>
      <c r="AG1657" s="128"/>
      <c r="AH1657" s="128"/>
    </row>
    <row r="1658" spans="1:34">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V1658" s="128"/>
      <c r="W1658" s="128"/>
      <c r="X1658" s="128"/>
      <c r="Y1658" s="128"/>
      <c r="Z1658" s="128"/>
      <c r="AA1658" s="128"/>
      <c r="AB1658" s="128"/>
      <c r="AC1658" s="128"/>
      <c r="AD1658" s="128"/>
      <c r="AE1658" s="128"/>
      <c r="AF1658" s="128"/>
      <c r="AG1658" s="128"/>
      <c r="AH1658" s="128"/>
    </row>
    <row r="1659" spans="1:34">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V1659" s="128"/>
      <c r="W1659" s="128"/>
      <c r="X1659" s="128"/>
      <c r="Y1659" s="128"/>
      <c r="Z1659" s="128"/>
      <c r="AA1659" s="128"/>
      <c r="AB1659" s="128"/>
      <c r="AC1659" s="128"/>
      <c r="AD1659" s="128"/>
      <c r="AE1659" s="128"/>
      <c r="AF1659" s="128"/>
      <c r="AG1659" s="128"/>
      <c r="AH1659" s="128"/>
    </row>
    <row r="1660" spans="1:34">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V1660" s="128"/>
      <c r="W1660" s="128"/>
      <c r="X1660" s="128"/>
      <c r="Y1660" s="128"/>
      <c r="Z1660" s="128"/>
      <c r="AA1660" s="128"/>
      <c r="AB1660" s="128"/>
      <c r="AC1660" s="128"/>
      <c r="AD1660" s="128"/>
      <c r="AE1660" s="128"/>
      <c r="AF1660" s="128"/>
      <c r="AG1660" s="128"/>
      <c r="AH1660" s="128"/>
    </row>
    <row r="1661" spans="1:34">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V1661" s="128"/>
      <c r="W1661" s="128"/>
      <c r="X1661" s="128"/>
      <c r="Y1661" s="128"/>
      <c r="Z1661" s="128"/>
      <c r="AA1661" s="128"/>
      <c r="AB1661" s="128"/>
      <c r="AC1661" s="128"/>
      <c r="AD1661" s="128"/>
      <c r="AE1661" s="128"/>
      <c r="AF1661" s="128"/>
      <c r="AG1661" s="128"/>
      <c r="AH1661" s="128"/>
    </row>
    <row r="1662" spans="1:34">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V1662" s="128"/>
      <c r="W1662" s="128"/>
      <c r="X1662" s="128"/>
      <c r="Y1662" s="128"/>
      <c r="Z1662" s="128"/>
      <c r="AA1662" s="128"/>
      <c r="AB1662" s="128"/>
      <c r="AC1662" s="128"/>
      <c r="AD1662" s="128"/>
      <c r="AE1662" s="128"/>
      <c r="AF1662" s="128"/>
      <c r="AG1662" s="128"/>
      <c r="AH1662" s="128"/>
    </row>
    <row r="1663" spans="1:34">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V1663" s="128"/>
      <c r="W1663" s="128"/>
      <c r="X1663" s="128"/>
      <c r="Y1663" s="128"/>
      <c r="Z1663" s="128"/>
      <c r="AA1663" s="128"/>
      <c r="AB1663" s="128"/>
      <c r="AC1663" s="128"/>
      <c r="AD1663" s="128"/>
      <c r="AE1663" s="128"/>
      <c r="AF1663" s="128"/>
      <c r="AG1663" s="128"/>
      <c r="AH1663" s="128"/>
    </row>
    <row r="1664" spans="1:34">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V1664" s="128"/>
      <c r="W1664" s="128"/>
      <c r="X1664" s="128"/>
      <c r="Y1664" s="128"/>
      <c r="Z1664" s="128"/>
      <c r="AA1664" s="128"/>
      <c r="AB1664" s="128"/>
      <c r="AC1664" s="128"/>
      <c r="AD1664" s="128"/>
      <c r="AE1664" s="128"/>
      <c r="AF1664" s="128"/>
      <c r="AG1664" s="128"/>
      <c r="AH1664" s="128"/>
    </row>
    <row r="1665" spans="1:34">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V1665" s="128"/>
      <c r="W1665" s="128"/>
      <c r="X1665" s="128"/>
      <c r="Y1665" s="128"/>
      <c r="Z1665" s="128"/>
      <c r="AA1665" s="128"/>
      <c r="AB1665" s="128"/>
      <c r="AC1665" s="128"/>
      <c r="AD1665" s="128"/>
      <c r="AE1665" s="128"/>
      <c r="AF1665" s="128"/>
      <c r="AG1665" s="128"/>
      <c r="AH1665" s="128"/>
    </row>
    <row r="1666" spans="1:34">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V1666" s="128"/>
      <c r="W1666" s="128"/>
      <c r="X1666" s="128"/>
      <c r="Y1666" s="128"/>
      <c r="Z1666" s="128"/>
      <c r="AA1666" s="128"/>
      <c r="AB1666" s="128"/>
      <c r="AC1666" s="128"/>
      <c r="AD1666" s="128"/>
      <c r="AE1666" s="128"/>
      <c r="AF1666" s="128"/>
      <c r="AG1666" s="128"/>
      <c r="AH1666" s="128"/>
    </row>
    <row r="1667" spans="1:34">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V1667" s="128"/>
      <c r="W1667" s="128"/>
      <c r="X1667" s="128"/>
      <c r="Y1667" s="128"/>
      <c r="Z1667" s="128"/>
      <c r="AA1667" s="128"/>
      <c r="AB1667" s="128"/>
      <c r="AC1667" s="128"/>
      <c r="AD1667" s="128"/>
      <c r="AE1667" s="128"/>
      <c r="AF1667" s="128"/>
      <c r="AG1667" s="128"/>
      <c r="AH1667" s="128"/>
    </row>
    <row r="1668" spans="1:34">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V1668" s="128"/>
      <c r="W1668" s="128"/>
      <c r="X1668" s="128"/>
      <c r="Y1668" s="128"/>
      <c r="Z1668" s="128"/>
      <c r="AA1668" s="128"/>
      <c r="AB1668" s="128"/>
      <c r="AC1668" s="128"/>
      <c r="AD1668" s="128"/>
      <c r="AE1668" s="128"/>
      <c r="AF1668" s="128"/>
      <c r="AG1668" s="128"/>
      <c r="AH1668" s="128"/>
    </row>
    <row r="1669" spans="1:34">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V1669" s="128"/>
      <c r="W1669" s="128"/>
      <c r="X1669" s="128"/>
      <c r="Y1669" s="128"/>
      <c r="Z1669" s="128"/>
      <c r="AA1669" s="128"/>
      <c r="AB1669" s="128"/>
      <c r="AC1669" s="128"/>
      <c r="AD1669" s="128"/>
      <c r="AE1669" s="128"/>
      <c r="AF1669" s="128"/>
      <c r="AG1669" s="128"/>
      <c r="AH1669" s="128"/>
    </row>
    <row r="1670" spans="1:34">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V1670" s="128"/>
      <c r="W1670" s="128"/>
      <c r="X1670" s="128"/>
      <c r="Y1670" s="128"/>
      <c r="Z1670" s="128"/>
      <c r="AA1670" s="128"/>
      <c r="AB1670" s="128"/>
      <c r="AC1670" s="128"/>
      <c r="AD1670" s="128"/>
      <c r="AE1670" s="128"/>
      <c r="AF1670" s="128"/>
      <c r="AG1670" s="128"/>
      <c r="AH1670" s="128"/>
    </row>
    <row r="1671" spans="1:34">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V1671" s="128"/>
      <c r="W1671" s="128"/>
      <c r="X1671" s="128"/>
      <c r="Y1671" s="128"/>
      <c r="Z1671" s="128"/>
      <c r="AA1671" s="128"/>
      <c r="AB1671" s="128"/>
      <c r="AC1671" s="128"/>
      <c r="AD1671" s="128"/>
      <c r="AE1671" s="128"/>
      <c r="AF1671" s="128"/>
      <c r="AG1671" s="128"/>
      <c r="AH1671" s="128"/>
    </row>
    <row r="1672" spans="1:34">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V1672" s="128"/>
      <c r="W1672" s="128"/>
      <c r="X1672" s="128"/>
      <c r="Y1672" s="128"/>
      <c r="Z1672" s="128"/>
      <c r="AA1672" s="128"/>
      <c r="AB1672" s="128"/>
      <c r="AC1672" s="128"/>
      <c r="AD1672" s="128"/>
      <c r="AE1672" s="128"/>
      <c r="AF1672" s="128"/>
      <c r="AG1672" s="128"/>
      <c r="AH1672" s="128"/>
    </row>
    <row r="1673" spans="1:34">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V1673" s="128"/>
      <c r="W1673" s="128"/>
      <c r="X1673" s="128"/>
      <c r="Y1673" s="128"/>
      <c r="Z1673" s="128"/>
      <c r="AA1673" s="128"/>
      <c r="AB1673" s="128"/>
      <c r="AC1673" s="128"/>
      <c r="AD1673" s="128"/>
      <c r="AE1673" s="128"/>
      <c r="AF1673" s="128"/>
      <c r="AG1673" s="128"/>
      <c r="AH1673" s="128"/>
    </row>
    <row r="1674" spans="1:34">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V1674" s="128"/>
      <c r="W1674" s="128"/>
      <c r="X1674" s="128"/>
      <c r="Y1674" s="128"/>
      <c r="Z1674" s="128"/>
      <c r="AA1674" s="128"/>
      <c r="AB1674" s="128"/>
      <c r="AC1674" s="128"/>
      <c r="AD1674" s="128"/>
      <c r="AE1674" s="128"/>
      <c r="AF1674" s="128"/>
      <c r="AG1674" s="128"/>
      <c r="AH1674" s="128"/>
    </row>
    <row r="1675" spans="1:34">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V1675" s="128"/>
      <c r="W1675" s="128"/>
      <c r="X1675" s="128"/>
      <c r="Y1675" s="128"/>
      <c r="Z1675" s="128"/>
      <c r="AA1675" s="128"/>
      <c r="AB1675" s="128"/>
      <c r="AC1675" s="128"/>
      <c r="AD1675" s="128"/>
      <c r="AE1675" s="128"/>
      <c r="AF1675" s="128"/>
      <c r="AG1675" s="128"/>
      <c r="AH1675" s="128"/>
    </row>
    <row r="1676" spans="1:34">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V1676" s="128"/>
      <c r="W1676" s="128"/>
      <c r="X1676" s="128"/>
      <c r="Y1676" s="128"/>
      <c r="Z1676" s="128"/>
      <c r="AA1676" s="128"/>
      <c r="AB1676" s="128"/>
      <c r="AC1676" s="128"/>
      <c r="AD1676" s="128"/>
      <c r="AE1676" s="128"/>
      <c r="AF1676" s="128"/>
      <c r="AG1676" s="128"/>
      <c r="AH1676" s="128"/>
    </row>
    <row r="1677" spans="1:34">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V1677" s="128"/>
      <c r="W1677" s="128"/>
      <c r="X1677" s="128"/>
      <c r="Y1677" s="128"/>
      <c r="Z1677" s="128"/>
      <c r="AA1677" s="128"/>
      <c r="AB1677" s="128"/>
      <c r="AC1677" s="128"/>
      <c r="AD1677" s="128"/>
      <c r="AE1677" s="128"/>
      <c r="AF1677" s="128"/>
      <c r="AG1677" s="128"/>
      <c r="AH1677" s="128"/>
    </row>
    <row r="1678" spans="1:34">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V1678" s="128"/>
      <c r="W1678" s="128"/>
      <c r="X1678" s="128"/>
      <c r="Y1678" s="128"/>
      <c r="Z1678" s="128"/>
      <c r="AA1678" s="128"/>
      <c r="AB1678" s="128"/>
      <c r="AC1678" s="128"/>
      <c r="AD1678" s="128"/>
      <c r="AE1678" s="128"/>
      <c r="AF1678" s="128"/>
      <c r="AG1678" s="128"/>
      <c r="AH1678" s="128"/>
    </row>
    <row r="1679" spans="1:34">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W1679" s="128"/>
      <c r="X1679" s="128"/>
      <c r="Y1679" s="128"/>
      <c r="Z1679" s="128"/>
      <c r="AA1679" s="128"/>
      <c r="AB1679" s="128"/>
      <c r="AC1679" s="128"/>
      <c r="AD1679" s="128"/>
      <c r="AE1679" s="128"/>
      <c r="AF1679" s="128"/>
      <c r="AG1679" s="128"/>
      <c r="AH1679" s="128"/>
    </row>
    <row r="1680" spans="1:34">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X1680" s="128"/>
      <c r="Y1680" s="128"/>
      <c r="Z1680" s="128"/>
      <c r="AA1680" s="128"/>
      <c r="AB1680" s="128"/>
      <c r="AC1680" s="128"/>
      <c r="AD1680" s="128"/>
      <c r="AE1680" s="128"/>
      <c r="AF1680" s="128"/>
      <c r="AG1680" s="128"/>
      <c r="AH1680" s="128"/>
    </row>
    <row r="1681" spans="1:34">
      <c r="A1681" s="128"/>
      <c r="B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W1681" s="128"/>
      <c r="X1681" s="128"/>
      <c r="Y1681" s="128"/>
      <c r="Z1681" s="128"/>
      <c r="AA1681" s="128"/>
      <c r="AB1681" s="128"/>
      <c r="AC1681" s="128"/>
      <c r="AD1681" s="128"/>
      <c r="AE1681" s="128"/>
      <c r="AF1681" s="128"/>
      <c r="AG1681" s="128"/>
      <c r="AH1681" s="128"/>
    </row>
    <row r="1682" spans="1:34">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X1682" s="128"/>
      <c r="Y1682" s="128"/>
      <c r="Z1682" s="128"/>
      <c r="AA1682" s="128"/>
      <c r="AB1682" s="128"/>
      <c r="AC1682" s="128"/>
      <c r="AD1682" s="128"/>
      <c r="AE1682" s="128"/>
      <c r="AF1682" s="128"/>
      <c r="AG1682" s="128"/>
      <c r="AH1682" s="128"/>
    </row>
    <row r="1683" spans="1:34">
      <c r="A1683" s="128"/>
      <c r="B1683" s="128"/>
      <c r="C1683" s="128"/>
      <c r="D1683" s="128"/>
      <c r="E1683" s="128"/>
      <c r="F1683" s="128"/>
      <c r="G1683" s="128"/>
      <c r="H1683" s="128"/>
      <c r="I1683" s="128"/>
      <c r="J1683" s="128"/>
      <c r="K1683" s="128"/>
      <c r="L1683" s="128"/>
      <c r="M1683" s="128"/>
      <c r="N1683" s="128"/>
      <c r="O1683" s="128"/>
      <c r="P1683" s="128"/>
      <c r="Q1683" s="128"/>
      <c r="R1683" s="128"/>
      <c r="S1683" s="128"/>
      <c r="T1683" s="128"/>
      <c r="U1683" s="128"/>
      <c r="V1683" s="128"/>
      <c r="W1683" s="128"/>
      <c r="X1683" s="128"/>
      <c r="Y1683" s="128"/>
      <c r="Z1683" s="128"/>
      <c r="AA1683" s="128"/>
      <c r="AB1683" s="128"/>
      <c r="AC1683" s="128"/>
      <c r="AD1683" s="128"/>
      <c r="AE1683" s="128"/>
      <c r="AF1683" s="128"/>
      <c r="AG1683" s="128"/>
      <c r="AH1683" s="128"/>
    </row>
    <row r="1684" spans="1:34">
      <c r="A1684" s="128"/>
      <c r="B1684" s="128"/>
      <c r="C1684" s="128"/>
      <c r="D1684" s="128"/>
      <c r="E1684" s="128"/>
      <c r="F1684" s="128"/>
      <c r="G1684" s="128"/>
      <c r="H1684" s="128"/>
      <c r="I1684" s="128"/>
      <c r="J1684" s="128"/>
      <c r="K1684" s="128"/>
      <c r="L1684" s="128"/>
      <c r="M1684" s="128"/>
      <c r="N1684" s="128"/>
      <c r="O1684" s="128"/>
      <c r="P1684" s="128"/>
      <c r="Q1684" s="128"/>
      <c r="R1684" s="128"/>
      <c r="S1684" s="128"/>
      <c r="T1684" s="128"/>
      <c r="U1684" s="128"/>
      <c r="V1684" s="128"/>
      <c r="W1684" s="128"/>
      <c r="X1684" s="128"/>
      <c r="Y1684" s="128"/>
      <c r="Z1684" s="128"/>
      <c r="AA1684" s="128"/>
      <c r="AB1684" s="128"/>
      <c r="AC1684" s="128"/>
      <c r="AD1684" s="128"/>
      <c r="AE1684" s="128"/>
      <c r="AF1684" s="128"/>
      <c r="AG1684" s="128"/>
      <c r="AH1684" s="128"/>
    </row>
    <row r="1685" spans="1:34">
      <c r="A1685" s="128"/>
      <c r="B1685" s="128"/>
      <c r="C1685" s="128"/>
      <c r="D1685" s="128"/>
      <c r="E1685" s="128"/>
      <c r="F1685" s="128"/>
      <c r="G1685" s="128"/>
      <c r="H1685" s="128"/>
      <c r="I1685" s="128"/>
      <c r="J1685" s="128"/>
      <c r="K1685" s="128"/>
      <c r="L1685" s="128"/>
      <c r="M1685" s="128"/>
      <c r="N1685" s="128"/>
      <c r="O1685" s="128"/>
      <c r="P1685" s="128"/>
      <c r="Q1685" s="128"/>
      <c r="R1685" s="128"/>
      <c r="S1685" s="128"/>
      <c r="T1685" s="128"/>
      <c r="U1685" s="128"/>
      <c r="V1685" s="128"/>
      <c r="W1685" s="128"/>
      <c r="X1685" s="128"/>
      <c r="Y1685" s="128"/>
      <c r="Z1685" s="128"/>
      <c r="AA1685" s="128"/>
      <c r="AB1685" s="128"/>
      <c r="AC1685" s="128"/>
      <c r="AD1685" s="128"/>
      <c r="AE1685" s="128"/>
      <c r="AF1685" s="128"/>
      <c r="AG1685" s="128"/>
      <c r="AH1685" s="128"/>
    </row>
    <row r="1686" spans="1:34">
      <c r="A1686" s="128"/>
      <c r="B1686" s="128"/>
      <c r="C1686" s="128"/>
      <c r="D1686" s="128"/>
      <c r="E1686" s="128"/>
      <c r="F1686" s="128"/>
      <c r="G1686" s="128"/>
      <c r="H1686" s="128"/>
      <c r="I1686" s="128"/>
      <c r="J1686" s="128"/>
      <c r="K1686" s="128"/>
      <c r="L1686" s="128"/>
      <c r="M1686" s="128"/>
      <c r="N1686" s="128"/>
      <c r="O1686" s="128"/>
      <c r="P1686" s="128"/>
      <c r="Q1686" s="128"/>
      <c r="R1686" s="128"/>
      <c r="S1686" s="128"/>
      <c r="T1686" s="128"/>
      <c r="U1686" s="128"/>
      <c r="V1686" s="128"/>
      <c r="W1686" s="128"/>
      <c r="X1686" s="128"/>
      <c r="Y1686" s="128"/>
      <c r="Z1686" s="128"/>
      <c r="AA1686" s="128"/>
      <c r="AB1686" s="128"/>
      <c r="AC1686" s="128"/>
      <c r="AD1686" s="128"/>
      <c r="AE1686" s="128"/>
      <c r="AF1686" s="128"/>
      <c r="AG1686" s="128"/>
      <c r="AH1686" s="128"/>
    </row>
    <row r="1687" spans="1:34">
      <c r="A1687" s="128"/>
      <c r="B1687" s="128"/>
      <c r="C1687" s="128"/>
      <c r="D1687" s="128"/>
      <c r="E1687" s="128"/>
      <c r="F1687" s="128"/>
      <c r="G1687" s="128"/>
      <c r="H1687" s="128"/>
      <c r="I1687" s="128"/>
      <c r="J1687" s="128"/>
      <c r="K1687" s="128"/>
      <c r="L1687" s="128"/>
      <c r="M1687" s="128"/>
      <c r="N1687" s="128"/>
      <c r="O1687" s="128"/>
      <c r="P1687" s="128"/>
      <c r="Q1687" s="128"/>
      <c r="R1687" s="128"/>
      <c r="S1687" s="128"/>
      <c r="T1687" s="128"/>
      <c r="U1687" s="128"/>
      <c r="V1687" s="128"/>
      <c r="W1687" s="128"/>
      <c r="X1687" s="128"/>
      <c r="Y1687" s="128"/>
      <c r="Z1687" s="128"/>
      <c r="AA1687" s="128"/>
      <c r="AB1687" s="128"/>
      <c r="AC1687" s="128"/>
      <c r="AD1687" s="128"/>
      <c r="AE1687" s="128"/>
      <c r="AF1687" s="128"/>
      <c r="AG1687" s="128"/>
      <c r="AH1687" s="128"/>
    </row>
    <row r="1688" spans="1:34">
      <c r="A1688" s="128"/>
      <c r="B1688" s="128"/>
      <c r="C1688" s="128"/>
      <c r="D1688" s="128"/>
      <c r="E1688" s="128"/>
      <c r="F1688" s="128"/>
      <c r="G1688" s="128"/>
      <c r="H1688" s="128"/>
      <c r="I1688" s="128"/>
      <c r="J1688" s="128"/>
      <c r="K1688" s="128"/>
      <c r="L1688" s="128"/>
      <c r="M1688" s="128"/>
      <c r="N1688" s="128"/>
      <c r="O1688" s="128"/>
      <c r="P1688" s="128"/>
      <c r="Q1688" s="128"/>
      <c r="R1688" s="128"/>
      <c r="S1688" s="128"/>
      <c r="T1688" s="128"/>
      <c r="U1688" s="128"/>
      <c r="V1688" s="128"/>
      <c r="W1688" s="128"/>
      <c r="X1688" s="128"/>
      <c r="Y1688" s="128"/>
      <c r="Z1688" s="128"/>
      <c r="AA1688" s="128"/>
      <c r="AB1688" s="128"/>
      <c r="AC1688" s="128"/>
      <c r="AD1688" s="128"/>
      <c r="AE1688" s="128"/>
      <c r="AF1688" s="128"/>
      <c r="AG1688" s="128"/>
      <c r="AH1688" s="128"/>
    </row>
    <row r="1689" spans="1:34">
      <c r="A1689" s="128"/>
      <c r="B1689" s="128"/>
      <c r="C1689" s="128"/>
      <c r="D1689" s="128"/>
      <c r="E1689" s="128"/>
      <c r="F1689" s="128"/>
      <c r="G1689" s="128"/>
      <c r="H1689" s="128"/>
      <c r="I1689" s="128"/>
      <c r="J1689" s="128"/>
      <c r="K1689" s="128"/>
      <c r="L1689" s="128"/>
      <c r="M1689" s="128"/>
      <c r="N1689" s="128"/>
      <c r="O1689" s="128"/>
      <c r="P1689" s="128"/>
      <c r="Q1689" s="128"/>
      <c r="R1689" s="128"/>
      <c r="S1689" s="128"/>
      <c r="T1689" s="128"/>
      <c r="U1689" s="128"/>
      <c r="V1689" s="128"/>
      <c r="W1689" s="128"/>
      <c r="X1689" s="128"/>
      <c r="Y1689" s="128"/>
      <c r="Z1689" s="128"/>
      <c r="AA1689" s="128"/>
      <c r="AB1689" s="128"/>
      <c r="AC1689" s="128"/>
      <c r="AD1689" s="128"/>
      <c r="AE1689" s="128"/>
      <c r="AF1689" s="128"/>
      <c r="AG1689" s="128"/>
      <c r="AH1689" s="128"/>
    </row>
    <row r="1690" spans="1:34">
      <c r="A1690" s="128"/>
      <c r="B1690" s="128"/>
      <c r="C1690" s="128"/>
      <c r="D1690" s="128"/>
      <c r="E1690" s="128"/>
      <c r="F1690" s="128"/>
      <c r="G1690" s="128"/>
      <c r="H1690" s="128"/>
      <c r="I1690" s="128"/>
      <c r="J1690" s="128"/>
      <c r="K1690" s="128"/>
      <c r="L1690" s="128"/>
      <c r="M1690" s="128"/>
      <c r="N1690" s="128"/>
      <c r="O1690" s="128"/>
      <c r="P1690" s="128"/>
      <c r="Q1690" s="128"/>
      <c r="R1690" s="128"/>
      <c r="S1690" s="128"/>
      <c r="T1690" s="128"/>
      <c r="U1690" s="128"/>
      <c r="V1690" s="128"/>
      <c r="W1690" s="128"/>
      <c r="X1690" s="128"/>
      <c r="Y1690" s="128"/>
      <c r="Z1690" s="128"/>
      <c r="AA1690" s="128"/>
      <c r="AB1690" s="128"/>
      <c r="AC1690" s="128"/>
      <c r="AD1690" s="128"/>
      <c r="AE1690" s="128"/>
      <c r="AF1690" s="128"/>
      <c r="AG1690" s="128"/>
      <c r="AH1690" s="128"/>
    </row>
    <row r="1691" spans="1:34">
      <c r="A1691" s="128"/>
      <c r="B1691" s="128"/>
      <c r="C1691" s="128"/>
      <c r="D1691" s="128"/>
      <c r="E1691" s="128"/>
      <c r="F1691" s="128"/>
      <c r="G1691" s="128"/>
      <c r="H1691" s="128"/>
      <c r="I1691" s="128"/>
      <c r="J1691" s="128"/>
      <c r="K1691" s="128"/>
      <c r="L1691" s="128"/>
      <c r="M1691" s="128"/>
      <c r="N1691" s="128"/>
      <c r="O1691" s="128"/>
      <c r="P1691" s="128"/>
      <c r="Q1691" s="128"/>
      <c r="R1691" s="128"/>
      <c r="S1691" s="128"/>
      <c r="T1691" s="128"/>
      <c r="U1691" s="128"/>
      <c r="V1691" s="128"/>
      <c r="W1691" s="128"/>
      <c r="X1691" s="128"/>
      <c r="Y1691" s="128"/>
      <c r="Z1691" s="128"/>
      <c r="AA1691" s="128"/>
      <c r="AB1691" s="128"/>
      <c r="AC1691" s="128"/>
      <c r="AD1691" s="128"/>
      <c r="AE1691" s="128"/>
      <c r="AF1691" s="128"/>
      <c r="AG1691" s="128"/>
      <c r="AH1691" s="128"/>
    </row>
    <row r="1692" spans="1:34">
      <c r="A1692" s="128"/>
      <c r="B1692" s="128"/>
      <c r="C1692" s="128"/>
      <c r="D1692" s="128"/>
      <c r="E1692" s="128"/>
      <c r="F1692" s="128"/>
      <c r="G1692" s="128"/>
      <c r="H1692" s="128"/>
      <c r="I1692" s="128"/>
      <c r="J1692" s="128"/>
      <c r="K1692" s="128"/>
      <c r="L1692" s="128"/>
      <c r="M1692" s="128"/>
      <c r="N1692" s="128"/>
      <c r="O1692" s="128"/>
      <c r="P1692" s="128"/>
      <c r="Q1692" s="128"/>
      <c r="R1692" s="128"/>
      <c r="S1692" s="128"/>
      <c r="T1692" s="128"/>
      <c r="U1692" s="128"/>
      <c r="V1692" s="128"/>
      <c r="W1692" s="128"/>
      <c r="X1692" s="128"/>
      <c r="Y1692" s="128"/>
      <c r="Z1692" s="128"/>
      <c r="AA1692" s="128"/>
      <c r="AB1692" s="128"/>
      <c r="AC1692" s="128"/>
      <c r="AD1692" s="128"/>
      <c r="AE1692" s="128"/>
      <c r="AF1692" s="128"/>
      <c r="AG1692" s="128"/>
      <c r="AH1692" s="128"/>
    </row>
    <row r="1693" spans="1:34">
      <c r="A1693" s="128"/>
      <c r="B1693" s="128"/>
      <c r="C1693" s="128"/>
      <c r="D1693" s="128"/>
      <c r="E1693" s="128"/>
      <c r="F1693" s="128"/>
      <c r="G1693" s="128"/>
      <c r="H1693" s="128"/>
      <c r="I1693" s="128"/>
      <c r="J1693" s="128"/>
      <c r="K1693" s="128"/>
      <c r="L1693" s="128"/>
      <c r="M1693" s="128"/>
      <c r="N1693" s="128"/>
      <c r="O1693" s="128"/>
      <c r="P1693" s="128"/>
      <c r="Q1693" s="128"/>
      <c r="R1693" s="128"/>
      <c r="S1693" s="128"/>
      <c r="T1693" s="128"/>
      <c r="U1693" s="128"/>
      <c r="V1693" s="128"/>
      <c r="W1693" s="128"/>
      <c r="X1693" s="128"/>
      <c r="Y1693" s="128"/>
      <c r="Z1693" s="128"/>
      <c r="AA1693" s="128"/>
      <c r="AB1693" s="128"/>
      <c r="AC1693" s="128"/>
      <c r="AD1693" s="128"/>
      <c r="AE1693" s="128"/>
      <c r="AF1693" s="128"/>
      <c r="AG1693" s="128"/>
      <c r="AH1693" s="128"/>
    </row>
    <row r="1694" spans="1:34">
      <c r="A1694" s="128"/>
      <c r="B1694" s="128"/>
      <c r="C1694" s="128"/>
      <c r="D1694" s="128"/>
      <c r="E1694" s="128"/>
      <c r="F1694" s="128"/>
      <c r="G1694" s="128"/>
      <c r="H1694" s="128"/>
      <c r="I1694" s="128"/>
      <c r="J1694" s="128"/>
      <c r="K1694" s="128"/>
      <c r="L1694" s="128"/>
      <c r="M1694" s="128"/>
      <c r="N1694" s="128"/>
      <c r="O1694" s="128"/>
      <c r="P1694" s="128"/>
      <c r="Q1694" s="128"/>
      <c r="R1694" s="128"/>
      <c r="S1694" s="128"/>
      <c r="T1694" s="128"/>
      <c r="U1694" s="128"/>
      <c r="V1694" s="128"/>
      <c r="W1694" s="128"/>
      <c r="X1694" s="128"/>
      <c r="Y1694" s="128"/>
      <c r="Z1694" s="128"/>
      <c r="AA1694" s="128"/>
      <c r="AB1694" s="128"/>
      <c r="AC1694" s="128"/>
      <c r="AD1694" s="128"/>
      <c r="AE1694" s="128"/>
      <c r="AF1694" s="128"/>
      <c r="AG1694" s="128"/>
      <c r="AH1694" s="128"/>
    </row>
    <row r="1695" spans="1:34">
      <c r="A1695" s="128"/>
      <c r="B1695" s="128"/>
      <c r="C1695" s="128"/>
      <c r="D1695" s="128"/>
      <c r="E1695" s="128"/>
      <c r="F1695" s="128"/>
      <c r="G1695" s="128"/>
      <c r="H1695" s="128"/>
      <c r="I1695" s="128"/>
      <c r="J1695" s="128"/>
      <c r="K1695" s="128"/>
      <c r="L1695" s="128"/>
      <c r="M1695" s="128"/>
      <c r="N1695" s="128"/>
      <c r="O1695" s="128"/>
      <c r="P1695" s="128"/>
      <c r="Q1695" s="128"/>
      <c r="R1695" s="128"/>
      <c r="S1695" s="128"/>
      <c r="T1695" s="128"/>
      <c r="U1695" s="128"/>
      <c r="V1695" s="128"/>
      <c r="W1695" s="128"/>
      <c r="X1695" s="128"/>
      <c r="Y1695" s="128"/>
      <c r="Z1695" s="128"/>
      <c r="AA1695" s="128"/>
      <c r="AB1695" s="128"/>
      <c r="AC1695" s="128"/>
      <c r="AD1695" s="128"/>
      <c r="AE1695" s="128"/>
      <c r="AF1695" s="128"/>
      <c r="AG1695" s="128"/>
      <c r="AH1695" s="128"/>
    </row>
    <row r="1696" spans="1:34">
      <c r="A1696" s="128"/>
      <c r="B1696" s="128"/>
      <c r="C1696" s="128"/>
      <c r="D1696" s="128"/>
      <c r="E1696" s="128"/>
      <c r="F1696" s="128"/>
      <c r="G1696" s="128"/>
      <c r="H1696" s="128"/>
      <c r="I1696" s="128"/>
      <c r="J1696" s="128"/>
      <c r="K1696" s="128"/>
      <c r="L1696" s="128"/>
      <c r="M1696" s="128"/>
      <c r="N1696" s="128"/>
      <c r="O1696" s="128"/>
      <c r="P1696" s="128"/>
      <c r="Q1696" s="128"/>
      <c r="R1696" s="128"/>
      <c r="S1696" s="128"/>
      <c r="T1696" s="128"/>
      <c r="U1696" s="128"/>
      <c r="V1696" s="128"/>
      <c r="W1696" s="128"/>
      <c r="X1696" s="128"/>
      <c r="Y1696" s="128"/>
      <c r="Z1696" s="128"/>
      <c r="AA1696" s="128"/>
      <c r="AB1696" s="128"/>
      <c r="AC1696" s="128"/>
      <c r="AD1696" s="128"/>
      <c r="AE1696" s="128"/>
      <c r="AF1696" s="128"/>
      <c r="AG1696" s="128"/>
      <c r="AH1696" s="128"/>
    </row>
    <row r="1697" spans="1:34">
      <c r="A1697" s="128"/>
      <c r="B1697" s="128"/>
      <c r="C1697" s="128"/>
      <c r="D1697" s="128"/>
      <c r="E1697" s="128"/>
      <c r="F1697" s="128"/>
      <c r="G1697" s="128"/>
      <c r="H1697" s="128"/>
      <c r="I1697" s="128"/>
      <c r="J1697" s="128"/>
      <c r="K1697" s="128"/>
      <c r="L1697" s="128"/>
      <c r="M1697" s="128"/>
      <c r="N1697" s="128"/>
      <c r="O1697" s="128"/>
      <c r="P1697" s="128"/>
      <c r="Q1697" s="128"/>
      <c r="R1697" s="128"/>
      <c r="S1697" s="128"/>
      <c r="T1697" s="128"/>
      <c r="U1697" s="128"/>
      <c r="V1697" s="128"/>
      <c r="W1697" s="128"/>
      <c r="X1697" s="128"/>
      <c r="Y1697" s="128"/>
      <c r="Z1697" s="128"/>
      <c r="AA1697" s="128"/>
      <c r="AB1697" s="128"/>
      <c r="AC1697" s="128"/>
      <c r="AD1697" s="128"/>
      <c r="AE1697" s="128"/>
      <c r="AF1697" s="128"/>
      <c r="AG1697" s="128"/>
      <c r="AH1697" s="128"/>
    </row>
    <row r="1698" spans="1:34">
      <c r="A1698" s="128"/>
      <c r="B1698" s="338"/>
      <c r="C1698" s="338"/>
      <c r="D1698" s="338"/>
      <c r="E1698" s="338"/>
      <c r="F1698" s="338"/>
      <c r="G1698" s="338"/>
      <c r="H1698" s="338"/>
      <c r="I1698" s="338"/>
      <c r="J1698" s="338"/>
      <c r="K1698" s="338"/>
      <c r="L1698" s="338"/>
      <c r="M1698" s="338"/>
      <c r="N1698" s="338"/>
      <c r="O1698" s="338"/>
      <c r="P1698" s="338"/>
      <c r="Q1698" s="338"/>
      <c r="R1698" s="338"/>
      <c r="S1698" s="338"/>
      <c r="T1698" s="338"/>
      <c r="U1698" s="338"/>
      <c r="V1698" s="338"/>
      <c r="W1698" s="338"/>
      <c r="X1698" s="338"/>
      <c r="Y1698" s="338"/>
      <c r="Z1698" s="338"/>
      <c r="AA1698" s="338"/>
      <c r="AB1698" s="338"/>
      <c r="AC1698" s="338"/>
      <c r="AD1698" s="338"/>
      <c r="AE1698" s="338"/>
      <c r="AF1698" s="338"/>
      <c r="AG1698" s="338"/>
      <c r="AH1698" s="338"/>
    </row>
    <row r="1699" spans="1:34">
      <c r="A1699" s="128"/>
      <c r="B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28"/>
      <c r="W1699" s="128"/>
      <c r="X1699" s="128"/>
      <c r="Y1699" s="128"/>
      <c r="Z1699" s="128"/>
      <c r="AA1699" s="128"/>
      <c r="AB1699" s="128"/>
      <c r="AC1699" s="128"/>
      <c r="AD1699" s="128"/>
      <c r="AE1699" s="128"/>
      <c r="AF1699" s="128"/>
      <c r="AG1699" s="128"/>
      <c r="AH1699" s="128"/>
    </row>
    <row r="1700" spans="1:34">
      <c r="A1700" s="128"/>
      <c r="B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28"/>
      <c r="AA1700" s="128"/>
      <c r="AB1700" s="128"/>
      <c r="AC1700" s="128"/>
      <c r="AD1700" s="128"/>
      <c r="AE1700" s="128"/>
      <c r="AF1700" s="128"/>
      <c r="AG1700" s="128"/>
      <c r="AH1700" s="128"/>
    </row>
    <row r="1701" spans="1:34">
      <c r="A1701" s="128"/>
      <c r="B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28"/>
      <c r="W1701" s="128"/>
      <c r="X1701" s="128"/>
      <c r="Y1701" s="128"/>
      <c r="Z1701" s="128"/>
      <c r="AA1701" s="128"/>
      <c r="AB1701" s="128"/>
      <c r="AC1701" s="128"/>
      <c r="AD1701" s="128"/>
      <c r="AE1701" s="128"/>
      <c r="AF1701" s="128"/>
      <c r="AG1701" s="128"/>
      <c r="AH1701" s="128"/>
    </row>
    <row r="1702" spans="1:34">
      <c r="A1702" s="128"/>
      <c r="B1702" s="128"/>
      <c r="C1702" s="128"/>
      <c r="D1702" s="128"/>
      <c r="E1702" s="128"/>
      <c r="F1702" s="128"/>
      <c r="G1702" s="128"/>
      <c r="H1702" s="128"/>
      <c r="I1702" s="128"/>
      <c r="J1702" s="128"/>
      <c r="K1702" s="128"/>
      <c r="L1702" s="128"/>
      <c r="M1702" s="128"/>
      <c r="N1702" s="128"/>
      <c r="O1702" s="128"/>
      <c r="P1702" s="128"/>
      <c r="Q1702" s="128"/>
      <c r="R1702" s="128"/>
      <c r="S1702" s="128"/>
      <c r="T1702" s="128"/>
      <c r="U1702" s="128"/>
      <c r="V1702" s="128"/>
      <c r="W1702" s="128"/>
      <c r="X1702" s="128"/>
      <c r="Y1702" s="128"/>
      <c r="Z1702" s="128"/>
      <c r="AA1702" s="128"/>
      <c r="AB1702" s="128"/>
      <c r="AC1702" s="128"/>
      <c r="AD1702" s="128"/>
      <c r="AE1702" s="128"/>
      <c r="AF1702" s="128"/>
      <c r="AG1702" s="128"/>
      <c r="AH1702" s="128"/>
    </row>
    <row r="1703" spans="1:34">
      <c r="A1703" s="128"/>
      <c r="B1703" s="128"/>
      <c r="C1703" s="128"/>
      <c r="D1703" s="128"/>
      <c r="E1703" s="128"/>
      <c r="F1703" s="128"/>
      <c r="G1703" s="128"/>
      <c r="H1703" s="128"/>
      <c r="I1703" s="128"/>
      <c r="J1703" s="128"/>
      <c r="K1703" s="128"/>
      <c r="L1703" s="128"/>
      <c r="M1703" s="128"/>
      <c r="N1703" s="128"/>
      <c r="O1703" s="128"/>
      <c r="P1703" s="128"/>
      <c r="Q1703" s="128"/>
      <c r="R1703" s="128"/>
      <c r="S1703" s="128"/>
      <c r="T1703" s="128"/>
      <c r="U1703" s="128"/>
      <c r="V1703" s="128"/>
      <c r="W1703" s="128"/>
      <c r="X1703" s="128"/>
      <c r="Y1703" s="128"/>
      <c r="Z1703" s="128"/>
      <c r="AA1703" s="128"/>
      <c r="AB1703" s="128"/>
      <c r="AC1703" s="128"/>
      <c r="AD1703" s="128"/>
      <c r="AE1703" s="128"/>
      <c r="AF1703" s="128"/>
      <c r="AG1703" s="128"/>
      <c r="AH1703" s="128"/>
    </row>
    <row r="1704" spans="1:34">
      <c r="A1704" s="128"/>
      <c r="B1704" s="128"/>
      <c r="C1704" s="128"/>
      <c r="D1704" s="128"/>
      <c r="E1704" s="128"/>
      <c r="F1704" s="128"/>
      <c r="G1704" s="128"/>
      <c r="H1704" s="128"/>
      <c r="I1704" s="128"/>
      <c r="J1704" s="128"/>
      <c r="K1704" s="128"/>
      <c r="L1704" s="128"/>
      <c r="M1704" s="128"/>
      <c r="N1704" s="128"/>
      <c r="O1704" s="128"/>
      <c r="P1704" s="128"/>
      <c r="Q1704" s="128"/>
      <c r="R1704" s="128"/>
      <c r="S1704" s="128"/>
      <c r="T1704" s="128"/>
      <c r="U1704" s="128"/>
      <c r="V1704" s="128"/>
      <c r="W1704" s="128"/>
      <c r="X1704" s="128"/>
      <c r="Y1704" s="128"/>
      <c r="Z1704" s="128"/>
      <c r="AA1704" s="128"/>
      <c r="AB1704" s="128"/>
      <c r="AC1704" s="128"/>
      <c r="AD1704" s="128"/>
      <c r="AE1704" s="128"/>
      <c r="AF1704" s="128"/>
      <c r="AG1704" s="128"/>
      <c r="AH1704" s="128"/>
    </row>
    <row r="1705" spans="1:34">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28"/>
      <c r="AA1705" s="128"/>
      <c r="AB1705" s="128"/>
      <c r="AC1705" s="128"/>
      <c r="AD1705" s="128"/>
      <c r="AE1705" s="128"/>
      <c r="AF1705" s="128"/>
      <c r="AG1705" s="128"/>
      <c r="AH1705" s="128"/>
    </row>
    <row r="1706" spans="1:34">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28"/>
      <c r="AA1706" s="128"/>
      <c r="AB1706" s="128"/>
      <c r="AC1706" s="128"/>
      <c r="AD1706" s="128"/>
      <c r="AE1706" s="128"/>
      <c r="AF1706" s="128"/>
      <c r="AG1706" s="128"/>
      <c r="AH1706" s="128"/>
    </row>
    <row r="1707" spans="1:34">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28"/>
      <c r="AA1707" s="128"/>
      <c r="AB1707" s="128"/>
      <c r="AC1707" s="128"/>
      <c r="AD1707" s="128"/>
      <c r="AE1707" s="128"/>
      <c r="AF1707" s="128"/>
      <c r="AG1707" s="128"/>
      <c r="AH1707" s="128"/>
    </row>
    <row r="1708" spans="1:34">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28"/>
      <c r="AA1708" s="128"/>
      <c r="AB1708" s="128"/>
      <c r="AC1708" s="128"/>
      <c r="AD1708" s="128"/>
      <c r="AE1708" s="128"/>
      <c r="AF1708" s="128"/>
      <c r="AG1708" s="128"/>
      <c r="AH1708" s="128"/>
    </row>
    <row r="1709" spans="1:34">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28"/>
      <c r="AA1709" s="128"/>
      <c r="AB1709" s="128"/>
      <c r="AC1709" s="128"/>
      <c r="AD1709" s="128"/>
      <c r="AE1709" s="128"/>
      <c r="AF1709" s="128"/>
      <c r="AG1709" s="128"/>
      <c r="AH1709" s="128"/>
    </row>
    <row r="1710" spans="1:34">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28"/>
      <c r="AA1710" s="128"/>
      <c r="AB1710" s="128"/>
      <c r="AC1710" s="128"/>
      <c r="AD1710" s="128"/>
      <c r="AE1710" s="128"/>
      <c r="AF1710" s="128"/>
      <c r="AG1710" s="128"/>
      <c r="AH1710" s="128"/>
    </row>
    <row r="1711" spans="1:34">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28"/>
      <c r="AA1711" s="128"/>
      <c r="AB1711" s="128"/>
      <c r="AC1711" s="128"/>
      <c r="AD1711" s="128"/>
      <c r="AE1711" s="128"/>
      <c r="AF1711" s="128"/>
      <c r="AG1711" s="128"/>
      <c r="AH1711" s="128"/>
    </row>
    <row r="1712" spans="1:34">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28"/>
      <c r="AA1712" s="128"/>
      <c r="AB1712" s="128"/>
      <c r="AC1712" s="128"/>
      <c r="AD1712" s="128"/>
      <c r="AE1712" s="128"/>
      <c r="AF1712" s="128"/>
      <c r="AG1712" s="128"/>
      <c r="AH1712" s="128"/>
    </row>
    <row r="1713" spans="1:34">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28"/>
      <c r="AA1713" s="128"/>
      <c r="AB1713" s="128"/>
      <c r="AC1713" s="128"/>
      <c r="AD1713" s="128"/>
      <c r="AE1713" s="128"/>
      <c r="AF1713" s="128"/>
      <c r="AG1713" s="128"/>
      <c r="AH1713" s="128"/>
    </row>
    <row r="1714" spans="1:34">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28"/>
      <c r="AA1714" s="128"/>
      <c r="AB1714" s="128"/>
      <c r="AC1714" s="128"/>
      <c r="AD1714" s="128"/>
      <c r="AE1714" s="128"/>
      <c r="AF1714" s="128"/>
      <c r="AG1714" s="128"/>
      <c r="AH1714" s="128"/>
    </row>
    <row r="1715" spans="1:34">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28"/>
      <c r="AA1715" s="128"/>
      <c r="AB1715" s="128"/>
      <c r="AC1715" s="128"/>
      <c r="AD1715" s="128"/>
      <c r="AE1715" s="128"/>
      <c r="AF1715" s="128"/>
      <c r="AG1715" s="128"/>
      <c r="AH1715" s="128"/>
    </row>
    <row r="1716" spans="1:34">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28"/>
      <c r="AA1716" s="128"/>
      <c r="AB1716" s="128"/>
      <c r="AC1716" s="128"/>
      <c r="AD1716" s="128"/>
      <c r="AE1716" s="128"/>
      <c r="AF1716" s="128"/>
      <c r="AG1716" s="128"/>
      <c r="AH1716" s="128"/>
    </row>
    <row r="1717" spans="1:34">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28"/>
      <c r="AA1717" s="128"/>
      <c r="AB1717" s="128"/>
      <c r="AC1717" s="128"/>
      <c r="AD1717" s="128"/>
      <c r="AE1717" s="128"/>
      <c r="AF1717" s="128"/>
      <c r="AG1717" s="128"/>
      <c r="AH1717" s="128"/>
    </row>
    <row r="1718" spans="1:34">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28"/>
      <c r="AA1718" s="128"/>
      <c r="AB1718" s="128"/>
      <c r="AC1718" s="128"/>
      <c r="AD1718" s="128"/>
      <c r="AE1718" s="128"/>
      <c r="AF1718" s="128"/>
      <c r="AG1718" s="128"/>
      <c r="AH1718" s="128"/>
    </row>
    <row r="1719" spans="1:34">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28"/>
      <c r="AA1719" s="128"/>
      <c r="AB1719" s="128"/>
      <c r="AC1719" s="128"/>
      <c r="AD1719" s="128"/>
      <c r="AE1719" s="128"/>
      <c r="AF1719" s="128"/>
      <c r="AG1719" s="128"/>
      <c r="AH1719" s="128"/>
    </row>
    <row r="1720" spans="1:34">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28"/>
      <c r="AA1720" s="128"/>
      <c r="AB1720" s="128"/>
      <c r="AC1720" s="128"/>
      <c r="AD1720" s="128"/>
      <c r="AE1720" s="128"/>
      <c r="AF1720" s="128"/>
      <c r="AG1720" s="128"/>
      <c r="AH1720" s="128"/>
    </row>
    <row r="1721" spans="1:34">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28"/>
      <c r="AA1721" s="128"/>
      <c r="AB1721" s="128"/>
      <c r="AC1721" s="128"/>
      <c r="AD1721" s="128"/>
      <c r="AE1721" s="128"/>
      <c r="AF1721" s="128"/>
      <c r="AG1721" s="128"/>
      <c r="AH1721" s="128"/>
    </row>
    <row r="1722" spans="1:34">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28"/>
      <c r="AA1722" s="128"/>
      <c r="AB1722" s="128"/>
      <c r="AC1722" s="128"/>
      <c r="AD1722" s="128"/>
      <c r="AE1722" s="128"/>
      <c r="AF1722" s="128"/>
      <c r="AG1722" s="128"/>
      <c r="AH1722" s="128"/>
    </row>
    <row r="1723" spans="1:34">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28"/>
      <c r="AA1723" s="128"/>
      <c r="AB1723" s="128"/>
      <c r="AC1723" s="128"/>
      <c r="AD1723" s="128"/>
      <c r="AE1723" s="128"/>
      <c r="AF1723" s="128"/>
      <c r="AG1723" s="128"/>
      <c r="AH1723" s="128"/>
    </row>
    <row r="1724" spans="1:34">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28"/>
      <c r="AA1724" s="128"/>
      <c r="AB1724" s="128"/>
      <c r="AC1724" s="128"/>
      <c r="AD1724" s="128"/>
      <c r="AE1724" s="128"/>
      <c r="AF1724" s="128"/>
      <c r="AG1724" s="128"/>
      <c r="AH1724" s="128"/>
    </row>
    <row r="1725" spans="1:34">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28"/>
      <c r="AA1725" s="128"/>
      <c r="AB1725" s="128"/>
      <c r="AC1725" s="128"/>
      <c r="AD1725" s="128"/>
      <c r="AE1725" s="128"/>
      <c r="AF1725" s="128"/>
      <c r="AG1725" s="128"/>
      <c r="AH1725" s="128"/>
    </row>
    <row r="1726" spans="1:34">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28"/>
      <c r="AA1726" s="128"/>
      <c r="AB1726" s="128"/>
      <c r="AC1726" s="128"/>
      <c r="AD1726" s="128"/>
      <c r="AE1726" s="128"/>
      <c r="AF1726" s="128"/>
      <c r="AG1726" s="128"/>
      <c r="AH1726" s="128"/>
    </row>
    <row r="1727" spans="1:34">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28"/>
      <c r="AA1727" s="128"/>
      <c r="AB1727" s="128"/>
      <c r="AC1727" s="128"/>
      <c r="AD1727" s="128"/>
      <c r="AE1727" s="128"/>
      <c r="AF1727" s="128"/>
      <c r="AG1727" s="128"/>
      <c r="AH1727" s="128"/>
    </row>
    <row r="1728" spans="1:34">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28"/>
      <c r="AA1728" s="128"/>
      <c r="AB1728" s="128"/>
      <c r="AC1728" s="128"/>
      <c r="AD1728" s="128"/>
      <c r="AE1728" s="128"/>
      <c r="AF1728" s="128"/>
      <c r="AG1728" s="128"/>
      <c r="AH1728" s="128"/>
    </row>
    <row r="1729" spans="1:34">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28"/>
      <c r="AA1729" s="128"/>
      <c r="AB1729" s="128"/>
      <c r="AC1729" s="128"/>
      <c r="AD1729" s="128"/>
      <c r="AE1729" s="128"/>
      <c r="AF1729" s="128"/>
      <c r="AG1729" s="128"/>
      <c r="AH1729" s="128"/>
    </row>
    <row r="1730" spans="1:34">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V1730" s="128"/>
      <c r="W1730" s="128"/>
      <c r="X1730" s="128"/>
      <c r="Y1730" s="128"/>
      <c r="Z1730" s="128"/>
      <c r="AA1730" s="128"/>
      <c r="AB1730" s="128"/>
      <c r="AC1730" s="128"/>
      <c r="AD1730" s="128"/>
      <c r="AE1730" s="128"/>
      <c r="AF1730" s="128"/>
      <c r="AG1730" s="128"/>
      <c r="AH1730" s="128"/>
    </row>
    <row r="1731" spans="1:34">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V1731" s="128"/>
      <c r="W1731" s="128"/>
      <c r="X1731" s="128"/>
      <c r="Y1731" s="128"/>
      <c r="Z1731" s="128"/>
      <c r="AA1731" s="128"/>
      <c r="AB1731" s="128"/>
      <c r="AC1731" s="128"/>
      <c r="AD1731" s="128"/>
      <c r="AE1731" s="128"/>
      <c r="AF1731" s="128"/>
      <c r="AG1731" s="128"/>
      <c r="AH1731" s="128"/>
    </row>
    <row r="1732" spans="1:34">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V1732" s="128"/>
      <c r="W1732" s="128"/>
      <c r="X1732" s="128"/>
      <c r="Y1732" s="128"/>
      <c r="Z1732" s="128"/>
      <c r="AA1732" s="128"/>
      <c r="AB1732" s="128"/>
      <c r="AC1732" s="128"/>
      <c r="AD1732" s="128"/>
      <c r="AE1732" s="128"/>
      <c r="AF1732" s="128"/>
      <c r="AG1732" s="128"/>
      <c r="AH1732" s="128"/>
    </row>
    <row r="1733" spans="1:34">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V1733" s="128"/>
      <c r="W1733" s="128"/>
      <c r="X1733" s="128"/>
      <c r="Y1733" s="128"/>
      <c r="Z1733" s="128"/>
      <c r="AA1733" s="128"/>
      <c r="AB1733" s="128"/>
      <c r="AC1733" s="128"/>
      <c r="AD1733" s="128"/>
      <c r="AE1733" s="128"/>
      <c r="AF1733" s="128"/>
      <c r="AG1733" s="128"/>
      <c r="AH1733" s="128"/>
    </row>
    <row r="1734" spans="1:34">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V1734" s="128"/>
      <c r="W1734" s="128"/>
      <c r="X1734" s="128"/>
      <c r="Y1734" s="128"/>
      <c r="Z1734" s="128"/>
      <c r="AA1734" s="128"/>
      <c r="AB1734" s="128"/>
      <c r="AC1734" s="128"/>
      <c r="AD1734" s="128"/>
      <c r="AE1734" s="128"/>
      <c r="AF1734" s="128"/>
      <c r="AG1734" s="128"/>
      <c r="AH1734" s="128"/>
    </row>
    <row r="1735" spans="1:34">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V1735" s="128"/>
      <c r="W1735" s="128"/>
      <c r="X1735" s="128"/>
      <c r="Y1735" s="128"/>
      <c r="Z1735" s="128"/>
      <c r="AA1735" s="128"/>
      <c r="AB1735" s="128"/>
      <c r="AC1735" s="128"/>
      <c r="AD1735" s="128"/>
      <c r="AE1735" s="128"/>
      <c r="AF1735" s="128"/>
      <c r="AG1735" s="128"/>
      <c r="AH1735" s="128"/>
    </row>
    <row r="1736" spans="1:34">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V1736" s="128"/>
      <c r="W1736" s="128"/>
      <c r="X1736" s="128"/>
      <c r="Y1736" s="128"/>
      <c r="Z1736" s="128"/>
      <c r="AA1736" s="128"/>
      <c r="AB1736" s="128"/>
      <c r="AC1736" s="128"/>
      <c r="AD1736" s="128"/>
      <c r="AE1736" s="128"/>
      <c r="AF1736" s="128"/>
      <c r="AG1736" s="128"/>
      <c r="AH1736" s="128"/>
    </row>
    <row r="1737" spans="1:34">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V1737" s="128"/>
      <c r="W1737" s="128"/>
      <c r="X1737" s="128"/>
      <c r="Y1737" s="128"/>
      <c r="Z1737" s="128"/>
      <c r="AA1737" s="128"/>
      <c r="AB1737" s="128"/>
      <c r="AC1737" s="128"/>
      <c r="AD1737" s="128"/>
      <c r="AE1737" s="128"/>
      <c r="AF1737" s="128"/>
      <c r="AG1737" s="128"/>
      <c r="AH1737" s="128"/>
    </row>
    <row r="1738" spans="1:34">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V1738" s="128"/>
      <c r="W1738" s="128"/>
      <c r="X1738" s="128"/>
      <c r="Y1738" s="128"/>
      <c r="Z1738" s="128"/>
      <c r="AA1738" s="128"/>
      <c r="AB1738" s="128"/>
      <c r="AC1738" s="128"/>
      <c r="AD1738" s="128"/>
      <c r="AE1738" s="128"/>
      <c r="AF1738" s="128"/>
      <c r="AG1738" s="128"/>
      <c r="AH1738" s="128"/>
    </row>
    <row r="1739" spans="1:34">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V1739" s="128"/>
      <c r="W1739" s="128"/>
      <c r="X1739" s="128"/>
      <c r="Y1739" s="128"/>
      <c r="Z1739" s="128"/>
      <c r="AA1739" s="128"/>
      <c r="AB1739" s="128"/>
      <c r="AC1739" s="128"/>
      <c r="AD1739" s="128"/>
      <c r="AE1739" s="128"/>
      <c r="AF1739" s="128"/>
      <c r="AG1739" s="128"/>
      <c r="AH1739" s="128"/>
    </row>
    <row r="1740" spans="1:34">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V1740" s="128"/>
      <c r="W1740" s="128"/>
      <c r="X1740" s="128"/>
      <c r="Y1740" s="128"/>
      <c r="Z1740" s="128"/>
      <c r="AA1740" s="128"/>
      <c r="AB1740" s="128"/>
      <c r="AC1740" s="128"/>
      <c r="AD1740" s="128"/>
      <c r="AE1740" s="128"/>
      <c r="AF1740" s="128"/>
      <c r="AG1740" s="128"/>
      <c r="AH1740" s="128"/>
    </row>
    <row r="1741" spans="1:34">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V1741" s="128"/>
      <c r="W1741" s="128"/>
      <c r="X1741" s="128"/>
      <c r="Y1741" s="128"/>
      <c r="Z1741" s="128"/>
      <c r="AA1741" s="128"/>
      <c r="AB1741" s="128"/>
      <c r="AC1741" s="128"/>
      <c r="AD1741" s="128"/>
      <c r="AE1741" s="128"/>
      <c r="AF1741" s="128"/>
      <c r="AG1741" s="128"/>
      <c r="AH1741" s="128"/>
    </row>
    <row r="1742" spans="1:34">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V1742" s="128"/>
      <c r="W1742" s="128"/>
      <c r="X1742" s="128"/>
      <c r="Y1742" s="128"/>
      <c r="Z1742" s="128"/>
      <c r="AA1742" s="128"/>
      <c r="AB1742" s="128"/>
      <c r="AC1742" s="128"/>
      <c r="AD1742" s="128"/>
      <c r="AE1742" s="128"/>
      <c r="AF1742" s="128"/>
      <c r="AG1742" s="128"/>
      <c r="AH1742" s="128"/>
    </row>
    <row r="1743" spans="1:34">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V1743" s="128"/>
      <c r="W1743" s="128"/>
      <c r="X1743" s="128"/>
      <c r="Y1743" s="128"/>
      <c r="Z1743" s="128"/>
      <c r="AA1743" s="128"/>
      <c r="AB1743" s="128"/>
      <c r="AC1743" s="128"/>
      <c r="AD1743" s="128"/>
      <c r="AE1743" s="128"/>
      <c r="AF1743" s="128"/>
      <c r="AG1743" s="128"/>
      <c r="AH1743" s="128"/>
    </row>
    <row r="1744" spans="1:34">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V1744" s="128"/>
      <c r="W1744" s="128"/>
      <c r="X1744" s="128"/>
      <c r="Y1744" s="128"/>
      <c r="Z1744" s="128"/>
      <c r="AA1744" s="128"/>
      <c r="AB1744" s="128"/>
      <c r="AC1744" s="128"/>
      <c r="AD1744" s="128"/>
      <c r="AE1744" s="128"/>
      <c r="AF1744" s="128"/>
      <c r="AG1744" s="128"/>
      <c r="AH1744" s="128"/>
    </row>
    <row r="1745" spans="1:34">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V1745" s="128"/>
      <c r="W1745" s="128"/>
      <c r="X1745" s="128"/>
      <c r="Y1745" s="128"/>
      <c r="Z1745" s="128"/>
      <c r="AA1745" s="128"/>
      <c r="AB1745" s="128"/>
      <c r="AC1745" s="128"/>
      <c r="AD1745" s="128"/>
      <c r="AE1745" s="128"/>
      <c r="AF1745" s="128"/>
      <c r="AG1745" s="128"/>
      <c r="AH1745" s="128"/>
    </row>
    <row r="1746" spans="1:34">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V1746" s="128"/>
      <c r="W1746" s="128"/>
      <c r="X1746" s="128"/>
      <c r="Y1746" s="128"/>
      <c r="Z1746" s="128"/>
      <c r="AA1746" s="128"/>
      <c r="AB1746" s="128"/>
      <c r="AC1746" s="128"/>
      <c r="AD1746" s="128"/>
      <c r="AE1746" s="128"/>
      <c r="AF1746" s="128"/>
      <c r="AG1746" s="128"/>
      <c r="AH1746" s="128"/>
    </row>
    <row r="1747" spans="1:34">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V1747" s="128"/>
      <c r="W1747" s="128"/>
      <c r="X1747" s="128"/>
      <c r="Y1747" s="128"/>
      <c r="Z1747" s="128"/>
      <c r="AA1747" s="128"/>
      <c r="AB1747" s="128"/>
      <c r="AC1747" s="128"/>
      <c r="AD1747" s="128"/>
      <c r="AE1747" s="128"/>
      <c r="AF1747" s="128"/>
      <c r="AG1747" s="128"/>
      <c r="AH1747" s="128"/>
    </row>
    <row r="1748" spans="1:34">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V1748" s="128"/>
      <c r="W1748" s="128"/>
      <c r="X1748" s="128"/>
      <c r="Y1748" s="128"/>
      <c r="Z1748" s="128"/>
      <c r="AA1748" s="128"/>
      <c r="AB1748" s="128"/>
      <c r="AC1748" s="128"/>
      <c r="AD1748" s="128"/>
      <c r="AE1748" s="128"/>
      <c r="AF1748" s="128"/>
      <c r="AG1748" s="128"/>
      <c r="AH1748" s="128"/>
    </row>
    <row r="1749" spans="1:34">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V1749" s="128"/>
      <c r="W1749" s="128"/>
      <c r="X1749" s="128"/>
      <c r="Y1749" s="128"/>
      <c r="Z1749" s="128"/>
      <c r="AA1749" s="128"/>
      <c r="AB1749" s="128"/>
      <c r="AC1749" s="128"/>
      <c r="AD1749" s="128"/>
      <c r="AE1749" s="128"/>
      <c r="AF1749" s="128"/>
      <c r="AG1749" s="128"/>
      <c r="AH1749" s="128"/>
    </row>
    <row r="1750" spans="1:34">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V1750" s="128"/>
      <c r="W1750" s="128"/>
      <c r="X1750" s="128"/>
      <c r="Y1750" s="128"/>
      <c r="Z1750" s="128"/>
      <c r="AA1750" s="128"/>
      <c r="AB1750" s="128"/>
      <c r="AC1750" s="128"/>
      <c r="AD1750" s="128"/>
      <c r="AE1750" s="128"/>
      <c r="AF1750" s="128"/>
      <c r="AG1750" s="128"/>
      <c r="AH1750" s="128"/>
    </row>
    <row r="1751" spans="1:34">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V1751" s="128"/>
      <c r="W1751" s="128"/>
      <c r="X1751" s="128"/>
      <c r="Y1751" s="128"/>
      <c r="Z1751" s="128"/>
      <c r="AA1751" s="128"/>
      <c r="AB1751" s="128"/>
      <c r="AC1751" s="128"/>
      <c r="AD1751" s="128"/>
      <c r="AE1751" s="128"/>
      <c r="AF1751" s="128"/>
      <c r="AG1751" s="128"/>
      <c r="AH1751" s="128"/>
    </row>
    <row r="1752" spans="1:34">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V1752" s="128"/>
      <c r="W1752" s="128"/>
      <c r="X1752" s="128"/>
      <c r="Y1752" s="128"/>
      <c r="Z1752" s="128"/>
      <c r="AA1752" s="128"/>
      <c r="AB1752" s="128"/>
      <c r="AC1752" s="128"/>
      <c r="AD1752" s="128"/>
      <c r="AE1752" s="128"/>
      <c r="AF1752" s="128"/>
      <c r="AG1752" s="128"/>
      <c r="AH1752" s="128"/>
    </row>
    <row r="1753" spans="1:34">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V1753" s="128"/>
      <c r="W1753" s="128"/>
      <c r="X1753" s="128"/>
      <c r="Y1753" s="128"/>
      <c r="Z1753" s="128"/>
      <c r="AA1753" s="128"/>
      <c r="AB1753" s="128"/>
      <c r="AC1753" s="128"/>
      <c r="AD1753" s="128"/>
      <c r="AE1753" s="128"/>
      <c r="AF1753" s="128"/>
      <c r="AG1753" s="128"/>
      <c r="AH1753" s="128"/>
    </row>
    <row r="1754" spans="1:34">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V1754" s="128"/>
      <c r="W1754" s="128"/>
      <c r="X1754" s="128"/>
      <c r="Y1754" s="128"/>
      <c r="Z1754" s="128"/>
      <c r="AA1754" s="128"/>
      <c r="AB1754" s="128"/>
      <c r="AC1754" s="128"/>
      <c r="AD1754" s="128"/>
      <c r="AE1754" s="128"/>
      <c r="AF1754" s="128"/>
      <c r="AG1754" s="128"/>
      <c r="AH1754" s="128"/>
    </row>
    <row r="1755" spans="1:34">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V1755" s="128"/>
      <c r="W1755" s="128"/>
      <c r="X1755" s="128"/>
      <c r="Y1755" s="128"/>
      <c r="Z1755" s="128"/>
      <c r="AA1755" s="128"/>
      <c r="AB1755" s="128"/>
      <c r="AC1755" s="128"/>
      <c r="AD1755" s="128"/>
      <c r="AE1755" s="128"/>
      <c r="AF1755" s="128"/>
      <c r="AG1755" s="128"/>
      <c r="AH1755" s="128"/>
    </row>
    <row r="1756" spans="1:34">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V1756" s="128"/>
      <c r="W1756" s="128"/>
      <c r="X1756" s="128"/>
      <c r="Y1756" s="128"/>
      <c r="Z1756" s="128"/>
      <c r="AA1756" s="128"/>
      <c r="AB1756" s="128"/>
      <c r="AC1756" s="128"/>
      <c r="AD1756" s="128"/>
      <c r="AE1756" s="128"/>
      <c r="AF1756" s="128"/>
      <c r="AG1756" s="128"/>
      <c r="AH1756" s="128"/>
    </row>
    <row r="1757" spans="1:34">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V1757" s="128"/>
      <c r="W1757" s="128"/>
      <c r="X1757" s="128"/>
      <c r="Y1757" s="128"/>
      <c r="Z1757" s="128"/>
      <c r="AA1757" s="128"/>
      <c r="AB1757" s="128"/>
      <c r="AC1757" s="128"/>
      <c r="AD1757" s="128"/>
      <c r="AE1757" s="128"/>
      <c r="AF1757" s="128"/>
      <c r="AG1757" s="128"/>
      <c r="AH1757" s="128"/>
    </row>
    <row r="1758" spans="1:34">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V1758" s="128"/>
      <c r="W1758" s="128"/>
      <c r="X1758" s="128"/>
      <c r="Y1758" s="128"/>
      <c r="Z1758" s="128"/>
      <c r="AA1758" s="128"/>
      <c r="AB1758" s="128"/>
      <c r="AC1758" s="128"/>
      <c r="AD1758" s="128"/>
      <c r="AE1758" s="128"/>
      <c r="AF1758" s="128"/>
      <c r="AG1758" s="128"/>
      <c r="AH1758" s="128"/>
    </row>
    <row r="1759" spans="1:34">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V1759" s="128"/>
      <c r="W1759" s="128"/>
      <c r="X1759" s="128"/>
      <c r="Y1759" s="128"/>
      <c r="Z1759" s="128"/>
      <c r="AA1759" s="128"/>
      <c r="AB1759" s="128"/>
      <c r="AC1759" s="128"/>
      <c r="AD1759" s="128"/>
      <c r="AE1759" s="128"/>
      <c r="AF1759" s="128"/>
      <c r="AG1759" s="128"/>
      <c r="AH1759" s="128"/>
    </row>
    <row r="1760" spans="1:34">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V1760" s="128"/>
      <c r="W1760" s="128"/>
      <c r="X1760" s="128"/>
      <c r="Y1760" s="128"/>
      <c r="Z1760" s="128"/>
      <c r="AA1760" s="128"/>
      <c r="AB1760" s="128"/>
      <c r="AC1760" s="128"/>
      <c r="AD1760" s="128"/>
      <c r="AE1760" s="128"/>
      <c r="AF1760" s="128"/>
      <c r="AG1760" s="128"/>
      <c r="AH1760" s="128"/>
    </row>
    <row r="1761" spans="1:34">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V1761" s="128"/>
      <c r="W1761" s="128"/>
      <c r="X1761" s="128"/>
      <c r="Y1761" s="128"/>
      <c r="Z1761" s="128"/>
      <c r="AA1761" s="128"/>
      <c r="AB1761" s="128"/>
      <c r="AC1761" s="128"/>
      <c r="AD1761" s="128"/>
      <c r="AE1761" s="128"/>
      <c r="AF1761" s="128"/>
      <c r="AG1761" s="128"/>
      <c r="AH1761" s="128"/>
    </row>
    <row r="1762" spans="1:34">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V1762" s="128"/>
      <c r="W1762" s="128"/>
      <c r="X1762" s="128"/>
      <c r="Y1762" s="128"/>
      <c r="Z1762" s="128"/>
      <c r="AA1762" s="128"/>
      <c r="AB1762" s="128"/>
      <c r="AC1762" s="128"/>
      <c r="AD1762" s="128"/>
      <c r="AE1762" s="128"/>
      <c r="AF1762" s="128"/>
      <c r="AG1762" s="128"/>
      <c r="AH1762" s="128"/>
    </row>
    <row r="1763" spans="1:34">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V1763" s="128"/>
      <c r="W1763" s="128"/>
      <c r="X1763" s="128"/>
      <c r="Y1763" s="128"/>
      <c r="Z1763" s="128"/>
      <c r="AA1763" s="128"/>
      <c r="AB1763" s="128"/>
      <c r="AC1763" s="128"/>
      <c r="AD1763" s="128"/>
      <c r="AE1763" s="128"/>
      <c r="AF1763" s="128"/>
      <c r="AG1763" s="128"/>
      <c r="AH1763" s="128"/>
    </row>
    <row r="1764" spans="1:34">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V1764" s="128"/>
      <c r="W1764" s="128"/>
      <c r="X1764" s="128"/>
      <c r="Y1764" s="128"/>
      <c r="Z1764" s="128"/>
      <c r="AA1764" s="128"/>
      <c r="AB1764" s="128"/>
      <c r="AC1764" s="128"/>
      <c r="AD1764" s="128"/>
      <c r="AE1764" s="128"/>
      <c r="AF1764" s="128"/>
      <c r="AG1764" s="128"/>
      <c r="AH1764" s="128"/>
    </row>
    <row r="1765" spans="1:34">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V1765" s="128"/>
      <c r="W1765" s="128"/>
      <c r="X1765" s="128"/>
      <c r="Y1765" s="128"/>
      <c r="Z1765" s="128"/>
      <c r="AA1765" s="128"/>
      <c r="AB1765" s="128"/>
      <c r="AC1765" s="128"/>
      <c r="AD1765" s="128"/>
      <c r="AE1765" s="128"/>
      <c r="AF1765" s="128"/>
      <c r="AG1765" s="128"/>
      <c r="AH1765" s="128"/>
    </row>
    <row r="1766" spans="1:34">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V1766" s="128"/>
      <c r="W1766" s="128"/>
      <c r="X1766" s="128"/>
      <c r="Y1766" s="128"/>
      <c r="Z1766" s="128"/>
      <c r="AA1766" s="128"/>
      <c r="AB1766" s="128"/>
      <c r="AC1766" s="128"/>
      <c r="AD1766" s="128"/>
      <c r="AE1766" s="128"/>
      <c r="AF1766" s="128"/>
      <c r="AG1766" s="128"/>
      <c r="AH1766" s="128"/>
    </row>
    <row r="1767" spans="1:34">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V1767" s="128"/>
      <c r="W1767" s="128"/>
      <c r="X1767" s="128"/>
      <c r="Y1767" s="128"/>
      <c r="Z1767" s="128"/>
      <c r="AA1767" s="128"/>
      <c r="AB1767" s="128"/>
      <c r="AC1767" s="128"/>
      <c r="AD1767" s="128"/>
      <c r="AE1767" s="128"/>
      <c r="AF1767" s="128"/>
      <c r="AG1767" s="128"/>
      <c r="AH1767" s="128"/>
    </row>
    <row r="1768" spans="1:34">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V1768" s="128"/>
      <c r="W1768" s="128"/>
      <c r="X1768" s="128"/>
      <c r="Y1768" s="128"/>
      <c r="Z1768" s="128"/>
      <c r="AA1768" s="128"/>
      <c r="AB1768" s="128"/>
      <c r="AC1768" s="128"/>
      <c r="AD1768" s="128"/>
      <c r="AE1768" s="128"/>
      <c r="AF1768" s="128"/>
      <c r="AG1768" s="128"/>
      <c r="AH1768" s="128"/>
    </row>
    <row r="1769" spans="1:34">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V1769" s="128"/>
      <c r="W1769" s="128"/>
      <c r="X1769" s="128"/>
      <c r="Y1769" s="128"/>
      <c r="Z1769" s="128"/>
      <c r="AA1769" s="128"/>
      <c r="AB1769" s="128"/>
      <c r="AC1769" s="128"/>
      <c r="AD1769" s="128"/>
      <c r="AE1769" s="128"/>
      <c r="AF1769" s="128"/>
      <c r="AG1769" s="128"/>
      <c r="AH1769" s="128"/>
    </row>
    <row r="1770" spans="1:34">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V1770" s="128"/>
      <c r="W1770" s="128"/>
      <c r="X1770" s="128"/>
      <c r="Y1770" s="128"/>
      <c r="Z1770" s="128"/>
      <c r="AA1770" s="128"/>
      <c r="AB1770" s="128"/>
      <c r="AC1770" s="128"/>
      <c r="AD1770" s="128"/>
      <c r="AE1770" s="128"/>
      <c r="AF1770" s="128"/>
      <c r="AG1770" s="128"/>
      <c r="AH1770" s="128"/>
    </row>
    <row r="1771" spans="1:34">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V1771" s="128"/>
      <c r="W1771" s="128"/>
      <c r="X1771" s="128"/>
      <c r="Y1771" s="128"/>
      <c r="Z1771" s="128"/>
      <c r="AA1771" s="128"/>
      <c r="AB1771" s="128"/>
      <c r="AC1771" s="128"/>
      <c r="AD1771" s="128"/>
      <c r="AE1771" s="128"/>
      <c r="AF1771" s="128"/>
      <c r="AG1771" s="128"/>
      <c r="AH1771" s="128"/>
    </row>
    <row r="1772" spans="1:34">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V1772" s="128"/>
      <c r="W1772" s="128"/>
      <c r="X1772" s="128"/>
      <c r="Y1772" s="128"/>
      <c r="Z1772" s="128"/>
      <c r="AA1772" s="128"/>
      <c r="AB1772" s="128"/>
      <c r="AC1772" s="128"/>
      <c r="AD1772" s="128"/>
      <c r="AE1772" s="128"/>
      <c r="AF1772" s="128"/>
      <c r="AG1772" s="128"/>
      <c r="AH1772" s="128"/>
    </row>
    <row r="1773" spans="1:34">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V1773" s="128"/>
      <c r="W1773" s="128"/>
      <c r="X1773" s="128"/>
      <c r="Y1773" s="128"/>
      <c r="Z1773" s="128"/>
      <c r="AA1773" s="128"/>
      <c r="AB1773" s="128"/>
      <c r="AC1773" s="128"/>
      <c r="AD1773" s="128"/>
      <c r="AE1773" s="128"/>
      <c r="AF1773" s="128"/>
      <c r="AG1773" s="128"/>
      <c r="AH1773" s="128"/>
    </row>
    <row r="1774" spans="1:34">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V1774" s="128"/>
      <c r="W1774" s="128"/>
      <c r="X1774" s="128"/>
      <c r="Y1774" s="128"/>
      <c r="Z1774" s="128"/>
      <c r="AA1774" s="128"/>
      <c r="AB1774" s="128"/>
      <c r="AC1774" s="128"/>
      <c r="AD1774" s="128"/>
      <c r="AE1774" s="128"/>
      <c r="AF1774" s="128"/>
      <c r="AG1774" s="128"/>
      <c r="AH1774" s="128"/>
    </row>
    <row r="1775" spans="1:34">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V1775" s="128"/>
      <c r="W1775" s="128"/>
      <c r="X1775" s="128"/>
      <c r="Y1775" s="128"/>
      <c r="Z1775" s="128"/>
      <c r="AA1775" s="128"/>
      <c r="AB1775" s="128"/>
      <c r="AC1775" s="128"/>
      <c r="AD1775" s="128"/>
      <c r="AE1775" s="128"/>
      <c r="AF1775" s="128"/>
      <c r="AG1775" s="128"/>
      <c r="AH1775" s="128"/>
    </row>
    <row r="1776" spans="1:34">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V1776" s="128"/>
      <c r="W1776" s="128"/>
      <c r="X1776" s="128"/>
      <c r="Y1776" s="128"/>
      <c r="Z1776" s="128"/>
      <c r="AA1776" s="128"/>
      <c r="AB1776" s="128"/>
      <c r="AC1776" s="128"/>
      <c r="AD1776" s="128"/>
      <c r="AE1776" s="128"/>
      <c r="AF1776" s="128"/>
      <c r="AG1776" s="128"/>
      <c r="AH1776" s="128"/>
    </row>
    <row r="1777" spans="1:34">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V1777" s="128"/>
      <c r="W1777" s="128"/>
      <c r="X1777" s="128"/>
      <c r="Y1777" s="128"/>
      <c r="Z1777" s="128"/>
      <c r="AA1777" s="128"/>
      <c r="AB1777" s="128"/>
      <c r="AC1777" s="128"/>
      <c r="AD1777" s="128"/>
      <c r="AE1777" s="128"/>
      <c r="AF1777" s="128"/>
      <c r="AG1777" s="128"/>
      <c r="AH1777" s="128"/>
    </row>
    <row r="1778" spans="1:34">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V1778" s="128"/>
      <c r="W1778" s="128"/>
      <c r="X1778" s="128"/>
      <c r="Y1778" s="128"/>
      <c r="Z1778" s="128"/>
      <c r="AA1778" s="128"/>
      <c r="AB1778" s="128"/>
      <c r="AC1778" s="128"/>
      <c r="AD1778" s="128"/>
      <c r="AE1778" s="128"/>
      <c r="AF1778" s="128"/>
      <c r="AG1778" s="128"/>
      <c r="AH1778" s="128"/>
    </row>
    <row r="1779" spans="1:34">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V1779" s="128"/>
      <c r="W1779" s="128"/>
      <c r="X1779" s="128"/>
      <c r="Y1779" s="128"/>
      <c r="Z1779" s="128"/>
      <c r="AA1779" s="128"/>
      <c r="AB1779" s="128"/>
      <c r="AC1779" s="128"/>
      <c r="AD1779" s="128"/>
      <c r="AE1779" s="128"/>
      <c r="AF1779" s="128"/>
      <c r="AG1779" s="128"/>
      <c r="AH1779" s="128"/>
    </row>
    <row r="1780" spans="1:34">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V1780" s="128"/>
      <c r="W1780" s="128"/>
      <c r="X1780" s="128"/>
      <c r="Y1780" s="128"/>
      <c r="Z1780" s="128"/>
      <c r="AA1780" s="128"/>
      <c r="AB1780" s="128"/>
      <c r="AC1780" s="128"/>
      <c r="AD1780" s="128"/>
      <c r="AE1780" s="128"/>
      <c r="AF1780" s="128"/>
      <c r="AG1780" s="128"/>
      <c r="AH1780" s="128"/>
    </row>
    <row r="1781" spans="1:34">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V1781" s="128"/>
      <c r="W1781" s="128"/>
      <c r="X1781" s="128"/>
      <c r="Y1781" s="128"/>
      <c r="Z1781" s="128"/>
      <c r="AA1781" s="128"/>
      <c r="AB1781" s="128"/>
      <c r="AC1781" s="128"/>
      <c r="AD1781" s="128"/>
      <c r="AE1781" s="128"/>
      <c r="AF1781" s="128"/>
      <c r="AG1781" s="128"/>
      <c r="AH1781" s="128"/>
    </row>
    <row r="1782" spans="1:34">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V1782" s="128"/>
      <c r="W1782" s="128"/>
      <c r="X1782" s="128"/>
      <c r="Y1782" s="128"/>
      <c r="Z1782" s="128"/>
      <c r="AA1782" s="128"/>
      <c r="AB1782" s="128"/>
      <c r="AC1782" s="128"/>
      <c r="AD1782" s="128"/>
      <c r="AE1782" s="128"/>
      <c r="AF1782" s="128"/>
      <c r="AG1782" s="128"/>
      <c r="AH1782" s="128"/>
    </row>
    <row r="1783" spans="1:34">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V1783" s="128"/>
      <c r="W1783" s="128"/>
      <c r="X1783" s="128"/>
      <c r="Y1783" s="128"/>
      <c r="Z1783" s="128"/>
      <c r="AA1783" s="128"/>
      <c r="AB1783" s="128"/>
      <c r="AC1783" s="128"/>
      <c r="AD1783" s="128"/>
      <c r="AE1783" s="128"/>
      <c r="AF1783" s="128"/>
      <c r="AG1783" s="128"/>
      <c r="AH1783" s="128"/>
    </row>
    <row r="1784" spans="1:34">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V1784" s="128"/>
      <c r="W1784" s="128"/>
      <c r="X1784" s="128"/>
      <c r="Y1784" s="128"/>
      <c r="Z1784" s="128"/>
      <c r="AA1784" s="128"/>
      <c r="AB1784" s="128"/>
      <c r="AC1784" s="128"/>
      <c r="AD1784" s="128"/>
      <c r="AE1784" s="128"/>
      <c r="AF1784" s="128"/>
      <c r="AG1784" s="128"/>
      <c r="AH1784" s="128"/>
    </row>
    <row r="1785" spans="1:34">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V1785" s="128"/>
      <c r="W1785" s="128"/>
      <c r="X1785" s="128"/>
      <c r="Y1785" s="128"/>
      <c r="Z1785" s="128"/>
      <c r="AA1785" s="128"/>
      <c r="AB1785" s="128"/>
      <c r="AC1785" s="128"/>
      <c r="AD1785" s="128"/>
      <c r="AE1785" s="128"/>
      <c r="AF1785" s="128"/>
      <c r="AG1785" s="128"/>
      <c r="AH1785" s="128"/>
    </row>
    <row r="1786" spans="1:34">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V1786" s="128"/>
      <c r="W1786" s="128"/>
      <c r="X1786" s="128"/>
      <c r="Y1786" s="128"/>
      <c r="Z1786" s="128"/>
      <c r="AA1786" s="128"/>
      <c r="AB1786" s="128"/>
      <c r="AC1786" s="128"/>
      <c r="AD1786" s="128"/>
      <c r="AE1786" s="128"/>
      <c r="AF1786" s="128"/>
      <c r="AG1786" s="128"/>
      <c r="AH1786" s="128"/>
    </row>
    <row r="1787" spans="1:34">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V1787" s="128"/>
      <c r="W1787" s="128"/>
      <c r="X1787" s="128"/>
      <c r="Y1787" s="128"/>
      <c r="Z1787" s="128"/>
      <c r="AA1787" s="128"/>
      <c r="AB1787" s="128"/>
      <c r="AC1787" s="128"/>
      <c r="AD1787" s="128"/>
      <c r="AE1787" s="128"/>
      <c r="AF1787" s="128"/>
      <c r="AG1787" s="128"/>
      <c r="AH1787" s="128"/>
    </row>
    <row r="1788" spans="1:34">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V1788" s="128"/>
      <c r="W1788" s="128"/>
      <c r="X1788" s="128"/>
      <c r="Y1788" s="128"/>
      <c r="Z1788" s="128"/>
      <c r="AA1788" s="128"/>
      <c r="AB1788" s="128"/>
      <c r="AC1788" s="128"/>
      <c r="AD1788" s="128"/>
      <c r="AE1788" s="128"/>
      <c r="AF1788" s="128"/>
      <c r="AG1788" s="128"/>
      <c r="AH1788" s="128"/>
    </row>
    <row r="1789" spans="1:34">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V1789" s="128"/>
      <c r="W1789" s="128"/>
      <c r="X1789" s="128"/>
      <c r="Y1789" s="128"/>
      <c r="Z1789" s="128"/>
      <c r="AA1789" s="128"/>
      <c r="AB1789" s="128"/>
      <c r="AC1789" s="128"/>
      <c r="AD1789" s="128"/>
      <c r="AE1789" s="128"/>
      <c r="AF1789" s="128"/>
      <c r="AG1789" s="128"/>
      <c r="AH1789" s="128"/>
    </row>
    <row r="1790" spans="1:34">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V1790" s="128"/>
      <c r="W1790" s="128"/>
      <c r="X1790" s="128"/>
      <c r="Y1790" s="128"/>
      <c r="Z1790" s="128"/>
      <c r="AA1790" s="128"/>
      <c r="AB1790" s="128"/>
      <c r="AC1790" s="128"/>
      <c r="AD1790" s="128"/>
      <c r="AE1790" s="128"/>
      <c r="AF1790" s="128"/>
      <c r="AG1790" s="128"/>
      <c r="AH1790" s="128"/>
    </row>
    <row r="1791" spans="1:34">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V1791" s="128"/>
      <c r="W1791" s="128"/>
      <c r="X1791" s="128"/>
      <c r="Y1791" s="128"/>
      <c r="Z1791" s="128"/>
      <c r="AA1791" s="128"/>
      <c r="AB1791" s="128"/>
      <c r="AC1791" s="128"/>
      <c r="AD1791" s="128"/>
      <c r="AE1791" s="128"/>
      <c r="AF1791" s="128"/>
      <c r="AG1791" s="128"/>
      <c r="AH1791" s="128"/>
    </row>
    <row r="1792" spans="1:34">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V1792" s="128"/>
      <c r="W1792" s="128"/>
      <c r="X1792" s="128"/>
      <c r="Y1792" s="128"/>
      <c r="Z1792" s="128"/>
      <c r="AA1792" s="128"/>
      <c r="AB1792" s="128"/>
      <c r="AC1792" s="128"/>
      <c r="AD1792" s="128"/>
      <c r="AE1792" s="128"/>
      <c r="AF1792" s="128"/>
      <c r="AG1792" s="128"/>
      <c r="AH1792" s="128"/>
    </row>
    <row r="1793" spans="1:34">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V1793" s="128"/>
      <c r="W1793" s="128"/>
      <c r="X1793" s="128"/>
      <c r="Y1793" s="128"/>
      <c r="Z1793" s="128"/>
      <c r="AA1793" s="128"/>
      <c r="AB1793" s="128"/>
      <c r="AC1793" s="128"/>
      <c r="AD1793" s="128"/>
      <c r="AE1793" s="128"/>
      <c r="AF1793" s="128"/>
      <c r="AG1793" s="128"/>
      <c r="AH1793" s="128"/>
    </row>
    <row r="1794" spans="1:34">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V1794" s="128"/>
      <c r="W1794" s="128"/>
      <c r="X1794" s="128"/>
      <c r="Y1794" s="128"/>
      <c r="Z1794" s="128"/>
      <c r="AA1794" s="128"/>
      <c r="AB1794" s="128"/>
      <c r="AC1794" s="128"/>
      <c r="AD1794" s="128"/>
      <c r="AE1794" s="128"/>
      <c r="AF1794" s="128"/>
      <c r="AG1794" s="128"/>
      <c r="AH1794" s="128"/>
    </row>
    <row r="1795" spans="1:34">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V1795" s="128"/>
      <c r="W1795" s="128"/>
      <c r="X1795" s="128"/>
      <c r="Y1795" s="128"/>
      <c r="Z1795" s="128"/>
      <c r="AA1795" s="128"/>
      <c r="AB1795" s="128"/>
      <c r="AC1795" s="128"/>
      <c r="AD1795" s="128"/>
      <c r="AE1795" s="128"/>
      <c r="AF1795" s="128"/>
      <c r="AG1795" s="128"/>
      <c r="AH1795" s="128"/>
    </row>
    <row r="1796" spans="1:34">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V1796" s="128"/>
      <c r="W1796" s="128"/>
      <c r="X1796" s="128"/>
      <c r="Y1796" s="128"/>
      <c r="Z1796" s="128"/>
      <c r="AA1796" s="128"/>
      <c r="AB1796" s="128"/>
      <c r="AC1796" s="128"/>
      <c r="AD1796" s="128"/>
      <c r="AE1796" s="128"/>
      <c r="AF1796" s="128"/>
      <c r="AG1796" s="128"/>
      <c r="AH1796" s="128"/>
    </row>
    <row r="1797" spans="1:34">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V1797" s="128"/>
      <c r="W1797" s="128"/>
      <c r="X1797" s="128"/>
      <c r="Y1797" s="128"/>
      <c r="Z1797" s="128"/>
      <c r="AA1797" s="128"/>
      <c r="AB1797" s="128"/>
      <c r="AC1797" s="128"/>
      <c r="AD1797" s="128"/>
      <c r="AE1797" s="128"/>
      <c r="AF1797" s="128"/>
      <c r="AG1797" s="128"/>
      <c r="AH1797" s="128"/>
    </row>
    <row r="1798" spans="1:34">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V1798" s="128"/>
      <c r="W1798" s="128"/>
      <c r="X1798" s="128"/>
      <c r="Y1798" s="128"/>
      <c r="Z1798" s="128"/>
      <c r="AA1798" s="128"/>
      <c r="AB1798" s="128"/>
      <c r="AC1798" s="128"/>
      <c r="AD1798" s="128"/>
      <c r="AE1798" s="128"/>
      <c r="AF1798" s="128"/>
      <c r="AG1798" s="128"/>
      <c r="AH1798" s="128"/>
    </row>
    <row r="1799" spans="1:34">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V1799" s="128"/>
      <c r="W1799" s="128"/>
      <c r="X1799" s="128"/>
      <c r="Y1799" s="128"/>
      <c r="Z1799" s="128"/>
      <c r="AA1799" s="128"/>
      <c r="AB1799" s="128"/>
      <c r="AC1799" s="128"/>
      <c r="AD1799" s="128"/>
      <c r="AE1799" s="128"/>
      <c r="AF1799" s="128"/>
      <c r="AG1799" s="128"/>
      <c r="AH1799" s="128"/>
    </row>
    <row r="1800" spans="1:34">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V1800" s="128"/>
      <c r="W1800" s="128"/>
      <c r="X1800" s="128"/>
      <c r="Y1800" s="128"/>
      <c r="Z1800" s="128"/>
      <c r="AA1800" s="128"/>
      <c r="AB1800" s="128"/>
      <c r="AC1800" s="128"/>
      <c r="AD1800" s="128"/>
      <c r="AE1800" s="128"/>
      <c r="AF1800" s="128"/>
      <c r="AG1800" s="128"/>
      <c r="AH1800" s="128"/>
    </row>
    <row r="1801" spans="1:34">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V1801" s="128"/>
      <c r="W1801" s="128"/>
      <c r="X1801" s="128"/>
      <c r="Y1801" s="128"/>
      <c r="Z1801" s="128"/>
      <c r="AA1801" s="128"/>
      <c r="AB1801" s="128"/>
      <c r="AC1801" s="128"/>
      <c r="AD1801" s="128"/>
      <c r="AE1801" s="128"/>
      <c r="AF1801" s="128"/>
      <c r="AG1801" s="128"/>
      <c r="AH1801" s="128"/>
    </row>
    <row r="1802" spans="1:34">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V1802" s="128"/>
      <c r="W1802" s="128"/>
      <c r="X1802" s="128"/>
      <c r="Y1802" s="128"/>
      <c r="Z1802" s="128"/>
      <c r="AA1802" s="128"/>
      <c r="AB1802" s="128"/>
      <c r="AC1802" s="128"/>
      <c r="AD1802" s="128"/>
      <c r="AE1802" s="128"/>
      <c r="AF1802" s="128"/>
      <c r="AG1802" s="128"/>
      <c r="AH1802" s="128"/>
    </row>
    <row r="1803" spans="1:34">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V1803" s="128"/>
      <c r="W1803" s="128"/>
      <c r="X1803" s="128"/>
      <c r="Y1803" s="128"/>
      <c r="Z1803" s="128"/>
      <c r="AA1803" s="128"/>
      <c r="AB1803" s="128"/>
      <c r="AC1803" s="128"/>
      <c r="AD1803" s="128"/>
      <c r="AE1803" s="128"/>
      <c r="AF1803" s="128"/>
      <c r="AG1803" s="128"/>
      <c r="AH1803" s="128"/>
    </row>
    <row r="1804" spans="1:34">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V1804" s="128"/>
      <c r="W1804" s="128"/>
      <c r="X1804" s="128"/>
      <c r="Y1804" s="128"/>
      <c r="Z1804" s="128"/>
      <c r="AA1804" s="128"/>
      <c r="AB1804" s="128"/>
      <c r="AC1804" s="128"/>
      <c r="AD1804" s="128"/>
      <c r="AE1804" s="128"/>
      <c r="AF1804" s="128"/>
      <c r="AG1804" s="128"/>
      <c r="AH1804" s="128"/>
    </row>
    <row r="1805" spans="1:34">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V1805" s="128"/>
      <c r="W1805" s="128"/>
      <c r="X1805" s="128"/>
      <c r="Y1805" s="128"/>
      <c r="Z1805" s="128"/>
      <c r="AA1805" s="128"/>
      <c r="AB1805" s="128"/>
      <c r="AC1805" s="128"/>
      <c r="AD1805" s="128"/>
      <c r="AE1805" s="128"/>
      <c r="AF1805" s="128"/>
      <c r="AG1805" s="128"/>
      <c r="AH1805" s="128"/>
    </row>
    <row r="1806" spans="1:34">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V1806" s="128"/>
      <c r="W1806" s="128"/>
      <c r="X1806" s="128"/>
      <c r="Y1806" s="128"/>
      <c r="Z1806" s="128"/>
      <c r="AA1806" s="128"/>
      <c r="AB1806" s="128"/>
      <c r="AC1806" s="128"/>
      <c r="AD1806" s="128"/>
      <c r="AE1806" s="128"/>
      <c r="AF1806" s="128"/>
      <c r="AG1806" s="128"/>
      <c r="AH1806" s="128"/>
    </row>
    <row r="1807" spans="1:34">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V1807" s="128"/>
      <c r="W1807" s="128"/>
      <c r="X1807" s="128"/>
      <c r="Y1807" s="128"/>
      <c r="Z1807" s="128"/>
      <c r="AA1807" s="128"/>
      <c r="AB1807" s="128"/>
      <c r="AC1807" s="128"/>
      <c r="AD1807" s="128"/>
      <c r="AE1807" s="128"/>
      <c r="AF1807" s="128"/>
      <c r="AG1807" s="128"/>
      <c r="AH1807" s="128"/>
    </row>
    <row r="1808" spans="1:34">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V1808" s="128"/>
      <c r="W1808" s="128"/>
      <c r="X1808" s="128"/>
      <c r="Y1808" s="128"/>
      <c r="Z1808" s="128"/>
      <c r="AA1808" s="128"/>
      <c r="AB1808" s="128"/>
      <c r="AC1808" s="128"/>
      <c r="AD1808" s="128"/>
      <c r="AE1808" s="128"/>
      <c r="AF1808" s="128"/>
      <c r="AG1808" s="128"/>
      <c r="AH1808" s="128"/>
    </row>
    <row r="1809" spans="1:34">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V1809" s="128"/>
      <c r="W1809" s="128"/>
      <c r="X1809" s="128"/>
      <c r="Y1809" s="128"/>
      <c r="Z1809" s="128"/>
      <c r="AA1809" s="128"/>
      <c r="AB1809" s="128"/>
      <c r="AC1809" s="128"/>
      <c r="AD1809" s="128"/>
      <c r="AE1809" s="128"/>
      <c r="AF1809" s="128"/>
      <c r="AG1809" s="128"/>
      <c r="AH1809" s="128"/>
    </row>
    <row r="1810" spans="1:34">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V1810" s="128"/>
      <c r="W1810" s="128"/>
      <c r="X1810" s="128"/>
      <c r="Y1810" s="128"/>
      <c r="Z1810" s="128"/>
      <c r="AA1810" s="128"/>
      <c r="AB1810" s="128"/>
      <c r="AC1810" s="128"/>
      <c r="AD1810" s="128"/>
      <c r="AE1810" s="128"/>
      <c r="AF1810" s="128"/>
      <c r="AG1810" s="128"/>
      <c r="AH1810" s="128"/>
    </row>
    <row r="1811" spans="1:34">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V1811" s="128"/>
      <c r="W1811" s="128"/>
      <c r="X1811" s="128"/>
      <c r="Y1811" s="128"/>
      <c r="Z1811" s="128"/>
      <c r="AA1811" s="128"/>
      <c r="AB1811" s="128"/>
      <c r="AC1811" s="128"/>
      <c r="AD1811" s="128"/>
      <c r="AE1811" s="128"/>
      <c r="AF1811" s="128"/>
      <c r="AG1811" s="128"/>
      <c r="AH1811" s="128"/>
    </row>
    <row r="1812" spans="1:34">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V1812" s="128"/>
      <c r="W1812" s="128"/>
      <c r="X1812" s="128"/>
      <c r="Y1812" s="128"/>
      <c r="Z1812" s="128"/>
      <c r="AA1812" s="128"/>
      <c r="AB1812" s="128"/>
      <c r="AC1812" s="128"/>
      <c r="AD1812" s="128"/>
      <c r="AE1812" s="128"/>
      <c r="AF1812" s="128"/>
      <c r="AG1812" s="128"/>
      <c r="AH1812" s="128"/>
    </row>
    <row r="1813" spans="1:34">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V1813" s="128"/>
      <c r="W1813" s="128"/>
      <c r="X1813" s="128"/>
      <c r="Y1813" s="128"/>
      <c r="Z1813" s="128"/>
      <c r="AA1813" s="128"/>
      <c r="AB1813" s="128"/>
      <c r="AC1813" s="128"/>
      <c r="AD1813" s="128"/>
      <c r="AE1813" s="128"/>
      <c r="AF1813" s="128"/>
      <c r="AG1813" s="128"/>
      <c r="AH1813" s="128"/>
    </row>
    <row r="1814" spans="1:34">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V1814" s="128"/>
      <c r="W1814" s="128"/>
      <c r="X1814" s="128"/>
      <c r="Y1814" s="128"/>
      <c r="Z1814" s="128"/>
      <c r="AA1814" s="128"/>
      <c r="AB1814" s="128"/>
      <c r="AC1814" s="128"/>
      <c r="AD1814" s="128"/>
      <c r="AE1814" s="128"/>
      <c r="AF1814" s="128"/>
      <c r="AG1814" s="128"/>
      <c r="AH1814" s="128"/>
    </row>
    <row r="1815" spans="1:34">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V1815" s="128"/>
      <c r="W1815" s="128"/>
      <c r="X1815" s="128"/>
      <c r="Y1815" s="128"/>
      <c r="Z1815" s="128"/>
      <c r="AA1815" s="128"/>
      <c r="AB1815" s="128"/>
      <c r="AC1815" s="128"/>
      <c r="AD1815" s="128"/>
      <c r="AE1815" s="128"/>
      <c r="AF1815" s="128"/>
      <c r="AG1815" s="128"/>
      <c r="AH1815" s="128"/>
    </row>
    <row r="1816" spans="1:34">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V1816" s="128"/>
      <c r="W1816" s="128"/>
      <c r="X1816" s="128"/>
      <c r="Y1816" s="128"/>
      <c r="Z1816" s="128"/>
      <c r="AA1816" s="128"/>
      <c r="AB1816" s="128"/>
      <c r="AC1816" s="128"/>
      <c r="AD1816" s="128"/>
      <c r="AE1816" s="128"/>
      <c r="AF1816" s="128"/>
      <c r="AG1816" s="128"/>
      <c r="AH1816" s="128"/>
    </row>
    <row r="1817" spans="1:34">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V1817" s="128"/>
      <c r="W1817" s="128"/>
      <c r="X1817" s="128"/>
      <c r="Y1817" s="128"/>
      <c r="Z1817" s="128"/>
      <c r="AA1817" s="128"/>
      <c r="AB1817" s="128"/>
      <c r="AC1817" s="128"/>
      <c r="AD1817" s="128"/>
      <c r="AE1817" s="128"/>
      <c r="AF1817" s="128"/>
      <c r="AG1817" s="128"/>
      <c r="AH1817" s="128"/>
    </row>
    <row r="1818" spans="1:34">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V1818" s="128"/>
      <c r="W1818" s="128"/>
      <c r="X1818" s="128"/>
      <c r="Y1818" s="128"/>
      <c r="Z1818" s="128"/>
      <c r="AA1818" s="128"/>
      <c r="AB1818" s="128"/>
      <c r="AC1818" s="128"/>
      <c r="AD1818" s="128"/>
      <c r="AE1818" s="128"/>
      <c r="AF1818" s="128"/>
      <c r="AG1818" s="128"/>
      <c r="AH1818" s="128"/>
    </row>
    <row r="1819" spans="1:34">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V1819" s="128"/>
      <c r="W1819" s="128"/>
      <c r="X1819" s="128"/>
      <c r="Y1819" s="128"/>
      <c r="Z1819" s="128"/>
      <c r="AA1819" s="128"/>
      <c r="AB1819" s="128"/>
      <c r="AC1819" s="128"/>
      <c r="AD1819" s="128"/>
      <c r="AE1819" s="128"/>
      <c r="AF1819" s="128"/>
      <c r="AG1819" s="128"/>
      <c r="AH1819" s="128"/>
    </row>
    <row r="1820" spans="1:34">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V1820" s="128"/>
      <c r="W1820" s="128"/>
      <c r="X1820" s="128"/>
      <c r="Y1820" s="128"/>
      <c r="Z1820" s="128"/>
      <c r="AA1820" s="128"/>
      <c r="AB1820" s="128"/>
      <c r="AC1820" s="128"/>
      <c r="AD1820" s="128"/>
      <c r="AE1820" s="128"/>
      <c r="AF1820" s="128"/>
      <c r="AG1820" s="128"/>
      <c r="AH1820" s="128"/>
    </row>
    <row r="1821" spans="1:34">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V1821" s="128"/>
      <c r="W1821" s="128"/>
      <c r="X1821" s="128"/>
      <c r="Y1821" s="128"/>
      <c r="Z1821" s="128"/>
      <c r="AA1821" s="128"/>
      <c r="AB1821" s="128"/>
      <c r="AC1821" s="128"/>
      <c r="AD1821" s="128"/>
      <c r="AE1821" s="128"/>
      <c r="AF1821" s="128"/>
      <c r="AG1821" s="128"/>
      <c r="AH1821" s="128"/>
    </row>
    <row r="1822" spans="1:34">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V1822" s="128"/>
      <c r="W1822" s="128"/>
      <c r="X1822" s="128"/>
      <c r="Y1822" s="128"/>
      <c r="Z1822" s="128"/>
      <c r="AA1822" s="128"/>
      <c r="AB1822" s="128"/>
      <c r="AC1822" s="128"/>
      <c r="AD1822" s="128"/>
      <c r="AE1822" s="128"/>
      <c r="AF1822" s="128"/>
      <c r="AG1822" s="128"/>
      <c r="AH1822" s="128"/>
    </row>
    <row r="1823" spans="1:34">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V1823" s="128"/>
      <c r="W1823" s="128"/>
      <c r="X1823" s="128"/>
      <c r="Y1823" s="128"/>
      <c r="Z1823" s="128"/>
      <c r="AA1823" s="128"/>
      <c r="AB1823" s="128"/>
      <c r="AC1823" s="128"/>
      <c r="AD1823" s="128"/>
      <c r="AE1823" s="128"/>
      <c r="AF1823" s="128"/>
      <c r="AG1823" s="128"/>
      <c r="AH1823" s="128"/>
    </row>
    <row r="1824" spans="1:34">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V1824" s="128"/>
      <c r="W1824" s="128"/>
      <c r="X1824" s="128"/>
      <c r="Y1824" s="128"/>
      <c r="Z1824" s="128"/>
      <c r="AA1824" s="128"/>
      <c r="AB1824" s="128"/>
      <c r="AC1824" s="128"/>
      <c r="AD1824" s="128"/>
      <c r="AE1824" s="128"/>
      <c r="AF1824" s="128"/>
      <c r="AG1824" s="128"/>
      <c r="AH1824" s="128"/>
    </row>
    <row r="1825" spans="1:34">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V1825" s="128"/>
      <c r="W1825" s="128"/>
      <c r="X1825" s="128"/>
      <c r="Y1825" s="128"/>
      <c r="Z1825" s="128"/>
      <c r="AA1825" s="128"/>
      <c r="AB1825" s="128"/>
      <c r="AC1825" s="128"/>
      <c r="AD1825" s="128"/>
      <c r="AE1825" s="128"/>
      <c r="AF1825" s="128"/>
      <c r="AG1825" s="128"/>
      <c r="AH1825" s="128"/>
    </row>
    <row r="1826" spans="1:34">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V1826" s="128"/>
      <c r="W1826" s="128"/>
      <c r="X1826" s="128"/>
      <c r="Y1826" s="128"/>
      <c r="Z1826" s="128"/>
      <c r="AA1826" s="128"/>
      <c r="AB1826" s="128"/>
      <c r="AC1826" s="128"/>
      <c r="AD1826" s="128"/>
      <c r="AE1826" s="128"/>
      <c r="AF1826" s="128"/>
      <c r="AG1826" s="128"/>
      <c r="AH1826" s="128"/>
    </row>
    <row r="1827" spans="1:34">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V1827" s="128"/>
      <c r="W1827" s="128"/>
      <c r="X1827" s="128"/>
      <c r="Y1827" s="128"/>
      <c r="Z1827" s="128"/>
      <c r="AA1827" s="128"/>
      <c r="AB1827" s="128"/>
      <c r="AC1827" s="128"/>
      <c r="AD1827" s="128"/>
      <c r="AE1827" s="128"/>
      <c r="AF1827" s="128"/>
      <c r="AG1827" s="128"/>
      <c r="AH1827" s="128"/>
    </row>
    <row r="1828" spans="1:34">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V1828" s="128"/>
      <c r="W1828" s="128"/>
      <c r="X1828" s="128"/>
      <c r="Y1828" s="128"/>
      <c r="Z1828" s="128"/>
      <c r="AA1828" s="128"/>
      <c r="AB1828" s="128"/>
      <c r="AC1828" s="128"/>
      <c r="AD1828" s="128"/>
      <c r="AE1828" s="128"/>
      <c r="AF1828" s="128"/>
      <c r="AG1828" s="128"/>
      <c r="AH1828" s="128"/>
    </row>
    <row r="1829" spans="1:34">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V1829" s="128"/>
      <c r="W1829" s="128"/>
      <c r="X1829" s="128"/>
      <c r="Y1829" s="128"/>
      <c r="Z1829" s="128"/>
      <c r="AA1829" s="128"/>
      <c r="AB1829" s="128"/>
      <c r="AC1829" s="128"/>
      <c r="AD1829" s="128"/>
      <c r="AE1829" s="128"/>
      <c r="AF1829" s="128"/>
      <c r="AG1829" s="128"/>
      <c r="AH1829" s="128"/>
    </row>
    <row r="1830" spans="1:34">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V1830" s="128"/>
      <c r="W1830" s="128"/>
      <c r="X1830" s="128"/>
      <c r="Y1830" s="128"/>
      <c r="Z1830" s="128"/>
      <c r="AA1830" s="128"/>
      <c r="AB1830" s="128"/>
      <c r="AC1830" s="128"/>
      <c r="AD1830" s="128"/>
      <c r="AE1830" s="128"/>
      <c r="AF1830" s="128"/>
      <c r="AG1830" s="128"/>
      <c r="AH1830" s="128"/>
    </row>
    <row r="1831" spans="1:34">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V1831" s="128"/>
      <c r="W1831" s="128"/>
      <c r="X1831" s="128"/>
      <c r="Y1831" s="128"/>
      <c r="Z1831" s="128"/>
      <c r="AA1831" s="128"/>
      <c r="AB1831" s="128"/>
      <c r="AC1831" s="128"/>
      <c r="AD1831" s="128"/>
      <c r="AE1831" s="128"/>
      <c r="AF1831" s="128"/>
      <c r="AG1831" s="128"/>
      <c r="AH1831" s="128"/>
    </row>
    <row r="1832" spans="1:34">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V1832" s="128"/>
      <c r="W1832" s="128"/>
      <c r="X1832" s="128"/>
      <c r="Y1832" s="128"/>
      <c r="Z1832" s="128"/>
      <c r="AA1832" s="128"/>
      <c r="AB1832" s="128"/>
      <c r="AC1832" s="128"/>
      <c r="AD1832" s="128"/>
      <c r="AE1832" s="128"/>
      <c r="AF1832" s="128"/>
      <c r="AG1832" s="128"/>
      <c r="AH1832" s="128"/>
    </row>
    <row r="1833" spans="1:34">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V1833" s="128"/>
      <c r="W1833" s="128"/>
      <c r="X1833" s="128"/>
      <c r="Y1833" s="128"/>
      <c r="Z1833" s="128"/>
      <c r="AA1833" s="128"/>
      <c r="AB1833" s="128"/>
      <c r="AC1833" s="128"/>
      <c r="AD1833" s="128"/>
      <c r="AE1833" s="128"/>
      <c r="AF1833" s="128"/>
      <c r="AG1833" s="128"/>
      <c r="AH1833" s="128"/>
    </row>
    <row r="1834" spans="1:34">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V1834" s="128"/>
      <c r="W1834" s="128"/>
      <c r="X1834" s="128"/>
      <c r="Y1834" s="128"/>
      <c r="Z1834" s="128"/>
      <c r="AA1834" s="128"/>
      <c r="AB1834" s="128"/>
      <c r="AC1834" s="128"/>
      <c r="AD1834" s="128"/>
      <c r="AE1834" s="128"/>
      <c r="AF1834" s="128"/>
      <c r="AG1834" s="128"/>
      <c r="AH1834" s="128"/>
    </row>
    <row r="1835" spans="1:34">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V1835" s="128"/>
      <c r="W1835" s="128"/>
      <c r="X1835" s="128"/>
      <c r="Y1835" s="128"/>
      <c r="Z1835" s="128"/>
      <c r="AA1835" s="128"/>
      <c r="AB1835" s="128"/>
      <c r="AC1835" s="128"/>
      <c r="AD1835" s="128"/>
      <c r="AE1835" s="128"/>
      <c r="AF1835" s="128"/>
      <c r="AG1835" s="128"/>
      <c r="AH1835" s="128"/>
    </row>
    <row r="1836" spans="1:34">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V1836" s="128"/>
      <c r="W1836" s="128"/>
      <c r="X1836" s="128"/>
      <c r="Y1836" s="128"/>
      <c r="Z1836" s="128"/>
      <c r="AA1836" s="128"/>
      <c r="AB1836" s="128"/>
      <c r="AC1836" s="128"/>
      <c r="AD1836" s="128"/>
      <c r="AE1836" s="128"/>
      <c r="AF1836" s="128"/>
      <c r="AG1836" s="128"/>
      <c r="AH1836" s="128"/>
    </row>
    <row r="1837" spans="1:34">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V1837" s="128"/>
      <c r="W1837" s="128"/>
      <c r="X1837" s="128"/>
      <c r="Y1837" s="128"/>
      <c r="Z1837" s="128"/>
      <c r="AA1837" s="128"/>
      <c r="AB1837" s="128"/>
      <c r="AC1837" s="128"/>
      <c r="AD1837" s="128"/>
      <c r="AE1837" s="128"/>
      <c r="AF1837" s="128"/>
      <c r="AG1837" s="128"/>
      <c r="AH1837" s="128"/>
    </row>
    <row r="1838" spans="1:34">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V1838" s="128"/>
      <c r="W1838" s="128"/>
      <c r="X1838" s="128"/>
      <c r="Y1838" s="128"/>
      <c r="Z1838" s="128"/>
      <c r="AA1838" s="128"/>
      <c r="AB1838" s="128"/>
      <c r="AC1838" s="128"/>
      <c r="AD1838" s="128"/>
      <c r="AE1838" s="128"/>
      <c r="AF1838" s="128"/>
      <c r="AG1838" s="128"/>
      <c r="AH1838" s="128"/>
    </row>
    <row r="1839" spans="1:34">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V1839" s="128"/>
      <c r="W1839" s="128"/>
      <c r="X1839" s="128"/>
      <c r="Y1839" s="128"/>
      <c r="Z1839" s="128"/>
      <c r="AA1839" s="128"/>
      <c r="AB1839" s="128"/>
      <c r="AC1839" s="128"/>
      <c r="AD1839" s="128"/>
      <c r="AE1839" s="128"/>
      <c r="AF1839" s="128"/>
      <c r="AG1839" s="128"/>
      <c r="AH1839" s="128"/>
    </row>
    <row r="1840" spans="1:34">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V1840" s="128"/>
      <c r="W1840" s="128"/>
      <c r="X1840" s="128"/>
      <c r="Y1840" s="128"/>
      <c r="Z1840" s="128"/>
      <c r="AA1840" s="128"/>
      <c r="AB1840" s="128"/>
      <c r="AC1840" s="128"/>
      <c r="AD1840" s="128"/>
      <c r="AE1840" s="128"/>
      <c r="AF1840" s="128"/>
      <c r="AG1840" s="128"/>
      <c r="AH1840" s="128"/>
    </row>
    <row r="1841" spans="1:34">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V1841" s="128"/>
      <c r="W1841" s="128"/>
      <c r="X1841" s="128"/>
      <c r="Y1841" s="128"/>
      <c r="Z1841" s="128"/>
      <c r="AA1841" s="128"/>
      <c r="AB1841" s="128"/>
      <c r="AC1841" s="128"/>
      <c r="AD1841" s="128"/>
      <c r="AE1841" s="128"/>
      <c r="AF1841" s="128"/>
      <c r="AG1841" s="128"/>
      <c r="AH1841" s="128"/>
    </row>
    <row r="1842" spans="1:34">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V1842" s="128"/>
      <c r="W1842" s="128"/>
      <c r="X1842" s="128"/>
      <c r="Y1842" s="128"/>
      <c r="Z1842" s="128"/>
      <c r="AA1842" s="128"/>
      <c r="AB1842" s="128"/>
      <c r="AC1842" s="128"/>
      <c r="AD1842" s="128"/>
      <c r="AE1842" s="128"/>
      <c r="AF1842" s="128"/>
      <c r="AG1842" s="128"/>
      <c r="AH1842" s="128"/>
    </row>
    <row r="1843" spans="1:34">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V1843" s="128"/>
      <c r="W1843" s="128"/>
      <c r="X1843" s="128"/>
      <c r="Y1843" s="128"/>
      <c r="Z1843" s="128"/>
      <c r="AA1843" s="128"/>
      <c r="AB1843" s="128"/>
      <c r="AC1843" s="128"/>
      <c r="AD1843" s="128"/>
      <c r="AE1843" s="128"/>
      <c r="AF1843" s="128"/>
      <c r="AG1843" s="128"/>
      <c r="AH1843" s="128"/>
    </row>
    <row r="1844" spans="1:34">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V1844" s="128"/>
      <c r="W1844" s="128"/>
      <c r="X1844" s="128"/>
      <c r="Y1844" s="128"/>
      <c r="Z1844" s="128"/>
      <c r="AA1844" s="128"/>
      <c r="AB1844" s="128"/>
      <c r="AC1844" s="128"/>
      <c r="AD1844" s="128"/>
      <c r="AE1844" s="128"/>
      <c r="AF1844" s="128"/>
      <c r="AG1844" s="128"/>
      <c r="AH1844" s="128"/>
    </row>
    <row r="1845" spans="1:34">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V1845" s="128"/>
      <c r="W1845" s="128"/>
      <c r="X1845" s="128"/>
      <c r="Y1845" s="128"/>
      <c r="Z1845" s="128"/>
      <c r="AA1845" s="128"/>
      <c r="AB1845" s="128"/>
      <c r="AC1845" s="128"/>
      <c r="AD1845" s="128"/>
      <c r="AE1845" s="128"/>
      <c r="AF1845" s="128"/>
      <c r="AG1845" s="128"/>
      <c r="AH1845" s="128"/>
    </row>
    <row r="1846" spans="1:34">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V1846" s="128"/>
      <c r="W1846" s="128"/>
      <c r="X1846" s="128"/>
      <c r="Y1846" s="128"/>
      <c r="Z1846" s="128"/>
      <c r="AA1846" s="128"/>
      <c r="AB1846" s="128"/>
      <c r="AC1846" s="128"/>
      <c r="AD1846" s="128"/>
      <c r="AE1846" s="128"/>
      <c r="AF1846" s="128"/>
      <c r="AG1846" s="128"/>
      <c r="AH1846" s="128"/>
    </row>
    <row r="1847" spans="1:34">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V1847" s="128"/>
      <c r="W1847" s="128"/>
      <c r="X1847" s="128"/>
      <c r="Y1847" s="128"/>
      <c r="Z1847" s="128"/>
      <c r="AA1847" s="128"/>
      <c r="AB1847" s="128"/>
      <c r="AC1847" s="128"/>
      <c r="AD1847" s="128"/>
      <c r="AE1847" s="128"/>
      <c r="AF1847" s="128"/>
      <c r="AG1847" s="128"/>
      <c r="AH1847" s="128"/>
    </row>
    <row r="1848" spans="1:34">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V1848" s="128"/>
      <c r="W1848" s="128"/>
      <c r="X1848" s="128"/>
      <c r="Y1848" s="128"/>
      <c r="Z1848" s="128"/>
      <c r="AA1848" s="128"/>
      <c r="AB1848" s="128"/>
      <c r="AC1848" s="128"/>
      <c r="AD1848" s="128"/>
      <c r="AE1848" s="128"/>
      <c r="AF1848" s="128"/>
      <c r="AG1848" s="128"/>
      <c r="AH1848" s="128"/>
    </row>
    <row r="1849" spans="1:34">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V1849" s="128"/>
      <c r="W1849" s="128"/>
      <c r="X1849" s="128"/>
      <c r="Y1849" s="128"/>
      <c r="Z1849" s="128"/>
      <c r="AA1849" s="128"/>
      <c r="AB1849" s="128"/>
      <c r="AC1849" s="128"/>
      <c r="AD1849" s="128"/>
      <c r="AE1849" s="128"/>
      <c r="AF1849" s="128"/>
      <c r="AG1849" s="128"/>
      <c r="AH1849" s="128"/>
    </row>
    <row r="1850" spans="1:34">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V1850" s="128"/>
      <c r="W1850" s="128"/>
      <c r="X1850" s="128"/>
      <c r="Y1850" s="128"/>
      <c r="Z1850" s="128"/>
      <c r="AA1850" s="128"/>
      <c r="AB1850" s="128"/>
      <c r="AC1850" s="128"/>
      <c r="AD1850" s="128"/>
      <c r="AE1850" s="128"/>
      <c r="AF1850" s="128"/>
      <c r="AG1850" s="128"/>
      <c r="AH1850" s="128"/>
    </row>
    <row r="1851" spans="1:34">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X1851" s="128"/>
      <c r="Y1851" s="128"/>
      <c r="Z1851" s="128"/>
      <c r="AA1851" s="128"/>
      <c r="AB1851" s="128"/>
      <c r="AC1851" s="128"/>
      <c r="AD1851" s="128"/>
      <c r="AE1851" s="128"/>
      <c r="AF1851" s="128"/>
      <c r="AG1851" s="128"/>
      <c r="AH1851" s="128"/>
    </row>
    <row r="1852" spans="1:34">
      <c r="A1852" s="128"/>
      <c r="B1852" s="128"/>
      <c r="C1852" s="128"/>
      <c r="D1852" s="128"/>
      <c r="E1852" s="128"/>
      <c r="F1852" s="128"/>
      <c r="G1852" s="128"/>
      <c r="H1852" s="128"/>
      <c r="I1852" s="128"/>
      <c r="J1852" s="128"/>
      <c r="K1852" s="128"/>
      <c r="L1852" s="128"/>
      <c r="M1852" s="128"/>
      <c r="N1852" s="128"/>
      <c r="O1852" s="128"/>
      <c r="P1852" s="128"/>
      <c r="Q1852" s="128"/>
      <c r="R1852" s="128"/>
      <c r="S1852" s="128"/>
      <c r="T1852" s="128"/>
      <c r="U1852" s="128"/>
      <c r="V1852" s="128"/>
      <c r="W1852" s="128"/>
      <c r="X1852" s="128"/>
      <c r="Y1852" s="128"/>
      <c r="Z1852" s="128"/>
      <c r="AA1852" s="128"/>
      <c r="AB1852" s="128"/>
      <c r="AC1852" s="128"/>
      <c r="AD1852" s="128"/>
      <c r="AE1852" s="128"/>
      <c r="AF1852" s="128"/>
      <c r="AG1852" s="128"/>
      <c r="AH1852" s="128"/>
    </row>
    <row r="1853" spans="1:34">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X1853" s="128"/>
      <c r="Y1853" s="128"/>
      <c r="Z1853" s="128"/>
      <c r="AA1853" s="128"/>
      <c r="AB1853" s="128"/>
      <c r="AC1853" s="128"/>
      <c r="AD1853" s="128"/>
      <c r="AE1853" s="128"/>
      <c r="AF1853" s="128"/>
      <c r="AG1853" s="128"/>
      <c r="AH1853" s="128"/>
    </row>
    <row r="1854" spans="1:34">
      <c r="A1854" s="128"/>
      <c r="B1854" s="128"/>
      <c r="C1854" s="128"/>
      <c r="D1854" s="128"/>
      <c r="E1854" s="128"/>
      <c r="F1854" s="128"/>
      <c r="G1854" s="128"/>
      <c r="H1854" s="128"/>
      <c r="I1854" s="128"/>
      <c r="J1854" s="128"/>
      <c r="K1854" s="128"/>
      <c r="L1854" s="128"/>
      <c r="M1854" s="128"/>
      <c r="N1854" s="128"/>
      <c r="O1854" s="128"/>
      <c r="P1854" s="128"/>
      <c r="Q1854" s="128"/>
      <c r="R1854" s="128"/>
      <c r="S1854" s="128"/>
      <c r="T1854" s="128"/>
      <c r="U1854" s="128"/>
      <c r="V1854" s="128"/>
      <c r="W1854" s="128"/>
      <c r="X1854" s="128"/>
      <c r="Y1854" s="128"/>
      <c r="Z1854" s="128"/>
      <c r="AA1854" s="128"/>
      <c r="AB1854" s="128"/>
      <c r="AC1854" s="128"/>
      <c r="AD1854" s="128"/>
      <c r="AE1854" s="128"/>
      <c r="AF1854" s="128"/>
      <c r="AG1854" s="128"/>
      <c r="AH1854" s="128"/>
    </row>
    <row r="1855" spans="1:34">
      <c r="A1855" s="128"/>
      <c r="B1855" s="128"/>
      <c r="C1855" s="128"/>
      <c r="D1855" s="128"/>
      <c r="E1855" s="128"/>
      <c r="F1855" s="128"/>
      <c r="G1855" s="128"/>
      <c r="H1855" s="128"/>
      <c r="I1855" s="128"/>
      <c r="J1855" s="128"/>
      <c r="K1855" s="128"/>
      <c r="L1855" s="128"/>
      <c r="M1855" s="128"/>
      <c r="N1855" s="128"/>
      <c r="O1855" s="128"/>
      <c r="P1855" s="128"/>
      <c r="Q1855" s="128"/>
      <c r="R1855" s="128"/>
      <c r="S1855" s="128"/>
      <c r="T1855" s="128"/>
      <c r="U1855" s="128"/>
      <c r="V1855" s="128"/>
      <c r="W1855" s="128"/>
      <c r="X1855" s="128"/>
      <c r="Y1855" s="128"/>
      <c r="Z1855" s="128"/>
      <c r="AA1855" s="128"/>
      <c r="AB1855" s="128"/>
      <c r="AC1855" s="128"/>
      <c r="AD1855" s="128"/>
      <c r="AE1855" s="128"/>
      <c r="AF1855" s="128"/>
      <c r="AG1855" s="128"/>
      <c r="AH1855" s="128"/>
    </row>
    <row r="1856" spans="1:34">
      <c r="A1856" s="128"/>
      <c r="B1856" s="128"/>
      <c r="C1856" s="128"/>
      <c r="D1856" s="128"/>
      <c r="E1856" s="128"/>
      <c r="F1856" s="128"/>
      <c r="G1856" s="128"/>
      <c r="H1856" s="128"/>
      <c r="I1856" s="128"/>
      <c r="J1856" s="128"/>
      <c r="K1856" s="128"/>
      <c r="L1856" s="128"/>
      <c r="M1856" s="128"/>
      <c r="N1856" s="128"/>
      <c r="O1856" s="128"/>
      <c r="P1856" s="128"/>
      <c r="Q1856" s="128"/>
      <c r="R1856" s="128"/>
      <c r="S1856" s="128"/>
      <c r="T1856" s="128"/>
      <c r="U1856" s="128"/>
      <c r="V1856" s="128"/>
      <c r="W1856" s="128"/>
      <c r="X1856" s="128"/>
      <c r="Y1856" s="128"/>
      <c r="Z1856" s="128"/>
      <c r="AA1856" s="128"/>
      <c r="AB1856" s="128"/>
      <c r="AC1856" s="128"/>
      <c r="AD1856" s="128"/>
      <c r="AE1856" s="128"/>
      <c r="AF1856" s="128"/>
      <c r="AG1856" s="128"/>
      <c r="AH1856" s="128"/>
    </row>
    <row r="1857" spans="1:34">
      <c r="A1857" s="128"/>
      <c r="B1857" s="128"/>
      <c r="C1857" s="128"/>
      <c r="D1857" s="128"/>
      <c r="E1857" s="128"/>
      <c r="F1857" s="128"/>
      <c r="G1857" s="128"/>
      <c r="H1857" s="128"/>
      <c r="I1857" s="128"/>
      <c r="J1857" s="128"/>
      <c r="K1857" s="128"/>
      <c r="L1857" s="128"/>
      <c r="M1857" s="128"/>
      <c r="N1857" s="128"/>
      <c r="O1857" s="128"/>
      <c r="P1857" s="128"/>
      <c r="Q1857" s="128"/>
      <c r="R1857" s="128"/>
      <c r="S1857" s="128"/>
      <c r="T1857" s="128"/>
      <c r="U1857" s="128"/>
      <c r="V1857" s="128"/>
      <c r="W1857" s="128"/>
      <c r="X1857" s="128"/>
      <c r="Y1857" s="128"/>
      <c r="Z1857" s="128"/>
      <c r="AA1857" s="128"/>
      <c r="AB1857" s="128"/>
      <c r="AC1857" s="128"/>
      <c r="AD1857" s="128"/>
      <c r="AE1857" s="128"/>
      <c r="AF1857" s="128"/>
      <c r="AG1857" s="128"/>
      <c r="AH1857" s="128"/>
    </row>
    <row r="1858" spans="1:34">
      <c r="A1858" s="128"/>
      <c r="B1858" s="128"/>
      <c r="C1858" s="128"/>
      <c r="D1858" s="128"/>
      <c r="E1858" s="128"/>
      <c r="F1858" s="128"/>
      <c r="G1858" s="128"/>
      <c r="H1858" s="128"/>
      <c r="I1858" s="128"/>
      <c r="J1858" s="128"/>
      <c r="K1858" s="128"/>
      <c r="L1858" s="128"/>
      <c r="M1858" s="128"/>
      <c r="N1858" s="128"/>
      <c r="O1858" s="128"/>
      <c r="P1858" s="128"/>
      <c r="Q1858" s="128"/>
      <c r="R1858" s="128"/>
      <c r="S1858" s="128"/>
      <c r="T1858" s="128"/>
      <c r="U1858" s="128"/>
      <c r="V1858" s="128"/>
      <c r="W1858" s="128"/>
      <c r="X1858" s="128"/>
      <c r="Y1858" s="128"/>
      <c r="Z1858" s="128"/>
      <c r="AA1858" s="128"/>
      <c r="AB1858" s="128"/>
      <c r="AC1858" s="128"/>
      <c r="AD1858" s="128"/>
      <c r="AE1858" s="128"/>
      <c r="AF1858" s="128"/>
      <c r="AG1858" s="128"/>
      <c r="AH1858" s="128"/>
    </row>
    <row r="1859" spans="1:34">
      <c r="A1859" s="128"/>
      <c r="B1859" s="128"/>
      <c r="C1859" s="128"/>
      <c r="D1859" s="128"/>
      <c r="E1859" s="128"/>
      <c r="F1859" s="128"/>
      <c r="G1859" s="128"/>
      <c r="H1859" s="128"/>
      <c r="I1859" s="128"/>
      <c r="J1859" s="128"/>
      <c r="K1859" s="128"/>
      <c r="L1859" s="128"/>
      <c r="M1859" s="128"/>
      <c r="N1859" s="128"/>
      <c r="O1859" s="128"/>
      <c r="P1859" s="128"/>
      <c r="Q1859" s="128"/>
      <c r="R1859" s="128"/>
      <c r="S1859" s="128"/>
      <c r="T1859" s="128"/>
      <c r="U1859" s="128"/>
      <c r="V1859" s="128"/>
      <c r="W1859" s="128"/>
      <c r="X1859" s="128"/>
      <c r="Y1859" s="128"/>
      <c r="Z1859" s="128"/>
      <c r="AA1859" s="128"/>
      <c r="AB1859" s="128"/>
      <c r="AC1859" s="128"/>
      <c r="AD1859" s="128"/>
      <c r="AE1859" s="128"/>
      <c r="AF1859" s="128"/>
      <c r="AG1859" s="128"/>
      <c r="AH1859" s="128"/>
    </row>
    <row r="1860" spans="1:34">
      <c r="A1860" s="128"/>
      <c r="B1860" s="128"/>
      <c r="C1860" s="128"/>
      <c r="D1860" s="128"/>
      <c r="E1860" s="128"/>
      <c r="F1860" s="128"/>
      <c r="G1860" s="128"/>
      <c r="H1860" s="128"/>
      <c r="I1860" s="128"/>
      <c r="J1860" s="128"/>
      <c r="K1860" s="128"/>
      <c r="L1860" s="128"/>
      <c r="M1860" s="128"/>
      <c r="N1860" s="128"/>
      <c r="O1860" s="128"/>
      <c r="P1860" s="128"/>
      <c r="Q1860" s="128"/>
      <c r="R1860" s="128"/>
      <c r="S1860" s="128"/>
      <c r="T1860" s="128"/>
      <c r="U1860" s="128"/>
      <c r="V1860" s="128"/>
      <c r="W1860" s="128"/>
      <c r="X1860" s="128"/>
      <c r="Y1860" s="128"/>
      <c r="Z1860" s="128"/>
      <c r="AA1860" s="128"/>
      <c r="AB1860" s="128"/>
      <c r="AC1860" s="128"/>
      <c r="AD1860" s="128"/>
      <c r="AE1860" s="128"/>
      <c r="AF1860" s="128"/>
      <c r="AG1860" s="128"/>
      <c r="AH1860" s="128"/>
    </row>
    <row r="1861" spans="1:34">
      <c r="A1861" s="128"/>
      <c r="B1861" s="128"/>
      <c r="C1861" s="128"/>
      <c r="D1861" s="128"/>
      <c r="E1861" s="128"/>
      <c r="F1861" s="128"/>
      <c r="G1861" s="128"/>
      <c r="H1861" s="128"/>
      <c r="I1861" s="128"/>
      <c r="J1861" s="128"/>
      <c r="K1861" s="128"/>
      <c r="L1861" s="128"/>
      <c r="M1861" s="128"/>
      <c r="N1861" s="128"/>
      <c r="O1861" s="128"/>
      <c r="P1861" s="128"/>
      <c r="Q1861" s="128"/>
      <c r="R1861" s="128"/>
      <c r="S1861" s="128"/>
      <c r="T1861" s="128"/>
      <c r="U1861" s="128"/>
      <c r="V1861" s="128"/>
      <c r="W1861" s="128"/>
      <c r="X1861" s="128"/>
      <c r="Y1861" s="128"/>
      <c r="Z1861" s="128"/>
      <c r="AA1861" s="128"/>
      <c r="AB1861" s="128"/>
      <c r="AC1861" s="128"/>
      <c r="AD1861" s="128"/>
      <c r="AE1861" s="128"/>
      <c r="AF1861" s="128"/>
      <c r="AG1861" s="128"/>
      <c r="AH1861" s="128"/>
    </row>
    <row r="1862" spans="1:34">
      <c r="A1862" s="128"/>
      <c r="B1862" s="128"/>
      <c r="C1862" s="128"/>
      <c r="D1862" s="128"/>
      <c r="E1862" s="128"/>
      <c r="F1862" s="128"/>
      <c r="G1862" s="128"/>
      <c r="H1862" s="128"/>
      <c r="I1862" s="128"/>
      <c r="J1862" s="128"/>
      <c r="K1862" s="128"/>
      <c r="L1862" s="128"/>
      <c r="M1862" s="128"/>
      <c r="N1862" s="128"/>
      <c r="O1862" s="128"/>
      <c r="P1862" s="128"/>
      <c r="Q1862" s="128"/>
      <c r="R1862" s="128"/>
      <c r="S1862" s="128"/>
      <c r="T1862" s="128"/>
      <c r="U1862" s="128"/>
      <c r="V1862" s="128"/>
      <c r="W1862" s="128"/>
      <c r="X1862" s="128"/>
      <c r="Y1862" s="128"/>
      <c r="Z1862" s="128"/>
      <c r="AA1862" s="128"/>
      <c r="AB1862" s="128"/>
      <c r="AC1862" s="128"/>
      <c r="AD1862" s="128"/>
      <c r="AE1862" s="128"/>
      <c r="AF1862" s="128"/>
      <c r="AG1862" s="128"/>
      <c r="AH1862" s="128"/>
    </row>
    <row r="1863" spans="1:34">
      <c r="A1863" s="128"/>
      <c r="B1863" s="128"/>
      <c r="C1863" s="128"/>
      <c r="D1863" s="128"/>
      <c r="E1863" s="128"/>
      <c r="F1863" s="128"/>
      <c r="G1863" s="128"/>
      <c r="H1863" s="128"/>
      <c r="I1863" s="128"/>
      <c r="J1863" s="128"/>
      <c r="K1863" s="128"/>
      <c r="L1863" s="128"/>
      <c r="M1863" s="128"/>
      <c r="N1863" s="128"/>
      <c r="O1863" s="128"/>
      <c r="P1863" s="128"/>
      <c r="Q1863" s="128"/>
      <c r="R1863" s="128"/>
      <c r="S1863" s="128"/>
      <c r="T1863" s="128"/>
      <c r="U1863" s="128"/>
      <c r="V1863" s="128"/>
      <c r="W1863" s="128"/>
      <c r="X1863" s="128"/>
      <c r="Y1863" s="128"/>
      <c r="Z1863" s="128"/>
      <c r="AA1863" s="128"/>
      <c r="AB1863" s="128"/>
      <c r="AC1863" s="128"/>
      <c r="AD1863" s="128"/>
      <c r="AE1863" s="128"/>
      <c r="AF1863" s="128"/>
      <c r="AG1863" s="128"/>
      <c r="AH1863" s="128"/>
    </row>
    <row r="1864" spans="1:34">
      <c r="A1864" s="128"/>
      <c r="B1864" s="128"/>
      <c r="C1864" s="128"/>
      <c r="D1864" s="128"/>
      <c r="E1864" s="128"/>
      <c r="F1864" s="128"/>
      <c r="G1864" s="128"/>
      <c r="H1864" s="128"/>
      <c r="I1864" s="128"/>
      <c r="J1864" s="128"/>
      <c r="K1864" s="128"/>
      <c r="L1864" s="128"/>
      <c r="M1864" s="128"/>
      <c r="N1864" s="128"/>
      <c r="O1864" s="128"/>
      <c r="P1864" s="128"/>
      <c r="Q1864" s="128"/>
      <c r="R1864" s="128"/>
      <c r="S1864" s="128"/>
      <c r="T1864" s="128"/>
      <c r="U1864" s="128"/>
      <c r="V1864" s="128"/>
      <c r="W1864" s="128"/>
      <c r="X1864" s="128"/>
      <c r="Y1864" s="128"/>
      <c r="Z1864" s="128"/>
      <c r="AA1864" s="128"/>
      <c r="AB1864" s="128"/>
      <c r="AC1864" s="128"/>
      <c r="AD1864" s="128"/>
      <c r="AE1864" s="128"/>
      <c r="AF1864" s="128"/>
      <c r="AG1864" s="128"/>
      <c r="AH1864" s="128"/>
    </row>
    <row r="1865" spans="1:34">
      <c r="A1865" s="128"/>
      <c r="B1865" s="128"/>
      <c r="C1865" s="128"/>
      <c r="D1865" s="128"/>
      <c r="E1865" s="128"/>
      <c r="F1865" s="128"/>
      <c r="G1865" s="128"/>
      <c r="H1865" s="128"/>
      <c r="I1865" s="128"/>
      <c r="J1865" s="128"/>
      <c r="K1865" s="128"/>
      <c r="L1865" s="128"/>
      <c r="M1865" s="128"/>
      <c r="N1865" s="128"/>
      <c r="O1865" s="128"/>
      <c r="P1865" s="128"/>
      <c r="Q1865" s="128"/>
      <c r="R1865" s="128"/>
      <c r="S1865" s="128"/>
      <c r="T1865" s="128"/>
      <c r="U1865" s="128"/>
      <c r="V1865" s="128"/>
      <c r="W1865" s="128"/>
      <c r="X1865" s="128"/>
      <c r="Y1865" s="128"/>
      <c r="Z1865" s="128"/>
      <c r="AA1865" s="128"/>
      <c r="AB1865" s="128"/>
      <c r="AC1865" s="128"/>
      <c r="AD1865" s="128"/>
      <c r="AE1865" s="128"/>
      <c r="AF1865" s="128"/>
      <c r="AG1865" s="128"/>
      <c r="AH1865" s="128"/>
    </row>
    <row r="1866" spans="1:34">
      <c r="A1866" s="128"/>
      <c r="B1866" s="128"/>
      <c r="C1866" s="128"/>
      <c r="D1866" s="128"/>
      <c r="E1866" s="128"/>
      <c r="F1866" s="128"/>
      <c r="G1866" s="128"/>
      <c r="H1866" s="128"/>
      <c r="I1866" s="128"/>
      <c r="J1866" s="128"/>
      <c r="K1866" s="128"/>
      <c r="L1866" s="128"/>
      <c r="M1866" s="128"/>
      <c r="N1866" s="128"/>
      <c r="O1866" s="128"/>
      <c r="P1866" s="128"/>
      <c r="Q1866" s="128"/>
      <c r="R1866" s="128"/>
      <c r="S1866" s="128"/>
      <c r="T1866" s="128"/>
      <c r="U1866" s="128"/>
      <c r="V1866" s="128"/>
      <c r="W1866" s="128"/>
      <c r="X1866" s="128"/>
      <c r="Y1866" s="128"/>
      <c r="Z1866" s="128"/>
      <c r="AA1866" s="128"/>
      <c r="AB1866" s="128"/>
      <c r="AC1866" s="128"/>
      <c r="AD1866" s="128"/>
      <c r="AE1866" s="128"/>
      <c r="AF1866" s="128"/>
      <c r="AG1866" s="128"/>
      <c r="AH1866" s="128"/>
    </row>
    <row r="1867" spans="1:34">
      <c r="A1867" s="128"/>
      <c r="B1867" s="128"/>
      <c r="C1867" s="128"/>
      <c r="D1867" s="128"/>
      <c r="E1867" s="128"/>
      <c r="F1867" s="128"/>
      <c r="G1867" s="128"/>
      <c r="H1867" s="128"/>
      <c r="I1867" s="128"/>
      <c r="J1867" s="128"/>
      <c r="K1867" s="128"/>
      <c r="L1867" s="128"/>
      <c r="M1867" s="128"/>
      <c r="N1867" s="128"/>
      <c r="O1867" s="128"/>
      <c r="P1867" s="128"/>
      <c r="Q1867" s="128"/>
      <c r="R1867" s="128"/>
      <c r="S1867" s="128"/>
      <c r="T1867" s="128"/>
      <c r="U1867" s="128"/>
      <c r="V1867" s="128"/>
      <c r="W1867" s="128"/>
      <c r="X1867" s="128"/>
      <c r="Y1867" s="128"/>
      <c r="Z1867" s="128"/>
      <c r="AA1867" s="128"/>
      <c r="AB1867" s="128"/>
      <c r="AC1867" s="128"/>
      <c r="AD1867" s="128"/>
      <c r="AE1867" s="128"/>
      <c r="AF1867" s="128"/>
      <c r="AG1867" s="128"/>
      <c r="AH1867" s="128"/>
    </row>
    <row r="1868" spans="1:34">
      <c r="A1868" s="128"/>
      <c r="B1868" s="128"/>
      <c r="C1868" s="128"/>
      <c r="D1868" s="128"/>
      <c r="E1868" s="128"/>
      <c r="F1868" s="128"/>
      <c r="G1868" s="128"/>
      <c r="H1868" s="128"/>
      <c r="I1868" s="128"/>
      <c r="J1868" s="128"/>
      <c r="K1868" s="128"/>
      <c r="L1868" s="128"/>
      <c r="M1868" s="128"/>
      <c r="N1868" s="128"/>
      <c r="O1868" s="128"/>
      <c r="P1868" s="128"/>
      <c r="Q1868" s="128"/>
      <c r="R1868" s="128"/>
      <c r="S1868" s="128"/>
      <c r="T1868" s="128"/>
      <c r="U1868" s="128"/>
      <c r="V1868" s="128"/>
      <c r="W1868" s="128"/>
      <c r="X1868" s="128"/>
      <c r="Y1868" s="128"/>
      <c r="Z1868" s="128"/>
      <c r="AA1868" s="128"/>
      <c r="AB1868" s="128"/>
      <c r="AC1868" s="128"/>
      <c r="AD1868" s="128"/>
      <c r="AE1868" s="128"/>
      <c r="AF1868" s="128"/>
      <c r="AG1868" s="128"/>
      <c r="AH1868" s="128"/>
    </row>
    <row r="1869" spans="1:34">
      <c r="A1869" s="128"/>
      <c r="B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28"/>
      <c r="AA1869" s="128"/>
      <c r="AB1869" s="128"/>
      <c r="AC1869" s="128"/>
      <c r="AD1869" s="128"/>
      <c r="AE1869" s="128"/>
      <c r="AF1869" s="128"/>
      <c r="AG1869" s="128"/>
      <c r="AH1869" s="128"/>
    </row>
    <row r="1870" spans="1:34">
      <c r="A1870" s="128"/>
      <c r="B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28"/>
      <c r="W1870" s="128"/>
      <c r="X1870" s="128"/>
      <c r="Y1870" s="128"/>
      <c r="Z1870" s="128"/>
      <c r="AA1870" s="128"/>
      <c r="AB1870" s="128"/>
      <c r="AC1870" s="128"/>
      <c r="AD1870" s="128"/>
      <c r="AE1870" s="128"/>
      <c r="AF1870" s="128"/>
      <c r="AG1870" s="128"/>
      <c r="AH1870" s="128"/>
    </row>
    <row r="1871" spans="1:34">
      <c r="A1871" s="128"/>
      <c r="B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28"/>
      <c r="AA1871" s="128"/>
      <c r="AB1871" s="128"/>
      <c r="AC1871" s="128"/>
      <c r="AD1871" s="128"/>
      <c r="AE1871" s="128"/>
      <c r="AF1871" s="128"/>
      <c r="AG1871" s="128"/>
      <c r="AH1871" s="128"/>
    </row>
    <row r="1872" spans="1:34">
      <c r="A1872" s="128"/>
      <c r="B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W1872" s="128"/>
      <c r="X1872" s="128"/>
      <c r="Y1872" s="128"/>
      <c r="Z1872" s="128"/>
      <c r="AA1872" s="128"/>
      <c r="AB1872" s="128"/>
      <c r="AC1872" s="128"/>
      <c r="AD1872" s="128"/>
      <c r="AE1872" s="128"/>
      <c r="AF1872" s="128"/>
      <c r="AG1872" s="128"/>
      <c r="AH1872" s="128"/>
    </row>
    <row r="1873" spans="1:34">
      <c r="A1873" s="128"/>
      <c r="B1873" s="128"/>
      <c r="C1873" s="128"/>
      <c r="D1873" s="128"/>
      <c r="E1873" s="128"/>
      <c r="F1873" s="128"/>
      <c r="G1873" s="128"/>
      <c r="H1873" s="128"/>
      <c r="I1873" s="128"/>
      <c r="J1873" s="128"/>
      <c r="K1873" s="128"/>
      <c r="L1873" s="128"/>
      <c r="M1873" s="128"/>
      <c r="N1873" s="128"/>
      <c r="O1873" s="128"/>
      <c r="P1873" s="128"/>
      <c r="Q1873" s="128"/>
      <c r="R1873" s="128"/>
      <c r="S1873" s="128"/>
      <c r="T1873" s="128"/>
      <c r="U1873" s="128"/>
      <c r="V1873" s="128"/>
      <c r="W1873" s="128"/>
      <c r="X1873" s="128"/>
      <c r="Y1873" s="128"/>
      <c r="Z1873" s="128"/>
      <c r="AA1873" s="128"/>
      <c r="AB1873" s="128"/>
      <c r="AC1873" s="128"/>
      <c r="AD1873" s="128"/>
      <c r="AE1873" s="128"/>
      <c r="AF1873" s="128"/>
      <c r="AG1873" s="128"/>
      <c r="AH1873" s="128"/>
    </row>
    <row r="1874" spans="1:34">
      <c r="A1874" s="128"/>
      <c r="B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X1874" s="128"/>
      <c r="Y1874" s="128"/>
      <c r="Z1874" s="128"/>
      <c r="AA1874" s="128"/>
      <c r="AB1874" s="128"/>
      <c r="AC1874" s="128"/>
      <c r="AD1874" s="128"/>
      <c r="AE1874" s="128"/>
      <c r="AF1874" s="128"/>
      <c r="AG1874" s="128"/>
      <c r="AH1874" s="128"/>
    </row>
    <row r="1875" spans="1:34">
      <c r="A1875" s="128"/>
      <c r="B1875" s="128"/>
      <c r="C1875" s="128"/>
      <c r="D1875" s="128"/>
      <c r="E1875" s="128"/>
      <c r="F1875" s="128"/>
      <c r="G1875" s="128"/>
      <c r="H1875" s="128"/>
      <c r="I1875" s="128"/>
      <c r="J1875" s="128"/>
      <c r="K1875" s="128"/>
      <c r="L1875" s="128"/>
      <c r="M1875" s="128"/>
      <c r="N1875" s="128"/>
      <c r="O1875" s="128"/>
      <c r="P1875" s="128"/>
      <c r="Q1875" s="128"/>
      <c r="R1875" s="128"/>
      <c r="S1875" s="128"/>
      <c r="T1875" s="128"/>
      <c r="U1875" s="128"/>
      <c r="V1875" s="128"/>
      <c r="W1875" s="128"/>
      <c r="X1875" s="128"/>
      <c r="Y1875" s="128"/>
      <c r="Z1875" s="128"/>
      <c r="AA1875" s="128"/>
      <c r="AB1875" s="128"/>
      <c r="AC1875" s="128"/>
      <c r="AD1875" s="128"/>
      <c r="AE1875" s="128"/>
      <c r="AF1875" s="128"/>
      <c r="AG1875" s="128"/>
      <c r="AH1875" s="128"/>
    </row>
    <row r="1876" spans="1:34">
      <c r="A1876" s="128"/>
      <c r="B1876" s="128"/>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X1876" s="128"/>
      <c r="Y1876" s="128"/>
      <c r="Z1876" s="128"/>
      <c r="AA1876" s="128"/>
      <c r="AB1876" s="128"/>
      <c r="AC1876" s="128"/>
      <c r="AD1876" s="128"/>
      <c r="AE1876" s="128"/>
      <c r="AF1876" s="128"/>
      <c r="AG1876" s="128"/>
      <c r="AH1876" s="128"/>
    </row>
    <row r="1877" spans="1:34">
      <c r="A1877" s="128"/>
      <c r="B1877" s="128"/>
      <c r="C1877" s="128"/>
      <c r="D1877" s="128"/>
      <c r="E1877" s="128"/>
      <c r="F1877" s="128"/>
      <c r="G1877" s="128"/>
      <c r="H1877" s="128"/>
      <c r="I1877" s="128"/>
      <c r="J1877" s="128"/>
      <c r="K1877" s="128"/>
      <c r="L1877" s="128"/>
      <c r="M1877" s="128"/>
      <c r="N1877" s="128"/>
      <c r="O1877" s="128"/>
      <c r="P1877" s="128"/>
      <c r="Q1877" s="128"/>
      <c r="R1877" s="128"/>
      <c r="S1877" s="128"/>
      <c r="T1877" s="128"/>
      <c r="U1877" s="128"/>
      <c r="V1877" s="128"/>
      <c r="W1877" s="128"/>
      <c r="X1877" s="128"/>
      <c r="Y1877" s="128"/>
      <c r="Z1877" s="128"/>
      <c r="AA1877" s="128"/>
      <c r="AB1877" s="128"/>
      <c r="AC1877" s="128"/>
      <c r="AD1877" s="128"/>
      <c r="AE1877" s="128"/>
      <c r="AF1877" s="128"/>
      <c r="AG1877" s="128"/>
      <c r="AH1877" s="128"/>
    </row>
    <row r="1878" spans="1:34">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X1878" s="128"/>
      <c r="Y1878" s="128"/>
      <c r="Z1878" s="128"/>
      <c r="AA1878" s="128"/>
      <c r="AB1878" s="128"/>
      <c r="AC1878" s="128"/>
      <c r="AD1878" s="128"/>
      <c r="AE1878" s="128"/>
      <c r="AF1878" s="128"/>
      <c r="AG1878" s="128"/>
      <c r="AH1878" s="128"/>
    </row>
    <row r="1879" spans="1:34">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X1879" s="128"/>
      <c r="Y1879" s="128"/>
      <c r="Z1879" s="128"/>
      <c r="AA1879" s="128"/>
      <c r="AB1879" s="128"/>
      <c r="AC1879" s="128"/>
      <c r="AD1879" s="128"/>
      <c r="AE1879" s="128"/>
      <c r="AF1879" s="128"/>
      <c r="AG1879" s="128"/>
      <c r="AH1879" s="128"/>
    </row>
    <row r="1880" spans="1:34">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X1880" s="128"/>
      <c r="Y1880" s="128"/>
      <c r="Z1880" s="128"/>
      <c r="AA1880" s="128"/>
      <c r="AB1880" s="128"/>
      <c r="AC1880" s="128"/>
      <c r="AD1880" s="128"/>
      <c r="AE1880" s="128"/>
      <c r="AF1880" s="128"/>
      <c r="AG1880" s="128"/>
      <c r="AH1880" s="128"/>
    </row>
    <row r="1881" spans="1:34">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X1881" s="128"/>
      <c r="Y1881" s="128"/>
      <c r="Z1881" s="128"/>
      <c r="AA1881" s="128"/>
      <c r="AB1881" s="128"/>
      <c r="AC1881" s="128"/>
      <c r="AD1881" s="128"/>
      <c r="AE1881" s="128"/>
      <c r="AF1881" s="128"/>
      <c r="AG1881" s="128"/>
      <c r="AH1881" s="128"/>
    </row>
    <row r="1882" spans="1:34">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X1882" s="128"/>
      <c r="Y1882" s="128"/>
      <c r="Z1882" s="128"/>
      <c r="AA1882" s="128"/>
      <c r="AB1882" s="128"/>
      <c r="AC1882" s="128"/>
      <c r="AD1882" s="128"/>
      <c r="AE1882" s="128"/>
      <c r="AF1882" s="128"/>
      <c r="AG1882" s="128"/>
      <c r="AH1882" s="128"/>
    </row>
    <row r="1883" spans="1:34">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X1883" s="128"/>
      <c r="Y1883" s="128"/>
      <c r="Z1883" s="128"/>
      <c r="AA1883" s="128"/>
      <c r="AB1883" s="128"/>
      <c r="AC1883" s="128"/>
      <c r="AD1883" s="128"/>
      <c r="AE1883" s="128"/>
      <c r="AF1883" s="128"/>
      <c r="AG1883" s="128"/>
      <c r="AH1883" s="128"/>
    </row>
    <row r="1884" spans="1:34">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X1884" s="128"/>
      <c r="Y1884" s="128"/>
      <c r="Z1884" s="128"/>
      <c r="AA1884" s="128"/>
      <c r="AB1884" s="128"/>
      <c r="AC1884" s="128"/>
      <c r="AD1884" s="128"/>
      <c r="AE1884" s="128"/>
      <c r="AF1884" s="128"/>
      <c r="AG1884" s="128"/>
      <c r="AH1884" s="128"/>
    </row>
    <row r="1885" spans="1:34">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X1885" s="128"/>
      <c r="Y1885" s="128"/>
      <c r="Z1885" s="128"/>
      <c r="AA1885" s="128"/>
      <c r="AB1885" s="128"/>
      <c r="AC1885" s="128"/>
      <c r="AD1885" s="128"/>
      <c r="AE1885" s="128"/>
      <c r="AF1885" s="128"/>
      <c r="AG1885" s="128"/>
      <c r="AH1885" s="128"/>
    </row>
    <row r="1886" spans="1:34">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X1886" s="128"/>
      <c r="Y1886" s="128"/>
      <c r="Z1886" s="128"/>
      <c r="AA1886" s="128"/>
      <c r="AB1886" s="128"/>
      <c r="AC1886" s="128"/>
      <c r="AD1886" s="128"/>
      <c r="AE1886" s="128"/>
      <c r="AF1886" s="128"/>
      <c r="AG1886" s="128"/>
      <c r="AH1886" s="128"/>
    </row>
    <row r="1887" spans="1:34">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X1887" s="128"/>
      <c r="Y1887" s="128"/>
      <c r="Z1887" s="128"/>
      <c r="AA1887" s="128"/>
      <c r="AB1887" s="128"/>
      <c r="AC1887" s="128"/>
      <c r="AD1887" s="128"/>
      <c r="AE1887" s="128"/>
      <c r="AF1887" s="128"/>
      <c r="AG1887" s="128"/>
      <c r="AH1887" s="128"/>
    </row>
    <row r="1888" spans="1:34">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X1888" s="128"/>
      <c r="Y1888" s="128"/>
      <c r="Z1888" s="128"/>
      <c r="AA1888" s="128"/>
      <c r="AB1888" s="128"/>
      <c r="AC1888" s="128"/>
      <c r="AD1888" s="128"/>
      <c r="AE1888" s="128"/>
      <c r="AF1888" s="128"/>
      <c r="AG1888" s="128"/>
      <c r="AH1888" s="128"/>
    </row>
    <row r="1889" spans="1:34">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X1889" s="128"/>
      <c r="Y1889" s="128"/>
      <c r="Z1889" s="128"/>
      <c r="AA1889" s="128"/>
      <c r="AB1889" s="128"/>
      <c r="AC1889" s="128"/>
      <c r="AD1889" s="128"/>
      <c r="AE1889" s="128"/>
      <c r="AF1889" s="128"/>
      <c r="AG1889" s="128"/>
      <c r="AH1889" s="128"/>
    </row>
    <row r="1890" spans="1:34">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X1890" s="128"/>
      <c r="Y1890" s="128"/>
      <c r="Z1890" s="128"/>
      <c r="AA1890" s="128"/>
      <c r="AB1890" s="128"/>
      <c r="AC1890" s="128"/>
      <c r="AD1890" s="128"/>
      <c r="AE1890" s="128"/>
      <c r="AF1890" s="128"/>
      <c r="AG1890" s="128"/>
      <c r="AH1890" s="128"/>
    </row>
    <row r="1891" spans="1:34">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X1891" s="128"/>
      <c r="Y1891" s="128"/>
      <c r="Z1891" s="128"/>
      <c r="AA1891" s="128"/>
      <c r="AB1891" s="128"/>
      <c r="AC1891" s="128"/>
      <c r="AD1891" s="128"/>
      <c r="AE1891" s="128"/>
      <c r="AF1891" s="128"/>
      <c r="AG1891" s="128"/>
      <c r="AH1891" s="128"/>
    </row>
    <row r="1892" spans="1:34">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X1892" s="128"/>
      <c r="Y1892" s="128"/>
      <c r="Z1892" s="128"/>
      <c r="AA1892" s="128"/>
      <c r="AB1892" s="128"/>
      <c r="AC1892" s="128"/>
      <c r="AD1892" s="128"/>
      <c r="AE1892" s="128"/>
      <c r="AF1892" s="128"/>
      <c r="AG1892" s="128"/>
      <c r="AH1892" s="128"/>
    </row>
    <row r="1893" spans="1:34">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X1893" s="128"/>
      <c r="Y1893" s="128"/>
      <c r="Z1893" s="128"/>
      <c r="AA1893" s="128"/>
      <c r="AB1893" s="128"/>
      <c r="AC1893" s="128"/>
      <c r="AD1893" s="128"/>
      <c r="AE1893" s="128"/>
      <c r="AF1893" s="128"/>
      <c r="AG1893" s="128"/>
      <c r="AH1893" s="128"/>
    </row>
    <row r="1894" spans="1:34">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X1894" s="128"/>
      <c r="Y1894" s="128"/>
      <c r="Z1894" s="128"/>
      <c r="AA1894" s="128"/>
      <c r="AB1894" s="128"/>
      <c r="AC1894" s="128"/>
      <c r="AD1894" s="128"/>
      <c r="AE1894" s="128"/>
      <c r="AF1894" s="128"/>
      <c r="AG1894" s="128"/>
      <c r="AH1894" s="128"/>
    </row>
    <row r="1895" spans="1:34">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X1895" s="128"/>
      <c r="Y1895" s="128"/>
      <c r="Z1895" s="128"/>
      <c r="AA1895" s="128"/>
      <c r="AB1895" s="128"/>
      <c r="AC1895" s="128"/>
      <c r="AD1895" s="128"/>
      <c r="AE1895" s="128"/>
      <c r="AF1895" s="128"/>
      <c r="AG1895" s="128"/>
      <c r="AH1895" s="128"/>
    </row>
    <row r="1896" spans="1:34">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X1896" s="128"/>
      <c r="Y1896" s="128"/>
      <c r="Z1896" s="128"/>
      <c r="AA1896" s="128"/>
      <c r="AB1896" s="128"/>
      <c r="AC1896" s="128"/>
      <c r="AD1896" s="128"/>
      <c r="AE1896" s="128"/>
      <c r="AF1896" s="128"/>
      <c r="AG1896" s="128"/>
      <c r="AH1896" s="128"/>
    </row>
    <row r="1897" spans="1:34">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X1897" s="128"/>
      <c r="Y1897" s="128"/>
      <c r="Z1897" s="128"/>
      <c r="AA1897" s="128"/>
      <c r="AB1897" s="128"/>
      <c r="AC1897" s="128"/>
      <c r="AD1897" s="128"/>
      <c r="AE1897" s="128"/>
      <c r="AF1897" s="128"/>
      <c r="AG1897" s="128"/>
      <c r="AH1897" s="128"/>
    </row>
    <row r="1898" spans="1:34">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X1898" s="128"/>
      <c r="Y1898" s="128"/>
      <c r="Z1898" s="128"/>
      <c r="AA1898" s="128"/>
      <c r="AB1898" s="128"/>
      <c r="AC1898" s="128"/>
      <c r="AD1898" s="128"/>
      <c r="AE1898" s="128"/>
      <c r="AF1898" s="128"/>
      <c r="AG1898" s="128"/>
      <c r="AH1898" s="128"/>
    </row>
    <row r="1899" spans="1:34">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X1899" s="128"/>
      <c r="Y1899" s="128"/>
      <c r="Z1899" s="128"/>
      <c r="AA1899" s="128"/>
      <c r="AB1899" s="128"/>
      <c r="AC1899" s="128"/>
      <c r="AD1899" s="128"/>
      <c r="AE1899" s="128"/>
      <c r="AF1899" s="128"/>
      <c r="AG1899" s="128"/>
      <c r="AH1899" s="128"/>
    </row>
    <row r="1900" spans="1:34">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X1900" s="128"/>
      <c r="Y1900" s="128"/>
      <c r="Z1900" s="128"/>
      <c r="AA1900" s="128"/>
      <c r="AB1900" s="128"/>
      <c r="AC1900" s="128"/>
      <c r="AD1900" s="128"/>
      <c r="AE1900" s="128"/>
      <c r="AF1900" s="128"/>
      <c r="AG1900" s="128"/>
      <c r="AH1900" s="128"/>
    </row>
    <row r="1901" spans="1:34">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X1901" s="128"/>
      <c r="Y1901" s="128"/>
      <c r="Z1901" s="128"/>
      <c r="AA1901" s="128"/>
      <c r="AB1901" s="128"/>
      <c r="AC1901" s="128"/>
      <c r="AD1901" s="128"/>
      <c r="AE1901" s="128"/>
      <c r="AF1901" s="128"/>
      <c r="AG1901" s="128"/>
      <c r="AH1901" s="128"/>
    </row>
    <row r="1902" spans="1:34">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X1902" s="128"/>
      <c r="Y1902" s="128"/>
      <c r="Z1902" s="128"/>
      <c r="AA1902" s="128"/>
      <c r="AB1902" s="128"/>
      <c r="AC1902" s="128"/>
      <c r="AD1902" s="128"/>
      <c r="AE1902" s="128"/>
      <c r="AF1902" s="128"/>
      <c r="AG1902" s="128"/>
      <c r="AH1902" s="128"/>
    </row>
    <row r="1903" spans="1:34">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V1903" s="128"/>
      <c r="W1903" s="128"/>
      <c r="X1903" s="128"/>
      <c r="Y1903" s="128"/>
      <c r="Z1903" s="128"/>
      <c r="AA1903" s="128"/>
      <c r="AB1903" s="128"/>
      <c r="AC1903" s="128"/>
      <c r="AD1903" s="128"/>
      <c r="AE1903" s="128"/>
      <c r="AF1903" s="128"/>
      <c r="AG1903" s="128"/>
      <c r="AH1903" s="128"/>
    </row>
    <row r="1904" spans="1:34">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V1904" s="128"/>
      <c r="W1904" s="128"/>
      <c r="X1904" s="128"/>
      <c r="Y1904" s="128"/>
      <c r="Z1904" s="128"/>
      <c r="AA1904" s="128"/>
      <c r="AB1904" s="128"/>
      <c r="AC1904" s="128"/>
      <c r="AD1904" s="128"/>
      <c r="AE1904" s="128"/>
      <c r="AF1904" s="128"/>
      <c r="AG1904" s="128"/>
      <c r="AH1904" s="128"/>
    </row>
    <row r="1905" spans="1:34">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V1905" s="128"/>
      <c r="W1905" s="128"/>
      <c r="X1905" s="128"/>
      <c r="Y1905" s="128"/>
      <c r="Z1905" s="128"/>
      <c r="AA1905" s="128"/>
      <c r="AB1905" s="128"/>
      <c r="AC1905" s="128"/>
      <c r="AD1905" s="128"/>
      <c r="AE1905" s="128"/>
      <c r="AF1905" s="128"/>
      <c r="AG1905" s="128"/>
      <c r="AH1905" s="128"/>
    </row>
    <row r="1906" spans="1:34">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V1906" s="128"/>
      <c r="W1906" s="128"/>
      <c r="X1906" s="128"/>
      <c r="Y1906" s="128"/>
      <c r="Z1906" s="128"/>
      <c r="AA1906" s="128"/>
      <c r="AB1906" s="128"/>
      <c r="AC1906" s="128"/>
      <c r="AD1906" s="128"/>
      <c r="AE1906" s="128"/>
      <c r="AF1906" s="128"/>
      <c r="AG1906" s="128"/>
      <c r="AH1906" s="128"/>
    </row>
    <row r="1907" spans="1:34">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V1907" s="128"/>
      <c r="W1907" s="128"/>
      <c r="X1907" s="128"/>
      <c r="Y1907" s="128"/>
      <c r="Z1907" s="128"/>
      <c r="AA1907" s="128"/>
      <c r="AB1907" s="128"/>
      <c r="AC1907" s="128"/>
      <c r="AD1907" s="128"/>
      <c r="AE1907" s="128"/>
      <c r="AF1907" s="128"/>
      <c r="AG1907" s="128"/>
      <c r="AH1907" s="128"/>
    </row>
    <row r="1908" spans="1:34">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V1908" s="128"/>
      <c r="W1908" s="128"/>
      <c r="X1908" s="128"/>
      <c r="Y1908" s="128"/>
      <c r="Z1908" s="128"/>
      <c r="AA1908" s="128"/>
      <c r="AB1908" s="128"/>
      <c r="AC1908" s="128"/>
      <c r="AD1908" s="128"/>
      <c r="AE1908" s="128"/>
      <c r="AF1908" s="128"/>
      <c r="AG1908" s="128"/>
      <c r="AH1908" s="128"/>
    </row>
    <row r="1909" spans="1:34">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V1909" s="128"/>
      <c r="W1909" s="128"/>
      <c r="X1909" s="128"/>
      <c r="Y1909" s="128"/>
      <c r="Z1909" s="128"/>
      <c r="AA1909" s="128"/>
      <c r="AB1909" s="128"/>
      <c r="AC1909" s="128"/>
      <c r="AD1909" s="128"/>
      <c r="AE1909" s="128"/>
      <c r="AF1909" s="128"/>
      <c r="AG1909" s="128"/>
      <c r="AH1909" s="128"/>
    </row>
    <row r="1910" spans="1:34">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V1910" s="128"/>
      <c r="W1910" s="128"/>
      <c r="X1910" s="128"/>
      <c r="Y1910" s="128"/>
      <c r="Z1910" s="128"/>
      <c r="AA1910" s="128"/>
      <c r="AB1910" s="128"/>
      <c r="AC1910" s="128"/>
      <c r="AD1910" s="128"/>
      <c r="AE1910" s="128"/>
      <c r="AF1910" s="128"/>
      <c r="AG1910" s="128"/>
      <c r="AH1910" s="128"/>
    </row>
    <row r="1911" spans="1:34">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V1911" s="128"/>
      <c r="W1911" s="128"/>
      <c r="X1911" s="128"/>
      <c r="Y1911" s="128"/>
      <c r="Z1911" s="128"/>
      <c r="AA1911" s="128"/>
      <c r="AB1911" s="128"/>
      <c r="AC1911" s="128"/>
      <c r="AD1911" s="128"/>
      <c r="AE1911" s="128"/>
      <c r="AF1911" s="128"/>
      <c r="AG1911" s="128"/>
      <c r="AH1911" s="128"/>
    </row>
    <row r="1912" spans="1:34">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V1912" s="128"/>
      <c r="W1912" s="128"/>
      <c r="X1912" s="128"/>
      <c r="Y1912" s="128"/>
      <c r="Z1912" s="128"/>
      <c r="AA1912" s="128"/>
      <c r="AB1912" s="128"/>
      <c r="AC1912" s="128"/>
      <c r="AD1912" s="128"/>
      <c r="AE1912" s="128"/>
      <c r="AF1912" s="128"/>
      <c r="AG1912" s="128"/>
      <c r="AH1912" s="128"/>
    </row>
    <row r="1913" spans="1:34">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V1913" s="128"/>
      <c r="W1913" s="128"/>
      <c r="X1913" s="128"/>
      <c r="Y1913" s="128"/>
      <c r="Z1913" s="128"/>
      <c r="AA1913" s="128"/>
      <c r="AB1913" s="128"/>
      <c r="AC1913" s="128"/>
      <c r="AD1913" s="128"/>
      <c r="AE1913" s="128"/>
      <c r="AF1913" s="128"/>
      <c r="AG1913" s="128"/>
      <c r="AH1913" s="128"/>
    </row>
    <row r="1914" spans="1:34">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V1914" s="128"/>
      <c r="W1914" s="128"/>
      <c r="X1914" s="128"/>
      <c r="Y1914" s="128"/>
      <c r="Z1914" s="128"/>
      <c r="AA1914" s="128"/>
      <c r="AB1914" s="128"/>
      <c r="AC1914" s="128"/>
      <c r="AD1914" s="128"/>
      <c r="AE1914" s="128"/>
      <c r="AF1914" s="128"/>
      <c r="AG1914" s="128"/>
      <c r="AH1914" s="128"/>
    </row>
    <row r="1915" spans="1:34">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V1915" s="128"/>
      <c r="W1915" s="128"/>
      <c r="X1915" s="128"/>
      <c r="Y1915" s="128"/>
      <c r="Z1915" s="128"/>
      <c r="AA1915" s="128"/>
      <c r="AB1915" s="128"/>
      <c r="AC1915" s="128"/>
      <c r="AD1915" s="128"/>
      <c r="AE1915" s="128"/>
      <c r="AF1915" s="128"/>
      <c r="AG1915" s="128"/>
      <c r="AH1915" s="128"/>
    </row>
    <row r="1916" spans="1:34">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V1916" s="128"/>
      <c r="W1916" s="128"/>
      <c r="X1916" s="128"/>
      <c r="Y1916" s="128"/>
      <c r="Z1916" s="128"/>
      <c r="AA1916" s="128"/>
      <c r="AB1916" s="128"/>
      <c r="AC1916" s="128"/>
      <c r="AD1916" s="128"/>
      <c r="AE1916" s="128"/>
      <c r="AF1916" s="128"/>
      <c r="AG1916" s="128"/>
      <c r="AH1916" s="128"/>
    </row>
    <row r="1917" spans="1:34">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V1917" s="128"/>
      <c r="W1917" s="128"/>
      <c r="X1917" s="128"/>
      <c r="Y1917" s="128"/>
      <c r="Z1917" s="128"/>
      <c r="AA1917" s="128"/>
      <c r="AB1917" s="128"/>
      <c r="AC1917" s="128"/>
      <c r="AD1917" s="128"/>
      <c r="AE1917" s="128"/>
      <c r="AF1917" s="128"/>
      <c r="AG1917" s="128"/>
      <c r="AH1917" s="128"/>
    </row>
    <row r="1918" spans="1:34">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V1918" s="128"/>
      <c r="W1918" s="128"/>
      <c r="X1918" s="128"/>
      <c r="Y1918" s="128"/>
      <c r="Z1918" s="128"/>
      <c r="AA1918" s="128"/>
      <c r="AB1918" s="128"/>
      <c r="AC1918" s="128"/>
      <c r="AD1918" s="128"/>
      <c r="AE1918" s="128"/>
      <c r="AF1918" s="128"/>
      <c r="AG1918" s="128"/>
      <c r="AH1918" s="128"/>
    </row>
    <row r="1919" spans="1:34">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V1919" s="128"/>
      <c r="W1919" s="128"/>
      <c r="X1919" s="128"/>
      <c r="Y1919" s="128"/>
      <c r="Z1919" s="128"/>
      <c r="AA1919" s="128"/>
      <c r="AB1919" s="128"/>
      <c r="AC1919" s="128"/>
      <c r="AD1919" s="128"/>
      <c r="AE1919" s="128"/>
      <c r="AF1919" s="128"/>
      <c r="AG1919" s="128"/>
      <c r="AH1919" s="128"/>
    </row>
    <row r="1920" spans="1:34">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V1920" s="128"/>
      <c r="W1920" s="128"/>
      <c r="X1920" s="128"/>
      <c r="Y1920" s="128"/>
      <c r="Z1920" s="128"/>
      <c r="AA1920" s="128"/>
      <c r="AB1920" s="128"/>
      <c r="AC1920" s="128"/>
      <c r="AD1920" s="128"/>
      <c r="AE1920" s="128"/>
      <c r="AF1920" s="128"/>
      <c r="AG1920" s="128"/>
      <c r="AH1920" s="128"/>
    </row>
    <row r="1921" spans="1:34">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V1921" s="128"/>
      <c r="W1921" s="128"/>
      <c r="X1921" s="128"/>
      <c r="Y1921" s="128"/>
      <c r="Z1921" s="128"/>
      <c r="AA1921" s="128"/>
      <c r="AB1921" s="128"/>
      <c r="AC1921" s="128"/>
      <c r="AD1921" s="128"/>
      <c r="AE1921" s="128"/>
      <c r="AF1921" s="128"/>
      <c r="AG1921" s="128"/>
      <c r="AH1921" s="128"/>
    </row>
    <row r="1922" spans="1:34">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V1922" s="128"/>
      <c r="W1922" s="128"/>
      <c r="X1922" s="128"/>
      <c r="Y1922" s="128"/>
      <c r="Z1922" s="128"/>
      <c r="AA1922" s="128"/>
      <c r="AB1922" s="128"/>
      <c r="AC1922" s="128"/>
      <c r="AD1922" s="128"/>
      <c r="AE1922" s="128"/>
      <c r="AF1922" s="128"/>
      <c r="AG1922" s="128"/>
      <c r="AH1922" s="128"/>
    </row>
    <row r="1923" spans="1:34">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V1923" s="128"/>
      <c r="W1923" s="128"/>
      <c r="X1923" s="128"/>
      <c r="Y1923" s="128"/>
      <c r="Z1923" s="128"/>
      <c r="AA1923" s="128"/>
      <c r="AB1923" s="128"/>
      <c r="AC1923" s="128"/>
      <c r="AD1923" s="128"/>
      <c r="AE1923" s="128"/>
      <c r="AF1923" s="128"/>
      <c r="AG1923" s="128"/>
      <c r="AH1923" s="128"/>
    </row>
    <row r="1924" spans="1:34">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V1924" s="128"/>
      <c r="W1924" s="128"/>
      <c r="X1924" s="128"/>
      <c r="Y1924" s="128"/>
      <c r="Z1924" s="128"/>
      <c r="AA1924" s="128"/>
      <c r="AB1924" s="128"/>
      <c r="AC1924" s="128"/>
      <c r="AD1924" s="128"/>
      <c r="AE1924" s="128"/>
      <c r="AF1924" s="128"/>
      <c r="AG1924" s="128"/>
      <c r="AH1924" s="128"/>
    </row>
    <row r="1925" spans="1:34">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V1925" s="128"/>
      <c r="W1925" s="128"/>
      <c r="X1925" s="128"/>
      <c r="Y1925" s="128"/>
      <c r="Z1925" s="128"/>
      <c r="AA1925" s="128"/>
      <c r="AB1925" s="128"/>
      <c r="AC1925" s="128"/>
      <c r="AD1925" s="128"/>
      <c r="AE1925" s="128"/>
      <c r="AF1925" s="128"/>
      <c r="AG1925" s="128"/>
      <c r="AH1925" s="128"/>
    </row>
    <row r="1926" spans="1:34">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V1926" s="128"/>
      <c r="W1926" s="128"/>
      <c r="X1926" s="128"/>
      <c r="Y1926" s="128"/>
      <c r="Z1926" s="128"/>
      <c r="AA1926" s="128"/>
      <c r="AB1926" s="128"/>
      <c r="AC1926" s="128"/>
      <c r="AD1926" s="128"/>
      <c r="AE1926" s="128"/>
      <c r="AF1926" s="128"/>
      <c r="AG1926" s="128"/>
      <c r="AH1926" s="128"/>
    </row>
    <row r="1927" spans="1:34">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V1927" s="128"/>
      <c r="W1927" s="128"/>
      <c r="X1927" s="128"/>
      <c r="Y1927" s="128"/>
      <c r="Z1927" s="128"/>
      <c r="AA1927" s="128"/>
      <c r="AB1927" s="128"/>
      <c r="AC1927" s="128"/>
      <c r="AD1927" s="128"/>
      <c r="AE1927" s="128"/>
      <c r="AF1927" s="128"/>
      <c r="AG1927" s="128"/>
      <c r="AH1927" s="128"/>
    </row>
    <row r="1928" spans="1:34">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V1928" s="128"/>
      <c r="W1928" s="128"/>
      <c r="X1928" s="128"/>
      <c r="Y1928" s="128"/>
      <c r="Z1928" s="128"/>
      <c r="AA1928" s="128"/>
      <c r="AB1928" s="128"/>
      <c r="AC1928" s="128"/>
      <c r="AD1928" s="128"/>
      <c r="AE1928" s="128"/>
      <c r="AF1928" s="128"/>
      <c r="AG1928" s="128"/>
      <c r="AH1928" s="128"/>
    </row>
    <row r="1929" spans="1:34">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V1929" s="128"/>
      <c r="W1929" s="128"/>
      <c r="X1929" s="128"/>
      <c r="Y1929" s="128"/>
      <c r="Z1929" s="128"/>
      <c r="AA1929" s="128"/>
      <c r="AB1929" s="128"/>
      <c r="AC1929" s="128"/>
      <c r="AD1929" s="128"/>
      <c r="AE1929" s="128"/>
      <c r="AF1929" s="128"/>
      <c r="AG1929" s="128"/>
      <c r="AH1929" s="128"/>
    </row>
    <row r="1930" spans="1:34">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V1930" s="128"/>
      <c r="W1930" s="128"/>
      <c r="X1930" s="128"/>
      <c r="Y1930" s="128"/>
      <c r="Z1930" s="128"/>
      <c r="AA1930" s="128"/>
      <c r="AB1930" s="128"/>
      <c r="AC1930" s="128"/>
      <c r="AD1930" s="128"/>
      <c r="AE1930" s="128"/>
      <c r="AF1930" s="128"/>
      <c r="AG1930" s="128"/>
      <c r="AH1930" s="128"/>
    </row>
    <row r="1931" spans="1:34">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V1931" s="128"/>
      <c r="W1931" s="128"/>
      <c r="X1931" s="128"/>
      <c r="Y1931" s="128"/>
      <c r="Z1931" s="128"/>
      <c r="AA1931" s="128"/>
      <c r="AB1931" s="128"/>
      <c r="AC1931" s="128"/>
      <c r="AD1931" s="128"/>
      <c r="AE1931" s="128"/>
      <c r="AF1931" s="128"/>
      <c r="AG1931" s="128"/>
      <c r="AH1931" s="128"/>
    </row>
    <row r="1932" spans="1:34">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V1932" s="128"/>
      <c r="W1932" s="128"/>
      <c r="X1932" s="128"/>
      <c r="Y1932" s="128"/>
      <c r="Z1932" s="128"/>
      <c r="AA1932" s="128"/>
      <c r="AB1932" s="128"/>
      <c r="AC1932" s="128"/>
      <c r="AD1932" s="128"/>
      <c r="AE1932" s="128"/>
      <c r="AF1932" s="128"/>
      <c r="AG1932" s="128"/>
      <c r="AH1932" s="128"/>
    </row>
    <row r="1933" spans="1:34">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V1933" s="128"/>
      <c r="W1933" s="128"/>
      <c r="X1933" s="128"/>
      <c r="Y1933" s="128"/>
      <c r="Z1933" s="128"/>
      <c r="AA1933" s="128"/>
      <c r="AB1933" s="128"/>
      <c r="AC1933" s="128"/>
      <c r="AD1933" s="128"/>
      <c r="AE1933" s="128"/>
      <c r="AF1933" s="128"/>
      <c r="AG1933" s="128"/>
      <c r="AH1933" s="128"/>
    </row>
    <row r="1934" spans="1:34">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V1934" s="128"/>
      <c r="W1934" s="128"/>
      <c r="X1934" s="128"/>
      <c r="Y1934" s="128"/>
      <c r="Z1934" s="128"/>
      <c r="AA1934" s="128"/>
      <c r="AB1934" s="128"/>
      <c r="AC1934" s="128"/>
      <c r="AD1934" s="128"/>
      <c r="AE1934" s="128"/>
      <c r="AF1934" s="128"/>
      <c r="AG1934" s="128"/>
      <c r="AH1934" s="128"/>
    </row>
    <row r="1935" spans="1:34">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V1935" s="128"/>
      <c r="W1935" s="128"/>
      <c r="X1935" s="128"/>
      <c r="Y1935" s="128"/>
      <c r="Z1935" s="128"/>
      <c r="AA1935" s="128"/>
      <c r="AB1935" s="128"/>
      <c r="AC1935" s="128"/>
      <c r="AD1935" s="128"/>
      <c r="AE1935" s="128"/>
      <c r="AF1935" s="128"/>
      <c r="AG1935" s="128"/>
      <c r="AH1935" s="128"/>
    </row>
    <row r="1936" spans="1:34">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V1936" s="128"/>
      <c r="W1936" s="128"/>
      <c r="X1936" s="128"/>
      <c r="Y1936" s="128"/>
      <c r="Z1936" s="128"/>
      <c r="AA1936" s="128"/>
      <c r="AB1936" s="128"/>
      <c r="AC1936" s="128"/>
      <c r="AD1936" s="128"/>
      <c r="AE1936" s="128"/>
      <c r="AF1936" s="128"/>
      <c r="AG1936" s="128"/>
      <c r="AH1936" s="128"/>
    </row>
    <row r="1937" spans="1:34">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V1937" s="128"/>
      <c r="W1937" s="128"/>
      <c r="X1937" s="128"/>
      <c r="Y1937" s="128"/>
      <c r="Z1937" s="128"/>
      <c r="AA1937" s="128"/>
      <c r="AB1937" s="128"/>
      <c r="AC1937" s="128"/>
      <c r="AD1937" s="128"/>
      <c r="AE1937" s="128"/>
      <c r="AF1937" s="128"/>
      <c r="AG1937" s="128"/>
      <c r="AH1937" s="128"/>
    </row>
    <row r="1938" spans="1:34">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V1938" s="128"/>
      <c r="W1938" s="128"/>
      <c r="X1938" s="128"/>
      <c r="Y1938" s="128"/>
      <c r="Z1938" s="128"/>
      <c r="AA1938" s="128"/>
      <c r="AB1938" s="128"/>
      <c r="AC1938" s="128"/>
      <c r="AD1938" s="128"/>
      <c r="AE1938" s="128"/>
      <c r="AF1938" s="128"/>
      <c r="AG1938" s="128"/>
      <c r="AH1938" s="128"/>
    </row>
    <row r="1939" spans="1:34">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V1939" s="128"/>
      <c r="W1939" s="128"/>
      <c r="X1939" s="128"/>
      <c r="Y1939" s="128"/>
      <c r="Z1939" s="128"/>
      <c r="AA1939" s="128"/>
      <c r="AB1939" s="128"/>
      <c r="AC1939" s="128"/>
      <c r="AD1939" s="128"/>
      <c r="AE1939" s="128"/>
      <c r="AF1939" s="128"/>
      <c r="AG1939" s="128"/>
      <c r="AH1939" s="128"/>
    </row>
    <row r="1940" spans="1:34">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V1940" s="128"/>
      <c r="W1940" s="128"/>
      <c r="X1940" s="128"/>
      <c r="Y1940" s="128"/>
      <c r="Z1940" s="128"/>
      <c r="AA1940" s="128"/>
      <c r="AB1940" s="128"/>
      <c r="AC1940" s="128"/>
      <c r="AD1940" s="128"/>
      <c r="AE1940" s="128"/>
      <c r="AF1940" s="128"/>
      <c r="AG1940" s="128"/>
      <c r="AH1940" s="128"/>
    </row>
    <row r="1941" spans="1:34">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W1941" s="128"/>
      <c r="X1941" s="128"/>
      <c r="Y1941" s="128"/>
      <c r="Z1941" s="128"/>
      <c r="AA1941" s="128"/>
      <c r="AB1941" s="128"/>
      <c r="AC1941" s="128"/>
      <c r="AD1941" s="128"/>
      <c r="AE1941" s="128"/>
      <c r="AF1941" s="128"/>
      <c r="AG1941" s="128"/>
      <c r="AH1941" s="128"/>
    </row>
    <row r="1942" spans="1:34">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V1942" s="128"/>
      <c r="W1942" s="128"/>
      <c r="X1942" s="128"/>
      <c r="Y1942" s="128"/>
      <c r="Z1942" s="128"/>
      <c r="AA1942" s="128"/>
      <c r="AB1942" s="128"/>
      <c r="AC1942" s="128"/>
      <c r="AD1942" s="128"/>
      <c r="AE1942" s="128"/>
      <c r="AF1942" s="128"/>
      <c r="AG1942" s="128"/>
      <c r="AH1942" s="128"/>
    </row>
    <row r="1943" spans="1:34">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W1943" s="128"/>
      <c r="X1943" s="128"/>
      <c r="Y1943" s="128"/>
      <c r="Z1943" s="128"/>
      <c r="AA1943" s="128"/>
      <c r="AB1943" s="128"/>
      <c r="AC1943" s="128"/>
      <c r="AD1943" s="128"/>
      <c r="AE1943" s="128"/>
      <c r="AF1943" s="128"/>
      <c r="AG1943" s="128"/>
      <c r="AH1943" s="128"/>
    </row>
    <row r="1944" spans="1:34">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V1944" s="128"/>
      <c r="W1944" s="128"/>
      <c r="X1944" s="128"/>
      <c r="Y1944" s="128"/>
      <c r="Z1944" s="128"/>
      <c r="AA1944" s="128"/>
      <c r="AB1944" s="128"/>
      <c r="AC1944" s="128"/>
      <c r="AD1944" s="128"/>
      <c r="AE1944" s="128"/>
      <c r="AF1944" s="128"/>
      <c r="AG1944" s="128"/>
      <c r="AH1944" s="128"/>
    </row>
    <row r="1945" spans="1:34">
      <c r="A1945" s="128"/>
      <c r="B1945" s="338"/>
      <c r="C1945" s="338"/>
      <c r="D1945" s="338"/>
      <c r="E1945" s="338"/>
      <c r="F1945" s="338"/>
      <c r="G1945" s="338"/>
      <c r="H1945" s="338"/>
      <c r="I1945" s="338"/>
      <c r="J1945" s="338"/>
      <c r="K1945" s="338"/>
      <c r="L1945" s="338"/>
      <c r="M1945" s="338"/>
      <c r="N1945" s="338"/>
      <c r="O1945" s="338"/>
      <c r="P1945" s="338"/>
      <c r="Q1945" s="338"/>
      <c r="R1945" s="338"/>
      <c r="S1945" s="338"/>
      <c r="T1945" s="338"/>
      <c r="U1945" s="338"/>
      <c r="V1945" s="338"/>
      <c r="W1945" s="338"/>
      <c r="X1945" s="338"/>
      <c r="Y1945" s="338"/>
      <c r="Z1945" s="338"/>
      <c r="AA1945" s="338"/>
      <c r="AB1945" s="338"/>
      <c r="AC1945" s="338"/>
      <c r="AD1945" s="338"/>
      <c r="AE1945" s="338"/>
      <c r="AF1945" s="338"/>
      <c r="AG1945" s="338"/>
      <c r="AH1945" s="338"/>
    </row>
    <row r="1946" spans="1:34">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V1946" s="128"/>
      <c r="W1946" s="128"/>
      <c r="X1946" s="128"/>
      <c r="Y1946" s="128"/>
      <c r="Z1946" s="128"/>
      <c r="AA1946" s="128"/>
      <c r="AB1946" s="128"/>
      <c r="AC1946" s="128"/>
      <c r="AD1946" s="128"/>
      <c r="AE1946" s="128"/>
      <c r="AF1946" s="128"/>
      <c r="AG1946" s="128"/>
      <c r="AH1946" s="128"/>
    </row>
    <row r="1947" spans="1:34">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V1947" s="128"/>
      <c r="W1947" s="128"/>
      <c r="X1947" s="128"/>
      <c r="Y1947" s="128"/>
      <c r="Z1947" s="128"/>
      <c r="AA1947" s="128"/>
      <c r="AB1947" s="128"/>
      <c r="AC1947" s="128"/>
      <c r="AD1947" s="128"/>
      <c r="AE1947" s="128"/>
      <c r="AF1947" s="128"/>
      <c r="AG1947" s="128"/>
      <c r="AH1947" s="128"/>
    </row>
    <row r="1948" spans="1:34">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V1948" s="128"/>
      <c r="W1948" s="128"/>
      <c r="X1948" s="128"/>
      <c r="Y1948" s="128"/>
      <c r="Z1948" s="128"/>
      <c r="AA1948" s="128"/>
      <c r="AB1948" s="128"/>
      <c r="AC1948" s="128"/>
      <c r="AD1948" s="128"/>
      <c r="AE1948" s="128"/>
      <c r="AF1948" s="128"/>
      <c r="AG1948" s="128"/>
      <c r="AH1948" s="128"/>
    </row>
    <row r="1949" spans="1:34">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V1949" s="128"/>
      <c r="W1949" s="128"/>
      <c r="X1949" s="128"/>
      <c r="Y1949" s="128"/>
      <c r="Z1949" s="128"/>
      <c r="AA1949" s="128"/>
      <c r="AB1949" s="128"/>
      <c r="AC1949" s="128"/>
      <c r="AD1949" s="128"/>
      <c r="AE1949" s="128"/>
      <c r="AF1949" s="128"/>
      <c r="AG1949" s="128"/>
      <c r="AH1949" s="128"/>
    </row>
    <row r="1950" spans="1:34">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V1950" s="128"/>
      <c r="W1950" s="128"/>
      <c r="X1950" s="128"/>
      <c r="Y1950" s="128"/>
      <c r="Z1950" s="128"/>
      <c r="AA1950" s="128"/>
      <c r="AB1950" s="128"/>
      <c r="AC1950" s="128"/>
      <c r="AD1950" s="128"/>
      <c r="AE1950" s="128"/>
      <c r="AF1950" s="128"/>
      <c r="AG1950" s="128"/>
      <c r="AH1950" s="128"/>
    </row>
    <row r="1951" spans="1:34">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V1951" s="128"/>
      <c r="W1951" s="128"/>
      <c r="X1951" s="128"/>
      <c r="Y1951" s="128"/>
      <c r="Z1951" s="128"/>
      <c r="AA1951" s="128"/>
      <c r="AB1951" s="128"/>
      <c r="AC1951" s="128"/>
      <c r="AD1951" s="128"/>
      <c r="AE1951" s="128"/>
      <c r="AF1951" s="128"/>
      <c r="AG1951" s="128"/>
      <c r="AH1951" s="128"/>
    </row>
    <row r="1952" spans="1:34">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V1952" s="128"/>
      <c r="W1952" s="128"/>
      <c r="X1952" s="128"/>
      <c r="Y1952" s="128"/>
      <c r="Z1952" s="128"/>
      <c r="AA1952" s="128"/>
      <c r="AB1952" s="128"/>
      <c r="AC1952" s="128"/>
      <c r="AD1952" s="128"/>
      <c r="AE1952" s="128"/>
      <c r="AF1952" s="128"/>
      <c r="AG1952" s="128"/>
      <c r="AH1952" s="128"/>
    </row>
    <row r="1953" spans="1:34">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V1953" s="128"/>
      <c r="W1953" s="128"/>
      <c r="X1953" s="128"/>
      <c r="Y1953" s="128"/>
      <c r="Z1953" s="128"/>
      <c r="AA1953" s="128"/>
      <c r="AB1953" s="128"/>
      <c r="AC1953" s="128"/>
      <c r="AD1953" s="128"/>
      <c r="AE1953" s="128"/>
      <c r="AF1953" s="128"/>
      <c r="AG1953" s="128"/>
      <c r="AH1953" s="128"/>
    </row>
    <row r="1954" spans="1:34">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V1954" s="128"/>
      <c r="W1954" s="128"/>
      <c r="X1954" s="128"/>
      <c r="Y1954" s="128"/>
      <c r="Z1954" s="128"/>
      <c r="AA1954" s="128"/>
      <c r="AB1954" s="128"/>
      <c r="AC1954" s="128"/>
      <c r="AD1954" s="128"/>
      <c r="AE1954" s="128"/>
      <c r="AF1954" s="128"/>
      <c r="AG1954" s="128"/>
      <c r="AH1954" s="128"/>
    </row>
    <row r="1955" spans="1:34">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V1955" s="128"/>
      <c r="W1955" s="128"/>
      <c r="X1955" s="128"/>
      <c r="Y1955" s="128"/>
      <c r="Z1955" s="128"/>
      <c r="AA1955" s="128"/>
      <c r="AB1955" s="128"/>
      <c r="AC1955" s="128"/>
      <c r="AD1955" s="128"/>
      <c r="AE1955" s="128"/>
      <c r="AF1955" s="128"/>
      <c r="AG1955" s="128"/>
      <c r="AH1955" s="128"/>
    </row>
    <row r="1956" spans="1:34">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V1956" s="128"/>
      <c r="W1956" s="128"/>
      <c r="X1956" s="128"/>
      <c r="Y1956" s="128"/>
      <c r="Z1956" s="128"/>
      <c r="AA1956" s="128"/>
      <c r="AB1956" s="128"/>
      <c r="AC1956" s="128"/>
      <c r="AD1956" s="128"/>
      <c r="AE1956" s="128"/>
      <c r="AF1956" s="128"/>
      <c r="AG1956" s="128"/>
      <c r="AH1956" s="128"/>
    </row>
    <row r="1957" spans="1:34">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V1957" s="128"/>
      <c r="W1957" s="128"/>
      <c r="X1957" s="128"/>
      <c r="Y1957" s="128"/>
      <c r="Z1957" s="128"/>
      <c r="AA1957" s="128"/>
      <c r="AB1957" s="128"/>
      <c r="AC1957" s="128"/>
      <c r="AD1957" s="128"/>
      <c r="AE1957" s="128"/>
      <c r="AF1957" s="128"/>
      <c r="AG1957" s="128"/>
      <c r="AH1957" s="128"/>
    </row>
    <row r="1958" spans="1:34">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V1958" s="128"/>
      <c r="W1958" s="128"/>
      <c r="X1958" s="128"/>
      <c r="Y1958" s="128"/>
      <c r="Z1958" s="128"/>
      <c r="AA1958" s="128"/>
      <c r="AB1958" s="128"/>
      <c r="AC1958" s="128"/>
      <c r="AD1958" s="128"/>
      <c r="AE1958" s="128"/>
      <c r="AF1958" s="128"/>
      <c r="AG1958" s="128"/>
      <c r="AH1958" s="128"/>
    </row>
    <row r="1959" spans="1:34">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V1959" s="128"/>
      <c r="W1959" s="128"/>
      <c r="X1959" s="128"/>
      <c r="Y1959" s="128"/>
      <c r="Z1959" s="128"/>
      <c r="AA1959" s="128"/>
      <c r="AB1959" s="128"/>
      <c r="AC1959" s="128"/>
      <c r="AD1959" s="128"/>
      <c r="AE1959" s="128"/>
      <c r="AF1959" s="128"/>
      <c r="AG1959" s="128"/>
      <c r="AH1959" s="128"/>
    </row>
    <row r="1960" spans="1:34">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V1960" s="128"/>
      <c r="W1960" s="128"/>
      <c r="X1960" s="128"/>
      <c r="Y1960" s="128"/>
      <c r="Z1960" s="128"/>
      <c r="AA1960" s="128"/>
      <c r="AB1960" s="128"/>
      <c r="AC1960" s="128"/>
      <c r="AD1960" s="128"/>
      <c r="AE1960" s="128"/>
      <c r="AF1960" s="128"/>
      <c r="AG1960" s="128"/>
      <c r="AH1960" s="128"/>
    </row>
    <row r="1961" spans="1:34">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V1961" s="128"/>
      <c r="W1961" s="128"/>
      <c r="X1961" s="128"/>
      <c r="Y1961" s="128"/>
      <c r="Z1961" s="128"/>
      <c r="AA1961" s="128"/>
      <c r="AB1961" s="128"/>
      <c r="AC1961" s="128"/>
      <c r="AD1961" s="128"/>
      <c r="AE1961" s="128"/>
      <c r="AF1961" s="128"/>
      <c r="AG1961" s="128"/>
      <c r="AH1961" s="128"/>
    </row>
    <row r="1962" spans="1:34">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V1962" s="128"/>
      <c r="W1962" s="128"/>
      <c r="X1962" s="128"/>
      <c r="Y1962" s="128"/>
      <c r="Z1962" s="128"/>
      <c r="AA1962" s="128"/>
      <c r="AB1962" s="128"/>
      <c r="AC1962" s="128"/>
      <c r="AD1962" s="128"/>
      <c r="AE1962" s="128"/>
      <c r="AF1962" s="128"/>
      <c r="AG1962" s="128"/>
      <c r="AH1962" s="128"/>
    </row>
    <row r="1963" spans="1:34">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V1963" s="128"/>
      <c r="W1963" s="128"/>
      <c r="X1963" s="128"/>
      <c r="Y1963" s="128"/>
      <c r="Z1963" s="128"/>
      <c r="AA1963" s="128"/>
      <c r="AB1963" s="128"/>
      <c r="AC1963" s="128"/>
      <c r="AD1963" s="128"/>
      <c r="AE1963" s="128"/>
      <c r="AF1963" s="128"/>
      <c r="AG1963" s="128"/>
      <c r="AH1963" s="128"/>
    </row>
    <row r="1964" spans="1:34">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V1964" s="128"/>
      <c r="W1964" s="128"/>
      <c r="X1964" s="128"/>
      <c r="Y1964" s="128"/>
      <c r="Z1964" s="128"/>
      <c r="AA1964" s="128"/>
      <c r="AB1964" s="128"/>
      <c r="AC1964" s="128"/>
      <c r="AD1964" s="128"/>
      <c r="AE1964" s="128"/>
      <c r="AF1964" s="128"/>
      <c r="AG1964" s="128"/>
      <c r="AH1964" s="128"/>
    </row>
    <row r="1965" spans="1:34">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V1965" s="128"/>
      <c r="W1965" s="128"/>
      <c r="X1965" s="128"/>
      <c r="Y1965" s="128"/>
      <c r="Z1965" s="128"/>
      <c r="AA1965" s="128"/>
      <c r="AB1965" s="128"/>
      <c r="AC1965" s="128"/>
      <c r="AD1965" s="128"/>
      <c r="AE1965" s="128"/>
      <c r="AF1965" s="128"/>
      <c r="AG1965" s="128"/>
      <c r="AH1965" s="128"/>
    </row>
    <row r="1966" spans="1:34">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V1966" s="128"/>
      <c r="W1966" s="128"/>
      <c r="X1966" s="128"/>
      <c r="Y1966" s="128"/>
      <c r="Z1966" s="128"/>
      <c r="AA1966" s="128"/>
      <c r="AB1966" s="128"/>
      <c r="AC1966" s="128"/>
      <c r="AD1966" s="128"/>
      <c r="AE1966" s="128"/>
      <c r="AF1966" s="128"/>
      <c r="AG1966" s="128"/>
      <c r="AH1966" s="128"/>
    </row>
    <row r="1967" spans="1:34">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V1967" s="128"/>
      <c r="W1967" s="128"/>
      <c r="X1967" s="128"/>
      <c r="Y1967" s="128"/>
      <c r="Z1967" s="128"/>
      <c r="AA1967" s="128"/>
      <c r="AB1967" s="128"/>
      <c r="AC1967" s="128"/>
      <c r="AD1967" s="128"/>
      <c r="AE1967" s="128"/>
      <c r="AF1967" s="128"/>
      <c r="AG1967" s="128"/>
      <c r="AH1967" s="128"/>
    </row>
    <row r="1968" spans="1:34">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V1968" s="128"/>
      <c r="W1968" s="128"/>
      <c r="X1968" s="128"/>
      <c r="Y1968" s="128"/>
      <c r="Z1968" s="128"/>
      <c r="AA1968" s="128"/>
      <c r="AB1968" s="128"/>
      <c r="AC1968" s="128"/>
      <c r="AD1968" s="128"/>
      <c r="AE1968" s="128"/>
      <c r="AF1968" s="128"/>
      <c r="AG1968" s="128"/>
      <c r="AH1968" s="128"/>
    </row>
    <row r="1969" spans="1:34">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V1969" s="128"/>
      <c r="W1969" s="128"/>
      <c r="X1969" s="128"/>
      <c r="Y1969" s="128"/>
      <c r="Z1969" s="128"/>
      <c r="AA1969" s="128"/>
      <c r="AB1969" s="128"/>
      <c r="AC1969" s="128"/>
      <c r="AD1969" s="128"/>
      <c r="AE1969" s="128"/>
      <c r="AF1969" s="128"/>
      <c r="AG1969" s="128"/>
      <c r="AH1969" s="128"/>
    </row>
    <row r="1970" spans="1:34">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V1970" s="128"/>
      <c r="W1970" s="128"/>
      <c r="X1970" s="128"/>
      <c r="Y1970" s="128"/>
      <c r="Z1970" s="128"/>
      <c r="AA1970" s="128"/>
      <c r="AB1970" s="128"/>
      <c r="AC1970" s="128"/>
      <c r="AD1970" s="128"/>
      <c r="AE1970" s="128"/>
      <c r="AF1970" s="128"/>
      <c r="AG1970" s="128"/>
      <c r="AH1970" s="128"/>
    </row>
    <row r="1971" spans="1:34">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V1971" s="128"/>
      <c r="W1971" s="128"/>
      <c r="X1971" s="128"/>
      <c r="Y1971" s="128"/>
      <c r="Z1971" s="128"/>
      <c r="AA1971" s="128"/>
      <c r="AB1971" s="128"/>
      <c r="AC1971" s="128"/>
      <c r="AD1971" s="128"/>
      <c r="AE1971" s="128"/>
      <c r="AF1971" s="128"/>
      <c r="AG1971" s="128"/>
      <c r="AH1971" s="128"/>
    </row>
    <row r="1972" spans="1:34">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V1972" s="128"/>
      <c r="W1972" s="128"/>
      <c r="X1972" s="128"/>
      <c r="Y1972" s="128"/>
      <c r="Z1972" s="128"/>
      <c r="AA1972" s="128"/>
      <c r="AB1972" s="128"/>
      <c r="AC1972" s="128"/>
      <c r="AD1972" s="128"/>
      <c r="AE1972" s="128"/>
      <c r="AF1972" s="128"/>
      <c r="AG1972" s="128"/>
      <c r="AH1972" s="128"/>
    </row>
    <row r="1973" spans="1:34">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V1973" s="128"/>
      <c r="W1973" s="128"/>
      <c r="X1973" s="128"/>
      <c r="Y1973" s="128"/>
      <c r="Z1973" s="128"/>
      <c r="AA1973" s="128"/>
      <c r="AB1973" s="128"/>
      <c r="AC1973" s="128"/>
      <c r="AD1973" s="128"/>
      <c r="AE1973" s="128"/>
      <c r="AF1973" s="128"/>
      <c r="AG1973" s="128"/>
      <c r="AH1973" s="128"/>
    </row>
    <row r="1974" spans="1:34">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V1974" s="128"/>
      <c r="W1974" s="128"/>
      <c r="X1974" s="128"/>
      <c r="Y1974" s="128"/>
      <c r="Z1974" s="128"/>
      <c r="AA1974" s="128"/>
      <c r="AB1974" s="128"/>
      <c r="AC1974" s="128"/>
      <c r="AD1974" s="128"/>
      <c r="AE1974" s="128"/>
      <c r="AF1974" s="128"/>
      <c r="AG1974" s="128"/>
      <c r="AH1974" s="128"/>
    </row>
    <row r="1975" spans="1:34">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V1975" s="128"/>
      <c r="W1975" s="128"/>
      <c r="X1975" s="128"/>
      <c r="Y1975" s="128"/>
      <c r="Z1975" s="128"/>
      <c r="AA1975" s="128"/>
      <c r="AB1975" s="128"/>
      <c r="AC1975" s="128"/>
      <c r="AD1975" s="128"/>
      <c r="AE1975" s="128"/>
      <c r="AF1975" s="128"/>
      <c r="AG1975" s="128"/>
      <c r="AH1975" s="128"/>
    </row>
    <row r="1976" spans="1:34">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V1976" s="128"/>
      <c r="W1976" s="128"/>
      <c r="X1976" s="128"/>
      <c r="Y1976" s="128"/>
      <c r="Z1976" s="128"/>
      <c r="AA1976" s="128"/>
      <c r="AB1976" s="128"/>
      <c r="AC1976" s="128"/>
      <c r="AD1976" s="128"/>
      <c r="AE1976" s="128"/>
      <c r="AF1976" s="128"/>
      <c r="AG1976" s="128"/>
      <c r="AH1976" s="128"/>
    </row>
    <row r="1977" spans="1:34">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V1977" s="128"/>
      <c r="W1977" s="128"/>
      <c r="X1977" s="128"/>
      <c r="Y1977" s="128"/>
      <c r="Z1977" s="128"/>
      <c r="AA1977" s="128"/>
      <c r="AB1977" s="128"/>
      <c r="AC1977" s="128"/>
      <c r="AD1977" s="128"/>
      <c r="AE1977" s="128"/>
      <c r="AF1977" s="128"/>
      <c r="AG1977" s="128"/>
      <c r="AH1977" s="128"/>
    </row>
    <row r="1978" spans="1:34">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V1978" s="128"/>
      <c r="W1978" s="128"/>
      <c r="X1978" s="128"/>
      <c r="Y1978" s="128"/>
      <c r="Z1978" s="128"/>
      <c r="AA1978" s="128"/>
      <c r="AB1978" s="128"/>
      <c r="AC1978" s="128"/>
      <c r="AD1978" s="128"/>
      <c r="AE1978" s="128"/>
      <c r="AF1978" s="128"/>
      <c r="AG1978" s="128"/>
      <c r="AH1978" s="128"/>
    </row>
    <row r="1979" spans="1:34">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V1979" s="128"/>
      <c r="W1979" s="128"/>
      <c r="X1979" s="128"/>
      <c r="Y1979" s="128"/>
      <c r="Z1979" s="128"/>
      <c r="AA1979" s="128"/>
      <c r="AB1979" s="128"/>
      <c r="AC1979" s="128"/>
      <c r="AD1979" s="128"/>
      <c r="AE1979" s="128"/>
      <c r="AF1979" s="128"/>
      <c r="AG1979" s="128"/>
      <c r="AH1979" s="128"/>
    </row>
    <row r="1980" spans="1:34">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V1980" s="128"/>
      <c r="W1980" s="128"/>
      <c r="X1980" s="128"/>
      <c r="Y1980" s="128"/>
      <c r="Z1980" s="128"/>
      <c r="AA1980" s="128"/>
      <c r="AB1980" s="128"/>
      <c r="AC1980" s="128"/>
      <c r="AD1980" s="128"/>
      <c r="AE1980" s="128"/>
      <c r="AF1980" s="128"/>
      <c r="AG1980" s="128"/>
      <c r="AH1980" s="128"/>
    </row>
    <row r="1981" spans="1:34">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V1981" s="128"/>
      <c r="W1981" s="128"/>
      <c r="X1981" s="128"/>
      <c r="Y1981" s="128"/>
      <c r="Z1981" s="128"/>
      <c r="AA1981" s="128"/>
      <c r="AB1981" s="128"/>
      <c r="AC1981" s="128"/>
      <c r="AD1981" s="128"/>
      <c r="AE1981" s="128"/>
      <c r="AF1981" s="128"/>
      <c r="AG1981" s="128"/>
      <c r="AH1981" s="128"/>
    </row>
    <row r="1982" spans="1:34">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V1982" s="128"/>
      <c r="W1982" s="128"/>
      <c r="X1982" s="128"/>
      <c r="Y1982" s="128"/>
      <c r="Z1982" s="128"/>
      <c r="AA1982" s="128"/>
      <c r="AB1982" s="128"/>
      <c r="AC1982" s="128"/>
      <c r="AD1982" s="128"/>
      <c r="AE1982" s="128"/>
      <c r="AF1982" s="128"/>
      <c r="AG1982" s="128"/>
      <c r="AH1982" s="128"/>
    </row>
    <row r="1983" spans="1:34">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V1983" s="128"/>
      <c r="W1983" s="128"/>
      <c r="X1983" s="128"/>
      <c r="Y1983" s="128"/>
      <c r="Z1983" s="128"/>
      <c r="AA1983" s="128"/>
      <c r="AB1983" s="128"/>
      <c r="AC1983" s="128"/>
      <c r="AD1983" s="128"/>
      <c r="AE1983" s="128"/>
      <c r="AF1983" s="128"/>
      <c r="AG1983" s="128"/>
      <c r="AH1983" s="128"/>
    </row>
    <row r="1984" spans="1:34">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V1984" s="128"/>
      <c r="W1984" s="128"/>
      <c r="X1984" s="128"/>
      <c r="Y1984" s="128"/>
      <c r="Z1984" s="128"/>
      <c r="AA1984" s="128"/>
      <c r="AB1984" s="128"/>
      <c r="AC1984" s="128"/>
      <c r="AD1984" s="128"/>
      <c r="AE1984" s="128"/>
      <c r="AF1984" s="128"/>
      <c r="AG1984" s="128"/>
      <c r="AH1984" s="128"/>
    </row>
    <row r="1985" spans="1:34">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V1985" s="128"/>
      <c r="W1985" s="128"/>
      <c r="X1985" s="128"/>
      <c r="Y1985" s="128"/>
      <c r="Z1985" s="128"/>
      <c r="AA1985" s="128"/>
      <c r="AB1985" s="128"/>
      <c r="AC1985" s="128"/>
      <c r="AD1985" s="128"/>
      <c r="AE1985" s="128"/>
      <c r="AF1985" s="128"/>
      <c r="AG1985" s="128"/>
      <c r="AH1985" s="128"/>
    </row>
    <row r="1986" spans="1:34">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V1986" s="128"/>
      <c r="W1986" s="128"/>
      <c r="X1986" s="128"/>
      <c r="Y1986" s="128"/>
      <c r="Z1986" s="128"/>
      <c r="AA1986" s="128"/>
      <c r="AB1986" s="128"/>
      <c r="AC1986" s="128"/>
      <c r="AD1986" s="128"/>
      <c r="AE1986" s="128"/>
      <c r="AF1986" s="128"/>
      <c r="AG1986" s="128"/>
      <c r="AH1986" s="128"/>
    </row>
    <row r="1987" spans="1:34">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V1987" s="128"/>
      <c r="W1987" s="128"/>
      <c r="X1987" s="128"/>
      <c r="Y1987" s="128"/>
      <c r="Z1987" s="128"/>
      <c r="AA1987" s="128"/>
      <c r="AB1987" s="128"/>
      <c r="AC1987" s="128"/>
      <c r="AD1987" s="128"/>
      <c r="AE1987" s="128"/>
      <c r="AF1987" s="128"/>
      <c r="AG1987" s="128"/>
      <c r="AH1987" s="128"/>
    </row>
    <row r="1988" spans="1:34">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V1988" s="128"/>
      <c r="W1988" s="128"/>
      <c r="X1988" s="128"/>
      <c r="Y1988" s="128"/>
      <c r="Z1988" s="128"/>
      <c r="AA1988" s="128"/>
      <c r="AB1988" s="128"/>
      <c r="AC1988" s="128"/>
      <c r="AD1988" s="128"/>
      <c r="AE1988" s="128"/>
      <c r="AF1988" s="128"/>
      <c r="AG1988" s="128"/>
      <c r="AH1988" s="128"/>
    </row>
    <row r="1989" spans="1:34">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V1989" s="128"/>
      <c r="W1989" s="128"/>
      <c r="X1989" s="128"/>
      <c r="Y1989" s="128"/>
      <c r="Z1989" s="128"/>
      <c r="AA1989" s="128"/>
      <c r="AB1989" s="128"/>
      <c r="AC1989" s="128"/>
      <c r="AD1989" s="128"/>
      <c r="AE1989" s="128"/>
      <c r="AF1989" s="128"/>
      <c r="AG1989" s="128"/>
      <c r="AH1989" s="128"/>
    </row>
    <row r="1990" spans="1:34">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V1990" s="128"/>
      <c r="W1990" s="128"/>
      <c r="X1990" s="128"/>
      <c r="Y1990" s="128"/>
      <c r="Z1990" s="128"/>
      <c r="AA1990" s="128"/>
      <c r="AB1990" s="128"/>
      <c r="AC1990" s="128"/>
      <c r="AD1990" s="128"/>
      <c r="AE1990" s="128"/>
      <c r="AF1990" s="128"/>
      <c r="AG1990" s="128"/>
      <c r="AH1990" s="128"/>
    </row>
    <row r="1991" spans="1:34">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V1991" s="128"/>
      <c r="W1991" s="128"/>
      <c r="X1991" s="128"/>
      <c r="Y1991" s="128"/>
      <c r="Z1991" s="128"/>
      <c r="AA1991" s="128"/>
      <c r="AB1991" s="128"/>
      <c r="AC1991" s="128"/>
      <c r="AD1991" s="128"/>
      <c r="AE1991" s="128"/>
      <c r="AF1991" s="128"/>
      <c r="AG1991" s="128"/>
      <c r="AH1991" s="128"/>
    </row>
    <row r="1992" spans="1:34">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V1992" s="128"/>
      <c r="W1992" s="128"/>
      <c r="X1992" s="128"/>
      <c r="Y1992" s="128"/>
      <c r="Z1992" s="128"/>
      <c r="AA1992" s="128"/>
      <c r="AB1992" s="128"/>
      <c r="AC1992" s="128"/>
      <c r="AD1992" s="128"/>
      <c r="AE1992" s="128"/>
      <c r="AF1992" s="128"/>
      <c r="AG1992" s="128"/>
      <c r="AH1992" s="128"/>
    </row>
    <row r="1993" spans="1:34">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V1993" s="128"/>
      <c r="W1993" s="128"/>
      <c r="X1993" s="128"/>
      <c r="Y1993" s="128"/>
      <c r="Z1993" s="128"/>
      <c r="AA1993" s="128"/>
      <c r="AB1993" s="128"/>
      <c r="AC1993" s="128"/>
      <c r="AD1993" s="128"/>
      <c r="AE1993" s="128"/>
      <c r="AF1993" s="128"/>
      <c r="AG1993" s="128"/>
      <c r="AH1993" s="128"/>
    </row>
    <row r="1994" spans="1:34">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X1994" s="128"/>
      <c r="Y1994" s="128"/>
      <c r="Z1994" s="128"/>
      <c r="AA1994" s="128"/>
      <c r="AB1994" s="128"/>
      <c r="AC1994" s="128"/>
      <c r="AD1994" s="128"/>
      <c r="AE1994" s="128"/>
      <c r="AF1994" s="128"/>
      <c r="AG1994" s="128"/>
      <c r="AH1994" s="128"/>
    </row>
    <row r="1995" spans="1:34">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V1995" s="128"/>
      <c r="W1995" s="128"/>
      <c r="X1995" s="128"/>
      <c r="Y1995" s="128"/>
      <c r="Z1995" s="128"/>
      <c r="AA1995" s="128"/>
      <c r="AB1995" s="128"/>
      <c r="AC1995" s="128"/>
      <c r="AD1995" s="128"/>
      <c r="AE1995" s="128"/>
      <c r="AF1995" s="128"/>
      <c r="AG1995" s="128"/>
      <c r="AH1995" s="128"/>
    </row>
    <row r="1996" spans="1:34">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X1996" s="128"/>
      <c r="Y1996" s="128"/>
      <c r="Z1996" s="128"/>
      <c r="AA1996" s="128"/>
      <c r="AB1996" s="128"/>
      <c r="AC1996" s="128"/>
      <c r="AD1996" s="128"/>
      <c r="AE1996" s="128"/>
      <c r="AF1996" s="128"/>
      <c r="AG1996" s="128"/>
      <c r="AH1996" s="128"/>
    </row>
    <row r="1997" spans="1:34">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V1997" s="128"/>
      <c r="W1997" s="128"/>
      <c r="X1997" s="128"/>
      <c r="Y1997" s="128"/>
      <c r="Z1997" s="128"/>
      <c r="AA1997" s="128"/>
      <c r="AB1997" s="128"/>
      <c r="AC1997" s="128"/>
      <c r="AD1997" s="128"/>
      <c r="AE1997" s="128"/>
      <c r="AF1997" s="128"/>
      <c r="AG1997" s="128"/>
      <c r="AH1997" s="128"/>
    </row>
    <row r="1998" spans="1:34">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V1998" s="128"/>
      <c r="W1998" s="128"/>
      <c r="X1998" s="128"/>
      <c r="Y1998" s="128"/>
      <c r="Z1998" s="128"/>
      <c r="AA1998" s="128"/>
      <c r="AB1998" s="128"/>
      <c r="AC1998" s="128"/>
      <c r="AD1998" s="128"/>
      <c r="AE1998" s="128"/>
      <c r="AF1998" s="128"/>
      <c r="AG1998" s="128"/>
      <c r="AH1998" s="128"/>
    </row>
    <row r="1999" spans="1:34">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V1999" s="128"/>
      <c r="W1999" s="128"/>
      <c r="X1999" s="128"/>
      <c r="Y1999" s="128"/>
      <c r="Z1999" s="128"/>
      <c r="AA1999" s="128"/>
      <c r="AB1999" s="128"/>
      <c r="AC1999" s="128"/>
      <c r="AD1999" s="128"/>
      <c r="AE1999" s="128"/>
      <c r="AF1999" s="128"/>
      <c r="AG1999" s="128"/>
      <c r="AH1999" s="128"/>
    </row>
    <row r="2000" spans="1:34">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V2000" s="128"/>
      <c r="W2000" s="128"/>
      <c r="X2000" s="128"/>
      <c r="Y2000" s="128"/>
      <c r="Z2000" s="128"/>
      <c r="AA2000" s="128"/>
      <c r="AB2000" s="128"/>
      <c r="AC2000" s="128"/>
      <c r="AD2000" s="128"/>
      <c r="AE2000" s="128"/>
      <c r="AF2000" s="128"/>
      <c r="AG2000" s="128"/>
      <c r="AH2000" s="128"/>
    </row>
    <row r="2001" spans="1:34">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V2001" s="128"/>
      <c r="W2001" s="128"/>
      <c r="X2001" s="128"/>
      <c r="Y2001" s="128"/>
      <c r="Z2001" s="128"/>
      <c r="AA2001" s="128"/>
      <c r="AB2001" s="128"/>
      <c r="AC2001" s="128"/>
      <c r="AD2001" s="128"/>
      <c r="AE2001" s="128"/>
      <c r="AF2001" s="128"/>
      <c r="AG2001" s="128"/>
      <c r="AH2001" s="128"/>
    </row>
    <row r="2002" spans="1:34">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V2002" s="128"/>
      <c r="W2002" s="128"/>
      <c r="X2002" s="128"/>
      <c r="Y2002" s="128"/>
      <c r="Z2002" s="128"/>
      <c r="AA2002" s="128"/>
      <c r="AB2002" s="128"/>
      <c r="AC2002" s="128"/>
      <c r="AD2002" s="128"/>
      <c r="AE2002" s="128"/>
      <c r="AF2002" s="128"/>
      <c r="AG2002" s="128"/>
      <c r="AH2002" s="128"/>
    </row>
    <row r="2003" spans="1:34">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V2003" s="128"/>
      <c r="W2003" s="128"/>
      <c r="X2003" s="128"/>
      <c r="Y2003" s="128"/>
      <c r="Z2003" s="128"/>
      <c r="AA2003" s="128"/>
      <c r="AB2003" s="128"/>
      <c r="AC2003" s="128"/>
      <c r="AD2003" s="128"/>
      <c r="AE2003" s="128"/>
      <c r="AF2003" s="128"/>
      <c r="AG2003" s="128"/>
      <c r="AH2003" s="128"/>
    </row>
    <row r="2004" spans="1:34">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V2004" s="128"/>
      <c r="W2004" s="128"/>
      <c r="X2004" s="128"/>
      <c r="Y2004" s="128"/>
      <c r="Z2004" s="128"/>
      <c r="AA2004" s="128"/>
      <c r="AB2004" s="128"/>
      <c r="AC2004" s="128"/>
      <c r="AD2004" s="128"/>
      <c r="AE2004" s="128"/>
      <c r="AF2004" s="128"/>
      <c r="AG2004" s="128"/>
      <c r="AH2004" s="128"/>
    </row>
    <row r="2005" spans="1:34">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V2005" s="128"/>
      <c r="W2005" s="128"/>
      <c r="X2005" s="128"/>
      <c r="Y2005" s="128"/>
      <c r="Z2005" s="128"/>
      <c r="AA2005" s="128"/>
      <c r="AB2005" s="128"/>
      <c r="AC2005" s="128"/>
      <c r="AD2005" s="128"/>
      <c r="AE2005" s="128"/>
      <c r="AF2005" s="128"/>
      <c r="AG2005" s="128"/>
      <c r="AH2005" s="128"/>
    </row>
    <row r="2006" spans="1:34">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V2006" s="128"/>
      <c r="W2006" s="128"/>
      <c r="X2006" s="128"/>
      <c r="Y2006" s="128"/>
      <c r="Z2006" s="128"/>
      <c r="AA2006" s="128"/>
      <c r="AB2006" s="128"/>
      <c r="AC2006" s="128"/>
      <c r="AD2006" s="128"/>
      <c r="AE2006" s="128"/>
      <c r="AF2006" s="128"/>
      <c r="AG2006" s="128"/>
      <c r="AH2006" s="128"/>
    </row>
    <row r="2007" spans="1:34">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V2007" s="128"/>
      <c r="W2007" s="128"/>
      <c r="X2007" s="128"/>
      <c r="Y2007" s="128"/>
      <c r="Z2007" s="128"/>
      <c r="AA2007" s="128"/>
      <c r="AB2007" s="128"/>
      <c r="AC2007" s="128"/>
      <c r="AD2007" s="128"/>
      <c r="AE2007" s="128"/>
      <c r="AF2007" s="128"/>
      <c r="AG2007" s="128"/>
      <c r="AH2007" s="128"/>
    </row>
    <row r="2008" spans="1:34">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V2008" s="128"/>
      <c r="W2008" s="128"/>
      <c r="X2008" s="128"/>
      <c r="Y2008" s="128"/>
      <c r="Z2008" s="128"/>
      <c r="AA2008" s="128"/>
      <c r="AB2008" s="128"/>
      <c r="AC2008" s="128"/>
      <c r="AD2008" s="128"/>
      <c r="AE2008" s="128"/>
      <c r="AF2008" s="128"/>
      <c r="AG2008" s="128"/>
      <c r="AH2008" s="128"/>
    </row>
    <row r="2009" spans="1:34">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V2009" s="128"/>
      <c r="W2009" s="128"/>
      <c r="X2009" s="128"/>
      <c r="Y2009" s="128"/>
      <c r="Z2009" s="128"/>
      <c r="AA2009" s="128"/>
      <c r="AB2009" s="128"/>
      <c r="AC2009" s="128"/>
      <c r="AD2009" s="128"/>
      <c r="AE2009" s="128"/>
      <c r="AF2009" s="128"/>
      <c r="AG2009" s="128"/>
      <c r="AH2009" s="128"/>
    </row>
    <row r="2010" spans="1:34">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V2010" s="128"/>
      <c r="W2010" s="128"/>
      <c r="X2010" s="128"/>
      <c r="Y2010" s="128"/>
      <c r="Z2010" s="128"/>
      <c r="AA2010" s="128"/>
      <c r="AB2010" s="128"/>
      <c r="AC2010" s="128"/>
      <c r="AD2010" s="128"/>
      <c r="AE2010" s="128"/>
      <c r="AF2010" s="128"/>
      <c r="AG2010" s="128"/>
      <c r="AH2010" s="128"/>
    </row>
    <row r="2011" spans="1:34">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V2011" s="128"/>
      <c r="W2011" s="128"/>
      <c r="X2011" s="128"/>
      <c r="Y2011" s="128"/>
      <c r="Z2011" s="128"/>
      <c r="AA2011" s="128"/>
      <c r="AB2011" s="128"/>
      <c r="AC2011" s="128"/>
      <c r="AD2011" s="128"/>
      <c r="AE2011" s="128"/>
      <c r="AF2011" s="128"/>
      <c r="AG2011" s="128"/>
      <c r="AH2011" s="128"/>
    </row>
    <row r="2012" spans="1:34">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V2012" s="128"/>
      <c r="W2012" s="128"/>
      <c r="X2012" s="128"/>
      <c r="Y2012" s="128"/>
      <c r="Z2012" s="128"/>
      <c r="AA2012" s="128"/>
      <c r="AB2012" s="128"/>
      <c r="AC2012" s="128"/>
      <c r="AD2012" s="128"/>
      <c r="AE2012" s="128"/>
      <c r="AF2012" s="128"/>
      <c r="AG2012" s="128"/>
      <c r="AH2012" s="128"/>
    </row>
    <row r="2013" spans="1:34">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V2013" s="128"/>
      <c r="W2013" s="128"/>
      <c r="X2013" s="128"/>
      <c r="Y2013" s="128"/>
      <c r="Z2013" s="128"/>
      <c r="AA2013" s="128"/>
      <c r="AB2013" s="128"/>
      <c r="AC2013" s="128"/>
      <c r="AD2013" s="128"/>
      <c r="AE2013" s="128"/>
      <c r="AF2013" s="128"/>
      <c r="AG2013" s="128"/>
      <c r="AH2013" s="128"/>
    </row>
    <row r="2014" spans="1:34">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V2014" s="128"/>
      <c r="W2014" s="128"/>
      <c r="X2014" s="128"/>
      <c r="Y2014" s="128"/>
      <c r="Z2014" s="128"/>
      <c r="AA2014" s="128"/>
      <c r="AB2014" s="128"/>
      <c r="AC2014" s="128"/>
      <c r="AD2014" s="128"/>
      <c r="AE2014" s="128"/>
      <c r="AF2014" s="128"/>
      <c r="AG2014" s="128"/>
      <c r="AH2014" s="128"/>
    </row>
    <row r="2015" spans="1:34">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V2015" s="128"/>
      <c r="W2015" s="128"/>
      <c r="X2015" s="128"/>
      <c r="Y2015" s="128"/>
      <c r="Z2015" s="128"/>
      <c r="AA2015" s="128"/>
      <c r="AB2015" s="128"/>
      <c r="AC2015" s="128"/>
      <c r="AD2015" s="128"/>
      <c r="AE2015" s="128"/>
      <c r="AF2015" s="128"/>
      <c r="AG2015" s="128"/>
      <c r="AH2015" s="128"/>
    </row>
    <row r="2016" spans="1:34">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V2016" s="128"/>
      <c r="W2016" s="128"/>
      <c r="X2016" s="128"/>
      <c r="Y2016" s="128"/>
      <c r="Z2016" s="128"/>
      <c r="AA2016" s="128"/>
      <c r="AB2016" s="128"/>
      <c r="AC2016" s="128"/>
      <c r="AD2016" s="128"/>
      <c r="AE2016" s="128"/>
      <c r="AF2016" s="128"/>
      <c r="AG2016" s="128"/>
      <c r="AH2016" s="128"/>
    </row>
    <row r="2017" spans="1:34">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V2017" s="128"/>
      <c r="W2017" s="128"/>
      <c r="X2017" s="128"/>
      <c r="Y2017" s="128"/>
      <c r="Z2017" s="128"/>
      <c r="AA2017" s="128"/>
      <c r="AB2017" s="128"/>
      <c r="AC2017" s="128"/>
      <c r="AD2017" s="128"/>
      <c r="AE2017" s="128"/>
      <c r="AF2017" s="128"/>
      <c r="AG2017" s="128"/>
      <c r="AH2017" s="128"/>
    </row>
    <row r="2018" spans="1:34">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V2018" s="128"/>
      <c r="W2018" s="128"/>
      <c r="X2018" s="128"/>
      <c r="Y2018" s="128"/>
      <c r="Z2018" s="128"/>
      <c r="AA2018" s="128"/>
      <c r="AB2018" s="128"/>
      <c r="AC2018" s="128"/>
      <c r="AD2018" s="128"/>
      <c r="AE2018" s="128"/>
      <c r="AF2018" s="128"/>
      <c r="AG2018" s="128"/>
      <c r="AH2018" s="128"/>
    </row>
    <row r="2019" spans="1:34">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V2019" s="128"/>
      <c r="W2019" s="128"/>
      <c r="X2019" s="128"/>
      <c r="Y2019" s="128"/>
      <c r="Z2019" s="128"/>
      <c r="AA2019" s="128"/>
      <c r="AB2019" s="128"/>
      <c r="AC2019" s="128"/>
      <c r="AD2019" s="128"/>
      <c r="AE2019" s="128"/>
      <c r="AF2019" s="128"/>
      <c r="AG2019" s="128"/>
      <c r="AH2019" s="128"/>
    </row>
    <row r="2020" spans="1:34">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V2020" s="128"/>
      <c r="W2020" s="128"/>
      <c r="X2020" s="128"/>
      <c r="Y2020" s="128"/>
      <c r="Z2020" s="128"/>
      <c r="AA2020" s="128"/>
      <c r="AB2020" s="128"/>
      <c r="AC2020" s="128"/>
      <c r="AD2020" s="128"/>
      <c r="AE2020" s="128"/>
      <c r="AF2020" s="128"/>
      <c r="AG2020" s="128"/>
      <c r="AH2020" s="128"/>
    </row>
    <row r="2021" spans="1:34">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V2021" s="128"/>
      <c r="W2021" s="128"/>
      <c r="X2021" s="128"/>
      <c r="Y2021" s="128"/>
      <c r="Z2021" s="128"/>
      <c r="AA2021" s="128"/>
      <c r="AB2021" s="128"/>
      <c r="AC2021" s="128"/>
      <c r="AD2021" s="128"/>
      <c r="AE2021" s="128"/>
      <c r="AF2021" s="128"/>
      <c r="AG2021" s="128"/>
      <c r="AH2021" s="128"/>
    </row>
    <row r="2022" spans="1:34">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V2022" s="128"/>
      <c r="W2022" s="128"/>
      <c r="X2022" s="128"/>
      <c r="Y2022" s="128"/>
      <c r="Z2022" s="128"/>
      <c r="AA2022" s="128"/>
      <c r="AB2022" s="128"/>
      <c r="AC2022" s="128"/>
      <c r="AD2022" s="128"/>
      <c r="AE2022" s="128"/>
      <c r="AF2022" s="128"/>
      <c r="AG2022" s="128"/>
      <c r="AH2022" s="128"/>
    </row>
    <row r="2023" spans="1:34">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V2023" s="128"/>
      <c r="W2023" s="128"/>
      <c r="X2023" s="128"/>
      <c r="Y2023" s="128"/>
      <c r="Z2023" s="128"/>
      <c r="AA2023" s="128"/>
      <c r="AB2023" s="128"/>
      <c r="AC2023" s="128"/>
      <c r="AD2023" s="128"/>
      <c r="AE2023" s="128"/>
      <c r="AF2023" s="128"/>
      <c r="AG2023" s="128"/>
      <c r="AH2023" s="128"/>
    </row>
    <row r="2024" spans="1:34">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X2024" s="128"/>
      <c r="Y2024" s="128"/>
      <c r="Z2024" s="128"/>
      <c r="AA2024" s="128"/>
      <c r="AB2024" s="128"/>
      <c r="AC2024" s="128"/>
      <c r="AD2024" s="128"/>
      <c r="AE2024" s="128"/>
      <c r="AF2024" s="128"/>
      <c r="AG2024" s="128"/>
      <c r="AH2024" s="128"/>
    </row>
    <row r="2025" spans="1:34">
      <c r="A2025" s="128"/>
      <c r="B2025" s="128"/>
      <c r="C2025" s="128"/>
      <c r="D2025" s="128"/>
      <c r="E2025" s="128"/>
      <c r="F2025" s="128"/>
      <c r="G2025" s="128"/>
      <c r="H2025" s="128"/>
      <c r="I2025" s="128"/>
      <c r="J2025" s="128"/>
      <c r="K2025" s="128"/>
      <c r="L2025" s="128"/>
      <c r="M2025" s="128"/>
      <c r="N2025" s="128"/>
      <c r="O2025" s="128"/>
      <c r="P2025" s="128"/>
      <c r="Q2025" s="128"/>
      <c r="R2025" s="128"/>
      <c r="S2025" s="128"/>
      <c r="T2025" s="128"/>
      <c r="U2025" s="128"/>
      <c r="V2025" s="128"/>
      <c r="W2025" s="128"/>
      <c r="X2025" s="128"/>
      <c r="Y2025" s="128"/>
      <c r="Z2025" s="128"/>
      <c r="AA2025" s="128"/>
      <c r="AB2025" s="128"/>
      <c r="AC2025" s="128"/>
      <c r="AD2025" s="128"/>
      <c r="AE2025" s="128"/>
      <c r="AF2025" s="128"/>
      <c r="AG2025" s="128"/>
      <c r="AH2025" s="128"/>
    </row>
    <row r="2026" spans="1:34">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X2026" s="128"/>
      <c r="Y2026" s="128"/>
      <c r="Z2026" s="128"/>
      <c r="AA2026" s="128"/>
      <c r="AB2026" s="128"/>
      <c r="AC2026" s="128"/>
      <c r="AD2026" s="128"/>
      <c r="AE2026" s="128"/>
      <c r="AF2026" s="128"/>
      <c r="AG2026" s="128"/>
      <c r="AH2026" s="128"/>
    </row>
    <row r="2027" spans="1:34">
      <c r="A2027" s="128"/>
      <c r="B2027" s="128"/>
      <c r="C2027" s="128"/>
      <c r="D2027" s="128"/>
      <c r="E2027" s="128"/>
      <c r="F2027" s="128"/>
      <c r="G2027" s="128"/>
      <c r="H2027" s="128"/>
      <c r="I2027" s="128"/>
      <c r="J2027" s="128"/>
      <c r="K2027" s="128"/>
      <c r="L2027" s="128"/>
      <c r="M2027" s="128"/>
      <c r="N2027" s="128"/>
      <c r="O2027" s="128"/>
      <c r="P2027" s="128"/>
      <c r="Q2027" s="128"/>
      <c r="R2027" s="128"/>
      <c r="S2027" s="128"/>
      <c r="T2027" s="128"/>
      <c r="U2027" s="128"/>
      <c r="V2027" s="128"/>
      <c r="W2027" s="128"/>
      <c r="X2027" s="128"/>
      <c r="Y2027" s="128"/>
      <c r="Z2027" s="128"/>
      <c r="AA2027" s="128"/>
      <c r="AB2027" s="128"/>
      <c r="AC2027" s="128"/>
      <c r="AD2027" s="128"/>
      <c r="AE2027" s="128"/>
      <c r="AF2027" s="128"/>
      <c r="AG2027" s="128"/>
      <c r="AH2027" s="128"/>
    </row>
    <row r="2028" spans="1:34">
      <c r="A2028" s="128"/>
      <c r="B2028" s="128"/>
      <c r="C2028" s="128"/>
      <c r="D2028" s="128"/>
      <c r="E2028" s="128"/>
      <c r="F2028" s="128"/>
      <c r="G2028" s="128"/>
      <c r="H2028" s="128"/>
      <c r="I2028" s="128"/>
      <c r="J2028" s="128"/>
      <c r="K2028" s="128"/>
      <c r="L2028" s="128"/>
      <c r="M2028" s="128"/>
      <c r="N2028" s="128"/>
      <c r="O2028" s="128"/>
      <c r="P2028" s="128"/>
      <c r="Q2028" s="128"/>
      <c r="R2028" s="128"/>
      <c r="S2028" s="128"/>
      <c r="T2028" s="128"/>
      <c r="U2028" s="128"/>
      <c r="V2028" s="128"/>
      <c r="W2028" s="128"/>
      <c r="X2028" s="128"/>
      <c r="Y2028" s="128"/>
      <c r="Z2028" s="128"/>
      <c r="AA2028" s="128"/>
      <c r="AB2028" s="128"/>
      <c r="AC2028" s="128"/>
      <c r="AD2028" s="128"/>
      <c r="AE2028" s="128"/>
      <c r="AF2028" s="128"/>
      <c r="AG2028" s="128"/>
      <c r="AH2028" s="128"/>
    </row>
    <row r="2029" spans="1:34">
      <c r="A2029" s="128"/>
      <c r="B2029" s="128"/>
      <c r="C2029" s="128"/>
      <c r="D2029" s="128"/>
      <c r="E2029" s="128"/>
      <c r="F2029" s="128"/>
      <c r="G2029" s="128"/>
      <c r="H2029" s="128"/>
      <c r="I2029" s="128"/>
      <c r="J2029" s="128"/>
      <c r="K2029" s="128"/>
      <c r="L2029" s="128"/>
      <c r="M2029" s="128"/>
      <c r="N2029" s="128"/>
      <c r="O2029" s="128"/>
      <c r="P2029" s="128"/>
      <c r="Q2029" s="128"/>
      <c r="R2029" s="128"/>
      <c r="S2029" s="128"/>
      <c r="T2029" s="128"/>
      <c r="U2029" s="128"/>
      <c r="V2029" s="128"/>
      <c r="W2029" s="128"/>
      <c r="X2029" s="128"/>
      <c r="Y2029" s="128"/>
      <c r="Z2029" s="128"/>
      <c r="AA2029" s="128"/>
      <c r="AB2029" s="128"/>
      <c r="AC2029" s="128"/>
      <c r="AD2029" s="128"/>
      <c r="AE2029" s="128"/>
      <c r="AF2029" s="128"/>
      <c r="AG2029" s="128"/>
      <c r="AH2029" s="128"/>
    </row>
    <row r="2030" spans="1:34">
      <c r="A2030" s="128"/>
      <c r="B2030" s="128"/>
      <c r="C2030" s="128"/>
      <c r="D2030" s="128"/>
      <c r="E2030" s="128"/>
      <c r="F2030" s="128"/>
      <c r="G2030" s="128"/>
      <c r="H2030" s="128"/>
      <c r="I2030" s="128"/>
      <c r="J2030" s="128"/>
      <c r="K2030" s="128"/>
      <c r="L2030" s="128"/>
      <c r="M2030" s="128"/>
      <c r="N2030" s="128"/>
      <c r="O2030" s="128"/>
      <c r="P2030" s="128"/>
      <c r="Q2030" s="128"/>
      <c r="R2030" s="128"/>
      <c r="S2030" s="128"/>
      <c r="T2030" s="128"/>
      <c r="U2030" s="128"/>
      <c r="V2030" s="128"/>
      <c r="W2030" s="128"/>
      <c r="X2030" s="128"/>
      <c r="Y2030" s="128"/>
      <c r="Z2030" s="128"/>
      <c r="AA2030" s="128"/>
      <c r="AB2030" s="128"/>
      <c r="AC2030" s="128"/>
      <c r="AD2030" s="128"/>
      <c r="AE2030" s="128"/>
      <c r="AF2030" s="128"/>
      <c r="AG2030" s="128"/>
      <c r="AH2030" s="128"/>
    </row>
    <row r="2031" spans="1:34">
      <c r="A2031" s="128"/>
      <c r="B2031" s="338"/>
      <c r="C2031" s="338"/>
      <c r="D2031" s="338"/>
      <c r="E2031" s="338"/>
      <c r="F2031" s="338"/>
      <c r="G2031" s="338"/>
      <c r="H2031" s="338"/>
      <c r="I2031" s="338"/>
      <c r="J2031" s="338"/>
      <c r="K2031" s="338"/>
      <c r="L2031" s="338"/>
      <c r="M2031" s="338"/>
      <c r="N2031" s="338"/>
      <c r="O2031" s="338"/>
      <c r="P2031" s="338"/>
      <c r="Q2031" s="338"/>
      <c r="R2031" s="338"/>
      <c r="S2031" s="338"/>
      <c r="T2031" s="338"/>
      <c r="U2031" s="338"/>
      <c r="V2031" s="338"/>
      <c r="W2031" s="338"/>
      <c r="X2031" s="338"/>
      <c r="Y2031" s="338"/>
      <c r="Z2031" s="338"/>
      <c r="AA2031" s="338"/>
      <c r="AB2031" s="338"/>
      <c r="AC2031" s="338"/>
      <c r="AD2031" s="338"/>
      <c r="AE2031" s="338"/>
      <c r="AF2031" s="338"/>
      <c r="AG2031" s="338"/>
      <c r="AH2031" s="338"/>
    </row>
    <row r="2032" spans="1:34">
      <c r="A2032" s="128"/>
      <c r="B2032" s="128"/>
      <c r="C2032" s="128"/>
      <c r="D2032" s="128"/>
      <c r="E2032" s="128"/>
      <c r="F2032" s="128"/>
      <c r="G2032" s="128"/>
      <c r="H2032" s="128"/>
      <c r="I2032" s="128"/>
      <c r="J2032" s="128"/>
      <c r="K2032" s="128"/>
      <c r="L2032" s="128"/>
      <c r="M2032" s="128"/>
      <c r="N2032" s="128"/>
      <c r="O2032" s="128"/>
      <c r="P2032" s="128"/>
      <c r="Q2032" s="128"/>
      <c r="R2032" s="128"/>
      <c r="S2032" s="128"/>
      <c r="T2032" s="128"/>
      <c r="U2032" s="128"/>
      <c r="V2032" s="128"/>
      <c r="W2032" s="128"/>
      <c r="X2032" s="128"/>
      <c r="Y2032" s="128"/>
      <c r="Z2032" s="128"/>
      <c r="AA2032" s="128"/>
      <c r="AB2032" s="128"/>
      <c r="AC2032" s="128"/>
      <c r="AD2032" s="128"/>
      <c r="AE2032" s="128"/>
      <c r="AF2032" s="128"/>
      <c r="AG2032" s="128"/>
      <c r="AH2032" s="128"/>
    </row>
    <row r="2033" spans="1:34">
      <c r="A2033" s="128"/>
      <c r="B2033" s="128"/>
      <c r="C2033" s="128"/>
      <c r="D2033" s="128"/>
      <c r="E2033" s="128"/>
      <c r="F2033" s="128"/>
      <c r="G2033" s="128"/>
      <c r="H2033" s="128"/>
      <c r="I2033" s="128"/>
      <c r="J2033" s="128"/>
      <c r="K2033" s="128"/>
      <c r="L2033" s="128"/>
      <c r="M2033" s="128"/>
      <c r="N2033" s="128"/>
      <c r="O2033" s="128"/>
      <c r="P2033" s="128"/>
      <c r="Q2033" s="128"/>
      <c r="R2033" s="128"/>
      <c r="S2033" s="128"/>
      <c r="T2033" s="128"/>
      <c r="U2033" s="128"/>
      <c r="V2033" s="128"/>
      <c r="W2033" s="128"/>
      <c r="X2033" s="128"/>
      <c r="Y2033" s="128"/>
      <c r="Z2033" s="128"/>
      <c r="AA2033" s="128"/>
      <c r="AB2033" s="128"/>
      <c r="AC2033" s="128"/>
      <c r="AD2033" s="128"/>
      <c r="AE2033" s="128"/>
      <c r="AF2033" s="128"/>
      <c r="AG2033" s="128"/>
      <c r="AH2033" s="128"/>
    </row>
    <row r="2034" spans="1:34">
      <c r="A2034" s="128"/>
      <c r="B2034" s="128"/>
      <c r="C2034" s="128"/>
      <c r="D2034" s="128"/>
      <c r="E2034" s="128"/>
      <c r="F2034" s="128"/>
      <c r="G2034" s="128"/>
      <c r="H2034" s="128"/>
      <c r="I2034" s="128"/>
      <c r="J2034" s="128"/>
      <c r="K2034" s="128"/>
      <c r="L2034" s="128"/>
      <c r="M2034" s="128"/>
      <c r="N2034" s="128"/>
      <c r="O2034" s="128"/>
      <c r="P2034" s="128"/>
      <c r="Q2034" s="128"/>
      <c r="R2034" s="128"/>
      <c r="S2034" s="128"/>
      <c r="T2034" s="128"/>
      <c r="U2034" s="128"/>
      <c r="V2034" s="128"/>
      <c r="W2034" s="128"/>
      <c r="X2034" s="128"/>
      <c r="Y2034" s="128"/>
      <c r="Z2034" s="128"/>
      <c r="AA2034" s="128"/>
      <c r="AB2034" s="128"/>
      <c r="AC2034" s="128"/>
      <c r="AD2034" s="128"/>
      <c r="AE2034" s="128"/>
      <c r="AF2034" s="128"/>
      <c r="AG2034" s="128"/>
      <c r="AH2034" s="128"/>
    </row>
    <row r="2035" spans="1:34">
      <c r="A2035" s="128"/>
      <c r="B2035" s="128"/>
      <c r="C2035" s="128"/>
      <c r="D2035" s="128"/>
      <c r="E2035" s="128"/>
      <c r="F2035" s="128"/>
      <c r="G2035" s="128"/>
      <c r="H2035" s="128"/>
      <c r="I2035" s="128"/>
      <c r="J2035" s="128"/>
      <c r="K2035" s="128"/>
      <c r="L2035" s="128"/>
      <c r="M2035" s="128"/>
      <c r="N2035" s="128"/>
      <c r="O2035" s="128"/>
      <c r="P2035" s="128"/>
      <c r="Q2035" s="128"/>
      <c r="R2035" s="128"/>
      <c r="S2035" s="128"/>
      <c r="T2035" s="128"/>
      <c r="U2035" s="128"/>
      <c r="V2035" s="128"/>
      <c r="W2035" s="128"/>
      <c r="X2035" s="128"/>
      <c r="Y2035" s="128"/>
      <c r="Z2035" s="128"/>
      <c r="AA2035" s="128"/>
      <c r="AB2035" s="128"/>
      <c r="AC2035" s="128"/>
      <c r="AD2035" s="128"/>
      <c r="AE2035" s="128"/>
      <c r="AF2035" s="128"/>
      <c r="AG2035" s="128"/>
      <c r="AH2035" s="128"/>
    </row>
    <row r="2036" spans="1:34">
      <c r="A2036" s="128"/>
      <c r="B2036" s="128"/>
      <c r="C2036" s="128"/>
      <c r="D2036" s="128"/>
      <c r="E2036" s="128"/>
      <c r="F2036" s="128"/>
      <c r="G2036" s="128"/>
      <c r="H2036" s="128"/>
      <c r="I2036" s="128"/>
      <c r="J2036" s="128"/>
      <c r="K2036" s="128"/>
      <c r="L2036" s="128"/>
      <c r="M2036" s="128"/>
      <c r="N2036" s="128"/>
      <c r="O2036" s="128"/>
      <c r="P2036" s="128"/>
      <c r="Q2036" s="128"/>
      <c r="R2036" s="128"/>
      <c r="S2036" s="128"/>
      <c r="T2036" s="128"/>
      <c r="U2036" s="128"/>
      <c r="V2036" s="128"/>
      <c r="W2036" s="128"/>
      <c r="X2036" s="128"/>
      <c r="Y2036" s="128"/>
      <c r="Z2036" s="128"/>
      <c r="AA2036" s="128"/>
      <c r="AB2036" s="128"/>
      <c r="AC2036" s="128"/>
      <c r="AD2036" s="128"/>
      <c r="AE2036" s="128"/>
      <c r="AF2036" s="128"/>
      <c r="AG2036" s="128"/>
      <c r="AH2036" s="128"/>
    </row>
    <row r="2037" spans="1:34">
      <c r="A2037" s="128"/>
      <c r="B2037" s="128"/>
      <c r="C2037" s="128"/>
      <c r="D2037" s="128"/>
      <c r="E2037" s="128"/>
      <c r="F2037" s="128"/>
      <c r="G2037" s="128"/>
      <c r="H2037" s="128"/>
      <c r="I2037" s="128"/>
      <c r="J2037" s="128"/>
      <c r="K2037" s="128"/>
      <c r="L2037" s="128"/>
      <c r="M2037" s="128"/>
      <c r="N2037" s="128"/>
      <c r="O2037" s="128"/>
      <c r="P2037" s="128"/>
      <c r="Q2037" s="128"/>
      <c r="R2037" s="128"/>
      <c r="S2037" s="128"/>
      <c r="T2037" s="128"/>
      <c r="U2037" s="128"/>
      <c r="V2037" s="128"/>
      <c r="W2037" s="128"/>
      <c r="X2037" s="128"/>
      <c r="Y2037" s="128"/>
      <c r="Z2037" s="128"/>
      <c r="AA2037" s="128"/>
      <c r="AB2037" s="128"/>
      <c r="AC2037" s="128"/>
      <c r="AD2037" s="128"/>
      <c r="AE2037" s="128"/>
      <c r="AF2037" s="128"/>
      <c r="AG2037" s="128"/>
      <c r="AH2037" s="128"/>
    </row>
    <row r="2038" spans="1:34">
      <c r="A2038" s="128"/>
      <c r="B2038" s="128"/>
      <c r="C2038" s="128"/>
      <c r="D2038" s="128"/>
      <c r="E2038" s="128"/>
      <c r="F2038" s="128"/>
      <c r="G2038" s="128"/>
      <c r="H2038" s="128"/>
      <c r="I2038" s="128"/>
      <c r="J2038" s="128"/>
      <c r="K2038" s="128"/>
      <c r="L2038" s="128"/>
      <c r="M2038" s="128"/>
      <c r="N2038" s="128"/>
      <c r="O2038" s="128"/>
      <c r="P2038" s="128"/>
      <c r="Q2038" s="128"/>
      <c r="R2038" s="128"/>
      <c r="S2038" s="128"/>
      <c r="T2038" s="128"/>
      <c r="U2038" s="128"/>
      <c r="V2038" s="128"/>
      <c r="W2038" s="128"/>
      <c r="X2038" s="128"/>
      <c r="Y2038" s="128"/>
      <c r="Z2038" s="128"/>
      <c r="AA2038" s="128"/>
      <c r="AB2038" s="128"/>
      <c r="AC2038" s="128"/>
      <c r="AD2038" s="128"/>
      <c r="AE2038" s="128"/>
      <c r="AF2038" s="128"/>
      <c r="AG2038" s="128"/>
      <c r="AH2038" s="128"/>
    </row>
    <row r="2039" spans="1:34">
      <c r="A2039" s="128"/>
      <c r="B2039" s="128"/>
      <c r="C2039" s="128"/>
      <c r="D2039" s="128"/>
      <c r="E2039" s="128"/>
      <c r="F2039" s="128"/>
      <c r="G2039" s="128"/>
      <c r="H2039" s="128"/>
      <c r="I2039" s="128"/>
      <c r="J2039" s="128"/>
      <c r="K2039" s="128"/>
      <c r="L2039" s="128"/>
      <c r="M2039" s="128"/>
      <c r="N2039" s="128"/>
      <c r="O2039" s="128"/>
      <c r="P2039" s="128"/>
      <c r="Q2039" s="128"/>
      <c r="R2039" s="128"/>
      <c r="S2039" s="128"/>
      <c r="T2039" s="128"/>
      <c r="U2039" s="128"/>
      <c r="V2039" s="128"/>
      <c r="W2039" s="128"/>
      <c r="X2039" s="128"/>
      <c r="Y2039" s="128"/>
      <c r="Z2039" s="128"/>
      <c r="AA2039" s="128"/>
      <c r="AB2039" s="128"/>
      <c r="AC2039" s="128"/>
      <c r="AD2039" s="128"/>
      <c r="AE2039" s="128"/>
      <c r="AF2039" s="128"/>
      <c r="AG2039" s="128"/>
      <c r="AH2039" s="128"/>
    </row>
    <row r="2040" spans="1:34">
      <c r="A2040" s="128"/>
      <c r="B2040" s="128"/>
      <c r="C2040" s="128"/>
      <c r="D2040" s="128"/>
      <c r="E2040" s="128"/>
      <c r="F2040" s="128"/>
      <c r="G2040" s="128"/>
      <c r="H2040" s="128"/>
      <c r="I2040" s="128"/>
      <c r="J2040" s="128"/>
      <c r="K2040" s="128"/>
      <c r="L2040" s="128"/>
      <c r="M2040" s="128"/>
      <c r="N2040" s="128"/>
      <c r="O2040" s="128"/>
      <c r="P2040" s="128"/>
      <c r="Q2040" s="128"/>
      <c r="R2040" s="128"/>
      <c r="S2040" s="128"/>
      <c r="T2040" s="128"/>
      <c r="U2040" s="128"/>
      <c r="V2040" s="128"/>
      <c r="W2040" s="128"/>
      <c r="X2040" s="128"/>
      <c r="Y2040" s="128"/>
      <c r="Z2040" s="128"/>
      <c r="AA2040" s="128"/>
      <c r="AB2040" s="128"/>
      <c r="AC2040" s="128"/>
      <c r="AD2040" s="128"/>
      <c r="AE2040" s="128"/>
      <c r="AF2040" s="128"/>
      <c r="AG2040" s="128"/>
      <c r="AH2040" s="128"/>
    </row>
    <row r="2041" spans="1:34">
      <c r="A2041" s="128"/>
      <c r="B2041" s="128"/>
      <c r="C2041" s="128"/>
      <c r="D2041" s="128"/>
      <c r="E2041" s="128"/>
      <c r="F2041" s="128"/>
      <c r="G2041" s="128"/>
      <c r="H2041" s="128"/>
      <c r="I2041" s="128"/>
      <c r="J2041" s="128"/>
      <c r="K2041" s="128"/>
      <c r="L2041" s="128"/>
      <c r="M2041" s="128"/>
      <c r="N2041" s="128"/>
      <c r="O2041" s="128"/>
      <c r="P2041" s="128"/>
      <c r="Q2041" s="128"/>
      <c r="R2041" s="128"/>
      <c r="S2041" s="128"/>
      <c r="T2041" s="128"/>
      <c r="U2041" s="128"/>
      <c r="V2041" s="128"/>
      <c r="W2041" s="128"/>
      <c r="X2041" s="128"/>
      <c r="Y2041" s="128"/>
      <c r="Z2041" s="128"/>
      <c r="AA2041" s="128"/>
      <c r="AB2041" s="128"/>
      <c r="AC2041" s="128"/>
      <c r="AD2041" s="128"/>
      <c r="AE2041" s="128"/>
      <c r="AF2041" s="128"/>
      <c r="AG2041" s="128"/>
      <c r="AH2041" s="128"/>
    </row>
    <row r="2042" spans="1:34">
      <c r="A2042" s="128"/>
      <c r="B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28"/>
      <c r="AA2042" s="128"/>
      <c r="AB2042" s="128"/>
      <c r="AC2042" s="128"/>
      <c r="AD2042" s="128"/>
      <c r="AE2042" s="128"/>
      <c r="AF2042" s="128"/>
      <c r="AG2042" s="128"/>
      <c r="AH2042" s="128"/>
    </row>
    <row r="2043" spans="1:34">
      <c r="A2043" s="128"/>
      <c r="B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28"/>
      <c r="W2043" s="128"/>
      <c r="X2043" s="128"/>
      <c r="Y2043" s="128"/>
      <c r="Z2043" s="128"/>
      <c r="AA2043" s="128"/>
      <c r="AB2043" s="128"/>
      <c r="AC2043" s="128"/>
      <c r="AD2043" s="128"/>
      <c r="AE2043" s="128"/>
      <c r="AF2043" s="128"/>
      <c r="AG2043" s="128"/>
      <c r="AH2043" s="128"/>
    </row>
    <row r="2044" spans="1:34">
      <c r="A2044" s="128"/>
      <c r="B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28"/>
      <c r="AA2044" s="128"/>
      <c r="AB2044" s="128"/>
      <c r="AC2044" s="128"/>
      <c r="AD2044" s="128"/>
      <c r="AE2044" s="128"/>
      <c r="AF2044" s="128"/>
      <c r="AG2044" s="128"/>
      <c r="AH2044" s="128"/>
    </row>
    <row r="2045" spans="1:34">
      <c r="A2045" s="128"/>
      <c r="B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28"/>
      <c r="W2045" s="128"/>
      <c r="X2045" s="128"/>
      <c r="Y2045" s="128"/>
      <c r="Z2045" s="128"/>
      <c r="AA2045" s="128"/>
      <c r="AB2045" s="128"/>
      <c r="AC2045" s="128"/>
      <c r="AD2045" s="128"/>
      <c r="AE2045" s="128"/>
      <c r="AF2045" s="128"/>
      <c r="AG2045" s="128"/>
      <c r="AH2045" s="128"/>
    </row>
    <row r="2046" spans="1:34">
      <c r="A2046" s="128"/>
      <c r="B2046" s="128"/>
      <c r="C2046" s="128"/>
      <c r="D2046" s="128"/>
      <c r="E2046" s="128"/>
      <c r="F2046" s="128"/>
      <c r="G2046" s="128"/>
      <c r="H2046" s="128"/>
      <c r="I2046" s="128"/>
      <c r="J2046" s="128"/>
      <c r="K2046" s="128"/>
      <c r="L2046" s="128"/>
      <c r="M2046" s="128"/>
      <c r="N2046" s="128"/>
      <c r="O2046" s="128"/>
      <c r="P2046" s="128"/>
      <c r="Q2046" s="128"/>
      <c r="R2046" s="128"/>
      <c r="S2046" s="128"/>
      <c r="T2046" s="128"/>
      <c r="U2046" s="128"/>
      <c r="V2046" s="128"/>
      <c r="W2046" s="128"/>
      <c r="X2046" s="128"/>
      <c r="Y2046" s="128"/>
      <c r="Z2046" s="128"/>
      <c r="AA2046" s="128"/>
      <c r="AB2046" s="128"/>
      <c r="AC2046" s="128"/>
      <c r="AD2046" s="128"/>
      <c r="AE2046" s="128"/>
      <c r="AF2046" s="128"/>
      <c r="AG2046" s="128"/>
      <c r="AH2046" s="128"/>
    </row>
    <row r="2047" spans="1:34">
      <c r="A2047" s="128"/>
      <c r="B2047" s="128"/>
      <c r="C2047" s="128"/>
      <c r="D2047" s="128"/>
      <c r="E2047" s="128"/>
      <c r="F2047" s="128"/>
      <c r="G2047" s="128"/>
      <c r="H2047" s="128"/>
      <c r="I2047" s="128"/>
      <c r="J2047" s="128"/>
      <c r="K2047" s="128"/>
      <c r="L2047" s="128"/>
      <c r="M2047" s="128"/>
      <c r="N2047" s="128"/>
      <c r="O2047" s="128"/>
      <c r="P2047" s="128"/>
      <c r="Q2047" s="128"/>
      <c r="R2047" s="128"/>
      <c r="S2047" s="128"/>
      <c r="T2047" s="128"/>
      <c r="U2047" s="128"/>
      <c r="V2047" s="128"/>
      <c r="W2047" s="128"/>
      <c r="X2047" s="128"/>
      <c r="Y2047" s="128"/>
      <c r="Z2047" s="128"/>
      <c r="AA2047" s="128"/>
      <c r="AB2047" s="128"/>
      <c r="AC2047" s="128"/>
      <c r="AD2047" s="128"/>
      <c r="AE2047" s="128"/>
      <c r="AF2047" s="128"/>
      <c r="AG2047" s="128"/>
      <c r="AH2047" s="128"/>
    </row>
    <row r="2048" spans="1:34">
      <c r="A2048" s="128"/>
      <c r="B2048" s="128"/>
      <c r="C2048" s="128"/>
      <c r="D2048" s="128"/>
      <c r="E2048" s="128"/>
      <c r="F2048" s="128"/>
      <c r="G2048" s="128"/>
      <c r="H2048" s="128"/>
      <c r="I2048" s="128"/>
      <c r="J2048" s="128"/>
      <c r="K2048" s="128"/>
      <c r="L2048" s="128"/>
      <c r="M2048" s="128"/>
      <c r="N2048" s="128"/>
      <c r="O2048" s="128"/>
      <c r="P2048" s="128"/>
      <c r="Q2048" s="128"/>
      <c r="R2048" s="128"/>
      <c r="S2048" s="128"/>
      <c r="T2048" s="128"/>
      <c r="U2048" s="128"/>
      <c r="V2048" s="128"/>
      <c r="W2048" s="128"/>
      <c r="X2048" s="128"/>
      <c r="Y2048" s="128"/>
      <c r="Z2048" s="128"/>
      <c r="AA2048" s="128"/>
      <c r="AB2048" s="128"/>
      <c r="AC2048" s="128"/>
      <c r="AD2048" s="128"/>
      <c r="AE2048" s="128"/>
      <c r="AF2048" s="128"/>
      <c r="AG2048" s="128"/>
      <c r="AH2048" s="128"/>
    </row>
    <row r="2049" spans="1:34">
      <c r="A2049" s="128"/>
      <c r="B2049" s="128"/>
      <c r="C2049" s="128"/>
      <c r="D2049" s="128"/>
      <c r="E2049" s="128"/>
      <c r="F2049" s="128"/>
      <c r="G2049" s="128"/>
      <c r="H2049" s="128"/>
      <c r="I2049" s="128"/>
      <c r="J2049" s="128"/>
      <c r="K2049" s="128"/>
      <c r="L2049" s="128"/>
      <c r="M2049" s="128"/>
      <c r="N2049" s="128"/>
      <c r="O2049" s="128"/>
      <c r="P2049" s="128"/>
      <c r="Q2049" s="128"/>
      <c r="R2049" s="128"/>
      <c r="S2049" s="128"/>
      <c r="T2049" s="128"/>
      <c r="U2049" s="128"/>
      <c r="V2049" s="128"/>
      <c r="W2049" s="128"/>
      <c r="X2049" s="128"/>
      <c r="Y2049" s="128"/>
      <c r="Z2049" s="128"/>
      <c r="AA2049" s="128"/>
      <c r="AB2049" s="128"/>
      <c r="AC2049" s="128"/>
      <c r="AD2049" s="128"/>
      <c r="AE2049" s="128"/>
      <c r="AF2049" s="128"/>
      <c r="AG2049" s="128"/>
      <c r="AH2049" s="128"/>
    </row>
    <row r="2050" spans="1:34">
      <c r="A2050" s="128"/>
      <c r="B2050" s="128"/>
      <c r="C2050" s="128"/>
      <c r="D2050" s="128"/>
      <c r="E2050" s="128"/>
      <c r="F2050" s="128"/>
      <c r="G2050" s="128"/>
      <c r="H2050" s="128"/>
      <c r="I2050" s="128"/>
      <c r="J2050" s="128"/>
      <c r="K2050" s="128"/>
      <c r="L2050" s="128"/>
      <c r="M2050" s="128"/>
      <c r="N2050" s="128"/>
      <c r="O2050" s="128"/>
      <c r="P2050" s="128"/>
      <c r="Q2050" s="128"/>
      <c r="R2050" s="128"/>
      <c r="S2050" s="128"/>
      <c r="T2050" s="128"/>
      <c r="U2050" s="128"/>
      <c r="V2050" s="128"/>
      <c r="W2050" s="128"/>
      <c r="X2050" s="128"/>
      <c r="Y2050" s="128"/>
      <c r="Z2050" s="128"/>
      <c r="AA2050" s="128"/>
      <c r="AB2050" s="128"/>
      <c r="AC2050" s="128"/>
      <c r="AD2050" s="128"/>
      <c r="AE2050" s="128"/>
      <c r="AF2050" s="128"/>
      <c r="AG2050" s="128"/>
      <c r="AH2050" s="128"/>
    </row>
    <row r="2051" spans="1:34">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X2051" s="128"/>
      <c r="Y2051" s="128"/>
      <c r="Z2051" s="128"/>
      <c r="AA2051" s="128"/>
      <c r="AB2051" s="128"/>
      <c r="AC2051" s="128"/>
      <c r="AD2051" s="128"/>
      <c r="AE2051" s="128"/>
      <c r="AF2051" s="128"/>
      <c r="AG2051" s="128"/>
      <c r="AH2051" s="128"/>
    </row>
    <row r="2052" spans="1:34">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X2052" s="128"/>
      <c r="Y2052" s="128"/>
      <c r="Z2052" s="128"/>
      <c r="AA2052" s="128"/>
      <c r="AB2052" s="128"/>
      <c r="AC2052" s="128"/>
      <c r="AD2052" s="128"/>
      <c r="AE2052" s="128"/>
      <c r="AF2052" s="128"/>
      <c r="AG2052" s="128"/>
      <c r="AH2052" s="128"/>
    </row>
    <row r="2053" spans="1:34">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X2053" s="128"/>
      <c r="Y2053" s="128"/>
      <c r="Z2053" s="128"/>
      <c r="AA2053" s="128"/>
      <c r="AB2053" s="128"/>
      <c r="AC2053" s="128"/>
      <c r="AD2053" s="128"/>
      <c r="AE2053" s="128"/>
      <c r="AF2053" s="128"/>
      <c r="AG2053" s="128"/>
      <c r="AH2053" s="128"/>
    </row>
    <row r="2054" spans="1:34">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X2054" s="128"/>
      <c r="Y2054" s="128"/>
      <c r="Z2054" s="128"/>
      <c r="AA2054" s="128"/>
      <c r="AB2054" s="128"/>
      <c r="AC2054" s="128"/>
      <c r="AD2054" s="128"/>
      <c r="AE2054" s="128"/>
      <c r="AF2054" s="128"/>
      <c r="AG2054" s="128"/>
      <c r="AH2054" s="128"/>
    </row>
    <row r="2055" spans="1:34">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X2055" s="128"/>
      <c r="Y2055" s="128"/>
      <c r="Z2055" s="128"/>
      <c r="AA2055" s="128"/>
      <c r="AB2055" s="128"/>
      <c r="AC2055" s="128"/>
      <c r="AD2055" s="128"/>
      <c r="AE2055" s="128"/>
      <c r="AF2055" s="128"/>
      <c r="AG2055" s="128"/>
      <c r="AH2055" s="128"/>
    </row>
    <row r="2056" spans="1:34">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X2056" s="128"/>
      <c r="Y2056" s="128"/>
      <c r="Z2056" s="128"/>
      <c r="AA2056" s="128"/>
      <c r="AB2056" s="128"/>
      <c r="AC2056" s="128"/>
      <c r="AD2056" s="128"/>
      <c r="AE2056" s="128"/>
      <c r="AF2056" s="128"/>
      <c r="AG2056" s="128"/>
      <c r="AH2056" s="128"/>
    </row>
    <row r="2057" spans="1:34">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X2057" s="128"/>
      <c r="Y2057" s="128"/>
      <c r="Z2057" s="128"/>
      <c r="AA2057" s="128"/>
      <c r="AB2057" s="128"/>
      <c r="AC2057" s="128"/>
      <c r="AD2057" s="128"/>
      <c r="AE2057" s="128"/>
      <c r="AF2057" s="128"/>
      <c r="AG2057" s="128"/>
      <c r="AH2057" s="128"/>
    </row>
    <row r="2058" spans="1:34">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X2058" s="128"/>
      <c r="Y2058" s="128"/>
      <c r="Z2058" s="128"/>
      <c r="AA2058" s="128"/>
      <c r="AB2058" s="128"/>
      <c r="AC2058" s="128"/>
      <c r="AD2058" s="128"/>
      <c r="AE2058" s="128"/>
      <c r="AF2058" s="128"/>
      <c r="AG2058" s="128"/>
      <c r="AH2058" s="128"/>
    </row>
    <row r="2059" spans="1:34">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X2059" s="128"/>
      <c r="Y2059" s="128"/>
      <c r="Z2059" s="128"/>
      <c r="AA2059" s="128"/>
      <c r="AB2059" s="128"/>
      <c r="AC2059" s="128"/>
      <c r="AD2059" s="128"/>
      <c r="AE2059" s="128"/>
      <c r="AF2059" s="128"/>
      <c r="AG2059" s="128"/>
      <c r="AH2059" s="128"/>
    </row>
    <row r="2060" spans="1:34">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X2060" s="128"/>
      <c r="Y2060" s="128"/>
      <c r="Z2060" s="128"/>
      <c r="AA2060" s="128"/>
      <c r="AB2060" s="128"/>
      <c r="AC2060" s="128"/>
      <c r="AD2060" s="128"/>
      <c r="AE2060" s="128"/>
      <c r="AF2060" s="128"/>
      <c r="AG2060" s="128"/>
      <c r="AH2060" s="128"/>
    </row>
    <row r="2061" spans="1:34">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X2061" s="128"/>
      <c r="Y2061" s="128"/>
      <c r="Z2061" s="128"/>
      <c r="AA2061" s="128"/>
      <c r="AB2061" s="128"/>
      <c r="AC2061" s="128"/>
      <c r="AD2061" s="128"/>
      <c r="AE2061" s="128"/>
      <c r="AF2061" s="128"/>
      <c r="AG2061" s="128"/>
      <c r="AH2061" s="128"/>
    </row>
    <row r="2062" spans="1:34">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X2062" s="128"/>
      <c r="Y2062" s="128"/>
      <c r="Z2062" s="128"/>
      <c r="AA2062" s="128"/>
      <c r="AB2062" s="128"/>
      <c r="AC2062" s="128"/>
      <c r="AD2062" s="128"/>
      <c r="AE2062" s="128"/>
      <c r="AF2062" s="128"/>
      <c r="AG2062" s="128"/>
      <c r="AH2062" s="128"/>
    </row>
    <row r="2063" spans="1:34">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X2063" s="128"/>
      <c r="Y2063" s="128"/>
      <c r="Z2063" s="128"/>
      <c r="AA2063" s="128"/>
      <c r="AB2063" s="128"/>
      <c r="AC2063" s="128"/>
      <c r="AD2063" s="128"/>
      <c r="AE2063" s="128"/>
      <c r="AF2063" s="128"/>
      <c r="AG2063" s="128"/>
      <c r="AH2063" s="128"/>
    </row>
    <row r="2064" spans="1:34">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X2064" s="128"/>
      <c r="Y2064" s="128"/>
      <c r="Z2064" s="128"/>
      <c r="AA2064" s="128"/>
      <c r="AB2064" s="128"/>
      <c r="AC2064" s="128"/>
      <c r="AD2064" s="128"/>
      <c r="AE2064" s="128"/>
      <c r="AF2064" s="128"/>
      <c r="AG2064" s="128"/>
      <c r="AH2064" s="128"/>
    </row>
    <row r="2065" spans="1:34">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X2065" s="128"/>
      <c r="Y2065" s="128"/>
      <c r="Z2065" s="128"/>
      <c r="AA2065" s="128"/>
      <c r="AB2065" s="128"/>
      <c r="AC2065" s="128"/>
      <c r="AD2065" s="128"/>
      <c r="AE2065" s="128"/>
      <c r="AF2065" s="128"/>
      <c r="AG2065" s="128"/>
      <c r="AH2065" s="128"/>
    </row>
    <row r="2066" spans="1:34">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X2066" s="128"/>
      <c r="Y2066" s="128"/>
      <c r="Z2066" s="128"/>
      <c r="AA2066" s="128"/>
      <c r="AB2066" s="128"/>
      <c r="AC2066" s="128"/>
      <c r="AD2066" s="128"/>
      <c r="AE2066" s="128"/>
      <c r="AF2066" s="128"/>
      <c r="AG2066" s="128"/>
      <c r="AH2066" s="128"/>
    </row>
    <row r="2067" spans="1:34">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X2067" s="128"/>
      <c r="Y2067" s="128"/>
      <c r="Z2067" s="128"/>
      <c r="AA2067" s="128"/>
      <c r="AB2067" s="128"/>
      <c r="AC2067" s="128"/>
      <c r="AD2067" s="128"/>
      <c r="AE2067" s="128"/>
      <c r="AF2067" s="128"/>
      <c r="AG2067" s="128"/>
      <c r="AH2067" s="128"/>
    </row>
    <row r="2068" spans="1:34">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X2068" s="128"/>
      <c r="Y2068" s="128"/>
      <c r="Z2068" s="128"/>
      <c r="AA2068" s="128"/>
      <c r="AB2068" s="128"/>
      <c r="AC2068" s="128"/>
      <c r="AD2068" s="128"/>
      <c r="AE2068" s="128"/>
      <c r="AF2068" s="128"/>
      <c r="AG2068" s="128"/>
      <c r="AH2068" s="128"/>
    </row>
    <row r="2069" spans="1:34">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X2069" s="128"/>
      <c r="Y2069" s="128"/>
      <c r="Z2069" s="128"/>
      <c r="AA2069" s="128"/>
      <c r="AB2069" s="128"/>
      <c r="AC2069" s="128"/>
      <c r="AD2069" s="128"/>
      <c r="AE2069" s="128"/>
      <c r="AF2069" s="128"/>
      <c r="AG2069" s="128"/>
      <c r="AH2069" s="128"/>
    </row>
    <row r="2070" spans="1:34">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X2070" s="128"/>
      <c r="Y2070" s="128"/>
      <c r="Z2070" s="128"/>
      <c r="AA2070" s="128"/>
      <c r="AB2070" s="128"/>
      <c r="AC2070" s="128"/>
      <c r="AD2070" s="128"/>
      <c r="AE2070" s="128"/>
      <c r="AF2070" s="128"/>
      <c r="AG2070" s="128"/>
      <c r="AH2070" s="128"/>
    </row>
    <row r="2071" spans="1:34">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X2071" s="128"/>
      <c r="Y2071" s="128"/>
      <c r="Z2071" s="128"/>
      <c r="AA2071" s="128"/>
      <c r="AB2071" s="128"/>
      <c r="AC2071" s="128"/>
      <c r="AD2071" s="128"/>
      <c r="AE2071" s="128"/>
      <c r="AF2071" s="128"/>
      <c r="AG2071" s="128"/>
      <c r="AH2071" s="128"/>
    </row>
    <row r="2072" spans="1:34">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X2072" s="128"/>
      <c r="Y2072" s="128"/>
      <c r="Z2072" s="128"/>
      <c r="AA2072" s="128"/>
      <c r="AB2072" s="128"/>
      <c r="AC2072" s="128"/>
      <c r="AD2072" s="128"/>
      <c r="AE2072" s="128"/>
      <c r="AF2072" s="128"/>
      <c r="AG2072" s="128"/>
      <c r="AH2072" s="128"/>
    </row>
    <row r="2073" spans="1:34">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X2073" s="128"/>
      <c r="Y2073" s="128"/>
      <c r="Z2073" s="128"/>
      <c r="AA2073" s="128"/>
      <c r="AB2073" s="128"/>
      <c r="AC2073" s="128"/>
      <c r="AD2073" s="128"/>
      <c r="AE2073" s="128"/>
      <c r="AF2073" s="128"/>
      <c r="AG2073" s="128"/>
      <c r="AH2073" s="128"/>
    </row>
    <row r="2074" spans="1:34">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X2074" s="128"/>
      <c r="Y2074" s="128"/>
      <c r="Z2074" s="128"/>
      <c r="AA2074" s="128"/>
      <c r="AB2074" s="128"/>
      <c r="AC2074" s="128"/>
      <c r="AD2074" s="128"/>
      <c r="AE2074" s="128"/>
      <c r="AF2074" s="128"/>
      <c r="AG2074" s="128"/>
      <c r="AH2074" s="128"/>
    </row>
    <row r="2075" spans="1:34">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X2075" s="128"/>
      <c r="Y2075" s="128"/>
      <c r="Z2075" s="128"/>
      <c r="AA2075" s="128"/>
      <c r="AB2075" s="128"/>
      <c r="AC2075" s="128"/>
      <c r="AD2075" s="128"/>
      <c r="AE2075" s="128"/>
      <c r="AF2075" s="128"/>
      <c r="AG2075" s="128"/>
      <c r="AH2075" s="128"/>
    </row>
    <row r="2076" spans="1:34">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V2076" s="128"/>
      <c r="W2076" s="128"/>
      <c r="X2076" s="128"/>
      <c r="Y2076" s="128"/>
      <c r="Z2076" s="128"/>
      <c r="AA2076" s="128"/>
      <c r="AB2076" s="128"/>
      <c r="AC2076" s="128"/>
      <c r="AD2076" s="128"/>
      <c r="AE2076" s="128"/>
      <c r="AF2076" s="128"/>
      <c r="AG2076" s="128"/>
      <c r="AH2076" s="128"/>
    </row>
    <row r="2077" spans="1:34">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V2077" s="128"/>
      <c r="W2077" s="128"/>
      <c r="X2077" s="128"/>
      <c r="Y2077" s="128"/>
      <c r="Z2077" s="128"/>
      <c r="AA2077" s="128"/>
      <c r="AB2077" s="128"/>
      <c r="AC2077" s="128"/>
      <c r="AD2077" s="128"/>
      <c r="AE2077" s="128"/>
      <c r="AF2077" s="128"/>
      <c r="AG2077" s="128"/>
      <c r="AH2077" s="128"/>
    </row>
    <row r="2078" spans="1:34">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V2078" s="128"/>
      <c r="W2078" s="128"/>
      <c r="X2078" s="128"/>
      <c r="Y2078" s="128"/>
      <c r="Z2078" s="128"/>
      <c r="AA2078" s="128"/>
      <c r="AB2078" s="128"/>
      <c r="AC2078" s="128"/>
      <c r="AD2078" s="128"/>
      <c r="AE2078" s="128"/>
      <c r="AF2078" s="128"/>
      <c r="AG2078" s="128"/>
      <c r="AH2078" s="128"/>
    </row>
    <row r="2079" spans="1:34">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V2079" s="128"/>
      <c r="W2079" s="128"/>
      <c r="X2079" s="128"/>
      <c r="Y2079" s="128"/>
      <c r="Z2079" s="128"/>
      <c r="AA2079" s="128"/>
      <c r="AB2079" s="128"/>
      <c r="AC2079" s="128"/>
      <c r="AD2079" s="128"/>
      <c r="AE2079" s="128"/>
      <c r="AF2079" s="128"/>
      <c r="AG2079" s="128"/>
      <c r="AH2079" s="128"/>
    </row>
    <row r="2080" spans="1:34">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V2080" s="128"/>
      <c r="W2080" s="128"/>
      <c r="X2080" s="128"/>
      <c r="Y2080" s="128"/>
      <c r="Z2080" s="128"/>
      <c r="AA2080" s="128"/>
      <c r="AB2080" s="128"/>
      <c r="AC2080" s="128"/>
      <c r="AD2080" s="128"/>
      <c r="AE2080" s="128"/>
      <c r="AF2080" s="128"/>
      <c r="AG2080" s="128"/>
      <c r="AH2080" s="128"/>
    </row>
    <row r="2081" spans="1:34">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V2081" s="128"/>
      <c r="W2081" s="128"/>
      <c r="X2081" s="128"/>
      <c r="Y2081" s="128"/>
      <c r="Z2081" s="128"/>
      <c r="AA2081" s="128"/>
      <c r="AB2081" s="128"/>
      <c r="AC2081" s="128"/>
      <c r="AD2081" s="128"/>
      <c r="AE2081" s="128"/>
      <c r="AF2081" s="128"/>
      <c r="AG2081" s="128"/>
      <c r="AH2081" s="128"/>
    </row>
    <row r="2082" spans="1:34">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V2082" s="128"/>
      <c r="W2082" s="128"/>
      <c r="X2082" s="128"/>
      <c r="Y2082" s="128"/>
      <c r="Z2082" s="128"/>
      <c r="AA2082" s="128"/>
      <c r="AB2082" s="128"/>
      <c r="AC2082" s="128"/>
      <c r="AD2082" s="128"/>
      <c r="AE2082" s="128"/>
      <c r="AF2082" s="128"/>
      <c r="AG2082" s="128"/>
      <c r="AH2082" s="128"/>
    </row>
    <row r="2083" spans="1:34">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V2083" s="128"/>
      <c r="W2083" s="128"/>
      <c r="X2083" s="128"/>
      <c r="Y2083" s="128"/>
      <c r="Z2083" s="128"/>
      <c r="AA2083" s="128"/>
      <c r="AB2083" s="128"/>
      <c r="AC2083" s="128"/>
      <c r="AD2083" s="128"/>
      <c r="AE2083" s="128"/>
      <c r="AF2083" s="128"/>
      <c r="AG2083" s="128"/>
      <c r="AH2083" s="128"/>
    </row>
    <row r="2084" spans="1:34">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V2084" s="128"/>
      <c r="W2084" s="128"/>
      <c r="X2084" s="128"/>
      <c r="Y2084" s="128"/>
      <c r="Z2084" s="128"/>
      <c r="AA2084" s="128"/>
      <c r="AB2084" s="128"/>
      <c r="AC2084" s="128"/>
      <c r="AD2084" s="128"/>
      <c r="AE2084" s="128"/>
      <c r="AF2084" s="128"/>
      <c r="AG2084" s="128"/>
      <c r="AH2084" s="128"/>
    </row>
    <row r="2085" spans="1:34">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V2085" s="128"/>
      <c r="W2085" s="128"/>
      <c r="X2085" s="128"/>
      <c r="Y2085" s="128"/>
      <c r="Z2085" s="128"/>
      <c r="AA2085" s="128"/>
      <c r="AB2085" s="128"/>
      <c r="AC2085" s="128"/>
      <c r="AD2085" s="128"/>
      <c r="AE2085" s="128"/>
      <c r="AF2085" s="128"/>
      <c r="AG2085" s="128"/>
      <c r="AH2085" s="128"/>
    </row>
    <row r="2086" spans="1:34">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V2086" s="128"/>
      <c r="W2086" s="128"/>
      <c r="X2086" s="128"/>
      <c r="Y2086" s="128"/>
      <c r="Z2086" s="128"/>
      <c r="AA2086" s="128"/>
      <c r="AB2086" s="128"/>
      <c r="AC2086" s="128"/>
      <c r="AD2086" s="128"/>
      <c r="AE2086" s="128"/>
      <c r="AF2086" s="128"/>
      <c r="AG2086" s="128"/>
      <c r="AH2086" s="128"/>
    </row>
    <row r="2087" spans="1:34">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V2087" s="128"/>
      <c r="W2087" s="128"/>
      <c r="X2087" s="128"/>
      <c r="Y2087" s="128"/>
      <c r="Z2087" s="128"/>
      <c r="AA2087" s="128"/>
      <c r="AB2087" s="128"/>
      <c r="AC2087" s="128"/>
      <c r="AD2087" s="128"/>
      <c r="AE2087" s="128"/>
      <c r="AF2087" s="128"/>
      <c r="AG2087" s="128"/>
      <c r="AH2087" s="128"/>
    </row>
    <row r="2088" spans="1:34">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V2088" s="128"/>
      <c r="W2088" s="128"/>
      <c r="X2088" s="128"/>
      <c r="Y2088" s="128"/>
      <c r="Z2088" s="128"/>
      <c r="AA2088" s="128"/>
      <c r="AB2088" s="128"/>
      <c r="AC2088" s="128"/>
      <c r="AD2088" s="128"/>
      <c r="AE2088" s="128"/>
      <c r="AF2088" s="128"/>
      <c r="AG2088" s="128"/>
      <c r="AH2088" s="128"/>
    </row>
    <row r="2089" spans="1:34">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V2089" s="128"/>
      <c r="W2089" s="128"/>
      <c r="X2089" s="128"/>
      <c r="Y2089" s="128"/>
      <c r="Z2089" s="128"/>
      <c r="AA2089" s="128"/>
      <c r="AB2089" s="128"/>
      <c r="AC2089" s="128"/>
      <c r="AD2089" s="128"/>
      <c r="AE2089" s="128"/>
      <c r="AF2089" s="128"/>
      <c r="AG2089" s="128"/>
      <c r="AH2089" s="128"/>
    </row>
    <row r="2090" spans="1:34">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V2090" s="128"/>
      <c r="W2090" s="128"/>
      <c r="X2090" s="128"/>
      <c r="Y2090" s="128"/>
      <c r="Z2090" s="128"/>
      <c r="AA2090" s="128"/>
      <c r="AB2090" s="128"/>
      <c r="AC2090" s="128"/>
      <c r="AD2090" s="128"/>
      <c r="AE2090" s="128"/>
      <c r="AF2090" s="128"/>
      <c r="AG2090" s="128"/>
      <c r="AH2090" s="128"/>
    </row>
    <row r="2091" spans="1:34">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V2091" s="128"/>
      <c r="W2091" s="128"/>
      <c r="X2091" s="128"/>
      <c r="Y2091" s="128"/>
      <c r="Z2091" s="128"/>
      <c r="AA2091" s="128"/>
      <c r="AB2091" s="128"/>
      <c r="AC2091" s="128"/>
      <c r="AD2091" s="128"/>
      <c r="AE2091" s="128"/>
      <c r="AF2091" s="128"/>
      <c r="AG2091" s="128"/>
      <c r="AH2091" s="128"/>
    </row>
    <row r="2092" spans="1:34">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V2092" s="128"/>
      <c r="W2092" s="128"/>
      <c r="X2092" s="128"/>
      <c r="Y2092" s="128"/>
      <c r="Z2092" s="128"/>
      <c r="AA2092" s="128"/>
      <c r="AB2092" s="128"/>
      <c r="AC2092" s="128"/>
      <c r="AD2092" s="128"/>
      <c r="AE2092" s="128"/>
      <c r="AF2092" s="128"/>
      <c r="AG2092" s="128"/>
      <c r="AH2092" s="128"/>
    </row>
    <row r="2093" spans="1:34">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V2093" s="128"/>
      <c r="W2093" s="128"/>
      <c r="X2093" s="128"/>
      <c r="Y2093" s="128"/>
      <c r="Z2093" s="128"/>
      <c r="AA2093" s="128"/>
      <c r="AB2093" s="128"/>
      <c r="AC2093" s="128"/>
      <c r="AD2093" s="128"/>
      <c r="AE2093" s="128"/>
      <c r="AF2093" s="128"/>
      <c r="AG2093" s="128"/>
      <c r="AH2093" s="128"/>
    </row>
    <row r="2094" spans="1:34">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V2094" s="128"/>
      <c r="W2094" s="128"/>
      <c r="X2094" s="128"/>
      <c r="Y2094" s="128"/>
      <c r="Z2094" s="128"/>
      <c r="AA2094" s="128"/>
      <c r="AB2094" s="128"/>
      <c r="AC2094" s="128"/>
      <c r="AD2094" s="128"/>
      <c r="AE2094" s="128"/>
      <c r="AF2094" s="128"/>
      <c r="AG2094" s="128"/>
      <c r="AH2094" s="128"/>
    </row>
    <row r="2095" spans="1:34">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V2095" s="128"/>
      <c r="W2095" s="128"/>
      <c r="X2095" s="128"/>
      <c r="Y2095" s="128"/>
      <c r="Z2095" s="128"/>
      <c r="AA2095" s="128"/>
      <c r="AB2095" s="128"/>
      <c r="AC2095" s="128"/>
      <c r="AD2095" s="128"/>
      <c r="AE2095" s="128"/>
      <c r="AF2095" s="128"/>
      <c r="AG2095" s="128"/>
      <c r="AH2095" s="128"/>
    </row>
    <row r="2096" spans="1:34">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V2096" s="128"/>
      <c r="W2096" s="128"/>
      <c r="X2096" s="128"/>
      <c r="Y2096" s="128"/>
      <c r="Z2096" s="128"/>
      <c r="AA2096" s="128"/>
      <c r="AB2096" s="128"/>
      <c r="AC2096" s="128"/>
      <c r="AD2096" s="128"/>
      <c r="AE2096" s="128"/>
      <c r="AF2096" s="128"/>
      <c r="AG2096" s="128"/>
      <c r="AH2096" s="128"/>
    </row>
    <row r="2097" spans="1:34">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V2097" s="128"/>
      <c r="W2097" s="128"/>
      <c r="X2097" s="128"/>
      <c r="Y2097" s="128"/>
      <c r="Z2097" s="128"/>
      <c r="AA2097" s="128"/>
      <c r="AB2097" s="128"/>
      <c r="AC2097" s="128"/>
      <c r="AD2097" s="128"/>
      <c r="AE2097" s="128"/>
      <c r="AF2097" s="128"/>
      <c r="AG2097" s="128"/>
      <c r="AH2097" s="128"/>
    </row>
    <row r="2098" spans="1:34">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V2098" s="128"/>
      <c r="W2098" s="128"/>
      <c r="X2098" s="128"/>
      <c r="Y2098" s="128"/>
      <c r="Z2098" s="128"/>
      <c r="AA2098" s="128"/>
      <c r="AB2098" s="128"/>
      <c r="AC2098" s="128"/>
      <c r="AD2098" s="128"/>
      <c r="AE2098" s="128"/>
      <c r="AF2098" s="128"/>
      <c r="AG2098" s="128"/>
      <c r="AH2098" s="128"/>
    </row>
    <row r="2099" spans="1:34">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V2099" s="128"/>
      <c r="W2099" s="128"/>
      <c r="X2099" s="128"/>
      <c r="Y2099" s="128"/>
      <c r="Z2099" s="128"/>
      <c r="AA2099" s="128"/>
      <c r="AB2099" s="128"/>
      <c r="AC2099" s="128"/>
      <c r="AD2099" s="128"/>
      <c r="AE2099" s="128"/>
      <c r="AF2099" s="128"/>
      <c r="AG2099" s="128"/>
      <c r="AH2099" s="128"/>
    </row>
    <row r="2100" spans="1:34">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V2100" s="128"/>
      <c r="W2100" s="128"/>
      <c r="X2100" s="128"/>
      <c r="Y2100" s="128"/>
      <c r="Z2100" s="128"/>
      <c r="AA2100" s="128"/>
      <c r="AB2100" s="128"/>
      <c r="AC2100" s="128"/>
      <c r="AD2100" s="128"/>
      <c r="AE2100" s="128"/>
      <c r="AF2100" s="128"/>
      <c r="AG2100" s="128"/>
      <c r="AH2100" s="128"/>
    </row>
    <row r="2101" spans="1:34">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V2101" s="128"/>
      <c r="W2101" s="128"/>
      <c r="X2101" s="128"/>
      <c r="Y2101" s="128"/>
      <c r="Z2101" s="128"/>
      <c r="AA2101" s="128"/>
      <c r="AB2101" s="128"/>
      <c r="AC2101" s="128"/>
      <c r="AD2101" s="128"/>
      <c r="AE2101" s="128"/>
      <c r="AF2101" s="128"/>
      <c r="AG2101" s="128"/>
      <c r="AH2101" s="128"/>
    </row>
    <row r="2102" spans="1:34">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V2102" s="128"/>
      <c r="W2102" s="128"/>
      <c r="X2102" s="128"/>
      <c r="Y2102" s="128"/>
      <c r="Z2102" s="128"/>
      <c r="AA2102" s="128"/>
      <c r="AB2102" s="128"/>
      <c r="AC2102" s="128"/>
      <c r="AD2102" s="128"/>
      <c r="AE2102" s="128"/>
      <c r="AF2102" s="128"/>
      <c r="AG2102" s="128"/>
      <c r="AH2102" s="128"/>
    </row>
    <row r="2103" spans="1:34">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V2103" s="128"/>
      <c r="W2103" s="128"/>
      <c r="X2103" s="128"/>
      <c r="Y2103" s="128"/>
      <c r="Z2103" s="128"/>
      <c r="AA2103" s="128"/>
      <c r="AB2103" s="128"/>
      <c r="AC2103" s="128"/>
      <c r="AD2103" s="128"/>
      <c r="AE2103" s="128"/>
      <c r="AF2103" s="128"/>
      <c r="AG2103" s="128"/>
      <c r="AH2103" s="128"/>
    </row>
    <row r="2104" spans="1:34">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V2104" s="128"/>
      <c r="W2104" s="128"/>
      <c r="X2104" s="128"/>
      <c r="Y2104" s="128"/>
      <c r="Z2104" s="128"/>
      <c r="AA2104" s="128"/>
      <c r="AB2104" s="128"/>
      <c r="AC2104" s="128"/>
      <c r="AD2104" s="128"/>
      <c r="AE2104" s="128"/>
      <c r="AF2104" s="128"/>
      <c r="AG2104" s="128"/>
      <c r="AH2104" s="128"/>
    </row>
    <row r="2105" spans="1:34">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V2105" s="128"/>
      <c r="W2105" s="128"/>
      <c r="X2105" s="128"/>
      <c r="Y2105" s="128"/>
      <c r="Z2105" s="128"/>
      <c r="AA2105" s="128"/>
      <c r="AB2105" s="128"/>
      <c r="AC2105" s="128"/>
      <c r="AD2105" s="128"/>
      <c r="AE2105" s="128"/>
      <c r="AF2105" s="128"/>
      <c r="AG2105" s="128"/>
      <c r="AH2105" s="128"/>
    </row>
    <row r="2106" spans="1:34">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V2106" s="128"/>
      <c r="W2106" s="128"/>
      <c r="X2106" s="128"/>
      <c r="Y2106" s="128"/>
      <c r="Z2106" s="128"/>
      <c r="AA2106" s="128"/>
      <c r="AB2106" s="128"/>
      <c r="AC2106" s="128"/>
      <c r="AD2106" s="128"/>
      <c r="AE2106" s="128"/>
      <c r="AF2106" s="128"/>
      <c r="AG2106" s="128"/>
      <c r="AH2106" s="128"/>
    </row>
    <row r="2107" spans="1:34">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V2107" s="128"/>
      <c r="W2107" s="128"/>
      <c r="X2107" s="128"/>
      <c r="Y2107" s="128"/>
      <c r="Z2107" s="128"/>
      <c r="AA2107" s="128"/>
      <c r="AB2107" s="128"/>
      <c r="AC2107" s="128"/>
      <c r="AD2107" s="128"/>
      <c r="AE2107" s="128"/>
      <c r="AF2107" s="128"/>
      <c r="AG2107" s="128"/>
      <c r="AH2107" s="128"/>
    </row>
    <row r="2108" spans="1:34">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V2108" s="128"/>
      <c r="W2108" s="128"/>
      <c r="X2108" s="128"/>
      <c r="Y2108" s="128"/>
      <c r="Z2108" s="128"/>
      <c r="AA2108" s="128"/>
      <c r="AB2108" s="128"/>
      <c r="AC2108" s="128"/>
      <c r="AD2108" s="128"/>
      <c r="AE2108" s="128"/>
      <c r="AF2108" s="128"/>
      <c r="AG2108" s="128"/>
      <c r="AH2108" s="128"/>
    </row>
    <row r="2109" spans="1:34">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V2109" s="128"/>
      <c r="W2109" s="128"/>
      <c r="X2109" s="128"/>
      <c r="Y2109" s="128"/>
      <c r="Z2109" s="128"/>
      <c r="AA2109" s="128"/>
      <c r="AB2109" s="128"/>
      <c r="AC2109" s="128"/>
      <c r="AD2109" s="128"/>
      <c r="AE2109" s="128"/>
      <c r="AF2109" s="128"/>
      <c r="AG2109" s="128"/>
      <c r="AH2109" s="128"/>
    </row>
    <row r="2110" spans="1:34">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V2110" s="128"/>
      <c r="W2110" s="128"/>
      <c r="X2110" s="128"/>
      <c r="Y2110" s="128"/>
      <c r="Z2110" s="128"/>
      <c r="AA2110" s="128"/>
      <c r="AB2110" s="128"/>
      <c r="AC2110" s="128"/>
      <c r="AD2110" s="128"/>
      <c r="AE2110" s="128"/>
      <c r="AF2110" s="128"/>
      <c r="AG2110" s="128"/>
      <c r="AH2110" s="128"/>
    </row>
    <row r="2111" spans="1:34">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V2111" s="128"/>
      <c r="W2111" s="128"/>
      <c r="X2111" s="128"/>
      <c r="Y2111" s="128"/>
      <c r="Z2111" s="128"/>
      <c r="AA2111" s="128"/>
      <c r="AB2111" s="128"/>
      <c r="AC2111" s="128"/>
      <c r="AD2111" s="128"/>
      <c r="AE2111" s="128"/>
      <c r="AF2111" s="128"/>
      <c r="AG2111" s="128"/>
      <c r="AH2111" s="128"/>
    </row>
    <row r="2112" spans="1:34">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V2112" s="128"/>
      <c r="W2112" s="128"/>
      <c r="X2112" s="128"/>
      <c r="Y2112" s="128"/>
      <c r="Z2112" s="128"/>
      <c r="AA2112" s="128"/>
      <c r="AB2112" s="128"/>
      <c r="AC2112" s="128"/>
      <c r="AD2112" s="128"/>
      <c r="AE2112" s="128"/>
      <c r="AF2112" s="128"/>
      <c r="AG2112" s="128"/>
      <c r="AH2112" s="128"/>
    </row>
    <row r="2113" spans="1:34">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V2113" s="128"/>
      <c r="W2113" s="128"/>
      <c r="X2113" s="128"/>
      <c r="Y2113" s="128"/>
      <c r="Z2113" s="128"/>
      <c r="AA2113" s="128"/>
      <c r="AB2113" s="128"/>
      <c r="AC2113" s="128"/>
      <c r="AD2113" s="128"/>
      <c r="AE2113" s="128"/>
      <c r="AF2113" s="128"/>
      <c r="AG2113" s="128"/>
      <c r="AH2113" s="128"/>
    </row>
    <row r="2114" spans="1:34">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V2114" s="128"/>
      <c r="W2114" s="128"/>
      <c r="X2114" s="128"/>
      <c r="Y2114" s="128"/>
      <c r="Z2114" s="128"/>
      <c r="AA2114" s="128"/>
      <c r="AB2114" s="128"/>
      <c r="AC2114" s="128"/>
      <c r="AD2114" s="128"/>
      <c r="AE2114" s="128"/>
      <c r="AF2114" s="128"/>
      <c r="AG2114" s="128"/>
      <c r="AH2114" s="128"/>
    </row>
    <row r="2115" spans="1:34">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V2115" s="128"/>
      <c r="W2115" s="128"/>
      <c r="X2115" s="128"/>
      <c r="Y2115" s="128"/>
      <c r="Z2115" s="128"/>
      <c r="AA2115" s="128"/>
      <c r="AB2115" s="128"/>
      <c r="AC2115" s="128"/>
      <c r="AD2115" s="128"/>
      <c r="AE2115" s="128"/>
      <c r="AF2115" s="128"/>
      <c r="AG2115" s="128"/>
      <c r="AH2115" s="128"/>
    </row>
    <row r="2116" spans="1:34">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V2116" s="128"/>
      <c r="W2116" s="128"/>
      <c r="X2116" s="128"/>
      <c r="Y2116" s="128"/>
      <c r="Z2116" s="128"/>
      <c r="AA2116" s="128"/>
      <c r="AB2116" s="128"/>
      <c r="AC2116" s="128"/>
      <c r="AD2116" s="128"/>
      <c r="AE2116" s="128"/>
      <c r="AF2116" s="128"/>
      <c r="AG2116" s="128"/>
      <c r="AH2116" s="128"/>
    </row>
    <row r="2117" spans="1:34">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V2117" s="128"/>
      <c r="W2117" s="128"/>
      <c r="X2117" s="128"/>
      <c r="Y2117" s="128"/>
      <c r="Z2117" s="128"/>
      <c r="AA2117" s="128"/>
      <c r="AB2117" s="128"/>
      <c r="AC2117" s="128"/>
      <c r="AD2117" s="128"/>
      <c r="AE2117" s="128"/>
      <c r="AF2117" s="128"/>
      <c r="AG2117" s="128"/>
      <c r="AH2117" s="128"/>
    </row>
    <row r="2118" spans="1:34">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V2118" s="128"/>
      <c r="W2118" s="128"/>
      <c r="X2118" s="128"/>
      <c r="Y2118" s="128"/>
      <c r="Z2118" s="128"/>
      <c r="AA2118" s="128"/>
      <c r="AB2118" s="128"/>
      <c r="AC2118" s="128"/>
      <c r="AD2118" s="128"/>
      <c r="AE2118" s="128"/>
      <c r="AF2118" s="128"/>
      <c r="AG2118" s="128"/>
      <c r="AH2118" s="128"/>
    </row>
    <row r="2119" spans="1:34">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V2119" s="128"/>
      <c r="W2119" s="128"/>
      <c r="X2119" s="128"/>
      <c r="Y2119" s="128"/>
      <c r="Z2119" s="128"/>
      <c r="AA2119" s="128"/>
      <c r="AB2119" s="128"/>
      <c r="AC2119" s="128"/>
      <c r="AD2119" s="128"/>
      <c r="AE2119" s="128"/>
      <c r="AF2119" s="128"/>
      <c r="AG2119" s="128"/>
      <c r="AH2119" s="128"/>
    </row>
    <row r="2120" spans="1:34">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V2120" s="128"/>
      <c r="W2120" s="128"/>
      <c r="X2120" s="128"/>
      <c r="Y2120" s="128"/>
      <c r="Z2120" s="128"/>
      <c r="AA2120" s="128"/>
      <c r="AB2120" s="128"/>
      <c r="AC2120" s="128"/>
      <c r="AD2120" s="128"/>
      <c r="AE2120" s="128"/>
      <c r="AF2120" s="128"/>
      <c r="AG2120" s="128"/>
      <c r="AH2120" s="128"/>
    </row>
    <row r="2121" spans="1:34">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V2121" s="128"/>
      <c r="W2121" s="128"/>
      <c r="X2121" s="128"/>
      <c r="Y2121" s="128"/>
      <c r="Z2121" s="128"/>
      <c r="AA2121" s="128"/>
      <c r="AB2121" s="128"/>
      <c r="AC2121" s="128"/>
      <c r="AD2121" s="128"/>
      <c r="AE2121" s="128"/>
      <c r="AF2121" s="128"/>
      <c r="AG2121" s="128"/>
      <c r="AH2121" s="128"/>
    </row>
    <row r="2122" spans="1:34">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V2122" s="128"/>
      <c r="W2122" s="128"/>
      <c r="X2122" s="128"/>
      <c r="Y2122" s="128"/>
      <c r="Z2122" s="128"/>
      <c r="AA2122" s="128"/>
      <c r="AB2122" s="128"/>
      <c r="AC2122" s="128"/>
      <c r="AD2122" s="128"/>
      <c r="AE2122" s="128"/>
      <c r="AF2122" s="128"/>
      <c r="AG2122" s="128"/>
      <c r="AH2122" s="128"/>
    </row>
    <row r="2123" spans="1:34">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V2123" s="128"/>
      <c r="W2123" s="128"/>
      <c r="X2123" s="128"/>
      <c r="Y2123" s="128"/>
      <c r="Z2123" s="128"/>
      <c r="AA2123" s="128"/>
      <c r="AB2123" s="128"/>
      <c r="AC2123" s="128"/>
      <c r="AD2123" s="128"/>
      <c r="AE2123" s="128"/>
      <c r="AF2123" s="128"/>
      <c r="AG2123" s="128"/>
      <c r="AH2123" s="128"/>
    </row>
    <row r="2124" spans="1:34">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V2124" s="128"/>
      <c r="W2124" s="128"/>
      <c r="X2124" s="128"/>
      <c r="Y2124" s="128"/>
      <c r="Z2124" s="128"/>
      <c r="AA2124" s="128"/>
      <c r="AB2124" s="128"/>
      <c r="AC2124" s="128"/>
      <c r="AD2124" s="128"/>
      <c r="AE2124" s="128"/>
      <c r="AF2124" s="128"/>
      <c r="AG2124" s="128"/>
      <c r="AH2124" s="128"/>
    </row>
    <row r="2125" spans="1:34">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V2125" s="128"/>
      <c r="W2125" s="128"/>
      <c r="X2125" s="128"/>
      <c r="Y2125" s="128"/>
      <c r="Z2125" s="128"/>
      <c r="AA2125" s="128"/>
      <c r="AB2125" s="128"/>
      <c r="AC2125" s="128"/>
      <c r="AD2125" s="128"/>
      <c r="AE2125" s="128"/>
      <c r="AF2125" s="128"/>
      <c r="AG2125" s="128"/>
      <c r="AH2125" s="128"/>
    </row>
    <row r="2126" spans="1:34">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V2126" s="128"/>
      <c r="W2126" s="128"/>
      <c r="X2126" s="128"/>
      <c r="Y2126" s="128"/>
      <c r="Z2126" s="128"/>
      <c r="AA2126" s="128"/>
      <c r="AB2126" s="128"/>
      <c r="AC2126" s="128"/>
      <c r="AD2126" s="128"/>
      <c r="AE2126" s="128"/>
      <c r="AF2126" s="128"/>
      <c r="AG2126" s="128"/>
      <c r="AH2126" s="128"/>
    </row>
    <row r="2127" spans="1:34">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V2127" s="128"/>
      <c r="W2127" s="128"/>
      <c r="X2127" s="128"/>
      <c r="Y2127" s="128"/>
      <c r="Z2127" s="128"/>
      <c r="AA2127" s="128"/>
      <c r="AB2127" s="128"/>
      <c r="AC2127" s="128"/>
      <c r="AD2127" s="128"/>
      <c r="AE2127" s="128"/>
      <c r="AF2127" s="128"/>
      <c r="AG2127" s="128"/>
      <c r="AH2127" s="128"/>
    </row>
    <row r="2128" spans="1:34">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V2128" s="128"/>
      <c r="W2128" s="128"/>
      <c r="X2128" s="128"/>
      <c r="Y2128" s="128"/>
      <c r="Z2128" s="128"/>
      <c r="AA2128" s="128"/>
      <c r="AB2128" s="128"/>
      <c r="AC2128" s="128"/>
      <c r="AD2128" s="128"/>
      <c r="AE2128" s="128"/>
      <c r="AF2128" s="128"/>
      <c r="AG2128" s="128"/>
      <c r="AH2128" s="128"/>
    </row>
    <row r="2129" spans="1:34">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V2129" s="128"/>
      <c r="W2129" s="128"/>
      <c r="X2129" s="128"/>
      <c r="Y2129" s="128"/>
      <c r="Z2129" s="128"/>
      <c r="AA2129" s="128"/>
      <c r="AB2129" s="128"/>
      <c r="AC2129" s="128"/>
      <c r="AD2129" s="128"/>
      <c r="AE2129" s="128"/>
      <c r="AF2129" s="128"/>
      <c r="AG2129" s="128"/>
      <c r="AH2129" s="128"/>
    </row>
    <row r="2130" spans="1:34">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V2130" s="128"/>
      <c r="W2130" s="128"/>
      <c r="X2130" s="128"/>
      <c r="Y2130" s="128"/>
      <c r="Z2130" s="128"/>
      <c r="AA2130" s="128"/>
      <c r="AB2130" s="128"/>
      <c r="AC2130" s="128"/>
      <c r="AD2130" s="128"/>
      <c r="AE2130" s="128"/>
      <c r="AF2130" s="128"/>
      <c r="AG2130" s="128"/>
      <c r="AH2130" s="128"/>
    </row>
    <row r="2131" spans="1:34">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V2131" s="128"/>
      <c r="W2131" s="128"/>
      <c r="X2131" s="128"/>
      <c r="Y2131" s="128"/>
      <c r="Z2131" s="128"/>
      <c r="AA2131" s="128"/>
      <c r="AB2131" s="128"/>
      <c r="AC2131" s="128"/>
      <c r="AD2131" s="128"/>
      <c r="AE2131" s="128"/>
      <c r="AF2131" s="128"/>
      <c r="AG2131" s="128"/>
      <c r="AH2131" s="128"/>
    </row>
    <row r="2132" spans="1:34">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V2132" s="128"/>
      <c r="W2132" s="128"/>
      <c r="X2132" s="128"/>
      <c r="Y2132" s="128"/>
      <c r="Z2132" s="128"/>
      <c r="AA2132" s="128"/>
      <c r="AB2132" s="128"/>
      <c r="AC2132" s="128"/>
      <c r="AD2132" s="128"/>
      <c r="AE2132" s="128"/>
      <c r="AF2132" s="128"/>
      <c r="AG2132" s="128"/>
      <c r="AH2132" s="128"/>
    </row>
    <row r="2133" spans="1:34">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V2133" s="128"/>
      <c r="W2133" s="128"/>
      <c r="X2133" s="128"/>
      <c r="Y2133" s="128"/>
      <c r="Z2133" s="128"/>
      <c r="AA2133" s="128"/>
      <c r="AB2133" s="128"/>
      <c r="AC2133" s="128"/>
      <c r="AD2133" s="128"/>
      <c r="AE2133" s="128"/>
      <c r="AF2133" s="128"/>
      <c r="AG2133" s="128"/>
      <c r="AH2133" s="128"/>
    </row>
    <row r="2134" spans="1:34">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V2134" s="128"/>
      <c r="W2134" s="128"/>
      <c r="X2134" s="128"/>
      <c r="Y2134" s="128"/>
      <c r="Z2134" s="128"/>
      <c r="AA2134" s="128"/>
      <c r="AB2134" s="128"/>
      <c r="AC2134" s="128"/>
      <c r="AD2134" s="128"/>
      <c r="AE2134" s="128"/>
      <c r="AF2134" s="128"/>
      <c r="AG2134" s="128"/>
      <c r="AH2134" s="128"/>
    </row>
    <row r="2135" spans="1:34">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V2135" s="128"/>
      <c r="W2135" s="128"/>
      <c r="X2135" s="128"/>
      <c r="Y2135" s="128"/>
      <c r="Z2135" s="128"/>
      <c r="AA2135" s="128"/>
      <c r="AB2135" s="128"/>
      <c r="AC2135" s="128"/>
      <c r="AD2135" s="128"/>
      <c r="AE2135" s="128"/>
      <c r="AF2135" s="128"/>
      <c r="AG2135" s="128"/>
      <c r="AH2135" s="128"/>
    </row>
    <row r="2136" spans="1:34">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V2136" s="128"/>
      <c r="W2136" s="128"/>
      <c r="X2136" s="128"/>
      <c r="Y2136" s="128"/>
      <c r="Z2136" s="128"/>
      <c r="AA2136" s="128"/>
      <c r="AB2136" s="128"/>
      <c r="AC2136" s="128"/>
      <c r="AD2136" s="128"/>
      <c r="AE2136" s="128"/>
      <c r="AF2136" s="128"/>
      <c r="AG2136" s="128"/>
      <c r="AH2136" s="128"/>
    </row>
    <row r="2137" spans="1:34">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V2137" s="128"/>
      <c r="W2137" s="128"/>
      <c r="X2137" s="128"/>
      <c r="Y2137" s="128"/>
      <c r="Z2137" s="128"/>
      <c r="AA2137" s="128"/>
      <c r="AB2137" s="128"/>
      <c r="AC2137" s="128"/>
      <c r="AD2137" s="128"/>
      <c r="AE2137" s="128"/>
      <c r="AF2137" s="128"/>
      <c r="AG2137" s="128"/>
      <c r="AH2137" s="128"/>
    </row>
    <row r="2138" spans="1:34">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V2138" s="128"/>
      <c r="W2138" s="128"/>
      <c r="X2138" s="128"/>
      <c r="Y2138" s="128"/>
      <c r="Z2138" s="128"/>
      <c r="AA2138" s="128"/>
      <c r="AB2138" s="128"/>
      <c r="AC2138" s="128"/>
      <c r="AD2138" s="128"/>
      <c r="AE2138" s="128"/>
      <c r="AF2138" s="128"/>
      <c r="AG2138" s="128"/>
      <c r="AH2138" s="128"/>
    </row>
    <row r="2139" spans="1:34">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V2139" s="128"/>
      <c r="W2139" s="128"/>
      <c r="X2139" s="128"/>
      <c r="Y2139" s="128"/>
      <c r="Z2139" s="128"/>
      <c r="AA2139" s="128"/>
      <c r="AB2139" s="128"/>
      <c r="AC2139" s="128"/>
      <c r="AD2139" s="128"/>
      <c r="AE2139" s="128"/>
      <c r="AF2139" s="128"/>
      <c r="AG2139" s="128"/>
      <c r="AH2139" s="128"/>
    </row>
    <row r="2140" spans="1:34">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V2140" s="128"/>
      <c r="W2140" s="128"/>
      <c r="X2140" s="128"/>
      <c r="Y2140" s="128"/>
      <c r="Z2140" s="128"/>
      <c r="AA2140" s="128"/>
      <c r="AB2140" s="128"/>
      <c r="AC2140" s="128"/>
      <c r="AD2140" s="128"/>
      <c r="AE2140" s="128"/>
      <c r="AF2140" s="128"/>
      <c r="AG2140" s="128"/>
      <c r="AH2140" s="128"/>
    </row>
    <row r="2141" spans="1:34">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V2141" s="128"/>
      <c r="W2141" s="128"/>
      <c r="X2141" s="128"/>
      <c r="Y2141" s="128"/>
      <c r="Z2141" s="128"/>
      <c r="AA2141" s="128"/>
      <c r="AB2141" s="128"/>
      <c r="AC2141" s="128"/>
      <c r="AD2141" s="128"/>
      <c r="AE2141" s="128"/>
      <c r="AF2141" s="128"/>
      <c r="AG2141" s="128"/>
      <c r="AH2141" s="128"/>
    </row>
    <row r="2142" spans="1:34">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V2142" s="128"/>
      <c r="W2142" s="128"/>
      <c r="X2142" s="128"/>
      <c r="Y2142" s="128"/>
      <c r="Z2142" s="128"/>
      <c r="AA2142" s="128"/>
      <c r="AB2142" s="128"/>
      <c r="AC2142" s="128"/>
      <c r="AD2142" s="128"/>
      <c r="AE2142" s="128"/>
      <c r="AF2142" s="128"/>
      <c r="AG2142" s="128"/>
      <c r="AH2142" s="128"/>
    </row>
    <row r="2143" spans="1:34">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V2143" s="128"/>
      <c r="W2143" s="128"/>
      <c r="X2143" s="128"/>
      <c r="Y2143" s="128"/>
      <c r="Z2143" s="128"/>
      <c r="AA2143" s="128"/>
      <c r="AB2143" s="128"/>
      <c r="AC2143" s="128"/>
      <c r="AD2143" s="128"/>
      <c r="AE2143" s="128"/>
      <c r="AF2143" s="128"/>
      <c r="AG2143" s="128"/>
      <c r="AH2143" s="128"/>
    </row>
    <row r="2144" spans="1:34">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V2144" s="128"/>
      <c r="W2144" s="128"/>
      <c r="X2144" s="128"/>
      <c r="Y2144" s="128"/>
      <c r="Z2144" s="128"/>
      <c r="AA2144" s="128"/>
      <c r="AB2144" s="128"/>
      <c r="AC2144" s="128"/>
      <c r="AD2144" s="128"/>
      <c r="AE2144" s="128"/>
      <c r="AF2144" s="128"/>
      <c r="AG2144" s="128"/>
      <c r="AH2144" s="128"/>
    </row>
    <row r="2145" spans="1:34">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V2145" s="128"/>
      <c r="W2145" s="128"/>
      <c r="X2145" s="128"/>
      <c r="Y2145" s="128"/>
      <c r="Z2145" s="128"/>
      <c r="AA2145" s="128"/>
      <c r="AB2145" s="128"/>
      <c r="AC2145" s="128"/>
      <c r="AD2145" s="128"/>
      <c r="AE2145" s="128"/>
      <c r="AF2145" s="128"/>
      <c r="AG2145" s="128"/>
      <c r="AH2145" s="128"/>
    </row>
    <row r="2146" spans="1:34">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V2146" s="128"/>
      <c r="W2146" s="128"/>
      <c r="X2146" s="128"/>
      <c r="Y2146" s="128"/>
      <c r="Z2146" s="128"/>
      <c r="AA2146" s="128"/>
      <c r="AB2146" s="128"/>
      <c r="AC2146" s="128"/>
      <c r="AD2146" s="128"/>
      <c r="AE2146" s="128"/>
      <c r="AF2146" s="128"/>
      <c r="AG2146" s="128"/>
      <c r="AH2146" s="128"/>
    </row>
    <row r="2147" spans="1:34">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V2147" s="128"/>
      <c r="W2147" s="128"/>
      <c r="X2147" s="128"/>
      <c r="Y2147" s="128"/>
      <c r="Z2147" s="128"/>
      <c r="AA2147" s="128"/>
      <c r="AB2147" s="128"/>
      <c r="AC2147" s="128"/>
      <c r="AD2147" s="128"/>
      <c r="AE2147" s="128"/>
      <c r="AF2147" s="128"/>
      <c r="AG2147" s="128"/>
      <c r="AH2147" s="128"/>
    </row>
    <row r="2148" spans="1:34">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V2148" s="128"/>
      <c r="W2148" s="128"/>
      <c r="X2148" s="128"/>
      <c r="Y2148" s="128"/>
      <c r="Z2148" s="128"/>
      <c r="AA2148" s="128"/>
      <c r="AB2148" s="128"/>
      <c r="AC2148" s="128"/>
      <c r="AD2148" s="128"/>
      <c r="AE2148" s="128"/>
      <c r="AF2148" s="128"/>
      <c r="AG2148" s="128"/>
      <c r="AH2148" s="128"/>
    </row>
    <row r="2149" spans="1:34">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V2149" s="128"/>
      <c r="W2149" s="128"/>
      <c r="X2149" s="128"/>
      <c r="Y2149" s="128"/>
      <c r="Z2149" s="128"/>
      <c r="AA2149" s="128"/>
      <c r="AB2149" s="128"/>
      <c r="AC2149" s="128"/>
      <c r="AD2149" s="128"/>
      <c r="AE2149" s="128"/>
      <c r="AF2149" s="128"/>
      <c r="AG2149" s="128"/>
      <c r="AH2149" s="128"/>
    </row>
    <row r="2150" spans="1:34">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V2150" s="128"/>
      <c r="W2150" s="128"/>
      <c r="X2150" s="128"/>
      <c r="Y2150" s="128"/>
      <c r="Z2150" s="128"/>
      <c r="AA2150" s="128"/>
      <c r="AB2150" s="128"/>
      <c r="AC2150" s="128"/>
      <c r="AD2150" s="128"/>
      <c r="AE2150" s="128"/>
      <c r="AF2150" s="128"/>
      <c r="AG2150" s="128"/>
      <c r="AH2150" s="128"/>
    </row>
    <row r="2151" spans="1:34">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V2151" s="128"/>
      <c r="W2151" s="128"/>
      <c r="X2151" s="128"/>
      <c r="Y2151" s="128"/>
      <c r="Z2151" s="128"/>
      <c r="AA2151" s="128"/>
      <c r="AB2151" s="128"/>
      <c r="AC2151" s="128"/>
      <c r="AD2151" s="128"/>
      <c r="AE2151" s="128"/>
      <c r="AF2151" s="128"/>
      <c r="AG2151" s="128"/>
      <c r="AH2151" s="128"/>
    </row>
    <row r="2152" spans="1:34">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V2152" s="128"/>
      <c r="W2152" s="128"/>
      <c r="X2152" s="128"/>
      <c r="Y2152" s="128"/>
      <c r="Z2152" s="128"/>
      <c r="AA2152" s="128"/>
      <c r="AB2152" s="128"/>
      <c r="AC2152" s="128"/>
      <c r="AD2152" s="128"/>
      <c r="AE2152" s="128"/>
      <c r="AF2152" s="128"/>
      <c r="AG2152" s="128"/>
      <c r="AH2152" s="128"/>
    </row>
    <row r="2153" spans="1:34">
      <c r="A2153" s="128"/>
      <c r="B2153" s="338"/>
      <c r="C2153" s="338"/>
      <c r="D2153" s="338"/>
      <c r="E2153" s="338"/>
      <c r="F2153" s="338"/>
      <c r="G2153" s="338"/>
      <c r="H2153" s="338"/>
      <c r="I2153" s="338"/>
      <c r="J2153" s="338"/>
      <c r="K2153" s="338"/>
      <c r="L2153" s="338"/>
      <c r="M2153" s="338"/>
      <c r="N2153" s="338"/>
      <c r="O2153" s="338"/>
      <c r="P2153" s="338"/>
      <c r="Q2153" s="338"/>
      <c r="R2153" s="338"/>
      <c r="S2153" s="338"/>
      <c r="T2153" s="338"/>
      <c r="U2153" s="338"/>
      <c r="V2153" s="338"/>
      <c r="W2153" s="338"/>
      <c r="X2153" s="338"/>
      <c r="Y2153" s="338"/>
      <c r="Z2153" s="338"/>
      <c r="AA2153" s="338"/>
      <c r="AB2153" s="338"/>
      <c r="AC2153" s="338"/>
      <c r="AD2153" s="338"/>
      <c r="AE2153" s="338"/>
      <c r="AF2153" s="338"/>
      <c r="AG2153" s="338"/>
      <c r="AH2153" s="338"/>
    </row>
    <row r="2154" spans="1:34">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V2154" s="128"/>
      <c r="W2154" s="128"/>
      <c r="X2154" s="128"/>
      <c r="Y2154" s="128"/>
      <c r="Z2154" s="128"/>
      <c r="AA2154" s="128"/>
      <c r="AB2154" s="128"/>
      <c r="AC2154" s="128"/>
      <c r="AD2154" s="128"/>
      <c r="AE2154" s="128"/>
      <c r="AF2154" s="128"/>
      <c r="AG2154" s="128"/>
      <c r="AH2154" s="128"/>
    </row>
    <row r="2155" spans="1:34">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V2155" s="128"/>
      <c r="W2155" s="128"/>
      <c r="X2155" s="128"/>
      <c r="Y2155" s="128"/>
      <c r="Z2155" s="128"/>
      <c r="AA2155" s="128"/>
      <c r="AB2155" s="128"/>
      <c r="AC2155" s="128"/>
      <c r="AD2155" s="128"/>
      <c r="AE2155" s="128"/>
      <c r="AF2155" s="128"/>
      <c r="AG2155" s="128"/>
      <c r="AH2155" s="128"/>
    </row>
    <row r="2156" spans="1:34">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V2156" s="128"/>
      <c r="W2156" s="128"/>
      <c r="X2156" s="128"/>
      <c r="Y2156" s="128"/>
      <c r="Z2156" s="128"/>
      <c r="AA2156" s="128"/>
      <c r="AB2156" s="128"/>
      <c r="AC2156" s="128"/>
      <c r="AD2156" s="128"/>
      <c r="AE2156" s="128"/>
      <c r="AF2156" s="128"/>
      <c r="AG2156" s="128"/>
      <c r="AH2156" s="128"/>
    </row>
    <row r="2157" spans="1:34">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V2157" s="128"/>
      <c r="W2157" s="128"/>
      <c r="X2157" s="128"/>
      <c r="Y2157" s="128"/>
      <c r="Z2157" s="128"/>
      <c r="AA2157" s="128"/>
      <c r="AB2157" s="128"/>
      <c r="AC2157" s="128"/>
      <c r="AD2157" s="128"/>
      <c r="AE2157" s="128"/>
      <c r="AF2157" s="128"/>
      <c r="AG2157" s="128"/>
      <c r="AH2157" s="128"/>
    </row>
    <row r="2158" spans="1:34">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V2158" s="128"/>
      <c r="W2158" s="128"/>
      <c r="X2158" s="128"/>
      <c r="Y2158" s="128"/>
      <c r="Z2158" s="128"/>
      <c r="AA2158" s="128"/>
      <c r="AB2158" s="128"/>
      <c r="AC2158" s="128"/>
      <c r="AD2158" s="128"/>
      <c r="AE2158" s="128"/>
      <c r="AF2158" s="128"/>
      <c r="AG2158" s="128"/>
      <c r="AH2158" s="128"/>
    </row>
    <row r="2159" spans="1:34">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V2159" s="128"/>
      <c r="W2159" s="128"/>
      <c r="X2159" s="128"/>
      <c r="Y2159" s="128"/>
      <c r="Z2159" s="128"/>
      <c r="AA2159" s="128"/>
      <c r="AB2159" s="128"/>
      <c r="AC2159" s="128"/>
      <c r="AD2159" s="128"/>
      <c r="AE2159" s="128"/>
      <c r="AF2159" s="128"/>
      <c r="AG2159" s="128"/>
      <c r="AH2159" s="128"/>
    </row>
    <row r="2160" spans="1:34">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V2160" s="128"/>
      <c r="W2160" s="128"/>
      <c r="X2160" s="128"/>
      <c r="Y2160" s="128"/>
      <c r="Z2160" s="128"/>
      <c r="AA2160" s="128"/>
      <c r="AB2160" s="128"/>
      <c r="AC2160" s="128"/>
      <c r="AD2160" s="128"/>
      <c r="AE2160" s="128"/>
      <c r="AF2160" s="128"/>
      <c r="AG2160" s="128"/>
      <c r="AH2160" s="128"/>
    </row>
    <row r="2161" spans="1:34">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V2161" s="128"/>
      <c r="W2161" s="128"/>
      <c r="X2161" s="128"/>
      <c r="Y2161" s="128"/>
      <c r="Z2161" s="128"/>
      <c r="AA2161" s="128"/>
      <c r="AB2161" s="128"/>
      <c r="AC2161" s="128"/>
      <c r="AD2161" s="128"/>
      <c r="AE2161" s="128"/>
      <c r="AF2161" s="128"/>
      <c r="AG2161" s="128"/>
      <c r="AH2161" s="128"/>
    </row>
    <row r="2162" spans="1:34">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V2162" s="128"/>
      <c r="W2162" s="128"/>
      <c r="X2162" s="128"/>
      <c r="Y2162" s="128"/>
      <c r="Z2162" s="128"/>
      <c r="AA2162" s="128"/>
      <c r="AB2162" s="128"/>
      <c r="AC2162" s="128"/>
      <c r="AD2162" s="128"/>
      <c r="AE2162" s="128"/>
      <c r="AF2162" s="128"/>
      <c r="AG2162" s="128"/>
      <c r="AH2162" s="128"/>
    </row>
    <row r="2163" spans="1:34">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V2163" s="128"/>
      <c r="W2163" s="128"/>
      <c r="X2163" s="128"/>
      <c r="Y2163" s="128"/>
      <c r="Z2163" s="128"/>
      <c r="AA2163" s="128"/>
      <c r="AB2163" s="128"/>
      <c r="AC2163" s="128"/>
      <c r="AD2163" s="128"/>
      <c r="AE2163" s="128"/>
      <c r="AF2163" s="128"/>
      <c r="AG2163" s="128"/>
      <c r="AH2163" s="128"/>
    </row>
    <row r="2164" spans="1:34">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V2164" s="128"/>
      <c r="W2164" s="128"/>
      <c r="X2164" s="128"/>
      <c r="Y2164" s="128"/>
      <c r="Z2164" s="128"/>
      <c r="AA2164" s="128"/>
      <c r="AB2164" s="128"/>
      <c r="AC2164" s="128"/>
      <c r="AD2164" s="128"/>
      <c r="AE2164" s="128"/>
      <c r="AF2164" s="128"/>
      <c r="AG2164" s="128"/>
      <c r="AH2164" s="128"/>
    </row>
    <row r="2165" spans="1:34">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V2165" s="128"/>
      <c r="W2165" s="128"/>
      <c r="X2165" s="128"/>
      <c r="Y2165" s="128"/>
      <c r="Z2165" s="128"/>
      <c r="AA2165" s="128"/>
      <c r="AB2165" s="128"/>
      <c r="AC2165" s="128"/>
      <c r="AD2165" s="128"/>
      <c r="AE2165" s="128"/>
      <c r="AF2165" s="128"/>
      <c r="AG2165" s="128"/>
      <c r="AH2165" s="128"/>
    </row>
    <row r="2166" spans="1:34">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V2166" s="128"/>
      <c r="W2166" s="128"/>
      <c r="X2166" s="128"/>
      <c r="Y2166" s="128"/>
      <c r="Z2166" s="128"/>
      <c r="AA2166" s="128"/>
      <c r="AB2166" s="128"/>
      <c r="AC2166" s="128"/>
      <c r="AD2166" s="128"/>
      <c r="AE2166" s="128"/>
      <c r="AF2166" s="128"/>
      <c r="AG2166" s="128"/>
      <c r="AH2166" s="128"/>
    </row>
    <row r="2167" spans="1:34">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V2167" s="128"/>
      <c r="W2167" s="128"/>
      <c r="X2167" s="128"/>
      <c r="Y2167" s="128"/>
      <c r="Z2167" s="128"/>
      <c r="AA2167" s="128"/>
      <c r="AB2167" s="128"/>
      <c r="AC2167" s="128"/>
      <c r="AD2167" s="128"/>
      <c r="AE2167" s="128"/>
      <c r="AF2167" s="128"/>
      <c r="AG2167" s="128"/>
      <c r="AH2167" s="128"/>
    </row>
    <row r="2168" spans="1:34">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V2168" s="128"/>
      <c r="W2168" s="128"/>
      <c r="X2168" s="128"/>
      <c r="Y2168" s="128"/>
      <c r="Z2168" s="128"/>
      <c r="AA2168" s="128"/>
      <c r="AB2168" s="128"/>
      <c r="AC2168" s="128"/>
      <c r="AD2168" s="128"/>
      <c r="AE2168" s="128"/>
      <c r="AF2168" s="128"/>
      <c r="AG2168" s="128"/>
      <c r="AH2168" s="128"/>
    </row>
    <row r="2169" spans="1:34">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V2169" s="128"/>
      <c r="W2169" s="128"/>
      <c r="X2169" s="128"/>
      <c r="Y2169" s="128"/>
      <c r="Z2169" s="128"/>
      <c r="AA2169" s="128"/>
      <c r="AB2169" s="128"/>
      <c r="AC2169" s="128"/>
      <c r="AD2169" s="128"/>
      <c r="AE2169" s="128"/>
      <c r="AF2169" s="128"/>
      <c r="AG2169" s="128"/>
      <c r="AH2169" s="128"/>
    </row>
    <row r="2170" spans="1:34">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V2170" s="128"/>
      <c r="W2170" s="128"/>
      <c r="X2170" s="128"/>
      <c r="Y2170" s="128"/>
      <c r="Z2170" s="128"/>
      <c r="AA2170" s="128"/>
      <c r="AB2170" s="128"/>
      <c r="AC2170" s="128"/>
      <c r="AD2170" s="128"/>
      <c r="AE2170" s="128"/>
      <c r="AF2170" s="128"/>
      <c r="AG2170" s="128"/>
      <c r="AH2170" s="128"/>
    </row>
    <row r="2171" spans="1:34">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V2171" s="128"/>
      <c r="W2171" s="128"/>
      <c r="X2171" s="128"/>
      <c r="Y2171" s="128"/>
      <c r="Z2171" s="128"/>
      <c r="AA2171" s="128"/>
      <c r="AB2171" s="128"/>
      <c r="AC2171" s="128"/>
      <c r="AD2171" s="128"/>
      <c r="AE2171" s="128"/>
      <c r="AF2171" s="128"/>
      <c r="AG2171" s="128"/>
      <c r="AH2171" s="128"/>
    </row>
    <row r="2172" spans="1:34">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V2172" s="128"/>
      <c r="W2172" s="128"/>
      <c r="X2172" s="128"/>
      <c r="Y2172" s="128"/>
      <c r="Z2172" s="128"/>
      <c r="AA2172" s="128"/>
      <c r="AB2172" s="128"/>
      <c r="AC2172" s="128"/>
      <c r="AD2172" s="128"/>
      <c r="AE2172" s="128"/>
      <c r="AF2172" s="128"/>
      <c r="AG2172" s="128"/>
      <c r="AH2172" s="128"/>
    </row>
    <row r="2173" spans="1:34">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V2173" s="128"/>
      <c r="W2173" s="128"/>
      <c r="X2173" s="128"/>
      <c r="Y2173" s="128"/>
      <c r="Z2173" s="128"/>
      <c r="AA2173" s="128"/>
      <c r="AB2173" s="128"/>
      <c r="AC2173" s="128"/>
      <c r="AD2173" s="128"/>
      <c r="AE2173" s="128"/>
      <c r="AF2173" s="128"/>
      <c r="AG2173" s="128"/>
      <c r="AH2173" s="128"/>
    </row>
    <row r="2174" spans="1:34">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V2174" s="128"/>
      <c r="W2174" s="128"/>
      <c r="X2174" s="128"/>
      <c r="Y2174" s="128"/>
      <c r="Z2174" s="128"/>
      <c r="AA2174" s="128"/>
      <c r="AB2174" s="128"/>
      <c r="AC2174" s="128"/>
      <c r="AD2174" s="128"/>
      <c r="AE2174" s="128"/>
      <c r="AF2174" s="128"/>
      <c r="AG2174" s="128"/>
      <c r="AH2174" s="128"/>
    </row>
    <row r="2175" spans="1:34">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V2175" s="128"/>
      <c r="W2175" s="128"/>
      <c r="X2175" s="128"/>
      <c r="Y2175" s="128"/>
      <c r="Z2175" s="128"/>
      <c r="AA2175" s="128"/>
      <c r="AB2175" s="128"/>
      <c r="AC2175" s="128"/>
      <c r="AD2175" s="128"/>
      <c r="AE2175" s="128"/>
      <c r="AF2175" s="128"/>
      <c r="AG2175" s="128"/>
      <c r="AH2175" s="128"/>
    </row>
    <row r="2176" spans="1:34">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V2176" s="128"/>
      <c r="W2176" s="128"/>
      <c r="X2176" s="128"/>
      <c r="Y2176" s="128"/>
      <c r="Z2176" s="128"/>
      <c r="AA2176" s="128"/>
      <c r="AB2176" s="128"/>
      <c r="AC2176" s="128"/>
      <c r="AD2176" s="128"/>
      <c r="AE2176" s="128"/>
      <c r="AF2176" s="128"/>
      <c r="AG2176" s="128"/>
      <c r="AH2176" s="128"/>
    </row>
    <row r="2177" spans="1:34">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V2177" s="128"/>
      <c r="W2177" s="128"/>
      <c r="X2177" s="128"/>
      <c r="Y2177" s="128"/>
      <c r="Z2177" s="128"/>
      <c r="AA2177" s="128"/>
      <c r="AB2177" s="128"/>
      <c r="AC2177" s="128"/>
      <c r="AD2177" s="128"/>
      <c r="AE2177" s="128"/>
      <c r="AF2177" s="128"/>
      <c r="AG2177" s="128"/>
      <c r="AH2177" s="128"/>
    </row>
    <row r="2178" spans="1:34">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V2178" s="128"/>
      <c r="W2178" s="128"/>
      <c r="X2178" s="128"/>
      <c r="Y2178" s="128"/>
      <c r="Z2178" s="128"/>
      <c r="AA2178" s="128"/>
      <c r="AB2178" s="128"/>
      <c r="AC2178" s="128"/>
      <c r="AD2178" s="128"/>
      <c r="AE2178" s="128"/>
      <c r="AF2178" s="128"/>
      <c r="AG2178" s="128"/>
      <c r="AH2178" s="128"/>
    </row>
    <row r="2179" spans="1:34">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V2179" s="128"/>
      <c r="W2179" s="128"/>
      <c r="X2179" s="128"/>
      <c r="Y2179" s="128"/>
      <c r="Z2179" s="128"/>
      <c r="AA2179" s="128"/>
      <c r="AB2179" s="128"/>
      <c r="AC2179" s="128"/>
      <c r="AD2179" s="128"/>
      <c r="AE2179" s="128"/>
      <c r="AF2179" s="128"/>
      <c r="AG2179" s="128"/>
      <c r="AH2179" s="128"/>
    </row>
    <row r="2180" spans="1:34">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V2180" s="128"/>
      <c r="W2180" s="128"/>
      <c r="X2180" s="128"/>
      <c r="Y2180" s="128"/>
      <c r="Z2180" s="128"/>
      <c r="AA2180" s="128"/>
      <c r="AB2180" s="128"/>
      <c r="AC2180" s="128"/>
      <c r="AD2180" s="128"/>
      <c r="AE2180" s="128"/>
      <c r="AF2180" s="128"/>
      <c r="AG2180" s="128"/>
      <c r="AH2180" s="128"/>
    </row>
    <row r="2181" spans="1:34">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V2181" s="128"/>
      <c r="W2181" s="128"/>
      <c r="X2181" s="128"/>
      <c r="Y2181" s="128"/>
      <c r="Z2181" s="128"/>
      <c r="AA2181" s="128"/>
      <c r="AB2181" s="128"/>
      <c r="AC2181" s="128"/>
      <c r="AD2181" s="128"/>
      <c r="AE2181" s="128"/>
      <c r="AF2181" s="128"/>
      <c r="AG2181" s="128"/>
      <c r="AH2181" s="128"/>
    </row>
    <row r="2182" spans="1:34">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V2182" s="128"/>
      <c r="W2182" s="128"/>
      <c r="X2182" s="128"/>
      <c r="Y2182" s="128"/>
      <c r="Z2182" s="128"/>
      <c r="AA2182" s="128"/>
      <c r="AB2182" s="128"/>
      <c r="AC2182" s="128"/>
      <c r="AD2182" s="128"/>
      <c r="AE2182" s="128"/>
      <c r="AF2182" s="128"/>
      <c r="AG2182" s="128"/>
      <c r="AH2182" s="128"/>
    </row>
    <row r="2183" spans="1:34">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V2183" s="128"/>
      <c r="W2183" s="128"/>
      <c r="X2183" s="128"/>
      <c r="Y2183" s="128"/>
      <c r="Z2183" s="128"/>
      <c r="AA2183" s="128"/>
      <c r="AB2183" s="128"/>
      <c r="AC2183" s="128"/>
      <c r="AD2183" s="128"/>
      <c r="AE2183" s="128"/>
      <c r="AF2183" s="128"/>
      <c r="AG2183" s="128"/>
      <c r="AH2183" s="128"/>
    </row>
    <row r="2184" spans="1:34">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V2184" s="128"/>
      <c r="W2184" s="128"/>
      <c r="X2184" s="128"/>
      <c r="Y2184" s="128"/>
      <c r="Z2184" s="128"/>
      <c r="AA2184" s="128"/>
      <c r="AB2184" s="128"/>
      <c r="AC2184" s="128"/>
      <c r="AD2184" s="128"/>
      <c r="AE2184" s="128"/>
      <c r="AF2184" s="128"/>
      <c r="AG2184" s="128"/>
      <c r="AH2184" s="128"/>
    </row>
    <row r="2185" spans="1:34">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V2185" s="128"/>
      <c r="W2185" s="128"/>
      <c r="X2185" s="128"/>
      <c r="Y2185" s="128"/>
      <c r="Z2185" s="128"/>
      <c r="AA2185" s="128"/>
      <c r="AB2185" s="128"/>
      <c r="AC2185" s="128"/>
      <c r="AD2185" s="128"/>
      <c r="AE2185" s="128"/>
      <c r="AF2185" s="128"/>
      <c r="AG2185" s="128"/>
      <c r="AH2185" s="128"/>
    </row>
    <row r="2186" spans="1:34">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V2186" s="128"/>
      <c r="W2186" s="128"/>
      <c r="X2186" s="128"/>
      <c r="Y2186" s="128"/>
      <c r="Z2186" s="128"/>
      <c r="AA2186" s="128"/>
      <c r="AB2186" s="128"/>
      <c r="AC2186" s="128"/>
      <c r="AD2186" s="128"/>
      <c r="AE2186" s="128"/>
      <c r="AF2186" s="128"/>
      <c r="AG2186" s="128"/>
      <c r="AH2186" s="128"/>
    </row>
    <row r="2187" spans="1:34">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V2187" s="128"/>
      <c r="W2187" s="128"/>
      <c r="X2187" s="128"/>
      <c r="Y2187" s="128"/>
      <c r="Z2187" s="128"/>
      <c r="AA2187" s="128"/>
      <c r="AB2187" s="128"/>
      <c r="AC2187" s="128"/>
      <c r="AD2187" s="128"/>
      <c r="AE2187" s="128"/>
      <c r="AF2187" s="128"/>
      <c r="AG2187" s="128"/>
      <c r="AH2187" s="128"/>
    </row>
    <row r="2188" spans="1:34">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V2188" s="128"/>
      <c r="W2188" s="128"/>
      <c r="X2188" s="128"/>
      <c r="Y2188" s="128"/>
      <c r="Z2188" s="128"/>
      <c r="AA2188" s="128"/>
      <c r="AB2188" s="128"/>
      <c r="AC2188" s="128"/>
      <c r="AD2188" s="128"/>
      <c r="AE2188" s="128"/>
      <c r="AF2188" s="128"/>
      <c r="AG2188" s="128"/>
      <c r="AH2188" s="128"/>
    </row>
    <row r="2189" spans="1:34">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V2189" s="128"/>
      <c r="W2189" s="128"/>
      <c r="X2189" s="128"/>
      <c r="Y2189" s="128"/>
      <c r="Z2189" s="128"/>
      <c r="AA2189" s="128"/>
      <c r="AB2189" s="128"/>
      <c r="AC2189" s="128"/>
      <c r="AD2189" s="128"/>
      <c r="AE2189" s="128"/>
      <c r="AF2189" s="128"/>
      <c r="AG2189" s="128"/>
      <c r="AH2189" s="128"/>
    </row>
    <row r="2190" spans="1:34">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V2190" s="128"/>
      <c r="W2190" s="128"/>
      <c r="X2190" s="128"/>
      <c r="Y2190" s="128"/>
      <c r="Z2190" s="128"/>
      <c r="AA2190" s="128"/>
      <c r="AB2190" s="128"/>
      <c r="AC2190" s="128"/>
      <c r="AD2190" s="128"/>
      <c r="AE2190" s="128"/>
      <c r="AF2190" s="128"/>
      <c r="AG2190" s="128"/>
      <c r="AH2190" s="128"/>
    </row>
    <row r="2191" spans="1:34">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V2191" s="128"/>
      <c r="W2191" s="128"/>
      <c r="X2191" s="128"/>
      <c r="Y2191" s="128"/>
      <c r="Z2191" s="128"/>
      <c r="AA2191" s="128"/>
      <c r="AB2191" s="128"/>
      <c r="AC2191" s="128"/>
      <c r="AD2191" s="128"/>
      <c r="AE2191" s="128"/>
      <c r="AF2191" s="128"/>
      <c r="AG2191" s="128"/>
      <c r="AH2191" s="128"/>
    </row>
    <row r="2192" spans="1:34">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V2192" s="128"/>
      <c r="W2192" s="128"/>
      <c r="X2192" s="128"/>
      <c r="Y2192" s="128"/>
      <c r="Z2192" s="128"/>
      <c r="AA2192" s="128"/>
      <c r="AB2192" s="128"/>
      <c r="AC2192" s="128"/>
      <c r="AD2192" s="128"/>
      <c r="AE2192" s="128"/>
      <c r="AF2192" s="128"/>
      <c r="AG2192" s="128"/>
      <c r="AH2192" s="128"/>
    </row>
    <row r="2193" spans="1:34">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V2193" s="128"/>
      <c r="W2193" s="128"/>
      <c r="X2193" s="128"/>
      <c r="Y2193" s="128"/>
      <c r="Z2193" s="128"/>
      <c r="AA2193" s="128"/>
      <c r="AB2193" s="128"/>
      <c r="AC2193" s="128"/>
      <c r="AD2193" s="128"/>
      <c r="AE2193" s="128"/>
      <c r="AF2193" s="128"/>
      <c r="AG2193" s="128"/>
      <c r="AH2193" s="128"/>
    </row>
    <row r="2194" spans="1:34">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V2194" s="128"/>
      <c r="W2194" s="128"/>
      <c r="X2194" s="128"/>
      <c r="Y2194" s="128"/>
      <c r="Z2194" s="128"/>
      <c r="AA2194" s="128"/>
      <c r="AB2194" s="128"/>
      <c r="AC2194" s="128"/>
      <c r="AD2194" s="128"/>
      <c r="AE2194" s="128"/>
      <c r="AF2194" s="128"/>
      <c r="AG2194" s="128"/>
      <c r="AH2194" s="128"/>
    </row>
    <row r="2195" spans="1:34">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V2195" s="128"/>
      <c r="W2195" s="128"/>
      <c r="X2195" s="128"/>
      <c r="Y2195" s="128"/>
      <c r="Z2195" s="128"/>
      <c r="AA2195" s="128"/>
      <c r="AB2195" s="128"/>
      <c r="AC2195" s="128"/>
      <c r="AD2195" s="128"/>
      <c r="AE2195" s="128"/>
      <c r="AF2195" s="128"/>
      <c r="AG2195" s="128"/>
      <c r="AH2195" s="128"/>
    </row>
    <row r="2196" spans="1:34">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V2196" s="128"/>
      <c r="W2196" s="128"/>
      <c r="X2196" s="128"/>
      <c r="Y2196" s="128"/>
      <c r="Z2196" s="128"/>
      <c r="AA2196" s="128"/>
      <c r="AB2196" s="128"/>
      <c r="AC2196" s="128"/>
      <c r="AD2196" s="128"/>
      <c r="AE2196" s="128"/>
      <c r="AF2196" s="128"/>
      <c r="AG2196" s="128"/>
      <c r="AH2196" s="128"/>
    </row>
    <row r="2197" spans="1:34">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X2197" s="128"/>
      <c r="Y2197" s="128"/>
      <c r="Z2197" s="128"/>
      <c r="AA2197" s="128"/>
      <c r="AB2197" s="128"/>
      <c r="AC2197" s="128"/>
      <c r="AD2197" s="128"/>
      <c r="AE2197" s="128"/>
      <c r="AF2197" s="128"/>
      <c r="AG2197" s="128"/>
      <c r="AH2197" s="128"/>
    </row>
    <row r="2198" spans="1:34">
      <c r="A2198" s="128"/>
      <c r="B2198" s="128"/>
      <c r="C2198" s="128"/>
      <c r="D2198" s="128"/>
      <c r="E2198" s="128"/>
      <c r="F2198" s="128"/>
      <c r="G2198" s="128"/>
      <c r="H2198" s="128"/>
      <c r="I2198" s="128"/>
      <c r="J2198" s="128"/>
      <c r="K2198" s="128"/>
      <c r="L2198" s="128"/>
      <c r="M2198" s="128"/>
      <c r="N2198" s="128"/>
      <c r="O2198" s="128"/>
      <c r="P2198" s="128"/>
      <c r="Q2198" s="128"/>
      <c r="R2198" s="128"/>
      <c r="S2198" s="128"/>
      <c r="T2198" s="128"/>
      <c r="U2198" s="128"/>
      <c r="V2198" s="128"/>
      <c r="W2198" s="128"/>
      <c r="X2198" s="128"/>
      <c r="Y2198" s="128"/>
      <c r="Z2198" s="128"/>
      <c r="AA2198" s="128"/>
      <c r="AB2198" s="128"/>
      <c r="AC2198" s="128"/>
      <c r="AD2198" s="128"/>
      <c r="AE2198" s="128"/>
      <c r="AF2198" s="128"/>
      <c r="AG2198" s="128"/>
      <c r="AH2198" s="128"/>
    </row>
    <row r="2199" spans="1:34">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X2199" s="128"/>
      <c r="Y2199" s="128"/>
      <c r="Z2199" s="128"/>
      <c r="AA2199" s="128"/>
      <c r="AB2199" s="128"/>
      <c r="AC2199" s="128"/>
      <c r="AD2199" s="128"/>
      <c r="AE2199" s="128"/>
      <c r="AF2199" s="128"/>
      <c r="AG2199" s="128"/>
      <c r="AH2199" s="128"/>
    </row>
    <row r="2200" spans="1:34">
      <c r="A2200" s="128"/>
      <c r="B2200" s="128"/>
      <c r="C2200" s="128"/>
      <c r="D2200" s="128"/>
      <c r="E2200" s="128"/>
      <c r="F2200" s="128"/>
      <c r="G2200" s="128"/>
      <c r="H2200" s="128"/>
      <c r="I2200" s="128"/>
      <c r="J2200" s="128"/>
      <c r="K2200" s="128"/>
      <c r="L2200" s="128"/>
      <c r="M2200" s="128"/>
      <c r="N2200" s="128"/>
      <c r="O2200" s="128"/>
      <c r="P2200" s="128"/>
      <c r="Q2200" s="128"/>
      <c r="R2200" s="128"/>
      <c r="S2200" s="128"/>
      <c r="T2200" s="128"/>
      <c r="U2200" s="128"/>
      <c r="V2200" s="128"/>
      <c r="W2200" s="128"/>
      <c r="X2200" s="128"/>
      <c r="Y2200" s="128"/>
      <c r="Z2200" s="128"/>
      <c r="AA2200" s="128"/>
      <c r="AB2200" s="128"/>
      <c r="AC2200" s="128"/>
      <c r="AD2200" s="128"/>
      <c r="AE2200" s="128"/>
      <c r="AF2200" s="128"/>
      <c r="AG2200" s="128"/>
      <c r="AH2200" s="128"/>
    </row>
    <row r="2201" spans="1:34">
      <c r="A2201" s="128"/>
      <c r="B2201" s="128"/>
      <c r="C2201" s="128"/>
      <c r="D2201" s="128"/>
      <c r="E2201" s="128"/>
      <c r="F2201" s="128"/>
      <c r="G2201" s="128"/>
      <c r="H2201" s="128"/>
      <c r="I2201" s="128"/>
      <c r="J2201" s="128"/>
      <c r="K2201" s="128"/>
      <c r="L2201" s="128"/>
      <c r="M2201" s="128"/>
      <c r="N2201" s="128"/>
      <c r="O2201" s="128"/>
      <c r="P2201" s="128"/>
      <c r="Q2201" s="128"/>
      <c r="R2201" s="128"/>
      <c r="S2201" s="128"/>
      <c r="T2201" s="128"/>
      <c r="U2201" s="128"/>
      <c r="V2201" s="128"/>
      <c r="W2201" s="128"/>
      <c r="X2201" s="128"/>
      <c r="Y2201" s="128"/>
      <c r="Z2201" s="128"/>
      <c r="AA2201" s="128"/>
      <c r="AB2201" s="128"/>
      <c r="AC2201" s="128"/>
      <c r="AD2201" s="128"/>
      <c r="AE2201" s="128"/>
      <c r="AF2201" s="128"/>
      <c r="AG2201" s="128"/>
      <c r="AH2201" s="128"/>
    </row>
    <row r="2202" spans="1:34">
      <c r="A2202" s="128"/>
      <c r="B2202" s="128"/>
      <c r="C2202" s="128"/>
      <c r="D2202" s="128"/>
      <c r="E2202" s="128"/>
      <c r="F2202" s="128"/>
      <c r="G2202" s="128"/>
      <c r="H2202" s="128"/>
      <c r="I2202" s="128"/>
      <c r="J2202" s="128"/>
      <c r="K2202" s="128"/>
      <c r="L2202" s="128"/>
      <c r="M2202" s="128"/>
      <c r="N2202" s="128"/>
      <c r="O2202" s="128"/>
      <c r="P2202" s="128"/>
      <c r="Q2202" s="128"/>
      <c r="R2202" s="128"/>
      <c r="S2202" s="128"/>
      <c r="T2202" s="128"/>
      <c r="U2202" s="128"/>
      <c r="V2202" s="128"/>
      <c r="W2202" s="128"/>
      <c r="X2202" s="128"/>
      <c r="Y2202" s="128"/>
      <c r="Z2202" s="128"/>
      <c r="AA2202" s="128"/>
      <c r="AB2202" s="128"/>
      <c r="AC2202" s="128"/>
      <c r="AD2202" s="128"/>
      <c r="AE2202" s="128"/>
      <c r="AF2202" s="128"/>
      <c r="AG2202" s="128"/>
      <c r="AH2202" s="128"/>
    </row>
    <row r="2203" spans="1:34">
      <c r="A2203" s="128"/>
      <c r="B2203" s="128"/>
      <c r="C2203" s="128"/>
      <c r="D2203" s="128"/>
      <c r="E2203" s="128"/>
      <c r="F2203" s="128"/>
      <c r="G2203" s="128"/>
      <c r="H2203" s="128"/>
      <c r="I2203" s="128"/>
      <c r="J2203" s="128"/>
      <c r="K2203" s="128"/>
      <c r="L2203" s="128"/>
      <c r="M2203" s="128"/>
      <c r="N2203" s="128"/>
      <c r="O2203" s="128"/>
      <c r="P2203" s="128"/>
      <c r="Q2203" s="128"/>
      <c r="R2203" s="128"/>
      <c r="S2203" s="128"/>
      <c r="T2203" s="128"/>
      <c r="U2203" s="128"/>
      <c r="V2203" s="128"/>
      <c r="W2203" s="128"/>
      <c r="X2203" s="128"/>
      <c r="Y2203" s="128"/>
      <c r="Z2203" s="128"/>
      <c r="AA2203" s="128"/>
      <c r="AB2203" s="128"/>
      <c r="AC2203" s="128"/>
      <c r="AD2203" s="128"/>
      <c r="AE2203" s="128"/>
      <c r="AF2203" s="128"/>
      <c r="AG2203" s="128"/>
      <c r="AH2203" s="128"/>
    </row>
    <row r="2204" spans="1:34">
      <c r="A2204" s="128"/>
      <c r="B2204" s="128"/>
      <c r="C2204" s="128"/>
      <c r="D2204" s="128"/>
      <c r="E2204" s="128"/>
      <c r="F2204" s="128"/>
      <c r="G2204" s="128"/>
      <c r="H2204" s="128"/>
      <c r="I2204" s="128"/>
      <c r="J2204" s="128"/>
      <c r="K2204" s="128"/>
      <c r="L2204" s="128"/>
      <c r="M2204" s="128"/>
      <c r="N2204" s="128"/>
      <c r="O2204" s="128"/>
      <c r="P2204" s="128"/>
      <c r="Q2204" s="128"/>
      <c r="R2204" s="128"/>
      <c r="S2204" s="128"/>
      <c r="T2204" s="128"/>
      <c r="U2204" s="128"/>
      <c r="V2204" s="128"/>
      <c r="W2204" s="128"/>
      <c r="X2204" s="128"/>
      <c r="Y2204" s="128"/>
      <c r="Z2204" s="128"/>
      <c r="AA2204" s="128"/>
      <c r="AB2204" s="128"/>
      <c r="AC2204" s="128"/>
      <c r="AD2204" s="128"/>
      <c r="AE2204" s="128"/>
      <c r="AF2204" s="128"/>
      <c r="AG2204" s="128"/>
      <c r="AH2204" s="128"/>
    </row>
    <row r="2205" spans="1:34">
      <c r="A2205" s="128"/>
      <c r="B2205" s="128"/>
      <c r="C2205" s="128"/>
      <c r="D2205" s="128"/>
      <c r="E2205" s="128"/>
      <c r="F2205" s="128"/>
      <c r="G2205" s="128"/>
      <c r="H2205" s="128"/>
      <c r="I2205" s="128"/>
      <c r="J2205" s="128"/>
      <c r="K2205" s="128"/>
      <c r="L2205" s="128"/>
      <c r="M2205" s="128"/>
      <c r="N2205" s="128"/>
      <c r="O2205" s="128"/>
      <c r="P2205" s="128"/>
      <c r="Q2205" s="128"/>
      <c r="R2205" s="128"/>
      <c r="S2205" s="128"/>
      <c r="T2205" s="128"/>
      <c r="U2205" s="128"/>
      <c r="V2205" s="128"/>
      <c r="W2205" s="128"/>
      <c r="X2205" s="128"/>
      <c r="Y2205" s="128"/>
      <c r="Z2205" s="128"/>
      <c r="AA2205" s="128"/>
      <c r="AB2205" s="128"/>
      <c r="AC2205" s="128"/>
      <c r="AD2205" s="128"/>
      <c r="AE2205" s="128"/>
      <c r="AF2205" s="128"/>
      <c r="AG2205" s="128"/>
      <c r="AH2205" s="128"/>
    </row>
    <row r="2206" spans="1:34">
      <c r="A2206" s="128"/>
      <c r="B2206" s="128"/>
      <c r="C2206" s="128"/>
      <c r="D2206" s="128"/>
      <c r="E2206" s="128"/>
      <c r="F2206" s="128"/>
      <c r="G2206" s="128"/>
      <c r="H2206" s="128"/>
      <c r="I2206" s="128"/>
      <c r="J2206" s="128"/>
      <c r="K2206" s="128"/>
      <c r="L2206" s="128"/>
      <c r="M2206" s="128"/>
      <c r="N2206" s="128"/>
      <c r="O2206" s="128"/>
      <c r="P2206" s="128"/>
      <c r="Q2206" s="128"/>
      <c r="R2206" s="128"/>
      <c r="S2206" s="128"/>
      <c r="T2206" s="128"/>
      <c r="U2206" s="128"/>
      <c r="V2206" s="128"/>
      <c r="W2206" s="128"/>
      <c r="X2206" s="128"/>
      <c r="Y2206" s="128"/>
      <c r="Z2206" s="128"/>
      <c r="AA2206" s="128"/>
      <c r="AB2206" s="128"/>
      <c r="AC2206" s="128"/>
      <c r="AD2206" s="128"/>
      <c r="AE2206" s="128"/>
      <c r="AF2206" s="128"/>
      <c r="AG2206" s="128"/>
      <c r="AH2206" s="128"/>
    </row>
    <row r="2207" spans="1:34">
      <c r="A2207" s="128"/>
      <c r="B2207" s="128"/>
      <c r="C2207" s="128"/>
      <c r="D2207" s="128"/>
      <c r="E2207" s="128"/>
      <c r="F2207" s="128"/>
      <c r="G2207" s="128"/>
      <c r="H2207" s="128"/>
      <c r="I2207" s="128"/>
      <c r="J2207" s="128"/>
      <c r="K2207" s="128"/>
      <c r="L2207" s="128"/>
      <c r="M2207" s="128"/>
      <c r="N2207" s="128"/>
      <c r="O2207" s="128"/>
      <c r="P2207" s="128"/>
      <c r="Q2207" s="128"/>
      <c r="R2207" s="128"/>
      <c r="S2207" s="128"/>
      <c r="T2207" s="128"/>
      <c r="U2207" s="128"/>
      <c r="V2207" s="128"/>
      <c r="W2207" s="128"/>
      <c r="X2207" s="128"/>
      <c r="Y2207" s="128"/>
      <c r="Z2207" s="128"/>
      <c r="AA2207" s="128"/>
      <c r="AB2207" s="128"/>
      <c r="AC2207" s="128"/>
      <c r="AD2207" s="128"/>
      <c r="AE2207" s="128"/>
      <c r="AF2207" s="128"/>
      <c r="AG2207" s="128"/>
      <c r="AH2207" s="128"/>
    </row>
    <row r="2208" spans="1:34">
      <c r="A2208" s="128"/>
      <c r="B2208" s="128"/>
      <c r="C2208" s="128"/>
      <c r="D2208" s="128"/>
      <c r="E2208" s="128"/>
      <c r="F2208" s="128"/>
      <c r="G2208" s="128"/>
      <c r="H2208" s="128"/>
      <c r="I2208" s="128"/>
      <c r="J2208" s="128"/>
      <c r="K2208" s="128"/>
      <c r="L2208" s="128"/>
      <c r="M2208" s="128"/>
      <c r="N2208" s="128"/>
      <c r="O2208" s="128"/>
      <c r="P2208" s="128"/>
      <c r="Q2208" s="128"/>
      <c r="R2208" s="128"/>
      <c r="S2208" s="128"/>
      <c r="T2208" s="128"/>
      <c r="U2208" s="128"/>
      <c r="V2208" s="128"/>
      <c r="W2208" s="128"/>
      <c r="X2208" s="128"/>
      <c r="Y2208" s="128"/>
      <c r="Z2208" s="128"/>
      <c r="AA2208" s="128"/>
      <c r="AB2208" s="128"/>
      <c r="AC2208" s="128"/>
      <c r="AD2208" s="128"/>
      <c r="AE2208" s="128"/>
      <c r="AF2208" s="128"/>
      <c r="AG2208" s="128"/>
      <c r="AH2208" s="128"/>
    </row>
    <row r="2209" spans="1:34">
      <c r="A2209" s="128"/>
      <c r="B2209" s="128"/>
      <c r="C2209" s="128"/>
      <c r="D2209" s="128"/>
      <c r="E2209" s="128"/>
      <c r="F2209" s="128"/>
      <c r="G2209" s="128"/>
      <c r="H2209" s="128"/>
      <c r="I2209" s="128"/>
      <c r="J2209" s="128"/>
      <c r="K2209" s="128"/>
      <c r="L2209" s="128"/>
      <c r="M2209" s="128"/>
      <c r="N2209" s="128"/>
      <c r="O2209" s="128"/>
      <c r="P2209" s="128"/>
      <c r="Q2209" s="128"/>
      <c r="R2209" s="128"/>
      <c r="S2209" s="128"/>
      <c r="T2209" s="128"/>
      <c r="U2209" s="128"/>
      <c r="V2209" s="128"/>
      <c r="W2209" s="128"/>
      <c r="X2209" s="128"/>
      <c r="Y2209" s="128"/>
      <c r="Z2209" s="128"/>
      <c r="AA2209" s="128"/>
      <c r="AB2209" s="128"/>
      <c r="AC2209" s="128"/>
      <c r="AD2209" s="128"/>
      <c r="AE2209" s="128"/>
      <c r="AF2209" s="128"/>
      <c r="AG2209" s="128"/>
      <c r="AH2209" s="128"/>
    </row>
    <row r="2210" spans="1:34">
      <c r="A2210" s="128"/>
      <c r="B2210" s="128"/>
      <c r="C2210" s="128"/>
      <c r="D2210" s="128"/>
      <c r="E2210" s="128"/>
      <c r="F2210" s="128"/>
      <c r="G2210" s="128"/>
      <c r="H2210" s="128"/>
      <c r="I2210" s="128"/>
      <c r="J2210" s="128"/>
      <c r="K2210" s="128"/>
      <c r="L2210" s="128"/>
      <c r="M2210" s="128"/>
      <c r="N2210" s="128"/>
      <c r="O2210" s="128"/>
      <c r="P2210" s="128"/>
      <c r="Q2210" s="128"/>
      <c r="R2210" s="128"/>
      <c r="S2210" s="128"/>
      <c r="T2210" s="128"/>
      <c r="U2210" s="128"/>
      <c r="V2210" s="128"/>
      <c r="W2210" s="128"/>
      <c r="X2210" s="128"/>
      <c r="Y2210" s="128"/>
      <c r="Z2210" s="128"/>
      <c r="AA2210" s="128"/>
      <c r="AB2210" s="128"/>
      <c r="AC2210" s="128"/>
      <c r="AD2210" s="128"/>
      <c r="AE2210" s="128"/>
      <c r="AF2210" s="128"/>
      <c r="AG2210" s="128"/>
      <c r="AH2210" s="128"/>
    </row>
    <row r="2211" spans="1:34">
      <c r="A2211" s="128"/>
      <c r="B2211" s="128"/>
      <c r="C2211" s="128"/>
      <c r="D2211" s="128"/>
      <c r="E2211" s="128"/>
      <c r="F2211" s="128"/>
      <c r="G2211" s="128"/>
      <c r="H2211" s="128"/>
      <c r="I2211" s="128"/>
      <c r="J2211" s="128"/>
      <c r="K2211" s="128"/>
      <c r="L2211" s="128"/>
      <c r="M2211" s="128"/>
      <c r="N2211" s="128"/>
      <c r="O2211" s="128"/>
      <c r="P2211" s="128"/>
      <c r="Q2211" s="128"/>
      <c r="R2211" s="128"/>
      <c r="S2211" s="128"/>
      <c r="T2211" s="128"/>
      <c r="U2211" s="128"/>
      <c r="V2211" s="128"/>
      <c r="W2211" s="128"/>
      <c r="X2211" s="128"/>
      <c r="Y2211" s="128"/>
      <c r="Z2211" s="128"/>
      <c r="AA2211" s="128"/>
      <c r="AB2211" s="128"/>
      <c r="AC2211" s="128"/>
      <c r="AD2211" s="128"/>
      <c r="AE2211" s="128"/>
      <c r="AF2211" s="128"/>
      <c r="AG2211" s="128"/>
      <c r="AH2211" s="128"/>
    </row>
    <row r="2212" spans="1:34">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X2212" s="128"/>
      <c r="Y2212" s="128"/>
      <c r="Z2212" s="128"/>
      <c r="AA2212" s="128"/>
      <c r="AB2212" s="128"/>
      <c r="AC2212" s="128"/>
      <c r="AD2212" s="128"/>
      <c r="AE2212" s="128"/>
      <c r="AF2212" s="128"/>
      <c r="AG2212" s="128"/>
      <c r="AH2212" s="128"/>
    </row>
    <row r="2213" spans="1:34">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X2213" s="128"/>
      <c r="Y2213" s="128"/>
      <c r="Z2213" s="128"/>
      <c r="AA2213" s="128"/>
      <c r="AB2213" s="128"/>
      <c r="AC2213" s="128"/>
      <c r="AD2213" s="128"/>
      <c r="AE2213" s="128"/>
      <c r="AF2213" s="128"/>
      <c r="AG2213" s="128"/>
      <c r="AH2213" s="128"/>
    </row>
    <row r="2214" spans="1:34">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X2214" s="128"/>
      <c r="Y2214" s="128"/>
      <c r="Z2214" s="128"/>
      <c r="AA2214" s="128"/>
      <c r="AB2214" s="128"/>
      <c r="AC2214" s="128"/>
      <c r="AD2214" s="128"/>
      <c r="AE2214" s="128"/>
      <c r="AF2214" s="128"/>
      <c r="AG2214" s="128"/>
      <c r="AH2214" s="128"/>
    </row>
    <row r="2215" spans="1:34">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X2215" s="128"/>
      <c r="Y2215" s="128"/>
      <c r="Z2215" s="128"/>
      <c r="AA2215" s="128"/>
      <c r="AB2215" s="128"/>
      <c r="AC2215" s="128"/>
      <c r="AD2215" s="128"/>
      <c r="AE2215" s="128"/>
      <c r="AF2215" s="128"/>
      <c r="AG2215" s="128"/>
      <c r="AH2215" s="128"/>
    </row>
    <row r="2216" spans="1:34">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X2216" s="128"/>
      <c r="Y2216" s="128"/>
      <c r="Z2216" s="128"/>
      <c r="AA2216" s="128"/>
      <c r="AB2216" s="128"/>
      <c r="AC2216" s="128"/>
      <c r="AD2216" s="128"/>
      <c r="AE2216" s="128"/>
      <c r="AF2216" s="128"/>
      <c r="AG2216" s="128"/>
      <c r="AH2216" s="128"/>
    </row>
    <row r="2217" spans="1:34">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X2217" s="128"/>
      <c r="Y2217" s="128"/>
      <c r="Z2217" s="128"/>
      <c r="AA2217" s="128"/>
      <c r="AB2217" s="128"/>
      <c r="AC2217" s="128"/>
      <c r="AD2217" s="128"/>
      <c r="AE2217" s="128"/>
      <c r="AF2217" s="128"/>
      <c r="AG2217" s="128"/>
      <c r="AH2217" s="128"/>
    </row>
    <row r="2218" spans="1:34">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X2218" s="128"/>
      <c r="Y2218" s="128"/>
      <c r="Z2218" s="128"/>
      <c r="AA2218" s="128"/>
      <c r="AB2218" s="128"/>
      <c r="AC2218" s="128"/>
      <c r="AD2218" s="128"/>
      <c r="AE2218" s="128"/>
      <c r="AF2218" s="128"/>
      <c r="AG2218" s="128"/>
      <c r="AH2218" s="128"/>
    </row>
    <row r="2219" spans="1:34">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X2219" s="128"/>
      <c r="Y2219" s="128"/>
      <c r="Z2219" s="128"/>
      <c r="AA2219" s="128"/>
      <c r="AB2219" s="128"/>
      <c r="AC2219" s="128"/>
      <c r="AD2219" s="128"/>
      <c r="AE2219" s="128"/>
      <c r="AF2219" s="128"/>
      <c r="AG2219" s="128"/>
      <c r="AH2219" s="128"/>
    </row>
    <row r="2220" spans="1:34">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X2220" s="128"/>
      <c r="Y2220" s="128"/>
      <c r="Z2220" s="128"/>
      <c r="AA2220" s="128"/>
      <c r="AB2220" s="128"/>
      <c r="AC2220" s="128"/>
      <c r="AD2220" s="128"/>
      <c r="AE2220" s="128"/>
      <c r="AF2220" s="128"/>
      <c r="AG2220" s="128"/>
      <c r="AH2220" s="128"/>
    </row>
    <row r="2221" spans="1:34">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X2221" s="128"/>
      <c r="Y2221" s="128"/>
      <c r="Z2221" s="128"/>
      <c r="AA2221" s="128"/>
      <c r="AB2221" s="128"/>
      <c r="AC2221" s="128"/>
      <c r="AD2221" s="128"/>
      <c r="AE2221" s="128"/>
      <c r="AF2221" s="128"/>
      <c r="AG2221" s="128"/>
      <c r="AH2221" s="128"/>
    </row>
    <row r="2222" spans="1:34">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X2222" s="128"/>
      <c r="Y2222" s="128"/>
      <c r="Z2222" s="128"/>
      <c r="AA2222" s="128"/>
      <c r="AB2222" s="128"/>
      <c r="AC2222" s="128"/>
      <c r="AD2222" s="128"/>
      <c r="AE2222" s="128"/>
      <c r="AF2222" s="128"/>
      <c r="AG2222" s="128"/>
      <c r="AH2222" s="128"/>
    </row>
    <row r="2223" spans="1:34">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X2223" s="128"/>
      <c r="Y2223" s="128"/>
      <c r="Z2223" s="128"/>
      <c r="AA2223" s="128"/>
      <c r="AB2223" s="128"/>
      <c r="AC2223" s="128"/>
      <c r="AD2223" s="128"/>
      <c r="AE2223" s="128"/>
      <c r="AF2223" s="128"/>
      <c r="AG2223" s="128"/>
      <c r="AH2223" s="128"/>
    </row>
    <row r="2224" spans="1:34">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X2224" s="128"/>
      <c r="Y2224" s="128"/>
      <c r="Z2224" s="128"/>
      <c r="AA2224" s="128"/>
      <c r="AB2224" s="128"/>
      <c r="AC2224" s="128"/>
      <c r="AD2224" s="128"/>
      <c r="AE2224" s="128"/>
      <c r="AF2224" s="128"/>
      <c r="AG2224" s="128"/>
      <c r="AH2224" s="128"/>
    </row>
    <row r="2225" spans="1:34">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X2225" s="128"/>
      <c r="Y2225" s="128"/>
      <c r="Z2225" s="128"/>
      <c r="AA2225" s="128"/>
      <c r="AB2225" s="128"/>
      <c r="AC2225" s="128"/>
      <c r="AD2225" s="128"/>
      <c r="AE2225" s="128"/>
      <c r="AF2225" s="128"/>
      <c r="AG2225" s="128"/>
      <c r="AH2225" s="128"/>
    </row>
    <row r="2226" spans="1:34">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X2226" s="128"/>
      <c r="Y2226" s="128"/>
      <c r="Z2226" s="128"/>
      <c r="AA2226" s="128"/>
      <c r="AB2226" s="128"/>
      <c r="AC2226" s="128"/>
      <c r="AD2226" s="128"/>
      <c r="AE2226" s="128"/>
      <c r="AF2226" s="128"/>
      <c r="AG2226" s="128"/>
      <c r="AH2226" s="128"/>
    </row>
    <row r="2227" spans="1:34">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X2227" s="128"/>
      <c r="Y2227" s="128"/>
      <c r="Z2227" s="128"/>
      <c r="AA2227" s="128"/>
      <c r="AB2227" s="128"/>
      <c r="AC2227" s="128"/>
      <c r="AD2227" s="128"/>
      <c r="AE2227" s="128"/>
      <c r="AF2227" s="128"/>
      <c r="AG2227" s="128"/>
      <c r="AH2227" s="128"/>
    </row>
    <row r="2228" spans="1:34">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X2228" s="128"/>
      <c r="Y2228" s="128"/>
      <c r="Z2228" s="128"/>
      <c r="AA2228" s="128"/>
      <c r="AB2228" s="128"/>
      <c r="AC2228" s="128"/>
      <c r="AD2228" s="128"/>
      <c r="AE2228" s="128"/>
      <c r="AF2228" s="128"/>
      <c r="AG2228" s="128"/>
      <c r="AH2228" s="128"/>
    </row>
    <row r="2229" spans="1:34">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X2229" s="128"/>
      <c r="Y2229" s="128"/>
      <c r="Z2229" s="128"/>
      <c r="AA2229" s="128"/>
      <c r="AB2229" s="128"/>
      <c r="AC2229" s="128"/>
      <c r="AD2229" s="128"/>
      <c r="AE2229" s="128"/>
      <c r="AF2229" s="128"/>
      <c r="AG2229" s="128"/>
      <c r="AH2229" s="128"/>
    </row>
    <row r="2230" spans="1:34">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X2230" s="128"/>
      <c r="Y2230" s="128"/>
      <c r="Z2230" s="128"/>
      <c r="AA2230" s="128"/>
      <c r="AB2230" s="128"/>
      <c r="AC2230" s="128"/>
      <c r="AD2230" s="128"/>
      <c r="AE2230" s="128"/>
      <c r="AF2230" s="128"/>
      <c r="AG2230" s="128"/>
      <c r="AH2230" s="128"/>
    </row>
    <row r="2231" spans="1:34">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X2231" s="128"/>
      <c r="Y2231" s="128"/>
      <c r="Z2231" s="128"/>
      <c r="AA2231" s="128"/>
      <c r="AB2231" s="128"/>
      <c r="AC2231" s="128"/>
      <c r="AD2231" s="128"/>
      <c r="AE2231" s="128"/>
      <c r="AF2231" s="128"/>
      <c r="AG2231" s="128"/>
      <c r="AH2231" s="128"/>
    </row>
    <row r="2232" spans="1:34">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X2232" s="128"/>
      <c r="Y2232" s="128"/>
      <c r="Z2232" s="128"/>
      <c r="AA2232" s="128"/>
      <c r="AB2232" s="128"/>
      <c r="AC2232" s="128"/>
      <c r="AD2232" s="128"/>
      <c r="AE2232" s="128"/>
      <c r="AF2232" s="128"/>
      <c r="AG2232" s="128"/>
      <c r="AH2232" s="128"/>
    </row>
    <row r="2233" spans="1:34">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X2233" s="128"/>
      <c r="Y2233" s="128"/>
      <c r="Z2233" s="128"/>
      <c r="AA2233" s="128"/>
      <c r="AB2233" s="128"/>
      <c r="AC2233" s="128"/>
      <c r="AD2233" s="128"/>
      <c r="AE2233" s="128"/>
      <c r="AF2233" s="128"/>
      <c r="AG2233" s="128"/>
      <c r="AH2233" s="128"/>
    </row>
    <row r="2234" spans="1:34">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X2234" s="128"/>
      <c r="Y2234" s="128"/>
      <c r="Z2234" s="128"/>
      <c r="AA2234" s="128"/>
      <c r="AB2234" s="128"/>
      <c r="AC2234" s="128"/>
      <c r="AD2234" s="128"/>
      <c r="AE2234" s="128"/>
      <c r="AF2234" s="128"/>
      <c r="AG2234" s="128"/>
      <c r="AH2234" s="128"/>
    </row>
    <row r="2235" spans="1:34">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X2235" s="128"/>
      <c r="Y2235" s="128"/>
      <c r="Z2235" s="128"/>
      <c r="AA2235" s="128"/>
      <c r="AB2235" s="128"/>
      <c r="AC2235" s="128"/>
      <c r="AD2235" s="128"/>
      <c r="AE2235" s="128"/>
      <c r="AF2235" s="128"/>
      <c r="AG2235" s="128"/>
      <c r="AH2235" s="128"/>
    </row>
    <row r="2236" spans="1:34">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X2236" s="128"/>
      <c r="Y2236" s="128"/>
      <c r="Z2236" s="128"/>
      <c r="AA2236" s="128"/>
      <c r="AB2236" s="128"/>
      <c r="AC2236" s="128"/>
      <c r="AD2236" s="128"/>
      <c r="AE2236" s="128"/>
      <c r="AF2236" s="128"/>
      <c r="AG2236" s="128"/>
      <c r="AH2236" s="128"/>
    </row>
    <row r="2237" spans="1:34">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V2237" s="128"/>
      <c r="W2237" s="128"/>
      <c r="X2237" s="128"/>
      <c r="Y2237" s="128"/>
      <c r="Z2237" s="128"/>
      <c r="AA2237" s="128"/>
      <c r="AB2237" s="128"/>
      <c r="AC2237" s="128"/>
      <c r="AD2237" s="128"/>
      <c r="AE2237" s="128"/>
      <c r="AF2237" s="128"/>
      <c r="AG2237" s="128"/>
      <c r="AH2237" s="128"/>
    </row>
    <row r="2238" spans="1:34">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V2238" s="128"/>
      <c r="W2238" s="128"/>
      <c r="X2238" s="128"/>
      <c r="Y2238" s="128"/>
      <c r="Z2238" s="128"/>
      <c r="AA2238" s="128"/>
      <c r="AB2238" s="128"/>
      <c r="AC2238" s="128"/>
      <c r="AD2238" s="128"/>
      <c r="AE2238" s="128"/>
      <c r="AF2238" s="128"/>
      <c r="AG2238" s="128"/>
      <c r="AH2238" s="128"/>
    </row>
    <row r="2239" spans="1:34">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V2239" s="128"/>
      <c r="W2239" s="128"/>
      <c r="X2239" s="128"/>
      <c r="Y2239" s="128"/>
      <c r="Z2239" s="128"/>
      <c r="AA2239" s="128"/>
      <c r="AB2239" s="128"/>
      <c r="AC2239" s="128"/>
      <c r="AD2239" s="128"/>
      <c r="AE2239" s="128"/>
      <c r="AF2239" s="128"/>
      <c r="AG2239" s="128"/>
      <c r="AH2239" s="128"/>
    </row>
    <row r="2240" spans="1:34">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V2240" s="128"/>
      <c r="W2240" s="128"/>
      <c r="X2240" s="128"/>
      <c r="Y2240" s="128"/>
      <c r="Z2240" s="128"/>
      <c r="AA2240" s="128"/>
      <c r="AB2240" s="128"/>
      <c r="AC2240" s="128"/>
      <c r="AD2240" s="128"/>
      <c r="AE2240" s="128"/>
      <c r="AF2240" s="128"/>
      <c r="AG2240" s="128"/>
      <c r="AH2240" s="128"/>
    </row>
    <row r="2241" spans="1:34">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V2241" s="128"/>
      <c r="W2241" s="128"/>
      <c r="X2241" s="128"/>
      <c r="Y2241" s="128"/>
      <c r="Z2241" s="128"/>
      <c r="AA2241" s="128"/>
      <c r="AB2241" s="128"/>
      <c r="AC2241" s="128"/>
      <c r="AD2241" s="128"/>
      <c r="AE2241" s="128"/>
      <c r="AF2241" s="128"/>
      <c r="AG2241" s="128"/>
      <c r="AH2241" s="128"/>
    </row>
    <row r="2242" spans="1:34">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V2242" s="128"/>
      <c r="W2242" s="128"/>
      <c r="X2242" s="128"/>
      <c r="Y2242" s="128"/>
      <c r="Z2242" s="128"/>
      <c r="AA2242" s="128"/>
      <c r="AB2242" s="128"/>
      <c r="AC2242" s="128"/>
      <c r="AD2242" s="128"/>
      <c r="AE2242" s="128"/>
      <c r="AF2242" s="128"/>
      <c r="AG2242" s="128"/>
      <c r="AH2242" s="128"/>
    </row>
    <row r="2243" spans="1:34">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V2243" s="128"/>
      <c r="W2243" s="128"/>
      <c r="X2243" s="128"/>
      <c r="Y2243" s="128"/>
      <c r="Z2243" s="128"/>
      <c r="AA2243" s="128"/>
      <c r="AB2243" s="128"/>
      <c r="AC2243" s="128"/>
      <c r="AD2243" s="128"/>
      <c r="AE2243" s="128"/>
      <c r="AF2243" s="128"/>
      <c r="AG2243" s="128"/>
      <c r="AH2243" s="128"/>
    </row>
    <row r="2244" spans="1:34">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V2244" s="128"/>
      <c r="W2244" s="128"/>
      <c r="X2244" s="128"/>
      <c r="Y2244" s="128"/>
      <c r="Z2244" s="128"/>
      <c r="AA2244" s="128"/>
      <c r="AB2244" s="128"/>
      <c r="AC2244" s="128"/>
      <c r="AD2244" s="128"/>
      <c r="AE2244" s="128"/>
      <c r="AF2244" s="128"/>
      <c r="AG2244" s="128"/>
      <c r="AH2244" s="128"/>
    </row>
    <row r="2245" spans="1:34">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V2245" s="128"/>
      <c r="W2245" s="128"/>
      <c r="X2245" s="128"/>
      <c r="Y2245" s="128"/>
      <c r="Z2245" s="128"/>
      <c r="AA2245" s="128"/>
      <c r="AB2245" s="128"/>
      <c r="AC2245" s="128"/>
      <c r="AD2245" s="128"/>
      <c r="AE2245" s="128"/>
      <c r="AF2245" s="128"/>
      <c r="AG2245" s="128"/>
      <c r="AH2245" s="128"/>
    </row>
    <row r="2246" spans="1:34">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V2246" s="128"/>
      <c r="W2246" s="128"/>
      <c r="X2246" s="128"/>
      <c r="Y2246" s="128"/>
      <c r="Z2246" s="128"/>
      <c r="AA2246" s="128"/>
      <c r="AB2246" s="128"/>
      <c r="AC2246" s="128"/>
      <c r="AD2246" s="128"/>
      <c r="AE2246" s="128"/>
      <c r="AF2246" s="128"/>
      <c r="AG2246" s="128"/>
      <c r="AH2246" s="128"/>
    </row>
    <row r="2247" spans="1:34">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V2247" s="128"/>
      <c r="W2247" s="128"/>
      <c r="X2247" s="128"/>
      <c r="Y2247" s="128"/>
      <c r="Z2247" s="128"/>
      <c r="AA2247" s="128"/>
      <c r="AB2247" s="128"/>
      <c r="AC2247" s="128"/>
      <c r="AD2247" s="128"/>
      <c r="AE2247" s="128"/>
      <c r="AF2247" s="128"/>
      <c r="AG2247" s="128"/>
      <c r="AH2247" s="128"/>
    </row>
    <row r="2248" spans="1:34">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V2248" s="128"/>
      <c r="W2248" s="128"/>
      <c r="X2248" s="128"/>
      <c r="Y2248" s="128"/>
      <c r="Z2248" s="128"/>
      <c r="AA2248" s="128"/>
      <c r="AB2248" s="128"/>
      <c r="AC2248" s="128"/>
      <c r="AD2248" s="128"/>
      <c r="AE2248" s="128"/>
      <c r="AF2248" s="128"/>
      <c r="AG2248" s="128"/>
      <c r="AH2248" s="128"/>
    </row>
    <row r="2249" spans="1:34">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V2249" s="128"/>
      <c r="W2249" s="128"/>
      <c r="X2249" s="128"/>
      <c r="Y2249" s="128"/>
      <c r="Z2249" s="128"/>
      <c r="AA2249" s="128"/>
      <c r="AB2249" s="128"/>
      <c r="AC2249" s="128"/>
      <c r="AD2249" s="128"/>
      <c r="AE2249" s="128"/>
      <c r="AF2249" s="128"/>
      <c r="AG2249" s="128"/>
      <c r="AH2249" s="128"/>
    </row>
    <row r="2250" spans="1:34">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V2250" s="128"/>
      <c r="W2250" s="128"/>
      <c r="X2250" s="128"/>
      <c r="Y2250" s="128"/>
      <c r="Z2250" s="128"/>
      <c r="AA2250" s="128"/>
      <c r="AB2250" s="128"/>
      <c r="AC2250" s="128"/>
      <c r="AD2250" s="128"/>
      <c r="AE2250" s="128"/>
      <c r="AF2250" s="128"/>
      <c r="AG2250" s="128"/>
      <c r="AH2250" s="128"/>
    </row>
    <row r="2251" spans="1:34">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V2251" s="128"/>
      <c r="W2251" s="128"/>
      <c r="X2251" s="128"/>
      <c r="Y2251" s="128"/>
      <c r="Z2251" s="128"/>
      <c r="AA2251" s="128"/>
      <c r="AB2251" s="128"/>
      <c r="AC2251" s="128"/>
      <c r="AD2251" s="128"/>
      <c r="AE2251" s="128"/>
      <c r="AF2251" s="128"/>
      <c r="AG2251" s="128"/>
      <c r="AH2251" s="128"/>
    </row>
    <row r="2252" spans="1:34">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V2252" s="128"/>
      <c r="W2252" s="128"/>
      <c r="X2252" s="128"/>
      <c r="Y2252" s="128"/>
      <c r="Z2252" s="128"/>
      <c r="AA2252" s="128"/>
      <c r="AB2252" s="128"/>
      <c r="AC2252" s="128"/>
      <c r="AD2252" s="128"/>
      <c r="AE2252" s="128"/>
      <c r="AF2252" s="128"/>
      <c r="AG2252" s="128"/>
      <c r="AH2252" s="128"/>
    </row>
    <row r="2253" spans="1:34">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V2253" s="128"/>
      <c r="W2253" s="128"/>
      <c r="X2253" s="128"/>
      <c r="Y2253" s="128"/>
      <c r="Z2253" s="128"/>
      <c r="AA2253" s="128"/>
      <c r="AB2253" s="128"/>
      <c r="AC2253" s="128"/>
      <c r="AD2253" s="128"/>
      <c r="AE2253" s="128"/>
      <c r="AF2253" s="128"/>
      <c r="AG2253" s="128"/>
      <c r="AH2253" s="128"/>
    </row>
    <row r="2254" spans="1:34">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V2254" s="128"/>
      <c r="W2254" s="128"/>
      <c r="X2254" s="128"/>
      <c r="Y2254" s="128"/>
      <c r="Z2254" s="128"/>
      <c r="AA2254" s="128"/>
      <c r="AB2254" s="128"/>
      <c r="AC2254" s="128"/>
      <c r="AD2254" s="128"/>
      <c r="AE2254" s="128"/>
      <c r="AF2254" s="128"/>
      <c r="AG2254" s="128"/>
      <c r="AH2254" s="128"/>
    </row>
    <row r="2255" spans="1:34">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V2255" s="128"/>
      <c r="W2255" s="128"/>
      <c r="X2255" s="128"/>
      <c r="Y2255" s="128"/>
      <c r="Z2255" s="128"/>
      <c r="AA2255" s="128"/>
      <c r="AB2255" s="128"/>
      <c r="AC2255" s="128"/>
      <c r="AD2255" s="128"/>
      <c r="AE2255" s="128"/>
      <c r="AF2255" s="128"/>
      <c r="AG2255" s="128"/>
      <c r="AH2255" s="128"/>
    </row>
    <row r="2256" spans="1:34">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V2256" s="128"/>
      <c r="W2256" s="128"/>
      <c r="X2256" s="128"/>
      <c r="Y2256" s="128"/>
      <c r="Z2256" s="128"/>
      <c r="AA2256" s="128"/>
      <c r="AB2256" s="128"/>
      <c r="AC2256" s="128"/>
      <c r="AD2256" s="128"/>
      <c r="AE2256" s="128"/>
      <c r="AF2256" s="128"/>
      <c r="AG2256" s="128"/>
      <c r="AH2256" s="128"/>
    </row>
    <row r="2257" spans="1:34">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V2257" s="128"/>
      <c r="W2257" s="128"/>
      <c r="X2257" s="128"/>
      <c r="Y2257" s="128"/>
      <c r="Z2257" s="128"/>
      <c r="AA2257" s="128"/>
      <c r="AB2257" s="128"/>
      <c r="AC2257" s="128"/>
      <c r="AD2257" s="128"/>
      <c r="AE2257" s="128"/>
      <c r="AF2257" s="128"/>
      <c r="AG2257" s="128"/>
      <c r="AH2257" s="128"/>
    </row>
    <row r="2258" spans="1:34">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V2258" s="128"/>
      <c r="W2258" s="128"/>
      <c r="X2258" s="128"/>
      <c r="Y2258" s="128"/>
      <c r="Z2258" s="128"/>
      <c r="AA2258" s="128"/>
      <c r="AB2258" s="128"/>
      <c r="AC2258" s="128"/>
      <c r="AD2258" s="128"/>
      <c r="AE2258" s="128"/>
      <c r="AF2258" s="128"/>
      <c r="AG2258" s="128"/>
      <c r="AH2258" s="128"/>
    </row>
    <row r="2259" spans="1:34">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V2259" s="128"/>
      <c r="W2259" s="128"/>
      <c r="X2259" s="128"/>
      <c r="Y2259" s="128"/>
      <c r="Z2259" s="128"/>
      <c r="AA2259" s="128"/>
      <c r="AB2259" s="128"/>
      <c r="AC2259" s="128"/>
      <c r="AD2259" s="128"/>
      <c r="AE2259" s="128"/>
      <c r="AF2259" s="128"/>
      <c r="AG2259" s="128"/>
      <c r="AH2259" s="128"/>
    </row>
    <row r="2260" spans="1:34">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V2260" s="128"/>
      <c r="W2260" s="128"/>
      <c r="X2260" s="128"/>
      <c r="Y2260" s="128"/>
      <c r="Z2260" s="128"/>
      <c r="AA2260" s="128"/>
      <c r="AB2260" s="128"/>
      <c r="AC2260" s="128"/>
      <c r="AD2260" s="128"/>
      <c r="AE2260" s="128"/>
      <c r="AF2260" s="128"/>
      <c r="AG2260" s="128"/>
      <c r="AH2260" s="128"/>
    </row>
    <row r="2261" spans="1:34">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V2261" s="128"/>
      <c r="W2261" s="128"/>
      <c r="X2261" s="128"/>
      <c r="Y2261" s="128"/>
      <c r="Z2261" s="128"/>
      <c r="AA2261" s="128"/>
      <c r="AB2261" s="128"/>
      <c r="AC2261" s="128"/>
      <c r="AD2261" s="128"/>
      <c r="AE2261" s="128"/>
      <c r="AF2261" s="128"/>
      <c r="AG2261" s="128"/>
      <c r="AH2261" s="128"/>
    </row>
    <row r="2262" spans="1:34">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V2262" s="128"/>
      <c r="W2262" s="128"/>
      <c r="X2262" s="128"/>
      <c r="Y2262" s="128"/>
      <c r="Z2262" s="128"/>
      <c r="AA2262" s="128"/>
      <c r="AB2262" s="128"/>
      <c r="AC2262" s="128"/>
      <c r="AD2262" s="128"/>
      <c r="AE2262" s="128"/>
      <c r="AF2262" s="128"/>
      <c r="AG2262" s="128"/>
      <c r="AH2262" s="128"/>
    </row>
    <row r="2263" spans="1:34">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V2263" s="128"/>
      <c r="W2263" s="128"/>
      <c r="X2263" s="128"/>
      <c r="Y2263" s="128"/>
      <c r="Z2263" s="128"/>
      <c r="AA2263" s="128"/>
      <c r="AB2263" s="128"/>
      <c r="AC2263" s="128"/>
      <c r="AD2263" s="128"/>
      <c r="AE2263" s="128"/>
      <c r="AF2263" s="128"/>
      <c r="AG2263" s="128"/>
      <c r="AH2263" s="128"/>
    </row>
    <row r="2264" spans="1:34">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V2264" s="128"/>
      <c r="W2264" s="128"/>
      <c r="X2264" s="128"/>
      <c r="Y2264" s="128"/>
      <c r="Z2264" s="128"/>
      <c r="AA2264" s="128"/>
      <c r="AB2264" s="128"/>
      <c r="AC2264" s="128"/>
      <c r="AD2264" s="128"/>
      <c r="AE2264" s="128"/>
      <c r="AF2264" s="128"/>
      <c r="AG2264" s="128"/>
      <c r="AH2264" s="128"/>
    </row>
    <row r="2265" spans="1:34">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V2265" s="128"/>
      <c r="W2265" s="128"/>
      <c r="X2265" s="128"/>
      <c r="Y2265" s="128"/>
      <c r="Z2265" s="128"/>
      <c r="AA2265" s="128"/>
      <c r="AB2265" s="128"/>
      <c r="AC2265" s="128"/>
      <c r="AD2265" s="128"/>
      <c r="AE2265" s="128"/>
      <c r="AF2265" s="128"/>
      <c r="AG2265" s="128"/>
      <c r="AH2265" s="128"/>
    </row>
    <row r="2266" spans="1:34">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V2266" s="128"/>
      <c r="W2266" s="128"/>
      <c r="X2266" s="128"/>
      <c r="Y2266" s="128"/>
      <c r="Z2266" s="128"/>
      <c r="AA2266" s="128"/>
      <c r="AB2266" s="128"/>
      <c r="AC2266" s="128"/>
      <c r="AD2266" s="128"/>
      <c r="AE2266" s="128"/>
      <c r="AF2266" s="128"/>
      <c r="AG2266" s="128"/>
      <c r="AH2266" s="128"/>
    </row>
    <row r="2267" spans="1:34">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V2267" s="128"/>
      <c r="W2267" s="128"/>
      <c r="X2267" s="128"/>
      <c r="Y2267" s="128"/>
      <c r="Z2267" s="128"/>
      <c r="AA2267" s="128"/>
      <c r="AB2267" s="128"/>
      <c r="AC2267" s="128"/>
      <c r="AD2267" s="128"/>
      <c r="AE2267" s="128"/>
      <c r="AF2267" s="128"/>
      <c r="AG2267" s="128"/>
      <c r="AH2267" s="128"/>
    </row>
    <row r="2268" spans="1:34">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V2268" s="128"/>
      <c r="W2268" s="128"/>
      <c r="X2268" s="128"/>
      <c r="Y2268" s="128"/>
      <c r="Z2268" s="128"/>
      <c r="AA2268" s="128"/>
      <c r="AB2268" s="128"/>
      <c r="AC2268" s="128"/>
      <c r="AD2268" s="128"/>
      <c r="AE2268" s="128"/>
      <c r="AF2268" s="128"/>
      <c r="AG2268" s="128"/>
      <c r="AH2268" s="128"/>
    </row>
    <row r="2269" spans="1:34">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V2269" s="128"/>
      <c r="W2269" s="128"/>
      <c r="X2269" s="128"/>
      <c r="Y2269" s="128"/>
      <c r="Z2269" s="128"/>
      <c r="AA2269" s="128"/>
      <c r="AB2269" s="128"/>
      <c r="AC2269" s="128"/>
      <c r="AD2269" s="128"/>
      <c r="AE2269" s="128"/>
      <c r="AF2269" s="128"/>
      <c r="AG2269" s="128"/>
      <c r="AH2269" s="128"/>
    </row>
    <row r="2270" spans="1:34">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V2270" s="128"/>
      <c r="W2270" s="128"/>
      <c r="X2270" s="128"/>
      <c r="Y2270" s="128"/>
      <c r="Z2270" s="128"/>
      <c r="AA2270" s="128"/>
      <c r="AB2270" s="128"/>
      <c r="AC2270" s="128"/>
      <c r="AD2270" s="128"/>
      <c r="AE2270" s="128"/>
      <c r="AF2270" s="128"/>
      <c r="AG2270" s="128"/>
      <c r="AH2270" s="128"/>
    </row>
    <row r="2271" spans="1:34">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V2271" s="128"/>
      <c r="W2271" s="128"/>
      <c r="X2271" s="128"/>
      <c r="Y2271" s="128"/>
      <c r="Z2271" s="128"/>
      <c r="AA2271" s="128"/>
      <c r="AB2271" s="128"/>
      <c r="AC2271" s="128"/>
      <c r="AD2271" s="128"/>
      <c r="AE2271" s="128"/>
      <c r="AF2271" s="128"/>
      <c r="AG2271" s="128"/>
      <c r="AH2271" s="128"/>
    </row>
    <row r="2272" spans="1:34">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V2272" s="128"/>
      <c r="W2272" s="128"/>
      <c r="X2272" s="128"/>
      <c r="Y2272" s="128"/>
      <c r="Z2272" s="128"/>
      <c r="AA2272" s="128"/>
      <c r="AB2272" s="128"/>
      <c r="AC2272" s="128"/>
      <c r="AD2272" s="128"/>
      <c r="AE2272" s="128"/>
      <c r="AF2272" s="128"/>
      <c r="AG2272" s="128"/>
      <c r="AH2272" s="128"/>
    </row>
    <row r="2273" spans="1:34">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V2273" s="128"/>
      <c r="W2273" s="128"/>
      <c r="X2273" s="128"/>
      <c r="Y2273" s="128"/>
      <c r="Z2273" s="128"/>
      <c r="AA2273" s="128"/>
      <c r="AB2273" s="128"/>
      <c r="AC2273" s="128"/>
      <c r="AD2273" s="128"/>
      <c r="AE2273" s="128"/>
      <c r="AF2273" s="128"/>
      <c r="AG2273" s="128"/>
      <c r="AH2273" s="128"/>
    </row>
    <row r="2274" spans="1:34">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V2274" s="128"/>
      <c r="W2274" s="128"/>
      <c r="X2274" s="128"/>
      <c r="Y2274" s="128"/>
      <c r="Z2274" s="128"/>
      <c r="AA2274" s="128"/>
      <c r="AB2274" s="128"/>
      <c r="AC2274" s="128"/>
      <c r="AD2274" s="128"/>
      <c r="AE2274" s="128"/>
      <c r="AF2274" s="128"/>
      <c r="AG2274" s="128"/>
      <c r="AH2274" s="128"/>
    </row>
    <row r="2275" spans="1:34">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V2275" s="128"/>
      <c r="W2275" s="128"/>
      <c r="X2275" s="128"/>
      <c r="Y2275" s="128"/>
      <c r="Z2275" s="128"/>
      <c r="AA2275" s="128"/>
      <c r="AB2275" s="128"/>
      <c r="AC2275" s="128"/>
      <c r="AD2275" s="128"/>
      <c r="AE2275" s="128"/>
      <c r="AF2275" s="128"/>
      <c r="AG2275" s="128"/>
      <c r="AH2275" s="128"/>
    </row>
    <row r="2276" spans="1:34">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V2276" s="128"/>
      <c r="W2276" s="128"/>
      <c r="X2276" s="128"/>
      <c r="Y2276" s="128"/>
      <c r="Z2276" s="128"/>
      <c r="AA2276" s="128"/>
      <c r="AB2276" s="128"/>
      <c r="AC2276" s="128"/>
      <c r="AD2276" s="128"/>
      <c r="AE2276" s="128"/>
      <c r="AF2276" s="128"/>
      <c r="AG2276" s="128"/>
      <c r="AH2276" s="128"/>
    </row>
    <row r="2277" spans="1:34">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V2277" s="128"/>
      <c r="W2277" s="128"/>
      <c r="X2277" s="128"/>
      <c r="Y2277" s="128"/>
      <c r="Z2277" s="128"/>
      <c r="AA2277" s="128"/>
      <c r="AB2277" s="128"/>
      <c r="AC2277" s="128"/>
      <c r="AD2277" s="128"/>
      <c r="AE2277" s="128"/>
      <c r="AF2277" s="128"/>
      <c r="AG2277" s="128"/>
      <c r="AH2277" s="128"/>
    </row>
    <row r="2278" spans="1:34">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V2278" s="128"/>
      <c r="W2278" s="128"/>
      <c r="X2278" s="128"/>
      <c r="Y2278" s="128"/>
      <c r="Z2278" s="128"/>
      <c r="AA2278" s="128"/>
      <c r="AB2278" s="128"/>
      <c r="AC2278" s="128"/>
      <c r="AD2278" s="128"/>
      <c r="AE2278" s="128"/>
      <c r="AF2278" s="128"/>
      <c r="AG2278" s="128"/>
      <c r="AH2278" s="128"/>
    </row>
    <row r="2279" spans="1:34">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V2279" s="128"/>
      <c r="W2279" s="128"/>
      <c r="X2279" s="128"/>
      <c r="Y2279" s="128"/>
      <c r="Z2279" s="128"/>
      <c r="AA2279" s="128"/>
      <c r="AB2279" s="128"/>
      <c r="AC2279" s="128"/>
      <c r="AD2279" s="128"/>
      <c r="AE2279" s="128"/>
      <c r="AF2279" s="128"/>
      <c r="AG2279" s="128"/>
      <c r="AH2279" s="128"/>
    </row>
    <row r="2280" spans="1:34">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V2280" s="128"/>
      <c r="W2280" s="128"/>
      <c r="X2280" s="128"/>
      <c r="Y2280" s="128"/>
      <c r="Z2280" s="128"/>
      <c r="AA2280" s="128"/>
      <c r="AB2280" s="128"/>
      <c r="AC2280" s="128"/>
      <c r="AD2280" s="128"/>
      <c r="AE2280" s="128"/>
      <c r="AF2280" s="128"/>
      <c r="AG2280" s="128"/>
      <c r="AH2280" s="128"/>
    </row>
    <row r="2281" spans="1:34">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V2281" s="128"/>
      <c r="W2281" s="128"/>
      <c r="X2281" s="128"/>
      <c r="Y2281" s="128"/>
      <c r="Z2281" s="128"/>
      <c r="AA2281" s="128"/>
      <c r="AB2281" s="128"/>
      <c r="AC2281" s="128"/>
      <c r="AD2281" s="128"/>
      <c r="AE2281" s="128"/>
      <c r="AF2281" s="128"/>
      <c r="AG2281" s="128"/>
      <c r="AH2281" s="128"/>
    </row>
    <row r="2282" spans="1:34">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V2282" s="128"/>
      <c r="W2282" s="128"/>
      <c r="X2282" s="128"/>
      <c r="Y2282" s="128"/>
      <c r="Z2282" s="128"/>
      <c r="AA2282" s="128"/>
      <c r="AB2282" s="128"/>
      <c r="AC2282" s="128"/>
      <c r="AD2282" s="128"/>
      <c r="AE2282" s="128"/>
      <c r="AF2282" s="128"/>
      <c r="AG2282" s="128"/>
      <c r="AH2282" s="128"/>
    </row>
    <row r="2283" spans="1:34">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V2283" s="128"/>
      <c r="W2283" s="128"/>
      <c r="X2283" s="128"/>
      <c r="Y2283" s="128"/>
      <c r="Z2283" s="128"/>
      <c r="AA2283" s="128"/>
      <c r="AB2283" s="128"/>
      <c r="AC2283" s="128"/>
      <c r="AD2283" s="128"/>
      <c r="AE2283" s="128"/>
      <c r="AF2283" s="128"/>
      <c r="AG2283" s="128"/>
      <c r="AH2283" s="128"/>
    </row>
    <row r="2284" spans="1:34">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V2284" s="128"/>
      <c r="W2284" s="128"/>
      <c r="X2284" s="128"/>
      <c r="Y2284" s="128"/>
      <c r="Z2284" s="128"/>
      <c r="AA2284" s="128"/>
      <c r="AB2284" s="128"/>
      <c r="AC2284" s="128"/>
      <c r="AD2284" s="128"/>
      <c r="AE2284" s="128"/>
      <c r="AF2284" s="128"/>
      <c r="AG2284" s="128"/>
      <c r="AH2284" s="128"/>
    </row>
    <row r="2285" spans="1:34">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V2285" s="128"/>
      <c r="W2285" s="128"/>
      <c r="X2285" s="128"/>
      <c r="Y2285" s="128"/>
      <c r="Z2285" s="128"/>
      <c r="AA2285" s="128"/>
      <c r="AB2285" s="128"/>
      <c r="AC2285" s="128"/>
      <c r="AD2285" s="128"/>
      <c r="AE2285" s="128"/>
      <c r="AF2285" s="128"/>
      <c r="AG2285" s="128"/>
      <c r="AH2285" s="128"/>
    </row>
    <row r="2286" spans="1:34">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V2286" s="128"/>
      <c r="W2286" s="128"/>
      <c r="X2286" s="128"/>
      <c r="Y2286" s="128"/>
      <c r="Z2286" s="128"/>
      <c r="AA2286" s="128"/>
      <c r="AB2286" s="128"/>
      <c r="AC2286" s="128"/>
      <c r="AD2286" s="128"/>
      <c r="AE2286" s="128"/>
      <c r="AF2286" s="128"/>
      <c r="AG2286" s="128"/>
      <c r="AH2286" s="128"/>
    </row>
    <row r="2287" spans="1:34">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V2287" s="128"/>
      <c r="W2287" s="128"/>
      <c r="X2287" s="128"/>
      <c r="Y2287" s="128"/>
      <c r="Z2287" s="128"/>
      <c r="AA2287" s="128"/>
      <c r="AB2287" s="128"/>
      <c r="AC2287" s="128"/>
      <c r="AD2287" s="128"/>
      <c r="AE2287" s="128"/>
      <c r="AF2287" s="128"/>
      <c r="AG2287" s="128"/>
      <c r="AH2287" s="128"/>
    </row>
    <row r="2288" spans="1:34">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V2288" s="128"/>
      <c r="W2288" s="128"/>
      <c r="X2288" s="128"/>
      <c r="Y2288" s="128"/>
      <c r="Z2288" s="128"/>
      <c r="AA2288" s="128"/>
      <c r="AB2288" s="128"/>
      <c r="AC2288" s="128"/>
      <c r="AD2288" s="128"/>
      <c r="AE2288" s="128"/>
      <c r="AF2288" s="128"/>
      <c r="AG2288" s="128"/>
      <c r="AH2288" s="128"/>
    </row>
    <row r="2289" spans="1:34">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V2289" s="128"/>
      <c r="W2289" s="128"/>
      <c r="X2289" s="128"/>
      <c r="Y2289" s="128"/>
      <c r="Z2289" s="128"/>
      <c r="AA2289" s="128"/>
      <c r="AB2289" s="128"/>
      <c r="AC2289" s="128"/>
      <c r="AD2289" s="128"/>
      <c r="AE2289" s="128"/>
      <c r="AF2289" s="128"/>
      <c r="AG2289" s="128"/>
      <c r="AH2289" s="128"/>
    </row>
    <row r="2290" spans="1:34">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V2290" s="128"/>
      <c r="W2290" s="128"/>
      <c r="X2290" s="128"/>
      <c r="Y2290" s="128"/>
      <c r="Z2290" s="128"/>
      <c r="AA2290" s="128"/>
      <c r="AB2290" s="128"/>
      <c r="AC2290" s="128"/>
      <c r="AD2290" s="128"/>
      <c r="AE2290" s="128"/>
      <c r="AF2290" s="128"/>
      <c r="AG2290" s="128"/>
      <c r="AH2290" s="128"/>
    </row>
    <row r="2291" spans="1:34">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V2291" s="128"/>
      <c r="W2291" s="128"/>
      <c r="X2291" s="128"/>
      <c r="Y2291" s="128"/>
      <c r="Z2291" s="128"/>
      <c r="AA2291" s="128"/>
      <c r="AB2291" s="128"/>
      <c r="AC2291" s="128"/>
      <c r="AD2291" s="128"/>
      <c r="AE2291" s="128"/>
      <c r="AF2291" s="128"/>
      <c r="AG2291" s="128"/>
      <c r="AH2291" s="128"/>
    </row>
    <row r="2292" spans="1:34">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V2292" s="128"/>
      <c r="W2292" s="128"/>
      <c r="X2292" s="128"/>
      <c r="Y2292" s="128"/>
      <c r="Z2292" s="128"/>
      <c r="AA2292" s="128"/>
      <c r="AB2292" s="128"/>
      <c r="AC2292" s="128"/>
      <c r="AD2292" s="128"/>
      <c r="AE2292" s="128"/>
      <c r="AF2292" s="128"/>
      <c r="AG2292" s="128"/>
      <c r="AH2292" s="128"/>
    </row>
    <row r="2293" spans="1:34">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V2293" s="128"/>
      <c r="W2293" s="128"/>
      <c r="X2293" s="128"/>
      <c r="Y2293" s="128"/>
      <c r="Z2293" s="128"/>
      <c r="AA2293" s="128"/>
      <c r="AB2293" s="128"/>
      <c r="AC2293" s="128"/>
      <c r="AD2293" s="128"/>
      <c r="AE2293" s="128"/>
      <c r="AF2293" s="128"/>
      <c r="AG2293" s="128"/>
      <c r="AH2293" s="128"/>
    </row>
    <row r="2294" spans="1:34">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V2294" s="128"/>
      <c r="W2294" s="128"/>
      <c r="X2294" s="128"/>
      <c r="Y2294" s="128"/>
      <c r="Z2294" s="128"/>
      <c r="AA2294" s="128"/>
      <c r="AB2294" s="128"/>
      <c r="AC2294" s="128"/>
      <c r="AD2294" s="128"/>
      <c r="AE2294" s="128"/>
      <c r="AF2294" s="128"/>
      <c r="AG2294" s="128"/>
      <c r="AH2294" s="128"/>
    </row>
    <row r="2295" spans="1:34">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V2295" s="128"/>
      <c r="W2295" s="128"/>
      <c r="X2295" s="128"/>
      <c r="Y2295" s="128"/>
      <c r="Z2295" s="128"/>
      <c r="AA2295" s="128"/>
      <c r="AB2295" s="128"/>
      <c r="AC2295" s="128"/>
      <c r="AD2295" s="128"/>
      <c r="AE2295" s="128"/>
      <c r="AF2295" s="128"/>
      <c r="AG2295" s="128"/>
      <c r="AH2295" s="128"/>
    </row>
    <row r="2296" spans="1:34">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V2296" s="128"/>
      <c r="W2296" s="128"/>
      <c r="X2296" s="128"/>
      <c r="Y2296" s="128"/>
      <c r="Z2296" s="128"/>
      <c r="AA2296" s="128"/>
      <c r="AB2296" s="128"/>
      <c r="AC2296" s="128"/>
      <c r="AD2296" s="128"/>
      <c r="AE2296" s="128"/>
      <c r="AF2296" s="128"/>
      <c r="AG2296" s="128"/>
      <c r="AH2296" s="128"/>
    </row>
    <row r="2297" spans="1:34">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V2297" s="128"/>
      <c r="W2297" s="128"/>
      <c r="X2297" s="128"/>
      <c r="Y2297" s="128"/>
      <c r="Z2297" s="128"/>
      <c r="AA2297" s="128"/>
      <c r="AB2297" s="128"/>
      <c r="AC2297" s="128"/>
      <c r="AD2297" s="128"/>
      <c r="AE2297" s="128"/>
      <c r="AF2297" s="128"/>
      <c r="AG2297" s="128"/>
      <c r="AH2297" s="128"/>
    </row>
    <row r="2298" spans="1:34">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V2298" s="128"/>
      <c r="W2298" s="128"/>
      <c r="X2298" s="128"/>
      <c r="Y2298" s="128"/>
      <c r="Z2298" s="128"/>
      <c r="AA2298" s="128"/>
      <c r="AB2298" s="128"/>
      <c r="AC2298" s="128"/>
      <c r="AD2298" s="128"/>
      <c r="AE2298" s="128"/>
      <c r="AF2298" s="128"/>
      <c r="AG2298" s="128"/>
      <c r="AH2298" s="128"/>
    </row>
    <row r="2299" spans="1:34">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V2299" s="128"/>
      <c r="W2299" s="128"/>
      <c r="X2299" s="128"/>
      <c r="Y2299" s="128"/>
      <c r="Z2299" s="128"/>
      <c r="AA2299" s="128"/>
      <c r="AB2299" s="128"/>
      <c r="AC2299" s="128"/>
      <c r="AD2299" s="128"/>
      <c r="AE2299" s="128"/>
      <c r="AF2299" s="128"/>
      <c r="AG2299" s="128"/>
      <c r="AH2299" s="128"/>
    </row>
    <row r="2300" spans="1:34">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V2300" s="128"/>
      <c r="W2300" s="128"/>
      <c r="X2300" s="128"/>
      <c r="Y2300" s="128"/>
      <c r="Z2300" s="128"/>
      <c r="AA2300" s="128"/>
      <c r="AB2300" s="128"/>
      <c r="AC2300" s="128"/>
      <c r="AD2300" s="128"/>
      <c r="AE2300" s="128"/>
      <c r="AF2300" s="128"/>
      <c r="AG2300" s="128"/>
      <c r="AH2300" s="128"/>
    </row>
    <row r="2301" spans="1:34">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V2301" s="128"/>
      <c r="W2301" s="128"/>
      <c r="X2301" s="128"/>
      <c r="Y2301" s="128"/>
      <c r="Z2301" s="128"/>
      <c r="AA2301" s="128"/>
      <c r="AB2301" s="128"/>
      <c r="AC2301" s="128"/>
      <c r="AD2301" s="128"/>
      <c r="AE2301" s="128"/>
      <c r="AF2301" s="128"/>
      <c r="AG2301" s="128"/>
      <c r="AH2301" s="128"/>
    </row>
    <row r="2302" spans="1:34">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V2302" s="128"/>
      <c r="W2302" s="128"/>
      <c r="X2302" s="128"/>
      <c r="Y2302" s="128"/>
      <c r="Z2302" s="128"/>
      <c r="AA2302" s="128"/>
      <c r="AB2302" s="128"/>
      <c r="AC2302" s="128"/>
      <c r="AD2302" s="128"/>
      <c r="AE2302" s="128"/>
      <c r="AF2302" s="128"/>
      <c r="AG2302" s="128"/>
      <c r="AH2302" s="128"/>
    </row>
    <row r="2303" spans="1:34">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V2303" s="128"/>
      <c r="W2303" s="128"/>
      <c r="X2303" s="128"/>
      <c r="Y2303" s="128"/>
      <c r="Z2303" s="128"/>
      <c r="AA2303" s="128"/>
      <c r="AB2303" s="128"/>
      <c r="AC2303" s="128"/>
      <c r="AD2303" s="128"/>
      <c r="AE2303" s="128"/>
      <c r="AF2303" s="128"/>
      <c r="AG2303" s="128"/>
      <c r="AH2303" s="128"/>
    </row>
    <row r="2304" spans="1:34">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V2304" s="128"/>
      <c r="W2304" s="128"/>
      <c r="X2304" s="128"/>
      <c r="Y2304" s="128"/>
      <c r="Z2304" s="128"/>
      <c r="AA2304" s="128"/>
      <c r="AB2304" s="128"/>
      <c r="AC2304" s="128"/>
      <c r="AD2304" s="128"/>
      <c r="AE2304" s="128"/>
      <c r="AF2304" s="128"/>
      <c r="AG2304" s="128"/>
      <c r="AH2304" s="128"/>
    </row>
    <row r="2305" spans="1:34">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V2305" s="128"/>
      <c r="W2305" s="128"/>
      <c r="X2305" s="128"/>
      <c r="Y2305" s="128"/>
      <c r="Z2305" s="128"/>
      <c r="AA2305" s="128"/>
      <c r="AB2305" s="128"/>
      <c r="AC2305" s="128"/>
      <c r="AD2305" s="128"/>
      <c r="AE2305" s="128"/>
      <c r="AF2305" s="128"/>
      <c r="AG2305" s="128"/>
      <c r="AH2305" s="128"/>
    </row>
    <row r="2306" spans="1:34">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V2306" s="128"/>
      <c r="W2306" s="128"/>
      <c r="X2306" s="128"/>
      <c r="Y2306" s="128"/>
      <c r="Z2306" s="128"/>
      <c r="AA2306" s="128"/>
      <c r="AB2306" s="128"/>
      <c r="AC2306" s="128"/>
      <c r="AD2306" s="128"/>
      <c r="AE2306" s="128"/>
      <c r="AF2306" s="128"/>
      <c r="AG2306" s="128"/>
      <c r="AH2306" s="128"/>
    </row>
    <row r="2307" spans="1:34">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V2307" s="128"/>
      <c r="W2307" s="128"/>
      <c r="X2307" s="128"/>
      <c r="Y2307" s="128"/>
      <c r="Z2307" s="128"/>
      <c r="AA2307" s="128"/>
      <c r="AB2307" s="128"/>
      <c r="AC2307" s="128"/>
      <c r="AD2307" s="128"/>
      <c r="AE2307" s="128"/>
      <c r="AF2307" s="128"/>
      <c r="AG2307" s="128"/>
      <c r="AH2307" s="128"/>
    </row>
    <row r="2308" spans="1:34">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V2308" s="128"/>
      <c r="W2308" s="128"/>
      <c r="X2308" s="128"/>
      <c r="Y2308" s="128"/>
      <c r="Z2308" s="128"/>
      <c r="AA2308" s="128"/>
      <c r="AB2308" s="128"/>
      <c r="AC2308" s="128"/>
      <c r="AD2308" s="128"/>
      <c r="AE2308" s="128"/>
      <c r="AF2308" s="128"/>
      <c r="AG2308" s="128"/>
      <c r="AH2308" s="128"/>
    </row>
    <row r="2309" spans="1:34">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V2309" s="128"/>
      <c r="W2309" s="128"/>
      <c r="X2309" s="128"/>
      <c r="Y2309" s="128"/>
      <c r="Z2309" s="128"/>
      <c r="AA2309" s="128"/>
      <c r="AB2309" s="128"/>
      <c r="AC2309" s="128"/>
      <c r="AD2309" s="128"/>
      <c r="AE2309" s="128"/>
      <c r="AF2309" s="128"/>
      <c r="AG2309" s="128"/>
      <c r="AH2309" s="128"/>
    </row>
    <row r="2310" spans="1:34">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V2310" s="128"/>
      <c r="W2310" s="128"/>
      <c r="X2310" s="128"/>
      <c r="Y2310" s="128"/>
      <c r="Z2310" s="128"/>
      <c r="AA2310" s="128"/>
      <c r="AB2310" s="128"/>
      <c r="AC2310" s="128"/>
      <c r="AD2310" s="128"/>
      <c r="AE2310" s="128"/>
      <c r="AF2310" s="128"/>
      <c r="AG2310" s="128"/>
      <c r="AH2310" s="128"/>
    </row>
    <row r="2311" spans="1:34">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V2311" s="128"/>
      <c r="W2311" s="128"/>
      <c r="X2311" s="128"/>
      <c r="Y2311" s="128"/>
      <c r="Z2311" s="128"/>
      <c r="AA2311" s="128"/>
      <c r="AB2311" s="128"/>
      <c r="AC2311" s="128"/>
      <c r="AD2311" s="128"/>
      <c r="AE2311" s="128"/>
      <c r="AF2311" s="128"/>
      <c r="AG2311" s="128"/>
      <c r="AH2311" s="128"/>
    </row>
    <row r="2312" spans="1:34">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V2312" s="128"/>
      <c r="W2312" s="128"/>
      <c r="X2312" s="128"/>
      <c r="Y2312" s="128"/>
      <c r="Z2312" s="128"/>
      <c r="AA2312" s="128"/>
      <c r="AB2312" s="128"/>
      <c r="AC2312" s="128"/>
      <c r="AD2312" s="128"/>
      <c r="AE2312" s="128"/>
      <c r="AF2312" s="128"/>
      <c r="AG2312" s="128"/>
      <c r="AH2312" s="128"/>
    </row>
    <row r="2313" spans="1:34">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V2313" s="128"/>
      <c r="W2313" s="128"/>
      <c r="X2313" s="128"/>
      <c r="Y2313" s="128"/>
      <c r="Z2313" s="128"/>
      <c r="AA2313" s="128"/>
      <c r="AB2313" s="128"/>
      <c r="AC2313" s="128"/>
      <c r="AD2313" s="128"/>
      <c r="AE2313" s="128"/>
      <c r="AF2313" s="128"/>
      <c r="AG2313" s="128"/>
      <c r="AH2313" s="128"/>
    </row>
    <row r="2314" spans="1:34">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V2314" s="128"/>
      <c r="W2314" s="128"/>
      <c r="X2314" s="128"/>
      <c r="Y2314" s="128"/>
      <c r="Z2314" s="128"/>
      <c r="AA2314" s="128"/>
      <c r="AB2314" s="128"/>
      <c r="AC2314" s="128"/>
      <c r="AD2314" s="128"/>
      <c r="AE2314" s="128"/>
      <c r="AF2314" s="128"/>
      <c r="AG2314" s="128"/>
      <c r="AH2314" s="128"/>
    </row>
    <row r="2315" spans="1:34">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V2315" s="128"/>
      <c r="W2315" s="128"/>
      <c r="X2315" s="128"/>
      <c r="Y2315" s="128"/>
      <c r="Z2315" s="128"/>
      <c r="AA2315" s="128"/>
      <c r="AB2315" s="128"/>
      <c r="AC2315" s="128"/>
      <c r="AD2315" s="128"/>
      <c r="AE2315" s="128"/>
      <c r="AF2315" s="128"/>
      <c r="AG2315" s="128"/>
      <c r="AH2315" s="128"/>
    </row>
    <row r="2316" spans="1:34">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V2316" s="128"/>
      <c r="W2316" s="128"/>
      <c r="X2316" s="128"/>
      <c r="Y2316" s="128"/>
      <c r="Z2316" s="128"/>
      <c r="AA2316" s="128"/>
      <c r="AB2316" s="128"/>
      <c r="AC2316" s="128"/>
      <c r="AD2316" s="128"/>
      <c r="AE2316" s="128"/>
      <c r="AF2316" s="128"/>
      <c r="AG2316" s="128"/>
      <c r="AH2316" s="128"/>
    </row>
    <row r="2317" spans="1:34">
      <c r="A2317" s="128"/>
      <c r="B2317" s="338"/>
      <c r="C2317" s="338"/>
      <c r="D2317" s="338"/>
      <c r="E2317" s="338"/>
      <c r="F2317" s="338"/>
      <c r="G2317" s="338"/>
      <c r="H2317" s="338"/>
      <c r="I2317" s="338"/>
      <c r="J2317" s="338"/>
      <c r="K2317" s="338"/>
      <c r="L2317" s="338"/>
      <c r="M2317" s="338"/>
      <c r="N2317" s="338"/>
      <c r="O2317" s="338"/>
      <c r="P2317" s="338"/>
      <c r="Q2317" s="338"/>
      <c r="R2317" s="338"/>
      <c r="S2317" s="338"/>
      <c r="T2317" s="338"/>
      <c r="U2317" s="338"/>
      <c r="V2317" s="338"/>
      <c r="W2317" s="338"/>
      <c r="X2317" s="338"/>
      <c r="Y2317" s="338"/>
      <c r="Z2317" s="338"/>
      <c r="AA2317" s="338"/>
      <c r="AB2317" s="338"/>
      <c r="AC2317" s="338"/>
      <c r="AD2317" s="338"/>
      <c r="AE2317" s="338"/>
      <c r="AF2317" s="338"/>
      <c r="AG2317" s="338"/>
      <c r="AH2317" s="338"/>
    </row>
    <row r="2318" spans="1:34">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V2318" s="128"/>
      <c r="W2318" s="128"/>
      <c r="X2318" s="128"/>
      <c r="Y2318" s="128"/>
      <c r="Z2318" s="128"/>
      <c r="AA2318" s="128"/>
      <c r="AB2318" s="128"/>
      <c r="AC2318" s="128"/>
      <c r="AD2318" s="128"/>
      <c r="AE2318" s="128"/>
      <c r="AF2318" s="128"/>
      <c r="AG2318" s="128"/>
      <c r="AH2318" s="128"/>
    </row>
    <row r="2319" spans="1:34">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V2319" s="128"/>
      <c r="W2319" s="128"/>
      <c r="X2319" s="128"/>
      <c r="Y2319" s="128"/>
      <c r="Z2319" s="128"/>
      <c r="AA2319" s="128"/>
      <c r="AB2319" s="128"/>
      <c r="AC2319" s="128"/>
      <c r="AD2319" s="128"/>
      <c r="AE2319" s="128"/>
      <c r="AF2319" s="128"/>
      <c r="AG2319" s="128"/>
      <c r="AH2319" s="128"/>
    </row>
    <row r="2320" spans="1:34">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V2320" s="128"/>
      <c r="W2320" s="128"/>
      <c r="X2320" s="128"/>
      <c r="Y2320" s="128"/>
      <c r="Z2320" s="128"/>
      <c r="AA2320" s="128"/>
      <c r="AB2320" s="128"/>
      <c r="AC2320" s="128"/>
      <c r="AD2320" s="128"/>
      <c r="AE2320" s="128"/>
      <c r="AF2320" s="128"/>
      <c r="AG2320" s="128"/>
      <c r="AH2320" s="128"/>
    </row>
    <row r="2321" spans="1:34">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V2321" s="128"/>
      <c r="W2321" s="128"/>
      <c r="X2321" s="128"/>
      <c r="Y2321" s="128"/>
      <c r="Z2321" s="128"/>
      <c r="AA2321" s="128"/>
      <c r="AB2321" s="128"/>
      <c r="AC2321" s="128"/>
      <c r="AD2321" s="128"/>
      <c r="AE2321" s="128"/>
      <c r="AF2321" s="128"/>
      <c r="AG2321" s="128"/>
      <c r="AH2321" s="128"/>
    </row>
    <row r="2322" spans="1:34">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V2322" s="128"/>
      <c r="W2322" s="128"/>
      <c r="X2322" s="128"/>
      <c r="Y2322" s="128"/>
      <c r="Z2322" s="128"/>
      <c r="AA2322" s="128"/>
      <c r="AB2322" s="128"/>
      <c r="AC2322" s="128"/>
      <c r="AD2322" s="128"/>
      <c r="AE2322" s="128"/>
      <c r="AF2322" s="128"/>
      <c r="AG2322" s="128"/>
      <c r="AH2322" s="128"/>
    </row>
    <row r="2323" spans="1:34">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V2323" s="128"/>
      <c r="W2323" s="128"/>
      <c r="X2323" s="128"/>
      <c r="Y2323" s="128"/>
      <c r="Z2323" s="128"/>
      <c r="AA2323" s="128"/>
      <c r="AB2323" s="128"/>
      <c r="AC2323" s="128"/>
      <c r="AD2323" s="128"/>
      <c r="AE2323" s="128"/>
      <c r="AF2323" s="128"/>
      <c r="AG2323" s="128"/>
      <c r="AH2323" s="128"/>
    </row>
    <row r="2324" spans="1:34">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V2324" s="128"/>
      <c r="W2324" s="128"/>
      <c r="X2324" s="128"/>
      <c r="Y2324" s="128"/>
      <c r="Z2324" s="128"/>
      <c r="AA2324" s="128"/>
      <c r="AB2324" s="128"/>
      <c r="AC2324" s="128"/>
      <c r="AD2324" s="128"/>
      <c r="AE2324" s="128"/>
      <c r="AF2324" s="128"/>
      <c r="AG2324" s="128"/>
      <c r="AH2324" s="128"/>
    </row>
    <row r="2325" spans="1:34">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V2325" s="128"/>
      <c r="W2325" s="128"/>
      <c r="X2325" s="128"/>
      <c r="Y2325" s="128"/>
      <c r="Z2325" s="128"/>
      <c r="AA2325" s="128"/>
      <c r="AB2325" s="128"/>
      <c r="AC2325" s="128"/>
      <c r="AD2325" s="128"/>
      <c r="AE2325" s="128"/>
      <c r="AF2325" s="128"/>
      <c r="AG2325" s="128"/>
      <c r="AH2325" s="128"/>
    </row>
    <row r="2326" spans="1:34">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V2326" s="128"/>
      <c r="W2326" s="128"/>
      <c r="X2326" s="128"/>
      <c r="Y2326" s="128"/>
      <c r="Z2326" s="128"/>
      <c r="AA2326" s="128"/>
      <c r="AB2326" s="128"/>
      <c r="AC2326" s="128"/>
      <c r="AD2326" s="128"/>
      <c r="AE2326" s="128"/>
      <c r="AF2326" s="128"/>
      <c r="AG2326" s="128"/>
      <c r="AH2326" s="128"/>
    </row>
    <row r="2327" spans="1:34">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V2327" s="128"/>
      <c r="W2327" s="128"/>
      <c r="X2327" s="128"/>
      <c r="Y2327" s="128"/>
      <c r="Z2327" s="128"/>
      <c r="AA2327" s="128"/>
      <c r="AB2327" s="128"/>
      <c r="AC2327" s="128"/>
      <c r="AD2327" s="128"/>
      <c r="AE2327" s="128"/>
      <c r="AF2327" s="128"/>
      <c r="AG2327" s="128"/>
      <c r="AH2327" s="128"/>
    </row>
    <row r="2328" spans="1:34">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V2328" s="128"/>
      <c r="W2328" s="128"/>
      <c r="X2328" s="128"/>
      <c r="Y2328" s="128"/>
      <c r="Z2328" s="128"/>
      <c r="AA2328" s="128"/>
      <c r="AB2328" s="128"/>
      <c r="AC2328" s="128"/>
      <c r="AD2328" s="128"/>
      <c r="AE2328" s="128"/>
      <c r="AF2328" s="128"/>
      <c r="AG2328" s="128"/>
      <c r="AH2328" s="128"/>
    </row>
    <row r="2329" spans="1:34">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V2329" s="128"/>
      <c r="W2329" s="128"/>
      <c r="X2329" s="128"/>
      <c r="Y2329" s="128"/>
      <c r="Z2329" s="128"/>
      <c r="AA2329" s="128"/>
      <c r="AB2329" s="128"/>
      <c r="AC2329" s="128"/>
      <c r="AD2329" s="128"/>
      <c r="AE2329" s="128"/>
      <c r="AF2329" s="128"/>
      <c r="AG2329" s="128"/>
      <c r="AH2329" s="128"/>
    </row>
    <row r="2330" spans="1:34">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V2330" s="128"/>
      <c r="W2330" s="128"/>
      <c r="X2330" s="128"/>
      <c r="Y2330" s="128"/>
      <c r="Z2330" s="128"/>
      <c r="AA2330" s="128"/>
      <c r="AB2330" s="128"/>
      <c r="AC2330" s="128"/>
      <c r="AD2330" s="128"/>
      <c r="AE2330" s="128"/>
      <c r="AF2330" s="128"/>
      <c r="AG2330" s="128"/>
      <c r="AH2330" s="128"/>
    </row>
    <row r="2331" spans="1:34">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V2331" s="128"/>
      <c r="W2331" s="128"/>
      <c r="X2331" s="128"/>
      <c r="Y2331" s="128"/>
      <c r="Z2331" s="128"/>
      <c r="AA2331" s="128"/>
      <c r="AB2331" s="128"/>
      <c r="AC2331" s="128"/>
      <c r="AD2331" s="128"/>
      <c r="AE2331" s="128"/>
      <c r="AF2331" s="128"/>
      <c r="AG2331" s="128"/>
      <c r="AH2331" s="128"/>
    </row>
    <row r="2332" spans="1:34">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V2332" s="128"/>
      <c r="W2332" s="128"/>
      <c r="X2332" s="128"/>
      <c r="Y2332" s="128"/>
      <c r="Z2332" s="128"/>
      <c r="AA2332" s="128"/>
      <c r="AB2332" s="128"/>
      <c r="AC2332" s="128"/>
      <c r="AD2332" s="128"/>
      <c r="AE2332" s="128"/>
      <c r="AF2332" s="128"/>
      <c r="AG2332" s="128"/>
      <c r="AH2332" s="128"/>
    </row>
    <row r="2333" spans="1:34">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V2333" s="128"/>
      <c r="W2333" s="128"/>
      <c r="X2333" s="128"/>
      <c r="Y2333" s="128"/>
      <c r="Z2333" s="128"/>
      <c r="AA2333" s="128"/>
      <c r="AB2333" s="128"/>
      <c r="AC2333" s="128"/>
      <c r="AD2333" s="128"/>
      <c r="AE2333" s="128"/>
      <c r="AF2333" s="128"/>
      <c r="AG2333" s="128"/>
      <c r="AH2333" s="128"/>
    </row>
    <row r="2334" spans="1:34">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V2334" s="128"/>
      <c r="W2334" s="128"/>
      <c r="X2334" s="128"/>
      <c r="Y2334" s="128"/>
      <c r="Z2334" s="128"/>
      <c r="AA2334" s="128"/>
      <c r="AB2334" s="128"/>
      <c r="AC2334" s="128"/>
      <c r="AD2334" s="128"/>
      <c r="AE2334" s="128"/>
      <c r="AF2334" s="128"/>
      <c r="AG2334" s="128"/>
      <c r="AH2334" s="128"/>
    </row>
    <row r="2335" spans="1:34">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W2335" s="128"/>
      <c r="X2335" s="128"/>
      <c r="Y2335" s="128"/>
      <c r="Z2335" s="128"/>
      <c r="AA2335" s="128"/>
      <c r="AB2335" s="128"/>
      <c r="AC2335" s="128"/>
      <c r="AD2335" s="128"/>
      <c r="AE2335" s="128"/>
      <c r="AF2335" s="128"/>
      <c r="AG2335" s="128"/>
      <c r="AH2335" s="128"/>
    </row>
    <row r="2336" spans="1:34">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V2336" s="128"/>
      <c r="W2336" s="128"/>
      <c r="X2336" s="128"/>
      <c r="Y2336" s="128"/>
      <c r="Z2336" s="128"/>
      <c r="AA2336" s="128"/>
      <c r="AB2336" s="128"/>
      <c r="AC2336" s="128"/>
      <c r="AD2336" s="128"/>
      <c r="AE2336" s="128"/>
      <c r="AF2336" s="128"/>
      <c r="AG2336" s="128"/>
      <c r="AH2336" s="128"/>
    </row>
    <row r="2337" spans="1:34">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W2337" s="128"/>
      <c r="X2337" s="128"/>
      <c r="Y2337" s="128"/>
      <c r="Z2337" s="128"/>
      <c r="AA2337" s="128"/>
      <c r="AB2337" s="128"/>
      <c r="AC2337" s="128"/>
      <c r="AD2337" s="128"/>
      <c r="AE2337" s="128"/>
      <c r="AF2337" s="128"/>
      <c r="AG2337" s="128"/>
      <c r="AH2337" s="128"/>
    </row>
    <row r="2338" spans="1:34">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V2338" s="128"/>
      <c r="W2338" s="128"/>
      <c r="X2338" s="128"/>
      <c r="Y2338" s="128"/>
      <c r="Z2338" s="128"/>
      <c r="AA2338" s="128"/>
      <c r="AB2338" s="128"/>
      <c r="AC2338" s="128"/>
      <c r="AD2338" s="128"/>
      <c r="AE2338" s="128"/>
      <c r="AF2338" s="128"/>
      <c r="AG2338" s="128"/>
      <c r="AH2338" s="128"/>
    </row>
    <row r="2339" spans="1:34">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V2339" s="128"/>
      <c r="W2339" s="128"/>
      <c r="X2339" s="128"/>
      <c r="Y2339" s="128"/>
      <c r="Z2339" s="128"/>
      <c r="AA2339" s="128"/>
      <c r="AB2339" s="128"/>
      <c r="AC2339" s="128"/>
      <c r="AD2339" s="128"/>
      <c r="AE2339" s="128"/>
      <c r="AF2339" s="128"/>
      <c r="AG2339" s="128"/>
      <c r="AH2339" s="128"/>
    </row>
    <row r="2340" spans="1:34">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V2340" s="128"/>
      <c r="W2340" s="128"/>
      <c r="X2340" s="128"/>
      <c r="Y2340" s="128"/>
      <c r="Z2340" s="128"/>
      <c r="AA2340" s="128"/>
      <c r="AB2340" s="128"/>
      <c r="AC2340" s="128"/>
      <c r="AD2340" s="128"/>
      <c r="AE2340" s="128"/>
      <c r="AF2340" s="128"/>
      <c r="AG2340" s="128"/>
      <c r="AH2340" s="128"/>
    </row>
    <row r="2341" spans="1:34">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V2341" s="128"/>
      <c r="W2341" s="128"/>
      <c r="X2341" s="128"/>
      <c r="Y2341" s="128"/>
      <c r="Z2341" s="128"/>
      <c r="AA2341" s="128"/>
      <c r="AB2341" s="128"/>
      <c r="AC2341" s="128"/>
      <c r="AD2341" s="128"/>
      <c r="AE2341" s="128"/>
      <c r="AF2341" s="128"/>
      <c r="AG2341" s="128"/>
      <c r="AH2341" s="128"/>
    </row>
    <row r="2342" spans="1:34">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V2342" s="128"/>
      <c r="W2342" s="128"/>
      <c r="X2342" s="128"/>
      <c r="Y2342" s="128"/>
      <c r="Z2342" s="128"/>
      <c r="AA2342" s="128"/>
      <c r="AB2342" s="128"/>
      <c r="AC2342" s="128"/>
      <c r="AD2342" s="128"/>
      <c r="AE2342" s="128"/>
      <c r="AF2342" s="128"/>
      <c r="AG2342" s="128"/>
      <c r="AH2342" s="128"/>
    </row>
    <row r="2343" spans="1:34">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V2343" s="128"/>
      <c r="W2343" s="128"/>
      <c r="X2343" s="128"/>
      <c r="Y2343" s="128"/>
      <c r="Z2343" s="128"/>
      <c r="AA2343" s="128"/>
      <c r="AB2343" s="128"/>
      <c r="AC2343" s="128"/>
      <c r="AD2343" s="128"/>
      <c r="AE2343" s="128"/>
      <c r="AF2343" s="128"/>
      <c r="AG2343" s="128"/>
      <c r="AH2343" s="128"/>
    </row>
    <row r="2344" spans="1:34">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V2344" s="128"/>
      <c r="W2344" s="128"/>
      <c r="X2344" s="128"/>
      <c r="Y2344" s="128"/>
      <c r="Z2344" s="128"/>
      <c r="AA2344" s="128"/>
      <c r="AB2344" s="128"/>
      <c r="AC2344" s="128"/>
      <c r="AD2344" s="128"/>
      <c r="AE2344" s="128"/>
      <c r="AF2344" s="128"/>
      <c r="AG2344" s="128"/>
      <c r="AH2344" s="128"/>
    </row>
    <row r="2345" spans="1:34">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V2345" s="128"/>
      <c r="W2345" s="128"/>
      <c r="X2345" s="128"/>
      <c r="Y2345" s="128"/>
      <c r="Z2345" s="128"/>
      <c r="AA2345" s="128"/>
      <c r="AB2345" s="128"/>
      <c r="AC2345" s="128"/>
      <c r="AD2345" s="128"/>
      <c r="AE2345" s="128"/>
      <c r="AF2345" s="128"/>
      <c r="AG2345" s="128"/>
      <c r="AH2345" s="128"/>
    </row>
    <row r="2346" spans="1:34">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V2346" s="128"/>
      <c r="W2346" s="128"/>
      <c r="X2346" s="128"/>
      <c r="Y2346" s="128"/>
      <c r="Z2346" s="128"/>
      <c r="AA2346" s="128"/>
      <c r="AB2346" s="128"/>
      <c r="AC2346" s="128"/>
      <c r="AD2346" s="128"/>
      <c r="AE2346" s="128"/>
      <c r="AF2346" s="128"/>
      <c r="AG2346" s="128"/>
      <c r="AH2346" s="128"/>
    </row>
    <row r="2347" spans="1:34">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V2347" s="128"/>
      <c r="W2347" s="128"/>
      <c r="X2347" s="128"/>
      <c r="Y2347" s="128"/>
      <c r="Z2347" s="128"/>
      <c r="AA2347" s="128"/>
      <c r="AB2347" s="128"/>
      <c r="AC2347" s="128"/>
      <c r="AD2347" s="128"/>
      <c r="AE2347" s="128"/>
      <c r="AF2347" s="128"/>
      <c r="AG2347" s="128"/>
      <c r="AH2347" s="128"/>
    </row>
    <row r="2348" spans="1:34">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V2348" s="128"/>
      <c r="W2348" s="128"/>
      <c r="X2348" s="128"/>
      <c r="Y2348" s="128"/>
      <c r="Z2348" s="128"/>
      <c r="AA2348" s="128"/>
      <c r="AB2348" s="128"/>
      <c r="AC2348" s="128"/>
      <c r="AD2348" s="128"/>
      <c r="AE2348" s="128"/>
      <c r="AF2348" s="128"/>
      <c r="AG2348" s="128"/>
      <c r="AH2348" s="128"/>
    </row>
    <row r="2349" spans="1:34">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V2349" s="128"/>
      <c r="W2349" s="128"/>
      <c r="X2349" s="128"/>
      <c r="Y2349" s="128"/>
      <c r="Z2349" s="128"/>
      <c r="AA2349" s="128"/>
      <c r="AB2349" s="128"/>
      <c r="AC2349" s="128"/>
      <c r="AD2349" s="128"/>
      <c r="AE2349" s="128"/>
      <c r="AF2349" s="128"/>
      <c r="AG2349" s="128"/>
      <c r="AH2349" s="128"/>
    </row>
    <row r="2350" spans="1:34">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V2350" s="128"/>
      <c r="W2350" s="128"/>
      <c r="X2350" s="128"/>
      <c r="Y2350" s="128"/>
      <c r="Z2350" s="128"/>
      <c r="AA2350" s="128"/>
      <c r="AB2350" s="128"/>
      <c r="AC2350" s="128"/>
      <c r="AD2350" s="128"/>
      <c r="AE2350" s="128"/>
      <c r="AF2350" s="128"/>
      <c r="AG2350" s="128"/>
      <c r="AH2350" s="128"/>
    </row>
    <row r="2351" spans="1:34">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V2351" s="128"/>
      <c r="W2351" s="128"/>
      <c r="X2351" s="128"/>
      <c r="Y2351" s="128"/>
      <c r="Z2351" s="128"/>
      <c r="AA2351" s="128"/>
      <c r="AB2351" s="128"/>
      <c r="AC2351" s="128"/>
      <c r="AD2351" s="128"/>
      <c r="AE2351" s="128"/>
      <c r="AF2351" s="128"/>
      <c r="AG2351" s="128"/>
      <c r="AH2351" s="128"/>
    </row>
    <row r="2352" spans="1:34">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V2352" s="128"/>
      <c r="W2352" s="128"/>
      <c r="X2352" s="128"/>
      <c r="Y2352" s="128"/>
      <c r="Z2352" s="128"/>
      <c r="AA2352" s="128"/>
      <c r="AB2352" s="128"/>
      <c r="AC2352" s="128"/>
      <c r="AD2352" s="128"/>
      <c r="AE2352" s="128"/>
      <c r="AF2352" s="128"/>
      <c r="AG2352" s="128"/>
      <c r="AH2352" s="128"/>
    </row>
    <row r="2353" spans="1:34">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V2353" s="128"/>
      <c r="W2353" s="128"/>
      <c r="X2353" s="128"/>
      <c r="Y2353" s="128"/>
      <c r="Z2353" s="128"/>
      <c r="AA2353" s="128"/>
      <c r="AB2353" s="128"/>
      <c r="AC2353" s="128"/>
      <c r="AD2353" s="128"/>
      <c r="AE2353" s="128"/>
      <c r="AF2353" s="128"/>
      <c r="AG2353" s="128"/>
      <c r="AH2353" s="128"/>
    </row>
    <row r="2354" spans="1:34">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V2354" s="128"/>
      <c r="W2354" s="128"/>
      <c r="X2354" s="128"/>
      <c r="Y2354" s="128"/>
      <c r="Z2354" s="128"/>
      <c r="AA2354" s="128"/>
      <c r="AB2354" s="128"/>
      <c r="AC2354" s="128"/>
      <c r="AD2354" s="128"/>
      <c r="AE2354" s="128"/>
      <c r="AF2354" s="128"/>
      <c r="AG2354" s="128"/>
      <c r="AH2354" s="128"/>
    </row>
    <row r="2355" spans="1:34">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V2355" s="128"/>
      <c r="W2355" s="128"/>
      <c r="X2355" s="128"/>
      <c r="Y2355" s="128"/>
      <c r="Z2355" s="128"/>
      <c r="AA2355" s="128"/>
      <c r="AB2355" s="128"/>
      <c r="AC2355" s="128"/>
      <c r="AD2355" s="128"/>
      <c r="AE2355" s="128"/>
      <c r="AF2355" s="128"/>
      <c r="AG2355" s="128"/>
      <c r="AH2355" s="128"/>
    </row>
    <row r="2356" spans="1:34">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V2356" s="128"/>
      <c r="W2356" s="128"/>
      <c r="X2356" s="128"/>
      <c r="Y2356" s="128"/>
      <c r="Z2356" s="128"/>
      <c r="AA2356" s="128"/>
      <c r="AB2356" s="128"/>
      <c r="AC2356" s="128"/>
      <c r="AD2356" s="128"/>
      <c r="AE2356" s="128"/>
      <c r="AF2356" s="128"/>
      <c r="AG2356" s="128"/>
      <c r="AH2356" s="128"/>
    </row>
    <row r="2357" spans="1:34">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V2357" s="128"/>
      <c r="W2357" s="128"/>
      <c r="X2357" s="128"/>
      <c r="Y2357" s="128"/>
      <c r="Z2357" s="128"/>
      <c r="AA2357" s="128"/>
      <c r="AB2357" s="128"/>
      <c r="AC2357" s="128"/>
      <c r="AD2357" s="128"/>
      <c r="AE2357" s="128"/>
      <c r="AF2357" s="128"/>
      <c r="AG2357" s="128"/>
      <c r="AH2357" s="128"/>
    </row>
    <row r="2358" spans="1:34">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Y2358" s="128"/>
      <c r="Z2358" s="128"/>
      <c r="AA2358" s="128"/>
      <c r="AB2358" s="128"/>
      <c r="AC2358" s="128"/>
      <c r="AD2358" s="128"/>
      <c r="AE2358" s="128"/>
      <c r="AF2358" s="128"/>
      <c r="AG2358" s="128"/>
      <c r="AH2358" s="128"/>
    </row>
    <row r="2359" spans="1:34">
      <c r="A2359" s="128"/>
      <c r="B2359" s="128"/>
      <c r="C2359" s="128"/>
      <c r="D2359" s="128"/>
      <c r="E2359" s="128"/>
      <c r="F2359" s="128"/>
      <c r="G2359" s="128"/>
      <c r="H2359" s="128"/>
      <c r="I2359" s="128"/>
      <c r="J2359" s="128"/>
      <c r="K2359" s="128"/>
      <c r="L2359" s="128"/>
      <c r="M2359" s="128"/>
      <c r="N2359" s="128"/>
      <c r="O2359" s="128"/>
      <c r="P2359" s="128"/>
      <c r="Q2359" s="128"/>
      <c r="R2359" s="128"/>
      <c r="S2359" s="128"/>
      <c r="T2359" s="128"/>
      <c r="U2359" s="128"/>
      <c r="V2359" s="128"/>
      <c r="W2359" s="128"/>
      <c r="X2359" s="128"/>
      <c r="Y2359" s="128"/>
      <c r="Z2359" s="128"/>
      <c r="AA2359" s="128"/>
      <c r="AB2359" s="128"/>
      <c r="AC2359" s="128"/>
      <c r="AD2359" s="128"/>
      <c r="AE2359" s="128"/>
      <c r="AF2359" s="128"/>
      <c r="AG2359" s="128"/>
      <c r="AH2359" s="128"/>
    </row>
    <row r="2360" spans="1:34">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Y2360" s="128"/>
      <c r="Z2360" s="128"/>
      <c r="AA2360" s="128"/>
      <c r="AB2360" s="128"/>
      <c r="AC2360" s="128"/>
      <c r="AD2360" s="128"/>
      <c r="AE2360" s="128"/>
      <c r="AF2360" s="128"/>
      <c r="AG2360" s="128"/>
      <c r="AH2360" s="128"/>
    </row>
    <row r="2361" spans="1:34">
      <c r="A2361" s="128"/>
      <c r="B2361" s="128"/>
      <c r="C2361" s="128"/>
      <c r="D2361" s="128"/>
      <c r="E2361" s="128"/>
      <c r="F2361" s="128"/>
      <c r="G2361" s="128"/>
      <c r="H2361" s="128"/>
      <c r="I2361" s="128"/>
      <c r="J2361" s="128"/>
      <c r="K2361" s="128"/>
      <c r="L2361" s="128"/>
      <c r="M2361" s="128"/>
      <c r="N2361" s="128"/>
      <c r="O2361" s="128"/>
      <c r="P2361" s="128"/>
      <c r="Q2361" s="128"/>
      <c r="R2361" s="128"/>
      <c r="S2361" s="128"/>
      <c r="T2361" s="128"/>
      <c r="U2361" s="128"/>
      <c r="V2361" s="128"/>
      <c r="W2361" s="128"/>
      <c r="X2361" s="128"/>
      <c r="Y2361" s="128"/>
      <c r="Z2361" s="128"/>
      <c r="AA2361" s="128"/>
      <c r="AB2361" s="128"/>
      <c r="AC2361" s="128"/>
      <c r="AD2361" s="128"/>
      <c r="AE2361" s="128"/>
      <c r="AF2361" s="128"/>
      <c r="AG2361" s="128"/>
      <c r="AH2361" s="128"/>
    </row>
    <row r="2362" spans="1:34">
      <c r="A2362" s="128"/>
      <c r="B2362" s="128"/>
      <c r="C2362" s="128"/>
      <c r="D2362" s="128"/>
      <c r="E2362" s="128"/>
      <c r="F2362" s="128"/>
      <c r="G2362" s="128"/>
      <c r="H2362" s="128"/>
      <c r="I2362" s="128"/>
      <c r="J2362" s="128"/>
      <c r="K2362" s="128"/>
      <c r="L2362" s="128"/>
      <c r="M2362" s="128"/>
      <c r="N2362" s="128"/>
      <c r="O2362" s="128"/>
      <c r="P2362" s="128"/>
      <c r="Q2362" s="128"/>
      <c r="R2362" s="128"/>
      <c r="S2362" s="128"/>
      <c r="T2362" s="128"/>
      <c r="U2362" s="128"/>
      <c r="V2362" s="128"/>
      <c r="W2362" s="128"/>
      <c r="X2362" s="128"/>
      <c r="Y2362" s="128"/>
      <c r="Z2362" s="128"/>
      <c r="AA2362" s="128"/>
      <c r="AB2362" s="128"/>
      <c r="AC2362" s="128"/>
      <c r="AD2362" s="128"/>
      <c r="AE2362" s="128"/>
      <c r="AF2362" s="128"/>
      <c r="AG2362" s="128"/>
      <c r="AH2362" s="128"/>
    </row>
    <row r="2363" spans="1:34">
      <c r="A2363" s="128"/>
      <c r="B2363" s="128"/>
      <c r="C2363" s="128"/>
      <c r="D2363" s="128"/>
      <c r="E2363" s="128"/>
      <c r="F2363" s="128"/>
      <c r="G2363" s="128"/>
      <c r="H2363" s="128"/>
      <c r="I2363" s="128"/>
      <c r="J2363" s="128"/>
      <c r="K2363" s="128"/>
      <c r="L2363" s="128"/>
      <c r="M2363" s="128"/>
      <c r="N2363" s="128"/>
      <c r="O2363" s="128"/>
      <c r="P2363" s="128"/>
      <c r="Q2363" s="128"/>
      <c r="R2363" s="128"/>
      <c r="S2363" s="128"/>
      <c r="T2363" s="128"/>
      <c r="U2363" s="128"/>
      <c r="V2363" s="128"/>
      <c r="W2363" s="128"/>
      <c r="X2363" s="128"/>
      <c r="Y2363" s="128"/>
      <c r="Z2363" s="128"/>
      <c r="AA2363" s="128"/>
      <c r="AB2363" s="128"/>
      <c r="AC2363" s="128"/>
      <c r="AD2363" s="128"/>
      <c r="AE2363" s="128"/>
      <c r="AF2363" s="128"/>
      <c r="AG2363" s="128"/>
      <c r="AH2363" s="128"/>
    </row>
    <row r="2364" spans="1:34">
      <c r="A2364" s="128"/>
      <c r="B2364" s="128"/>
      <c r="C2364" s="128"/>
      <c r="D2364" s="128"/>
      <c r="E2364" s="128"/>
      <c r="F2364" s="128"/>
      <c r="G2364" s="128"/>
      <c r="H2364" s="128"/>
      <c r="I2364" s="128"/>
      <c r="J2364" s="128"/>
      <c r="K2364" s="128"/>
      <c r="L2364" s="128"/>
      <c r="M2364" s="128"/>
      <c r="N2364" s="128"/>
      <c r="O2364" s="128"/>
      <c r="P2364" s="128"/>
      <c r="Q2364" s="128"/>
      <c r="R2364" s="128"/>
      <c r="S2364" s="128"/>
      <c r="T2364" s="128"/>
      <c r="U2364" s="128"/>
      <c r="V2364" s="128"/>
      <c r="W2364" s="128"/>
      <c r="X2364" s="128"/>
      <c r="Y2364" s="128"/>
      <c r="Z2364" s="128"/>
      <c r="AA2364" s="128"/>
      <c r="AB2364" s="128"/>
      <c r="AC2364" s="128"/>
      <c r="AD2364" s="128"/>
      <c r="AE2364" s="128"/>
      <c r="AF2364" s="128"/>
      <c r="AG2364" s="128"/>
      <c r="AH2364" s="128"/>
    </row>
    <row r="2365" spans="1:34">
      <c r="A2365" s="128"/>
      <c r="B2365" s="128"/>
      <c r="C2365" s="128"/>
      <c r="D2365" s="128"/>
      <c r="E2365" s="128"/>
      <c r="F2365" s="128"/>
      <c r="G2365" s="128"/>
      <c r="H2365" s="128"/>
      <c r="I2365" s="128"/>
      <c r="J2365" s="128"/>
      <c r="K2365" s="128"/>
      <c r="L2365" s="128"/>
      <c r="M2365" s="128"/>
      <c r="N2365" s="128"/>
      <c r="O2365" s="128"/>
      <c r="P2365" s="128"/>
      <c r="Q2365" s="128"/>
      <c r="R2365" s="128"/>
      <c r="S2365" s="128"/>
      <c r="T2365" s="128"/>
      <c r="U2365" s="128"/>
      <c r="V2365" s="128"/>
      <c r="W2365" s="128"/>
      <c r="X2365" s="128"/>
      <c r="Y2365" s="128"/>
      <c r="Z2365" s="128"/>
      <c r="AA2365" s="128"/>
      <c r="AB2365" s="128"/>
      <c r="AC2365" s="128"/>
      <c r="AD2365" s="128"/>
      <c r="AE2365" s="128"/>
      <c r="AF2365" s="128"/>
      <c r="AG2365" s="128"/>
      <c r="AH2365" s="128"/>
    </row>
    <row r="2366" spans="1:34">
      <c r="A2366" s="128"/>
      <c r="B2366" s="128"/>
      <c r="C2366" s="128"/>
      <c r="D2366" s="128"/>
      <c r="E2366" s="128"/>
      <c r="F2366" s="128"/>
      <c r="G2366" s="128"/>
      <c r="H2366" s="128"/>
      <c r="I2366" s="128"/>
      <c r="J2366" s="128"/>
      <c r="K2366" s="128"/>
      <c r="L2366" s="128"/>
      <c r="M2366" s="128"/>
      <c r="N2366" s="128"/>
      <c r="O2366" s="128"/>
      <c r="P2366" s="128"/>
      <c r="Q2366" s="128"/>
      <c r="R2366" s="128"/>
      <c r="S2366" s="128"/>
      <c r="T2366" s="128"/>
      <c r="U2366" s="128"/>
      <c r="V2366" s="128"/>
      <c r="W2366" s="128"/>
      <c r="X2366" s="128"/>
      <c r="Y2366" s="128"/>
      <c r="Z2366" s="128"/>
      <c r="AA2366" s="128"/>
      <c r="AB2366" s="128"/>
      <c r="AC2366" s="128"/>
      <c r="AD2366" s="128"/>
      <c r="AE2366" s="128"/>
      <c r="AF2366" s="128"/>
      <c r="AG2366" s="128"/>
      <c r="AH2366" s="128"/>
    </row>
    <row r="2367" spans="1:34">
      <c r="A2367" s="128"/>
      <c r="B2367" s="128"/>
      <c r="C2367" s="128"/>
      <c r="D2367" s="128"/>
      <c r="E2367" s="128"/>
      <c r="F2367" s="128"/>
      <c r="G2367" s="128"/>
      <c r="H2367" s="128"/>
      <c r="I2367" s="128"/>
      <c r="J2367" s="128"/>
      <c r="K2367" s="128"/>
      <c r="L2367" s="128"/>
      <c r="M2367" s="128"/>
      <c r="N2367" s="128"/>
      <c r="O2367" s="128"/>
      <c r="P2367" s="128"/>
      <c r="Q2367" s="128"/>
      <c r="R2367" s="128"/>
      <c r="S2367" s="128"/>
      <c r="T2367" s="128"/>
      <c r="U2367" s="128"/>
      <c r="V2367" s="128"/>
      <c r="W2367" s="128"/>
      <c r="X2367" s="128"/>
      <c r="Y2367" s="128"/>
      <c r="Z2367" s="128"/>
      <c r="AA2367" s="128"/>
      <c r="AB2367" s="128"/>
      <c r="AC2367" s="128"/>
      <c r="AD2367" s="128"/>
      <c r="AE2367" s="128"/>
      <c r="AF2367" s="128"/>
      <c r="AG2367" s="128"/>
      <c r="AH2367" s="128"/>
    </row>
    <row r="2368" spans="1:34">
      <c r="A2368" s="128"/>
      <c r="B2368" s="128"/>
      <c r="C2368" s="128"/>
      <c r="D2368" s="128"/>
      <c r="E2368" s="128"/>
      <c r="F2368" s="128"/>
      <c r="G2368" s="128"/>
      <c r="H2368" s="128"/>
      <c r="I2368" s="128"/>
      <c r="J2368" s="128"/>
      <c r="K2368" s="128"/>
      <c r="L2368" s="128"/>
      <c r="M2368" s="128"/>
      <c r="N2368" s="128"/>
      <c r="O2368" s="128"/>
      <c r="P2368" s="128"/>
      <c r="Q2368" s="128"/>
      <c r="R2368" s="128"/>
      <c r="S2368" s="128"/>
      <c r="T2368" s="128"/>
      <c r="U2368" s="128"/>
      <c r="V2368" s="128"/>
      <c r="W2368" s="128"/>
      <c r="X2368" s="128"/>
      <c r="Y2368" s="128"/>
      <c r="Z2368" s="128"/>
      <c r="AA2368" s="128"/>
      <c r="AB2368" s="128"/>
      <c r="AC2368" s="128"/>
      <c r="AD2368" s="128"/>
      <c r="AE2368" s="128"/>
      <c r="AF2368" s="128"/>
      <c r="AG2368" s="128"/>
      <c r="AH2368" s="128"/>
    </row>
    <row r="2369" spans="1:34">
      <c r="A2369" s="128"/>
      <c r="B2369" s="128"/>
      <c r="C2369" s="128"/>
      <c r="D2369" s="128"/>
      <c r="E2369" s="128"/>
      <c r="F2369" s="128"/>
      <c r="G2369" s="128"/>
      <c r="H2369" s="128"/>
      <c r="I2369" s="128"/>
      <c r="J2369" s="128"/>
      <c r="K2369" s="128"/>
      <c r="L2369" s="128"/>
      <c r="M2369" s="128"/>
      <c r="N2369" s="128"/>
      <c r="O2369" s="128"/>
      <c r="P2369" s="128"/>
      <c r="Q2369" s="128"/>
      <c r="R2369" s="128"/>
      <c r="S2369" s="128"/>
      <c r="T2369" s="128"/>
      <c r="U2369" s="128"/>
      <c r="V2369" s="128"/>
      <c r="W2369" s="128"/>
      <c r="X2369" s="128"/>
      <c r="Y2369" s="128"/>
      <c r="Z2369" s="128"/>
      <c r="AA2369" s="128"/>
      <c r="AB2369" s="128"/>
      <c r="AC2369" s="128"/>
      <c r="AD2369" s="128"/>
      <c r="AE2369" s="128"/>
      <c r="AF2369" s="128"/>
      <c r="AG2369" s="128"/>
      <c r="AH2369" s="128"/>
    </row>
    <row r="2370" spans="1:34">
      <c r="A2370" s="128"/>
      <c r="B2370" s="128"/>
      <c r="C2370" s="128"/>
      <c r="D2370" s="128"/>
      <c r="E2370" s="128"/>
      <c r="F2370" s="128"/>
      <c r="G2370" s="128"/>
      <c r="H2370" s="128"/>
      <c r="I2370" s="128"/>
      <c r="J2370" s="128"/>
      <c r="K2370" s="128"/>
      <c r="L2370" s="128"/>
      <c r="M2370" s="128"/>
      <c r="N2370" s="128"/>
      <c r="O2370" s="128"/>
      <c r="P2370" s="128"/>
      <c r="Q2370" s="128"/>
      <c r="R2370" s="128"/>
      <c r="S2370" s="128"/>
      <c r="T2370" s="128"/>
      <c r="U2370" s="128"/>
      <c r="V2370" s="128"/>
      <c r="W2370" s="128"/>
      <c r="X2370" s="128"/>
      <c r="Y2370" s="128"/>
      <c r="Z2370" s="128"/>
      <c r="AA2370" s="128"/>
      <c r="AB2370" s="128"/>
      <c r="AC2370" s="128"/>
      <c r="AD2370" s="128"/>
      <c r="AE2370" s="128"/>
      <c r="AF2370" s="128"/>
      <c r="AG2370" s="128"/>
      <c r="AH2370" s="128"/>
    </row>
    <row r="2371" spans="1:34">
      <c r="A2371" s="128"/>
      <c r="B2371" s="128"/>
      <c r="C2371" s="128"/>
      <c r="D2371" s="128"/>
      <c r="E2371" s="128"/>
      <c r="F2371" s="128"/>
      <c r="G2371" s="128"/>
      <c r="H2371" s="128"/>
      <c r="I2371" s="128"/>
      <c r="J2371" s="128"/>
      <c r="K2371" s="128"/>
      <c r="L2371" s="128"/>
      <c r="M2371" s="128"/>
      <c r="N2371" s="128"/>
      <c r="O2371" s="128"/>
      <c r="P2371" s="128"/>
      <c r="Q2371" s="128"/>
      <c r="R2371" s="128"/>
      <c r="S2371" s="128"/>
      <c r="T2371" s="128"/>
      <c r="U2371" s="128"/>
      <c r="V2371" s="128"/>
      <c r="W2371" s="128"/>
      <c r="X2371" s="128"/>
      <c r="Y2371" s="128"/>
      <c r="Z2371" s="128"/>
      <c r="AA2371" s="128"/>
      <c r="AB2371" s="128"/>
      <c r="AC2371" s="128"/>
      <c r="AD2371" s="128"/>
      <c r="AE2371" s="128"/>
      <c r="AF2371" s="128"/>
      <c r="AG2371" s="128"/>
      <c r="AH2371" s="128"/>
    </row>
    <row r="2372" spans="1:34">
      <c r="A2372" s="128"/>
      <c r="B2372" s="128"/>
      <c r="C2372" s="128"/>
      <c r="D2372" s="128"/>
      <c r="E2372" s="128"/>
      <c r="F2372" s="128"/>
      <c r="G2372" s="128"/>
      <c r="H2372" s="128"/>
      <c r="I2372" s="128"/>
      <c r="J2372" s="128"/>
      <c r="K2372" s="128"/>
      <c r="L2372" s="128"/>
      <c r="M2372" s="128"/>
      <c r="N2372" s="128"/>
      <c r="O2372" s="128"/>
      <c r="P2372" s="128"/>
      <c r="Q2372" s="128"/>
      <c r="R2372" s="128"/>
      <c r="S2372" s="128"/>
      <c r="T2372" s="128"/>
      <c r="U2372" s="128"/>
      <c r="V2372" s="128"/>
      <c r="W2372" s="128"/>
      <c r="X2372" s="128"/>
      <c r="Y2372" s="128"/>
      <c r="Z2372" s="128"/>
      <c r="AA2372" s="128"/>
      <c r="AB2372" s="128"/>
      <c r="AC2372" s="128"/>
      <c r="AD2372" s="128"/>
      <c r="AE2372" s="128"/>
      <c r="AF2372" s="128"/>
      <c r="AG2372" s="128"/>
      <c r="AH2372" s="128"/>
    </row>
    <row r="2373" spans="1:34">
      <c r="A2373" s="128"/>
      <c r="B2373" s="128"/>
      <c r="C2373" s="128"/>
      <c r="D2373" s="128"/>
      <c r="E2373" s="128"/>
      <c r="F2373" s="128"/>
      <c r="G2373" s="128"/>
      <c r="H2373" s="128"/>
      <c r="I2373" s="128"/>
      <c r="J2373" s="128"/>
      <c r="K2373" s="128"/>
      <c r="L2373" s="128"/>
      <c r="M2373" s="128"/>
      <c r="N2373" s="128"/>
      <c r="O2373" s="128"/>
      <c r="P2373" s="128"/>
      <c r="Q2373" s="128"/>
      <c r="R2373" s="128"/>
      <c r="S2373" s="128"/>
      <c r="T2373" s="128"/>
      <c r="U2373" s="128"/>
      <c r="V2373" s="128"/>
      <c r="W2373" s="128"/>
      <c r="X2373" s="128"/>
      <c r="Y2373" s="128"/>
      <c r="Z2373" s="128"/>
      <c r="AA2373" s="128"/>
      <c r="AB2373" s="128"/>
      <c r="AC2373" s="128"/>
      <c r="AD2373" s="128"/>
      <c r="AE2373" s="128"/>
      <c r="AF2373" s="128"/>
      <c r="AG2373" s="128"/>
      <c r="AH2373" s="128"/>
    </row>
    <row r="2374" spans="1:34">
      <c r="A2374" s="128"/>
      <c r="B2374" s="128"/>
      <c r="C2374" s="128"/>
      <c r="D2374" s="128"/>
      <c r="E2374" s="128"/>
      <c r="F2374" s="128"/>
      <c r="G2374" s="128"/>
      <c r="H2374" s="128"/>
      <c r="I2374" s="128"/>
      <c r="J2374" s="128"/>
      <c r="K2374" s="128"/>
      <c r="L2374" s="128"/>
      <c r="M2374" s="128"/>
      <c r="N2374" s="128"/>
      <c r="O2374" s="128"/>
      <c r="P2374" s="128"/>
      <c r="Q2374" s="128"/>
      <c r="R2374" s="128"/>
      <c r="S2374" s="128"/>
      <c r="T2374" s="128"/>
      <c r="U2374" s="128"/>
      <c r="V2374" s="128"/>
      <c r="W2374" s="128"/>
      <c r="X2374" s="128"/>
      <c r="Y2374" s="128"/>
      <c r="Z2374" s="128"/>
      <c r="AA2374" s="128"/>
      <c r="AB2374" s="128"/>
      <c r="AC2374" s="128"/>
      <c r="AD2374" s="128"/>
      <c r="AE2374" s="128"/>
      <c r="AF2374" s="128"/>
      <c r="AG2374" s="128"/>
      <c r="AH2374" s="128"/>
    </row>
    <row r="2375" spans="1:34">
      <c r="A2375" s="128"/>
      <c r="B2375" s="128"/>
      <c r="C2375" s="128"/>
      <c r="D2375" s="128"/>
      <c r="E2375" s="128"/>
      <c r="F2375" s="128"/>
      <c r="G2375" s="128"/>
      <c r="H2375" s="128"/>
      <c r="I2375" s="128"/>
      <c r="J2375" s="128"/>
      <c r="K2375" s="128"/>
      <c r="L2375" s="128"/>
      <c r="M2375" s="128"/>
      <c r="N2375" s="128"/>
      <c r="O2375" s="128"/>
      <c r="P2375" s="128"/>
      <c r="Q2375" s="128"/>
      <c r="R2375" s="128"/>
      <c r="S2375" s="128"/>
      <c r="T2375" s="128"/>
      <c r="U2375" s="128"/>
      <c r="V2375" s="128"/>
      <c r="W2375" s="128"/>
      <c r="X2375" s="128"/>
      <c r="Y2375" s="128"/>
      <c r="Z2375" s="128"/>
      <c r="AA2375" s="128"/>
      <c r="AB2375" s="128"/>
      <c r="AC2375" s="128"/>
      <c r="AD2375" s="128"/>
      <c r="AE2375" s="128"/>
      <c r="AF2375" s="128"/>
      <c r="AG2375" s="128"/>
      <c r="AH2375" s="128"/>
    </row>
    <row r="2376" spans="1:34">
      <c r="A2376" s="128"/>
      <c r="B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28"/>
      <c r="AA2376" s="128"/>
      <c r="AB2376" s="128"/>
      <c r="AC2376" s="128"/>
      <c r="AD2376" s="128"/>
      <c r="AE2376" s="128"/>
      <c r="AF2376" s="128"/>
      <c r="AG2376" s="128"/>
      <c r="AH2376" s="128"/>
    </row>
    <row r="2377" spans="1:34">
      <c r="A2377" s="128"/>
      <c r="B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28"/>
      <c r="W2377" s="128"/>
      <c r="X2377" s="128"/>
      <c r="Y2377" s="128"/>
      <c r="Z2377" s="128"/>
      <c r="AA2377" s="128"/>
      <c r="AB2377" s="128"/>
      <c r="AC2377" s="128"/>
      <c r="AD2377" s="128"/>
      <c r="AE2377" s="128"/>
      <c r="AF2377" s="128"/>
      <c r="AG2377" s="128"/>
      <c r="AH2377" s="128"/>
    </row>
    <row r="2378" spans="1:34">
      <c r="A2378" s="128"/>
      <c r="B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28"/>
      <c r="AA2378" s="128"/>
      <c r="AB2378" s="128"/>
      <c r="AC2378" s="128"/>
      <c r="AD2378" s="128"/>
      <c r="AE2378" s="128"/>
      <c r="AF2378" s="128"/>
      <c r="AG2378" s="128"/>
      <c r="AH2378" s="128"/>
    </row>
    <row r="2379" spans="1:34">
      <c r="A2379" s="128"/>
      <c r="B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28"/>
      <c r="W2379" s="128"/>
      <c r="X2379" s="128"/>
      <c r="Y2379" s="128"/>
      <c r="Z2379" s="128"/>
      <c r="AA2379" s="128"/>
      <c r="AB2379" s="128"/>
      <c r="AC2379" s="128"/>
      <c r="AD2379" s="128"/>
      <c r="AE2379" s="128"/>
      <c r="AF2379" s="128"/>
      <c r="AG2379" s="128"/>
      <c r="AH2379" s="128"/>
    </row>
    <row r="2380" spans="1:34">
      <c r="A2380" s="128"/>
      <c r="B2380" s="128"/>
      <c r="C2380" s="128"/>
      <c r="D2380" s="128"/>
      <c r="E2380" s="128"/>
      <c r="F2380" s="128"/>
      <c r="G2380" s="128"/>
      <c r="H2380" s="128"/>
      <c r="I2380" s="128"/>
      <c r="J2380" s="128"/>
      <c r="K2380" s="128"/>
      <c r="L2380" s="128"/>
      <c r="M2380" s="128"/>
      <c r="N2380" s="128"/>
      <c r="O2380" s="128"/>
      <c r="P2380" s="128"/>
      <c r="Q2380" s="128"/>
      <c r="R2380" s="128"/>
      <c r="S2380" s="128"/>
      <c r="T2380" s="128"/>
      <c r="U2380" s="128"/>
      <c r="V2380" s="128"/>
      <c r="W2380" s="128"/>
      <c r="X2380" s="128"/>
      <c r="Y2380" s="128"/>
      <c r="Z2380" s="128"/>
      <c r="AA2380" s="128"/>
      <c r="AB2380" s="128"/>
      <c r="AC2380" s="128"/>
      <c r="AD2380" s="128"/>
      <c r="AE2380" s="128"/>
      <c r="AF2380" s="128"/>
      <c r="AG2380" s="128"/>
      <c r="AH2380" s="128"/>
    </row>
    <row r="2381" spans="1:34">
      <c r="A2381" s="128"/>
      <c r="B2381" s="128"/>
      <c r="C2381" s="128"/>
      <c r="D2381" s="128"/>
      <c r="E2381" s="128"/>
      <c r="F2381" s="128"/>
      <c r="G2381" s="128"/>
      <c r="H2381" s="128"/>
      <c r="I2381" s="128"/>
      <c r="J2381" s="128"/>
      <c r="K2381" s="128"/>
      <c r="L2381" s="128"/>
      <c r="M2381" s="128"/>
      <c r="N2381" s="128"/>
      <c r="O2381" s="128"/>
      <c r="P2381" s="128"/>
      <c r="Q2381" s="128"/>
      <c r="R2381" s="128"/>
      <c r="S2381" s="128"/>
      <c r="T2381" s="128"/>
      <c r="U2381" s="128"/>
      <c r="V2381" s="128"/>
      <c r="W2381" s="128"/>
      <c r="X2381" s="128"/>
      <c r="Y2381" s="128"/>
      <c r="Z2381" s="128"/>
      <c r="AA2381" s="128"/>
      <c r="AB2381" s="128"/>
      <c r="AC2381" s="128"/>
      <c r="AD2381" s="128"/>
      <c r="AE2381" s="128"/>
      <c r="AF2381" s="128"/>
      <c r="AG2381" s="128"/>
      <c r="AH2381" s="128"/>
    </row>
    <row r="2382" spans="1:34">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X2382" s="128"/>
      <c r="Y2382" s="128"/>
      <c r="Z2382" s="128"/>
      <c r="AA2382" s="128"/>
      <c r="AB2382" s="128"/>
      <c r="AC2382" s="128"/>
      <c r="AD2382" s="128"/>
      <c r="AE2382" s="128"/>
      <c r="AF2382" s="128"/>
      <c r="AG2382" s="128"/>
      <c r="AH2382" s="128"/>
    </row>
    <row r="2383" spans="1:34">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X2383" s="128"/>
      <c r="Y2383" s="128"/>
      <c r="Z2383" s="128"/>
      <c r="AA2383" s="128"/>
      <c r="AB2383" s="128"/>
      <c r="AC2383" s="128"/>
      <c r="AD2383" s="128"/>
      <c r="AE2383" s="128"/>
      <c r="AF2383" s="128"/>
      <c r="AG2383" s="128"/>
      <c r="AH2383" s="128"/>
    </row>
    <row r="2384" spans="1:34">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X2384" s="128"/>
      <c r="Y2384" s="128"/>
      <c r="Z2384" s="128"/>
      <c r="AA2384" s="128"/>
      <c r="AB2384" s="128"/>
      <c r="AC2384" s="128"/>
      <c r="AD2384" s="128"/>
      <c r="AE2384" s="128"/>
      <c r="AF2384" s="128"/>
      <c r="AG2384" s="128"/>
      <c r="AH2384" s="128"/>
    </row>
    <row r="2385" spans="1:34">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X2385" s="128"/>
      <c r="Y2385" s="128"/>
      <c r="Z2385" s="128"/>
      <c r="AA2385" s="128"/>
      <c r="AB2385" s="128"/>
      <c r="AC2385" s="128"/>
      <c r="AD2385" s="128"/>
      <c r="AE2385" s="128"/>
      <c r="AF2385" s="128"/>
      <c r="AG2385" s="128"/>
      <c r="AH2385" s="128"/>
    </row>
    <row r="2386" spans="1:34">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X2386" s="128"/>
      <c r="Y2386" s="128"/>
      <c r="Z2386" s="128"/>
      <c r="AA2386" s="128"/>
      <c r="AB2386" s="128"/>
      <c r="AC2386" s="128"/>
      <c r="AD2386" s="128"/>
      <c r="AE2386" s="128"/>
      <c r="AF2386" s="128"/>
      <c r="AG2386" s="128"/>
      <c r="AH2386" s="128"/>
    </row>
    <row r="2387" spans="1:34">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X2387" s="128"/>
      <c r="Y2387" s="128"/>
      <c r="Z2387" s="128"/>
      <c r="AA2387" s="128"/>
      <c r="AB2387" s="128"/>
      <c r="AC2387" s="128"/>
      <c r="AD2387" s="128"/>
      <c r="AE2387" s="128"/>
      <c r="AF2387" s="128"/>
      <c r="AG2387" s="128"/>
      <c r="AH2387" s="128"/>
    </row>
    <row r="2388" spans="1:34">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X2388" s="128"/>
      <c r="Y2388" s="128"/>
      <c r="Z2388" s="128"/>
      <c r="AA2388" s="128"/>
      <c r="AB2388" s="128"/>
      <c r="AC2388" s="128"/>
      <c r="AD2388" s="128"/>
      <c r="AE2388" s="128"/>
      <c r="AF2388" s="128"/>
      <c r="AG2388" s="128"/>
      <c r="AH2388" s="128"/>
    </row>
    <row r="2389" spans="1:34">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X2389" s="128"/>
      <c r="Y2389" s="128"/>
      <c r="Z2389" s="128"/>
      <c r="AA2389" s="128"/>
      <c r="AB2389" s="128"/>
      <c r="AC2389" s="128"/>
      <c r="AD2389" s="128"/>
      <c r="AE2389" s="128"/>
      <c r="AF2389" s="128"/>
      <c r="AG2389" s="128"/>
      <c r="AH2389" s="128"/>
    </row>
    <row r="2390" spans="1:34">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X2390" s="128"/>
      <c r="Y2390" s="128"/>
      <c r="Z2390" s="128"/>
      <c r="AA2390" s="128"/>
      <c r="AB2390" s="128"/>
      <c r="AC2390" s="128"/>
      <c r="AD2390" s="128"/>
      <c r="AE2390" s="128"/>
      <c r="AF2390" s="128"/>
      <c r="AG2390" s="128"/>
      <c r="AH2390" s="128"/>
    </row>
    <row r="2391" spans="1:34">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X2391" s="128"/>
      <c r="Y2391" s="128"/>
      <c r="Z2391" s="128"/>
      <c r="AA2391" s="128"/>
      <c r="AB2391" s="128"/>
      <c r="AC2391" s="128"/>
      <c r="AD2391" s="128"/>
      <c r="AE2391" s="128"/>
      <c r="AF2391" s="128"/>
      <c r="AG2391" s="128"/>
      <c r="AH2391" s="128"/>
    </row>
    <row r="2392" spans="1:34">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X2392" s="128"/>
      <c r="Y2392" s="128"/>
      <c r="Z2392" s="128"/>
      <c r="AA2392" s="128"/>
      <c r="AB2392" s="128"/>
      <c r="AC2392" s="128"/>
      <c r="AD2392" s="128"/>
      <c r="AE2392" s="128"/>
      <c r="AF2392" s="128"/>
      <c r="AG2392" s="128"/>
      <c r="AH2392" s="128"/>
    </row>
    <row r="2393" spans="1:34">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X2393" s="128"/>
      <c r="Y2393" s="128"/>
      <c r="Z2393" s="128"/>
      <c r="AA2393" s="128"/>
      <c r="AB2393" s="128"/>
      <c r="AC2393" s="128"/>
      <c r="AD2393" s="128"/>
      <c r="AE2393" s="128"/>
      <c r="AF2393" s="128"/>
      <c r="AG2393" s="128"/>
      <c r="AH2393" s="128"/>
    </row>
    <row r="2394" spans="1:34">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X2394" s="128"/>
      <c r="Y2394" s="128"/>
      <c r="Z2394" s="128"/>
      <c r="AA2394" s="128"/>
      <c r="AB2394" s="128"/>
      <c r="AC2394" s="128"/>
      <c r="AD2394" s="128"/>
      <c r="AE2394" s="128"/>
      <c r="AF2394" s="128"/>
      <c r="AG2394" s="128"/>
      <c r="AH2394" s="128"/>
    </row>
    <row r="2395" spans="1:34">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X2395" s="128"/>
      <c r="Y2395" s="128"/>
      <c r="Z2395" s="128"/>
      <c r="AA2395" s="128"/>
      <c r="AB2395" s="128"/>
      <c r="AC2395" s="128"/>
      <c r="AD2395" s="128"/>
      <c r="AE2395" s="128"/>
      <c r="AF2395" s="128"/>
      <c r="AG2395" s="128"/>
      <c r="AH2395" s="128"/>
    </row>
    <row r="2396" spans="1:34">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X2396" s="128"/>
      <c r="Y2396" s="128"/>
      <c r="Z2396" s="128"/>
      <c r="AA2396" s="128"/>
      <c r="AB2396" s="128"/>
      <c r="AC2396" s="128"/>
      <c r="AD2396" s="128"/>
      <c r="AE2396" s="128"/>
      <c r="AF2396" s="128"/>
      <c r="AG2396" s="128"/>
      <c r="AH2396" s="128"/>
    </row>
    <row r="2397" spans="1:34">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X2397" s="128"/>
      <c r="Y2397" s="128"/>
      <c r="Z2397" s="128"/>
      <c r="AA2397" s="128"/>
      <c r="AB2397" s="128"/>
      <c r="AC2397" s="128"/>
      <c r="AD2397" s="128"/>
      <c r="AE2397" s="128"/>
      <c r="AF2397" s="128"/>
      <c r="AG2397" s="128"/>
      <c r="AH2397" s="128"/>
    </row>
    <row r="2398" spans="1:34">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X2398" s="128"/>
      <c r="Y2398" s="128"/>
      <c r="Z2398" s="128"/>
      <c r="AA2398" s="128"/>
      <c r="AB2398" s="128"/>
      <c r="AC2398" s="128"/>
      <c r="AD2398" s="128"/>
      <c r="AE2398" s="128"/>
      <c r="AF2398" s="128"/>
      <c r="AG2398" s="128"/>
      <c r="AH2398" s="128"/>
    </row>
    <row r="2399" spans="1:34">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X2399" s="128"/>
      <c r="Y2399" s="128"/>
      <c r="Z2399" s="128"/>
      <c r="AA2399" s="128"/>
      <c r="AB2399" s="128"/>
      <c r="AC2399" s="128"/>
      <c r="AD2399" s="128"/>
      <c r="AE2399" s="128"/>
      <c r="AF2399" s="128"/>
      <c r="AG2399" s="128"/>
      <c r="AH2399" s="128"/>
    </row>
    <row r="2400" spans="1:34">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X2400" s="128"/>
      <c r="Y2400" s="128"/>
      <c r="Z2400" s="128"/>
      <c r="AA2400" s="128"/>
      <c r="AB2400" s="128"/>
      <c r="AC2400" s="128"/>
      <c r="AD2400" s="128"/>
      <c r="AE2400" s="128"/>
      <c r="AF2400" s="128"/>
      <c r="AG2400" s="128"/>
      <c r="AH2400" s="128"/>
    </row>
    <row r="2401" spans="1:34">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X2401" s="128"/>
      <c r="Y2401" s="128"/>
      <c r="Z2401" s="128"/>
      <c r="AA2401" s="128"/>
      <c r="AB2401" s="128"/>
      <c r="AC2401" s="128"/>
      <c r="AD2401" s="128"/>
      <c r="AE2401" s="128"/>
      <c r="AF2401" s="128"/>
      <c r="AG2401" s="128"/>
      <c r="AH2401" s="128"/>
    </row>
    <row r="2402" spans="1:34">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X2402" s="128"/>
      <c r="Y2402" s="128"/>
      <c r="Z2402" s="128"/>
      <c r="AA2402" s="128"/>
      <c r="AB2402" s="128"/>
      <c r="AC2402" s="128"/>
      <c r="AD2402" s="128"/>
      <c r="AE2402" s="128"/>
      <c r="AF2402" s="128"/>
      <c r="AG2402" s="128"/>
      <c r="AH2402" s="128"/>
    </row>
    <row r="2403" spans="1:34">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X2403" s="128"/>
      <c r="Y2403" s="128"/>
      <c r="Z2403" s="128"/>
      <c r="AA2403" s="128"/>
      <c r="AB2403" s="128"/>
      <c r="AC2403" s="128"/>
      <c r="AD2403" s="128"/>
      <c r="AE2403" s="128"/>
      <c r="AF2403" s="128"/>
      <c r="AG2403" s="128"/>
      <c r="AH2403" s="128"/>
    </row>
    <row r="2404" spans="1:34">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X2404" s="128"/>
      <c r="Y2404" s="128"/>
      <c r="Z2404" s="128"/>
      <c r="AA2404" s="128"/>
      <c r="AB2404" s="128"/>
      <c r="AC2404" s="128"/>
      <c r="AD2404" s="128"/>
      <c r="AE2404" s="128"/>
      <c r="AF2404" s="128"/>
      <c r="AG2404" s="128"/>
      <c r="AH2404" s="128"/>
    </row>
    <row r="2405" spans="1:34">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X2405" s="128"/>
      <c r="Y2405" s="128"/>
      <c r="Z2405" s="128"/>
      <c r="AA2405" s="128"/>
      <c r="AB2405" s="128"/>
      <c r="AC2405" s="128"/>
      <c r="AD2405" s="128"/>
      <c r="AE2405" s="128"/>
      <c r="AF2405" s="128"/>
      <c r="AG2405" s="128"/>
      <c r="AH2405" s="128"/>
    </row>
    <row r="2406" spans="1:34">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X2406" s="128"/>
      <c r="Y2406" s="128"/>
      <c r="Z2406" s="128"/>
      <c r="AA2406" s="128"/>
      <c r="AB2406" s="128"/>
      <c r="AC2406" s="128"/>
      <c r="AD2406" s="128"/>
      <c r="AE2406" s="128"/>
      <c r="AF2406" s="128"/>
      <c r="AG2406" s="128"/>
      <c r="AH2406" s="128"/>
    </row>
    <row r="2407" spans="1:34">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V2407" s="128"/>
      <c r="W2407" s="128"/>
      <c r="X2407" s="128"/>
      <c r="Y2407" s="128"/>
      <c r="Z2407" s="128"/>
      <c r="AA2407" s="128"/>
      <c r="AB2407" s="128"/>
      <c r="AC2407" s="128"/>
      <c r="AD2407" s="128"/>
      <c r="AE2407" s="128"/>
      <c r="AF2407" s="128"/>
      <c r="AG2407" s="128"/>
      <c r="AH2407" s="128"/>
    </row>
    <row r="2408" spans="1:34">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V2408" s="128"/>
      <c r="W2408" s="128"/>
      <c r="X2408" s="128"/>
      <c r="Y2408" s="128"/>
      <c r="Z2408" s="128"/>
      <c r="AA2408" s="128"/>
      <c r="AB2408" s="128"/>
      <c r="AC2408" s="128"/>
      <c r="AD2408" s="128"/>
      <c r="AE2408" s="128"/>
      <c r="AF2408" s="128"/>
      <c r="AG2408" s="128"/>
      <c r="AH2408" s="128"/>
    </row>
    <row r="2409" spans="1:34">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V2409" s="128"/>
      <c r="W2409" s="128"/>
      <c r="X2409" s="128"/>
      <c r="Y2409" s="128"/>
      <c r="Z2409" s="128"/>
      <c r="AA2409" s="128"/>
      <c r="AB2409" s="128"/>
      <c r="AC2409" s="128"/>
      <c r="AD2409" s="128"/>
      <c r="AE2409" s="128"/>
      <c r="AF2409" s="128"/>
      <c r="AG2409" s="128"/>
      <c r="AH2409" s="128"/>
    </row>
    <row r="2410" spans="1:34">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V2410" s="128"/>
      <c r="W2410" s="128"/>
      <c r="X2410" s="128"/>
      <c r="Y2410" s="128"/>
      <c r="Z2410" s="128"/>
      <c r="AA2410" s="128"/>
      <c r="AB2410" s="128"/>
      <c r="AC2410" s="128"/>
      <c r="AD2410" s="128"/>
      <c r="AE2410" s="128"/>
      <c r="AF2410" s="128"/>
      <c r="AG2410" s="128"/>
      <c r="AH2410" s="128"/>
    </row>
    <row r="2411" spans="1:34">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V2411" s="128"/>
      <c r="W2411" s="128"/>
      <c r="X2411" s="128"/>
      <c r="Y2411" s="128"/>
      <c r="Z2411" s="128"/>
      <c r="AA2411" s="128"/>
      <c r="AB2411" s="128"/>
      <c r="AC2411" s="128"/>
      <c r="AD2411" s="128"/>
      <c r="AE2411" s="128"/>
      <c r="AF2411" s="128"/>
      <c r="AG2411" s="128"/>
      <c r="AH2411" s="128"/>
    </row>
    <row r="2412" spans="1:34">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V2412" s="128"/>
      <c r="W2412" s="128"/>
      <c r="X2412" s="128"/>
      <c r="Y2412" s="128"/>
      <c r="Z2412" s="128"/>
      <c r="AA2412" s="128"/>
      <c r="AB2412" s="128"/>
      <c r="AC2412" s="128"/>
      <c r="AD2412" s="128"/>
      <c r="AE2412" s="128"/>
      <c r="AF2412" s="128"/>
      <c r="AG2412" s="128"/>
      <c r="AH2412" s="128"/>
    </row>
    <row r="2413" spans="1:34">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V2413" s="128"/>
      <c r="W2413" s="128"/>
      <c r="X2413" s="128"/>
      <c r="Y2413" s="128"/>
      <c r="Z2413" s="128"/>
      <c r="AA2413" s="128"/>
      <c r="AB2413" s="128"/>
      <c r="AC2413" s="128"/>
      <c r="AD2413" s="128"/>
      <c r="AE2413" s="128"/>
      <c r="AF2413" s="128"/>
      <c r="AG2413" s="128"/>
      <c r="AH2413" s="128"/>
    </row>
    <row r="2414" spans="1:34">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V2414" s="128"/>
      <c r="W2414" s="128"/>
      <c r="X2414" s="128"/>
      <c r="Y2414" s="128"/>
      <c r="Z2414" s="128"/>
      <c r="AA2414" s="128"/>
      <c r="AB2414" s="128"/>
      <c r="AC2414" s="128"/>
      <c r="AD2414" s="128"/>
      <c r="AE2414" s="128"/>
      <c r="AF2414" s="128"/>
      <c r="AG2414" s="128"/>
      <c r="AH2414" s="128"/>
    </row>
    <row r="2415" spans="1:34">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V2415" s="128"/>
      <c r="W2415" s="128"/>
      <c r="X2415" s="128"/>
      <c r="Y2415" s="128"/>
      <c r="Z2415" s="128"/>
      <c r="AA2415" s="128"/>
      <c r="AB2415" s="128"/>
      <c r="AC2415" s="128"/>
      <c r="AD2415" s="128"/>
      <c r="AE2415" s="128"/>
      <c r="AF2415" s="128"/>
      <c r="AG2415" s="128"/>
      <c r="AH2415" s="128"/>
    </row>
    <row r="2416" spans="1:34">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V2416" s="128"/>
      <c r="W2416" s="128"/>
      <c r="X2416" s="128"/>
      <c r="Y2416" s="128"/>
      <c r="Z2416" s="128"/>
      <c r="AA2416" s="128"/>
      <c r="AB2416" s="128"/>
      <c r="AC2416" s="128"/>
      <c r="AD2416" s="128"/>
      <c r="AE2416" s="128"/>
      <c r="AF2416" s="128"/>
      <c r="AG2416" s="128"/>
      <c r="AH2416" s="128"/>
    </row>
    <row r="2417" spans="1:34">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V2417" s="128"/>
      <c r="W2417" s="128"/>
      <c r="X2417" s="128"/>
      <c r="Y2417" s="128"/>
      <c r="Z2417" s="128"/>
      <c r="AA2417" s="128"/>
      <c r="AB2417" s="128"/>
      <c r="AC2417" s="128"/>
      <c r="AD2417" s="128"/>
      <c r="AE2417" s="128"/>
      <c r="AF2417" s="128"/>
      <c r="AG2417" s="128"/>
      <c r="AH2417" s="128"/>
    </row>
    <row r="2418" spans="1:34">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V2418" s="128"/>
      <c r="W2418" s="128"/>
      <c r="X2418" s="128"/>
      <c r="Y2418" s="128"/>
      <c r="Z2418" s="128"/>
      <c r="AA2418" s="128"/>
      <c r="AB2418" s="128"/>
      <c r="AC2418" s="128"/>
      <c r="AD2418" s="128"/>
      <c r="AE2418" s="128"/>
      <c r="AF2418" s="128"/>
      <c r="AG2418" s="128"/>
      <c r="AH2418" s="128"/>
    </row>
    <row r="2419" spans="1:34">
      <c r="A2419" s="128"/>
      <c r="B2419" s="338"/>
      <c r="C2419" s="338"/>
      <c r="D2419" s="338"/>
      <c r="E2419" s="338"/>
      <c r="F2419" s="338"/>
      <c r="G2419" s="338"/>
      <c r="H2419" s="338"/>
      <c r="I2419" s="338"/>
      <c r="J2419" s="338"/>
      <c r="K2419" s="338"/>
      <c r="L2419" s="338"/>
      <c r="M2419" s="338"/>
      <c r="N2419" s="338"/>
      <c r="O2419" s="338"/>
      <c r="P2419" s="338"/>
      <c r="Q2419" s="338"/>
      <c r="R2419" s="338"/>
      <c r="S2419" s="338"/>
      <c r="T2419" s="338"/>
      <c r="U2419" s="338"/>
      <c r="V2419" s="338"/>
      <c r="W2419" s="338"/>
      <c r="X2419" s="338"/>
      <c r="Y2419" s="338"/>
      <c r="Z2419" s="338"/>
      <c r="AA2419" s="338"/>
      <c r="AB2419" s="338"/>
      <c r="AC2419" s="338"/>
      <c r="AD2419" s="338"/>
      <c r="AE2419" s="338"/>
      <c r="AF2419" s="338"/>
      <c r="AG2419" s="338"/>
      <c r="AH2419" s="338"/>
    </row>
    <row r="2420" spans="1:34">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V2420" s="128"/>
      <c r="W2420" s="128"/>
      <c r="X2420" s="128"/>
      <c r="Y2420" s="128"/>
      <c r="Z2420" s="128"/>
      <c r="AA2420" s="128"/>
      <c r="AB2420" s="128"/>
      <c r="AC2420" s="128"/>
      <c r="AD2420" s="128"/>
      <c r="AE2420" s="128"/>
      <c r="AF2420" s="128"/>
      <c r="AG2420" s="128"/>
      <c r="AH2420" s="128"/>
    </row>
    <row r="2421" spans="1:34">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V2421" s="128"/>
      <c r="W2421" s="128"/>
      <c r="X2421" s="128"/>
      <c r="Y2421" s="128"/>
      <c r="Z2421" s="128"/>
      <c r="AA2421" s="128"/>
      <c r="AB2421" s="128"/>
      <c r="AC2421" s="128"/>
      <c r="AD2421" s="128"/>
      <c r="AE2421" s="128"/>
      <c r="AF2421" s="128"/>
      <c r="AG2421" s="128"/>
      <c r="AH2421" s="128"/>
    </row>
    <row r="2422" spans="1:34">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V2422" s="128"/>
      <c r="W2422" s="128"/>
      <c r="X2422" s="128"/>
      <c r="Y2422" s="128"/>
      <c r="Z2422" s="128"/>
      <c r="AA2422" s="128"/>
      <c r="AB2422" s="128"/>
      <c r="AC2422" s="128"/>
      <c r="AD2422" s="128"/>
      <c r="AE2422" s="128"/>
      <c r="AF2422" s="128"/>
      <c r="AG2422" s="128"/>
      <c r="AH2422" s="128"/>
    </row>
    <row r="2423" spans="1:34">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V2423" s="128"/>
      <c r="W2423" s="128"/>
      <c r="X2423" s="128"/>
      <c r="Y2423" s="128"/>
      <c r="Z2423" s="128"/>
      <c r="AA2423" s="128"/>
      <c r="AB2423" s="128"/>
      <c r="AC2423" s="128"/>
      <c r="AD2423" s="128"/>
      <c r="AE2423" s="128"/>
      <c r="AF2423" s="128"/>
      <c r="AG2423" s="128"/>
      <c r="AH2423" s="128"/>
    </row>
    <row r="2424" spans="1:34">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V2424" s="128"/>
      <c r="W2424" s="128"/>
      <c r="X2424" s="128"/>
      <c r="Y2424" s="128"/>
      <c r="Z2424" s="128"/>
      <c r="AA2424" s="128"/>
      <c r="AB2424" s="128"/>
      <c r="AC2424" s="128"/>
      <c r="AD2424" s="128"/>
      <c r="AE2424" s="128"/>
      <c r="AF2424" s="128"/>
      <c r="AG2424" s="128"/>
      <c r="AH2424" s="128"/>
    </row>
    <row r="2425" spans="1:34">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V2425" s="128"/>
      <c r="W2425" s="128"/>
      <c r="X2425" s="128"/>
      <c r="Y2425" s="128"/>
      <c r="Z2425" s="128"/>
      <c r="AA2425" s="128"/>
      <c r="AB2425" s="128"/>
      <c r="AC2425" s="128"/>
      <c r="AD2425" s="128"/>
      <c r="AE2425" s="128"/>
      <c r="AF2425" s="128"/>
      <c r="AG2425" s="128"/>
      <c r="AH2425" s="128"/>
    </row>
    <row r="2426" spans="1:34">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V2426" s="128"/>
      <c r="W2426" s="128"/>
      <c r="X2426" s="128"/>
      <c r="Y2426" s="128"/>
      <c r="Z2426" s="128"/>
      <c r="AA2426" s="128"/>
      <c r="AB2426" s="128"/>
      <c r="AC2426" s="128"/>
      <c r="AD2426" s="128"/>
      <c r="AE2426" s="128"/>
      <c r="AF2426" s="128"/>
      <c r="AG2426" s="128"/>
      <c r="AH2426" s="128"/>
    </row>
    <row r="2427" spans="1:34">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V2427" s="128"/>
      <c r="W2427" s="128"/>
      <c r="X2427" s="128"/>
      <c r="Y2427" s="128"/>
      <c r="Z2427" s="128"/>
      <c r="AA2427" s="128"/>
      <c r="AB2427" s="128"/>
      <c r="AC2427" s="128"/>
      <c r="AD2427" s="128"/>
      <c r="AE2427" s="128"/>
      <c r="AF2427" s="128"/>
      <c r="AG2427" s="128"/>
      <c r="AH2427" s="128"/>
    </row>
    <row r="2428" spans="1:34">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V2428" s="128"/>
      <c r="W2428" s="128"/>
      <c r="X2428" s="128"/>
      <c r="Y2428" s="128"/>
      <c r="Z2428" s="128"/>
      <c r="AA2428" s="128"/>
      <c r="AB2428" s="128"/>
      <c r="AC2428" s="128"/>
      <c r="AD2428" s="128"/>
      <c r="AE2428" s="128"/>
      <c r="AF2428" s="128"/>
      <c r="AG2428" s="128"/>
      <c r="AH2428" s="128"/>
    </row>
    <row r="2429" spans="1:34">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V2429" s="128"/>
      <c r="W2429" s="128"/>
      <c r="X2429" s="128"/>
      <c r="Y2429" s="128"/>
      <c r="Z2429" s="128"/>
      <c r="AA2429" s="128"/>
      <c r="AB2429" s="128"/>
      <c r="AC2429" s="128"/>
      <c r="AD2429" s="128"/>
      <c r="AE2429" s="128"/>
      <c r="AF2429" s="128"/>
      <c r="AG2429" s="128"/>
      <c r="AH2429" s="128"/>
    </row>
    <row r="2430" spans="1:34">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V2430" s="128"/>
      <c r="W2430" s="128"/>
      <c r="X2430" s="128"/>
      <c r="Y2430" s="128"/>
      <c r="Z2430" s="128"/>
      <c r="AA2430" s="128"/>
      <c r="AB2430" s="128"/>
      <c r="AC2430" s="128"/>
      <c r="AD2430" s="128"/>
      <c r="AE2430" s="128"/>
      <c r="AF2430" s="128"/>
      <c r="AG2430" s="128"/>
      <c r="AH2430" s="128"/>
    </row>
    <row r="2431" spans="1:34">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V2431" s="128"/>
      <c r="W2431" s="128"/>
      <c r="X2431" s="128"/>
      <c r="Y2431" s="128"/>
      <c r="Z2431" s="128"/>
      <c r="AA2431" s="128"/>
      <c r="AB2431" s="128"/>
      <c r="AC2431" s="128"/>
      <c r="AD2431" s="128"/>
      <c r="AE2431" s="128"/>
      <c r="AF2431" s="128"/>
      <c r="AG2431" s="128"/>
      <c r="AH2431" s="128"/>
    </row>
    <row r="2432" spans="1:34">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V2432" s="128"/>
      <c r="W2432" s="128"/>
      <c r="X2432" s="128"/>
      <c r="Y2432" s="128"/>
      <c r="Z2432" s="128"/>
      <c r="AA2432" s="128"/>
      <c r="AB2432" s="128"/>
      <c r="AC2432" s="128"/>
      <c r="AD2432" s="128"/>
      <c r="AE2432" s="128"/>
      <c r="AF2432" s="128"/>
      <c r="AG2432" s="128"/>
      <c r="AH2432" s="128"/>
    </row>
    <row r="2433" spans="1:34">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V2433" s="128"/>
      <c r="W2433" s="128"/>
      <c r="X2433" s="128"/>
      <c r="Y2433" s="128"/>
      <c r="Z2433" s="128"/>
      <c r="AA2433" s="128"/>
      <c r="AB2433" s="128"/>
      <c r="AC2433" s="128"/>
      <c r="AD2433" s="128"/>
      <c r="AE2433" s="128"/>
      <c r="AF2433" s="128"/>
      <c r="AG2433" s="128"/>
      <c r="AH2433" s="128"/>
    </row>
    <row r="2434" spans="1:34">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V2434" s="128"/>
      <c r="W2434" s="128"/>
      <c r="X2434" s="128"/>
      <c r="Y2434" s="128"/>
      <c r="Z2434" s="128"/>
      <c r="AA2434" s="128"/>
      <c r="AB2434" s="128"/>
      <c r="AC2434" s="128"/>
      <c r="AD2434" s="128"/>
      <c r="AE2434" s="128"/>
      <c r="AF2434" s="128"/>
      <c r="AG2434" s="128"/>
      <c r="AH2434" s="128"/>
    </row>
    <row r="2435" spans="1:34">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V2435" s="128"/>
      <c r="W2435" s="128"/>
      <c r="X2435" s="128"/>
      <c r="Y2435" s="128"/>
      <c r="Z2435" s="128"/>
      <c r="AA2435" s="128"/>
      <c r="AB2435" s="128"/>
      <c r="AC2435" s="128"/>
      <c r="AD2435" s="128"/>
      <c r="AE2435" s="128"/>
      <c r="AF2435" s="128"/>
      <c r="AG2435" s="128"/>
      <c r="AH2435" s="128"/>
    </row>
    <row r="2436" spans="1:34">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V2436" s="128"/>
      <c r="W2436" s="128"/>
      <c r="X2436" s="128"/>
      <c r="Y2436" s="128"/>
      <c r="Z2436" s="128"/>
      <c r="AA2436" s="128"/>
      <c r="AB2436" s="128"/>
      <c r="AC2436" s="128"/>
      <c r="AD2436" s="128"/>
      <c r="AE2436" s="128"/>
      <c r="AF2436" s="128"/>
      <c r="AG2436" s="128"/>
      <c r="AH2436" s="128"/>
    </row>
    <row r="2437" spans="1:34">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V2437" s="128"/>
      <c r="W2437" s="128"/>
      <c r="X2437" s="128"/>
      <c r="Y2437" s="128"/>
      <c r="Z2437" s="128"/>
      <c r="AA2437" s="128"/>
      <c r="AB2437" s="128"/>
      <c r="AC2437" s="128"/>
      <c r="AD2437" s="128"/>
      <c r="AE2437" s="128"/>
      <c r="AF2437" s="128"/>
      <c r="AG2437" s="128"/>
      <c r="AH2437" s="128"/>
    </row>
    <row r="2438" spans="1:34">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V2438" s="128"/>
      <c r="W2438" s="128"/>
      <c r="X2438" s="128"/>
      <c r="Y2438" s="128"/>
      <c r="Z2438" s="128"/>
      <c r="AA2438" s="128"/>
      <c r="AB2438" s="128"/>
      <c r="AC2438" s="128"/>
      <c r="AD2438" s="128"/>
      <c r="AE2438" s="128"/>
      <c r="AF2438" s="128"/>
      <c r="AG2438" s="128"/>
      <c r="AH2438" s="128"/>
    </row>
    <row r="2439" spans="1:34">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V2439" s="128"/>
      <c r="W2439" s="128"/>
      <c r="X2439" s="128"/>
      <c r="Y2439" s="128"/>
      <c r="Z2439" s="128"/>
      <c r="AA2439" s="128"/>
      <c r="AB2439" s="128"/>
      <c r="AC2439" s="128"/>
      <c r="AD2439" s="128"/>
      <c r="AE2439" s="128"/>
      <c r="AF2439" s="128"/>
      <c r="AG2439" s="128"/>
      <c r="AH2439" s="128"/>
    </row>
    <row r="2440" spans="1:34">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V2440" s="128"/>
      <c r="W2440" s="128"/>
      <c r="X2440" s="128"/>
      <c r="Y2440" s="128"/>
      <c r="Z2440" s="128"/>
      <c r="AA2440" s="128"/>
      <c r="AB2440" s="128"/>
      <c r="AC2440" s="128"/>
      <c r="AD2440" s="128"/>
      <c r="AE2440" s="128"/>
      <c r="AF2440" s="128"/>
      <c r="AG2440" s="128"/>
      <c r="AH2440" s="128"/>
    </row>
    <row r="2441" spans="1:34">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V2441" s="128"/>
      <c r="W2441" s="128"/>
      <c r="X2441" s="128"/>
      <c r="Y2441" s="128"/>
      <c r="Z2441" s="128"/>
      <c r="AA2441" s="128"/>
      <c r="AB2441" s="128"/>
      <c r="AC2441" s="128"/>
      <c r="AD2441" s="128"/>
      <c r="AE2441" s="128"/>
      <c r="AF2441" s="128"/>
      <c r="AG2441" s="128"/>
      <c r="AH2441" s="128"/>
    </row>
    <row r="2442" spans="1:34">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V2442" s="128"/>
      <c r="W2442" s="128"/>
      <c r="X2442" s="128"/>
      <c r="Y2442" s="128"/>
      <c r="Z2442" s="128"/>
      <c r="AA2442" s="128"/>
      <c r="AB2442" s="128"/>
      <c r="AC2442" s="128"/>
      <c r="AD2442" s="128"/>
      <c r="AE2442" s="128"/>
      <c r="AF2442" s="128"/>
      <c r="AG2442" s="128"/>
      <c r="AH2442" s="128"/>
    </row>
    <row r="2443" spans="1:34">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V2443" s="128"/>
      <c r="W2443" s="128"/>
      <c r="X2443" s="128"/>
      <c r="Y2443" s="128"/>
      <c r="Z2443" s="128"/>
      <c r="AA2443" s="128"/>
      <c r="AB2443" s="128"/>
      <c r="AC2443" s="128"/>
      <c r="AD2443" s="128"/>
      <c r="AE2443" s="128"/>
      <c r="AF2443" s="128"/>
      <c r="AG2443" s="128"/>
      <c r="AH2443" s="128"/>
    </row>
    <row r="2444" spans="1:34">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V2444" s="128"/>
      <c r="W2444" s="128"/>
      <c r="X2444" s="128"/>
      <c r="Y2444" s="128"/>
      <c r="Z2444" s="128"/>
      <c r="AA2444" s="128"/>
      <c r="AB2444" s="128"/>
      <c r="AC2444" s="128"/>
      <c r="AD2444" s="128"/>
      <c r="AE2444" s="128"/>
      <c r="AF2444" s="128"/>
      <c r="AG2444" s="128"/>
      <c r="AH2444" s="128"/>
    </row>
    <row r="2445" spans="1:34">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V2445" s="128"/>
      <c r="W2445" s="128"/>
      <c r="X2445" s="128"/>
      <c r="Y2445" s="128"/>
      <c r="Z2445" s="128"/>
      <c r="AA2445" s="128"/>
      <c r="AB2445" s="128"/>
      <c r="AC2445" s="128"/>
      <c r="AD2445" s="128"/>
      <c r="AE2445" s="128"/>
      <c r="AF2445" s="128"/>
      <c r="AG2445" s="128"/>
      <c r="AH2445" s="128"/>
    </row>
    <row r="2446" spans="1:34">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V2446" s="128"/>
      <c r="W2446" s="128"/>
      <c r="X2446" s="128"/>
      <c r="Y2446" s="128"/>
      <c r="Z2446" s="128"/>
      <c r="AA2446" s="128"/>
      <c r="AB2446" s="128"/>
      <c r="AC2446" s="128"/>
      <c r="AD2446" s="128"/>
      <c r="AE2446" s="128"/>
      <c r="AF2446" s="128"/>
      <c r="AG2446" s="128"/>
      <c r="AH2446" s="128"/>
    </row>
    <row r="2447" spans="1:34">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V2447" s="128"/>
      <c r="W2447" s="128"/>
      <c r="X2447" s="128"/>
      <c r="Y2447" s="128"/>
      <c r="Z2447" s="128"/>
      <c r="AA2447" s="128"/>
      <c r="AB2447" s="128"/>
      <c r="AC2447" s="128"/>
      <c r="AD2447" s="128"/>
      <c r="AE2447" s="128"/>
      <c r="AF2447" s="128"/>
      <c r="AG2447" s="128"/>
      <c r="AH2447" s="128"/>
    </row>
    <row r="2448" spans="1:34">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V2448" s="128"/>
      <c r="W2448" s="128"/>
      <c r="X2448" s="128"/>
      <c r="Y2448" s="128"/>
      <c r="Z2448" s="128"/>
      <c r="AA2448" s="128"/>
      <c r="AB2448" s="128"/>
      <c r="AC2448" s="128"/>
      <c r="AD2448" s="128"/>
      <c r="AE2448" s="128"/>
      <c r="AF2448" s="128"/>
      <c r="AG2448" s="128"/>
      <c r="AH2448" s="128"/>
    </row>
    <row r="2449" spans="1:34">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V2449" s="128"/>
      <c r="W2449" s="128"/>
      <c r="X2449" s="128"/>
      <c r="Y2449" s="128"/>
      <c r="Z2449" s="128"/>
      <c r="AA2449" s="128"/>
      <c r="AB2449" s="128"/>
      <c r="AC2449" s="128"/>
      <c r="AD2449" s="128"/>
      <c r="AE2449" s="128"/>
      <c r="AF2449" s="128"/>
      <c r="AG2449" s="128"/>
      <c r="AH2449" s="128"/>
    </row>
    <row r="2450" spans="1:34">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V2450" s="128"/>
      <c r="W2450" s="128"/>
      <c r="X2450" s="128"/>
      <c r="Y2450" s="128"/>
      <c r="Z2450" s="128"/>
      <c r="AA2450" s="128"/>
      <c r="AB2450" s="128"/>
      <c r="AC2450" s="128"/>
      <c r="AD2450" s="128"/>
      <c r="AE2450" s="128"/>
      <c r="AF2450" s="128"/>
      <c r="AG2450" s="128"/>
      <c r="AH2450" s="128"/>
    </row>
    <row r="2451" spans="1:34">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V2451" s="128"/>
      <c r="W2451" s="128"/>
      <c r="X2451" s="128"/>
      <c r="Y2451" s="128"/>
      <c r="Z2451" s="128"/>
      <c r="AA2451" s="128"/>
      <c r="AB2451" s="128"/>
      <c r="AC2451" s="128"/>
      <c r="AD2451" s="128"/>
      <c r="AE2451" s="128"/>
      <c r="AF2451" s="128"/>
      <c r="AG2451" s="128"/>
      <c r="AH2451" s="128"/>
    </row>
    <row r="2452" spans="1:34">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V2452" s="128"/>
      <c r="W2452" s="128"/>
      <c r="X2452" s="128"/>
      <c r="Y2452" s="128"/>
      <c r="Z2452" s="128"/>
      <c r="AA2452" s="128"/>
      <c r="AB2452" s="128"/>
      <c r="AC2452" s="128"/>
      <c r="AD2452" s="128"/>
      <c r="AE2452" s="128"/>
      <c r="AF2452" s="128"/>
      <c r="AG2452" s="128"/>
      <c r="AH2452" s="128"/>
    </row>
    <row r="2453" spans="1:34">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V2453" s="128"/>
      <c r="W2453" s="128"/>
      <c r="X2453" s="128"/>
      <c r="Y2453" s="128"/>
      <c r="Z2453" s="128"/>
      <c r="AA2453" s="128"/>
      <c r="AB2453" s="128"/>
      <c r="AC2453" s="128"/>
      <c r="AD2453" s="128"/>
      <c r="AE2453" s="128"/>
      <c r="AF2453" s="128"/>
      <c r="AG2453" s="128"/>
      <c r="AH2453" s="128"/>
    </row>
    <row r="2454" spans="1:34">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V2454" s="128"/>
      <c r="W2454" s="128"/>
      <c r="X2454" s="128"/>
      <c r="Y2454" s="128"/>
      <c r="Z2454" s="128"/>
      <c r="AA2454" s="128"/>
      <c r="AB2454" s="128"/>
      <c r="AC2454" s="128"/>
      <c r="AD2454" s="128"/>
      <c r="AE2454" s="128"/>
      <c r="AF2454" s="128"/>
      <c r="AG2454" s="128"/>
      <c r="AH2454" s="128"/>
    </row>
    <row r="2455" spans="1:34">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V2455" s="128"/>
      <c r="W2455" s="128"/>
      <c r="X2455" s="128"/>
      <c r="Y2455" s="128"/>
      <c r="Z2455" s="128"/>
      <c r="AA2455" s="128"/>
      <c r="AB2455" s="128"/>
      <c r="AC2455" s="128"/>
      <c r="AD2455" s="128"/>
      <c r="AE2455" s="128"/>
      <c r="AF2455" s="128"/>
      <c r="AG2455" s="128"/>
      <c r="AH2455" s="128"/>
    </row>
    <row r="2456" spans="1:34">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V2456" s="128"/>
      <c r="W2456" s="128"/>
      <c r="X2456" s="128"/>
      <c r="Y2456" s="128"/>
      <c r="Z2456" s="128"/>
      <c r="AA2456" s="128"/>
      <c r="AB2456" s="128"/>
      <c r="AC2456" s="128"/>
      <c r="AD2456" s="128"/>
      <c r="AE2456" s="128"/>
      <c r="AF2456" s="128"/>
      <c r="AG2456" s="128"/>
      <c r="AH2456" s="128"/>
    </row>
    <row r="2457" spans="1:34">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V2457" s="128"/>
      <c r="W2457" s="128"/>
      <c r="X2457" s="128"/>
      <c r="Y2457" s="128"/>
      <c r="Z2457" s="128"/>
      <c r="AA2457" s="128"/>
      <c r="AB2457" s="128"/>
      <c r="AC2457" s="128"/>
      <c r="AD2457" s="128"/>
      <c r="AE2457" s="128"/>
      <c r="AF2457" s="128"/>
      <c r="AG2457" s="128"/>
      <c r="AH2457" s="128"/>
    </row>
    <row r="2458" spans="1:34">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V2458" s="128"/>
      <c r="W2458" s="128"/>
      <c r="X2458" s="128"/>
      <c r="Y2458" s="128"/>
      <c r="Z2458" s="128"/>
      <c r="AA2458" s="128"/>
      <c r="AB2458" s="128"/>
      <c r="AC2458" s="128"/>
      <c r="AD2458" s="128"/>
      <c r="AE2458" s="128"/>
      <c r="AF2458" s="128"/>
      <c r="AG2458" s="128"/>
      <c r="AH2458" s="128"/>
    </row>
    <row r="2459" spans="1:34">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V2459" s="128"/>
      <c r="W2459" s="128"/>
      <c r="X2459" s="128"/>
      <c r="Y2459" s="128"/>
      <c r="Z2459" s="128"/>
      <c r="AA2459" s="128"/>
      <c r="AB2459" s="128"/>
      <c r="AC2459" s="128"/>
      <c r="AD2459" s="128"/>
      <c r="AE2459" s="128"/>
      <c r="AF2459" s="128"/>
      <c r="AG2459" s="128"/>
      <c r="AH2459" s="128"/>
    </row>
    <row r="2460" spans="1:34">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V2460" s="128"/>
      <c r="W2460" s="128"/>
      <c r="X2460" s="128"/>
      <c r="Y2460" s="128"/>
      <c r="Z2460" s="128"/>
      <c r="AA2460" s="128"/>
      <c r="AB2460" s="128"/>
      <c r="AC2460" s="128"/>
      <c r="AD2460" s="128"/>
      <c r="AE2460" s="128"/>
      <c r="AF2460" s="128"/>
      <c r="AG2460" s="128"/>
      <c r="AH2460" s="128"/>
    </row>
    <row r="2461" spans="1:34">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V2461" s="128"/>
      <c r="W2461" s="128"/>
      <c r="X2461" s="128"/>
      <c r="Y2461" s="128"/>
      <c r="Z2461" s="128"/>
      <c r="AA2461" s="128"/>
      <c r="AB2461" s="128"/>
      <c r="AC2461" s="128"/>
      <c r="AD2461" s="128"/>
      <c r="AE2461" s="128"/>
      <c r="AF2461" s="128"/>
      <c r="AG2461" s="128"/>
      <c r="AH2461" s="128"/>
    </row>
    <row r="2462" spans="1:34">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V2462" s="128"/>
      <c r="W2462" s="128"/>
      <c r="X2462" s="128"/>
      <c r="Y2462" s="128"/>
      <c r="Z2462" s="128"/>
      <c r="AA2462" s="128"/>
      <c r="AB2462" s="128"/>
      <c r="AC2462" s="128"/>
      <c r="AD2462" s="128"/>
      <c r="AE2462" s="128"/>
      <c r="AF2462" s="128"/>
      <c r="AG2462" s="128"/>
      <c r="AH2462" s="128"/>
    </row>
    <row r="2463" spans="1:34">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V2463" s="128"/>
      <c r="W2463" s="128"/>
      <c r="X2463" s="128"/>
      <c r="Y2463" s="128"/>
      <c r="Z2463" s="128"/>
      <c r="AA2463" s="128"/>
      <c r="AB2463" s="128"/>
      <c r="AC2463" s="128"/>
      <c r="AD2463" s="128"/>
      <c r="AE2463" s="128"/>
      <c r="AF2463" s="128"/>
      <c r="AG2463" s="128"/>
      <c r="AH2463" s="128"/>
    </row>
    <row r="2464" spans="1:34">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V2464" s="128"/>
      <c r="W2464" s="128"/>
      <c r="X2464" s="128"/>
      <c r="Y2464" s="128"/>
      <c r="Z2464" s="128"/>
      <c r="AA2464" s="128"/>
      <c r="AB2464" s="128"/>
      <c r="AC2464" s="128"/>
      <c r="AD2464" s="128"/>
      <c r="AE2464" s="128"/>
      <c r="AF2464" s="128"/>
      <c r="AG2464" s="128"/>
      <c r="AH2464" s="128"/>
    </row>
    <row r="2465" spans="1:34">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V2465" s="128"/>
      <c r="W2465" s="128"/>
      <c r="X2465" s="128"/>
      <c r="Y2465" s="128"/>
      <c r="Z2465" s="128"/>
      <c r="AA2465" s="128"/>
      <c r="AB2465" s="128"/>
      <c r="AC2465" s="128"/>
      <c r="AD2465" s="128"/>
      <c r="AE2465" s="128"/>
      <c r="AF2465" s="128"/>
      <c r="AG2465" s="128"/>
      <c r="AH2465" s="128"/>
    </row>
    <row r="2466" spans="1:34">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V2466" s="128"/>
      <c r="W2466" s="128"/>
      <c r="X2466" s="128"/>
      <c r="Y2466" s="128"/>
      <c r="Z2466" s="128"/>
      <c r="AA2466" s="128"/>
      <c r="AB2466" s="128"/>
      <c r="AC2466" s="128"/>
      <c r="AD2466" s="128"/>
      <c r="AE2466" s="128"/>
      <c r="AF2466" s="128"/>
      <c r="AG2466" s="128"/>
      <c r="AH2466" s="128"/>
    </row>
    <row r="2467" spans="1:34">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V2467" s="128"/>
      <c r="W2467" s="128"/>
      <c r="X2467" s="128"/>
      <c r="Y2467" s="128"/>
      <c r="Z2467" s="128"/>
      <c r="AA2467" s="128"/>
      <c r="AB2467" s="128"/>
      <c r="AC2467" s="128"/>
      <c r="AD2467" s="128"/>
      <c r="AE2467" s="128"/>
      <c r="AF2467" s="128"/>
      <c r="AG2467" s="128"/>
      <c r="AH2467" s="128"/>
    </row>
    <row r="2468" spans="1:34">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V2468" s="128"/>
      <c r="W2468" s="128"/>
      <c r="X2468" s="128"/>
      <c r="Y2468" s="128"/>
      <c r="Z2468" s="128"/>
      <c r="AA2468" s="128"/>
      <c r="AB2468" s="128"/>
      <c r="AC2468" s="128"/>
      <c r="AD2468" s="128"/>
      <c r="AE2468" s="128"/>
      <c r="AF2468" s="128"/>
      <c r="AG2468" s="128"/>
      <c r="AH2468" s="128"/>
    </row>
    <row r="2469" spans="1:34">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V2469" s="128"/>
      <c r="W2469" s="128"/>
      <c r="X2469" s="128"/>
      <c r="Y2469" s="128"/>
      <c r="Z2469" s="128"/>
      <c r="AA2469" s="128"/>
      <c r="AB2469" s="128"/>
      <c r="AC2469" s="128"/>
      <c r="AD2469" s="128"/>
      <c r="AE2469" s="128"/>
      <c r="AF2469" s="128"/>
      <c r="AG2469" s="128"/>
      <c r="AH2469" s="128"/>
    </row>
    <row r="2470" spans="1:34">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V2470" s="128"/>
      <c r="W2470" s="128"/>
      <c r="X2470" s="128"/>
      <c r="Y2470" s="128"/>
      <c r="Z2470" s="128"/>
      <c r="AA2470" s="128"/>
      <c r="AB2470" s="128"/>
      <c r="AC2470" s="128"/>
      <c r="AD2470" s="128"/>
      <c r="AE2470" s="128"/>
      <c r="AF2470" s="128"/>
      <c r="AG2470" s="128"/>
      <c r="AH2470" s="128"/>
    </row>
    <row r="2471" spans="1:34">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V2471" s="128"/>
      <c r="W2471" s="128"/>
      <c r="X2471" s="128"/>
      <c r="Y2471" s="128"/>
      <c r="Z2471" s="128"/>
      <c r="AA2471" s="128"/>
      <c r="AB2471" s="128"/>
      <c r="AC2471" s="128"/>
      <c r="AD2471" s="128"/>
      <c r="AE2471" s="128"/>
      <c r="AF2471" s="128"/>
      <c r="AG2471" s="128"/>
      <c r="AH2471" s="128"/>
    </row>
    <row r="2472" spans="1:34">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V2472" s="128"/>
      <c r="W2472" s="128"/>
      <c r="X2472" s="128"/>
      <c r="Y2472" s="128"/>
      <c r="Z2472" s="128"/>
      <c r="AA2472" s="128"/>
      <c r="AB2472" s="128"/>
      <c r="AC2472" s="128"/>
      <c r="AD2472" s="128"/>
      <c r="AE2472" s="128"/>
      <c r="AF2472" s="128"/>
      <c r="AG2472" s="128"/>
      <c r="AH2472" s="128"/>
    </row>
    <row r="2473" spans="1:34">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V2473" s="128"/>
      <c r="W2473" s="128"/>
      <c r="X2473" s="128"/>
      <c r="Y2473" s="128"/>
      <c r="Z2473" s="128"/>
      <c r="AA2473" s="128"/>
      <c r="AB2473" s="128"/>
      <c r="AC2473" s="128"/>
      <c r="AD2473" s="128"/>
      <c r="AE2473" s="128"/>
      <c r="AF2473" s="128"/>
      <c r="AG2473" s="128"/>
      <c r="AH2473" s="128"/>
    </row>
    <row r="2474" spans="1:34">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V2474" s="128"/>
      <c r="W2474" s="128"/>
      <c r="X2474" s="128"/>
      <c r="Y2474" s="128"/>
      <c r="Z2474" s="128"/>
      <c r="AA2474" s="128"/>
      <c r="AB2474" s="128"/>
      <c r="AC2474" s="128"/>
      <c r="AD2474" s="128"/>
      <c r="AE2474" s="128"/>
      <c r="AF2474" s="128"/>
      <c r="AG2474" s="128"/>
      <c r="AH2474" s="128"/>
    </row>
    <row r="2475" spans="1:34">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V2475" s="128"/>
      <c r="W2475" s="128"/>
      <c r="X2475" s="128"/>
      <c r="Y2475" s="128"/>
      <c r="Z2475" s="128"/>
      <c r="AA2475" s="128"/>
      <c r="AB2475" s="128"/>
      <c r="AC2475" s="128"/>
      <c r="AD2475" s="128"/>
      <c r="AE2475" s="128"/>
      <c r="AF2475" s="128"/>
      <c r="AG2475" s="128"/>
      <c r="AH2475" s="128"/>
    </row>
    <row r="2476" spans="1:34">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V2476" s="128"/>
      <c r="W2476" s="128"/>
      <c r="X2476" s="128"/>
      <c r="Y2476" s="128"/>
      <c r="Z2476" s="128"/>
      <c r="AA2476" s="128"/>
      <c r="AB2476" s="128"/>
      <c r="AC2476" s="128"/>
      <c r="AD2476" s="128"/>
      <c r="AE2476" s="128"/>
      <c r="AF2476" s="128"/>
      <c r="AG2476" s="128"/>
      <c r="AH2476" s="128"/>
    </row>
    <row r="2477" spans="1:34">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V2477" s="128"/>
      <c r="W2477" s="128"/>
      <c r="X2477" s="128"/>
      <c r="Y2477" s="128"/>
      <c r="Z2477" s="128"/>
      <c r="AA2477" s="128"/>
      <c r="AB2477" s="128"/>
      <c r="AC2477" s="128"/>
      <c r="AD2477" s="128"/>
      <c r="AE2477" s="128"/>
      <c r="AF2477" s="128"/>
      <c r="AG2477" s="128"/>
      <c r="AH2477" s="128"/>
    </row>
    <row r="2478" spans="1:34">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V2478" s="128"/>
      <c r="W2478" s="128"/>
      <c r="X2478" s="128"/>
      <c r="Y2478" s="128"/>
      <c r="Z2478" s="128"/>
      <c r="AA2478" s="128"/>
      <c r="AB2478" s="128"/>
      <c r="AC2478" s="128"/>
      <c r="AD2478" s="128"/>
      <c r="AE2478" s="128"/>
      <c r="AF2478" s="128"/>
      <c r="AG2478" s="128"/>
      <c r="AH2478" s="128"/>
    </row>
    <row r="2479" spans="1:34">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V2479" s="128"/>
      <c r="W2479" s="128"/>
      <c r="X2479" s="128"/>
      <c r="Y2479" s="128"/>
      <c r="Z2479" s="128"/>
      <c r="AA2479" s="128"/>
      <c r="AB2479" s="128"/>
      <c r="AC2479" s="128"/>
      <c r="AD2479" s="128"/>
      <c r="AE2479" s="128"/>
      <c r="AF2479" s="128"/>
      <c r="AG2479" s="128"/>
      <c r="AH2479" s="128"/>
    </row>
    <row r="2480" spans="1:34">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V2480" s="128"/>
      <c r="W2480" s="128"/>
      <c r="X2480" s="128"/>
      <c r="Y2480" s="128"/>
      <c r="Z2480" s="128"/>
      <c r="AA2480" s="128"/>
      <c r="AB2480" s="128"/>
      <c r="AC2480" s="128"/>
      <c r="AD2480" s="128"/>
      <c r="AE2480" s="128"/>
      <c r="AF2480" s="128"/>
      <c r="AG2480" s="128"/>
      <c r="AH2480" s="128"/>
    </row>
    <row r="2481" spans="1:34">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V2481" s="128"/>
      <c r="W2481" s="128"/>
      <c r="X2481" s="128"/>
      <c r="Y2481" s="128"/>
      <c r="Z2481" s="128"/>
      <c r="AA2481" s="128"/>
      <c r="AB2481" s="128"/>
      <c r="AC2481" s="128"/>
      <c r="AD2481" s="128"/>
      <c r="AE2481" s="128"/>
      <c r="AF2481" s="128"/>
      <c r="AG2481" s="128"/>
      <c r="AH2481" s="128"/>
    </row>
    <row r="2482" spans="1:34">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V2482" s="128"/>
      <c r="W2482" s="128"/>
      <c r="X2482" s="128"/>
      <c r="Y2482" s="128"/>
      <c r="Z2482" s="128"/>
      <c r="AA2482" s="128"/>
      <c r="AB2482" s="128"/>
      <c r="AC2482" s="128"/>
      <c r="AD2482" s="128"/>
      <c r="AE2482" s="128"/>
      <c r="AF2482" s="128"/>
      <c r="AG2482" s="128"/>
      <c r="AH2482" s="128"/>
    </row>
    <row r="2483" spans="1:34">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V2483" s="128"/>
      <c r="W2483" s="128"/>
      <c r="X2483" s="128"/>
      <c r="Y2483" s="128"/>
      <c r="Z2483" s="128"/>
      <c r="AA2483" s="128"/>
      <c r="AB2483" s="128"/>
      <c r="AC2483" s="128"/>
      <c r="AD2483" s="128"/>
      <c r="AE2483" s="128"/>
      <c r="AF2483" s="128"/>
      <c r="AG2483" s="128"/>
      <c r="AH2483" s="128"/>
    </row>
    <row r="2484" spans="1:34">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V2484" s="128"/>
      <c r="W2484" s="128"/>
      <c r="X2484" s="128"/>
      <c r="Y2484" s="128"/>
      <c r="Z2484" s="128"/>
      <c r="AA2484" s="128"/>
      <c r="AB2484" s="128"/>
      <c r="AC2484" s="128"/>
      <c r="AD2484" s="128"/>
      <c r="AE2484" s="128"/>
      <c r="AF2484" s="128"/>
      <c r="AG2484" s="128"/>
      <c r="AH2484" s="128"/>
    </row>
    <row r="2485" spans="1:34">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V2485" s="128"/>
      <c r="W2485" s="128"/>
      <c r="X2485" s="128"/>
      <c r="Y2485" s="128"/>
      <c r="Z2485" s="128"/>
      <c r="AA2485" s="128"/>
      <c r="AB2485" s="128"/>
      <c r="AC2485" s="128"/>
      <c r="AD2485" s="128"/>
      <c r="AE2485" s="128"/>
      <c r="AF2485" s="128"/>
      <c r="AG2485" s="128"/>
      <c r="AH2485" s="128"/>
    </row>
    <row r="2486" spans="1:34">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V2486" s="128"/>
      <c r="W2486" s="128"/>
      <c r="X2486" s="128"/>
      <c r="Y2486" s="128"/>
      <c r="Z2486" s="128"/>
      <c r="AA2486" s="128"/>
      <c r="AB2486" s="128"/>
      <c r="AC2486" s="128"/>
      <c r="AD2486" s="128"/>
      <c r="AE2486" s="128"/>
      <c r="AF2486" s="128"/>
      <c r="AG2486" s="128"/>
      <c r="AH2486" s="128"/>
    </row>
    <row r="2487" spans="1:34">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V2487" s="128"/>
      <c r="W2487" s="128"/>
      <c r="X2487" s="128"/>
      <c r="Y2487" s="128"/>
      <c r="Z2487" s="128"/>
      <c r="AA2487" s="128"/>
      <c r="AB2487" s="128"/>
      <c r="AC2487" s="128"/>
      <c r="AD2487" s="128"/>
      <c r="AE2487" s="128"/>
      <c r="AF2487" s="128"/>
      <c r="AG2487" s="128"/>
      <c r="AH2487" s="128"/>
    </row>
    <row r="2488" spans="1:34">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V2488" s="128"/>
      <c r="W2488" s="128"/>
      <c r="X2488" s="128"/>
      <c r="Y2488" s="128"/>
      <c r="Z2488" s="128"/>
      <c r="AA2488" s="128"/>
      <c r="AB2488" s="128"/>
      <c r="AC2488" s="128"/>
      <c r="AD2488" s="128"/>
      <c r="AE2488" s="128"/>
      <c r="AF2488" s="128"/>
      <c r="AG2488" s="128"/>
      <c r="AH2488" s="128"/>
    </row>
    <row r="2489" spans="1:34">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V2489" s="128"/>
      <c r="W2489" s="128"/>
      <c r="X2489" s="128"/>
      <c r="Y2489" s="128"/>
      <c r="Z2489" s="128"/>
      <c r="AA2489" s="128"/>
      <c r="AB2489" s="128"/>
      <c r="AC2489" s="128"/>
      <c r="AD2489" s="128"/>
      <c r="AE2489" s="128"/>
      <c r="AF2489" s="128"/>
      <c r="AG2489" s="128"/>
      <c r="AH2489" s="128"/>
    </row>
    <row r="2490" spans="1:34">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V2490" s="128"/>
      <c r="W2490" s="128"/>
      <c r="X2490" s="128"/>
      <c r="Y2490" s="128"/>
      <c r="Z2490" s="128"/>
      <c r="AA2490" s="128"/>
      <c r="AB2490" s="128"/>
      <c r="AC2490" s="128"/>
      <c r="AD2490" s="128"/>
      <c r="AE2490" s="128"/>
      <c r="AF2490" s="128"/>
      <c r="AG2490" s="128"/>
      <c r="AH2490" s="128"/>
    </row>
    <row r="2491" spans="1:34">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V2491" s="128"/>
      <c r="W2491" s="128"/>
      <c r="X2491" s="128"/>
      <c r="Y2491" s="128"/>
      <c r="Z2491" s="128"/>
      <c r="AA2491" s="128"/>
      <c r="AB2491" s="128"/>
      <c r="AC2491" s="128"/>
      <c r="AD2491" s="128"/>
      <c r="AE2491" s="128"/>
      <c r="AF2491" s="128"/>
      <c r="AG2491" s="128"/>
      <c r="AH2491" s="128"/>
    </row>
    <row r="2492" spans="1:34">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V2492" s="128"/>
      <c r="W2492" s="128"/>
      <c r="X2492" s="128"/>
      <c r="Y2492" s="128"/>
      <c r="Z2492" s="128"/>
      <c r="AA2492" s="128"/>
      <c r="AB2492" s="128"/>
      <c r="AC2492" s="128"/>
      <c r="AD2492" s="128"/>
      <c r="AE2492" s="128"/>
      <c r="AF2492" s="128"/>
      <c r="AG2492" s="128"/>
      <c r="AH2492" s="128"/>
    </row>
    <row r="2493" spans="1:34">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V2493" s="128"/>
      <c r="W2493" s="128"/>
      <c r="X2493" s="128"/>
      <c r="Y2493" s="128"/>
      <c r="Z2493" s="128"/>
      <c r="AA2493" s="128"/>
      <c r="AB2493" s="128"/>
      <c r="AC2493" s="128"/>
      <c r="AD2493" s="128"/>
      <c r="AE2493" s="128"/>
      <c r="AF2493" s="128"/>
      <c r="AG2493" s="128"/>
      <c r="AH2493" s="128"/>
    </row>
    <row r="2494" spans="1:34">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V2494" s="128"/>
      <c r="W2494" s="128"/>
      <c r="X2494" s="128"/>
      <c r="Y2494" s="128"/>
      <c r="Z2494" s="128"/>
      <c r="AA2494" s="128"/>
      <c r="AB2494" s="128"/>
      <c r="AC2494" s="128"/>
      <c r="AD2494" s="128"/>
      <c r="AE2494" s="128"/>
      <c r="AF2494" s="128"/>
      <c r="AG2494" s="128"/>
      <c r="AH2494" s="128"/>
    </row>
    <row r="2495" spans="1:34">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V2495" s="128"/>
      <c r="W2495" s="128"/>
      <c r="X2495" s="128"/>
      <c r="Y2495" s="128"/>
      <c r="Z2495" s="128"/>
      <c r="AA2495" s="128"/>
      <c r="AB2495" s="128"/>
      <c r="AC2495" s="128"/>
      <c r="AD2495" s="128"/>
      <c r="AE2495" s="128"/>
      <c r="AF2495" s="128"/>
      <c r="AG2495" s="128"/>
      <c r="AH2495" s="128"/>
    </row>
    <row r="2496" spans="1:34">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V2496" s="128"/>
      <c r="W2496" s="128"/>
      <c r="X2496" s="128"/>
      <c r="Y2496" s="128"/>
      <c r="Z2496" s="128"/>
      <c r="AA2496" s="128"/>
      <c r="AB2496" s="128"/>
      <c r="AC2496" s="128"/>
      <c r="AD2496" s="128"/>
      <c r="AE2496" s="128"/>
      <c r="AF2496" s="128"/>
      <c r="AG2496" s="128"/>
      <c r="AH2496" s="128"/>
    </row>
    <row r="2497" spans="1:34">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V2497" s="128"/>
      <c r="W2497" s="128"/>
      <c r="X2497" s="128"/>
      <c r="Y2497" s="128"/>
      <c r="Z2497" s="128"/>
      <c r="AA2497" s="128"/>
      <c r="AB2497" s="128"/>
      <c r="AC2497" s="128"/>
      <c r="AD2497" s="128"/>
      <c r="AE2497" s="128"/>
      <c r="AF2497" s="128"/>
      <c r="AG2497" s="128"/>
      <c r="AH2497" s="128"/>
    </row>
    <row r="2498" spans="1:34">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V2498" s="128"/>
      <c r="W2498" s="128"/>
      <c r="X2498" s="128"/>
      <c r="Y2498" s="128"/>
      <c r="Z2498" s="128"/>
      <c r="AA2498" s="128"/>
      <c r="AB2498" s="128"/>
      <c r="AC2498" s="128"/>
      <c r="AD2498" s="128"/>
      <c r="AE2498" s="128"/>
      <c r="AF2498" s="128"/>
      <c r="AG2498" s="128"/>
      <c r="AH2498" s="128"/>
    </row>
    <row r="2499" spans="1:34">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V2499" s="128"/>
      <c r="W2499" s="128"/>
      <c r="X2499" s="128"/>
      <c r="Y2499" s="128"/>
      <c r="Z2499" s="128"/>
      <c r="AA2499" s="128"/>
      <c r="AB2499" s="128"/>
      <c r="AC2499" s="128"/>
      <c r="AD2499" s="128"/>
      <c r="AE2499" s="128"/>
      <c r="AF2499" s="128"/>
      <c r="AG2499" s="128"/>
      <c r="AH2499" s="128"/>
    </row>
    <row r="2500" spans="1:34">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V2500" s="128"/>
      <c r="W2500" s="128"/>
      <c r="X2500" s="128"/>
      <c r="Y2500" s="128"/>
      <c r="Z2500" s="128"/>
      <c r="AA2500" s="128"/>
      <c r="AB2500" s="128"/>
      <c r="AC2500" s="128"/>
      <c r="AD2500" s="128"/>
      <c r="AE2500" s="128"/>
      <c r="AF2500" s="128"/>
      <c r="AG2500" s="128"/>
      <c r="AH2500" s="128"/>
    </row>
    <row r="2501" spans="1:34">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V2501" s="128"/>
      <c r="W2501" s="128"/>
      <c r="X2501" s="128"/>
      <c r="Y2501" s="128"/>
      <c r="Z2501" s="128"/>
      <c r="AA2501" s="128"/>
      <c r="AB2501" s="128"/>
      <c r="AC2501" s="128"/>
      <c r="AD2501" s="128"/>
      <c r="AE2501" s="128"/>
      <c r="AF2501" s="128"/>
      <c r="AG2501" s="128"/>
      <c r="AH2501" s="128"/>
    </row>
    <row r="2502" spans="1:34">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V2502" s="128"/>
      <c r="W2502" s="128"/>
      <c r="X2502" s="128"/>
      <c r="Y2502" s="128"/>
      <c r="Z2502" s="128"/>
      <c r="AA2502" s="128"/>
      <c r="AB2502" s="128"/>
      <c r="AC2502" s="128"/>
      <c r="AD2502" s="128"/>
      <c r="AE2502" s="128"/>
      <c r="AF2502" s="128"/>
      <c r="AG2502" s="128"/>
      <c r="AH2502" s="128"/>
    </row>
    <row r="2503" spans="1:34">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V2503" s="128"/>
      <c r="W2503" s="128"/>
      <c r="X2503" s="128"/>
      <c r="Y2503" s="128"/>
      <c r="Z2503" s="128"/>
      <c r="AA2503" s="128"/>
      <c r="AB2503" s="128"/>
      <c r="AC2503" s="128"/>
      <c r="AD2503" s="128"/>
      <c r="AE2503" s="128"/>
      <c r="AF2503" s="128"/>
      <c r="AG2503" s="128"/>
      <c r="AH2503" s="128"/>
    </row>
    <row r="2504" spans="1:34">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V2504" s="128"/>
      <c r="W2504" s="128"/>
      <c r="X2504" s="128"/>
      <c r="Y2504" s="128"/>
      <c r="Z2504" s="128"/>
      <c r="AA2504" s="128"/>
      <c r="AB2504" s="128"/>
      <c r="AC2504" s="128"/>
      <c r="AD2504" s="128"/>
      <c r="AE2504" s="128"/>
      <c r="AF2504" s="128"/>
      <c r="AG2504" s="128"/>
      <c r="AH2504" s="128"/>
    </row>
    <row r="2505" spans="1:34">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V2505" s="128"/>
      <c r="W2505" s="128"/>
      <c r="X2505" s="128"/>
      <c r="Y2505" s="128"/>
      <c r="Z2505" s="128"/>
      <c r="AA2505" s="128"/>
      <c r="AB2505" s="128"/>
      <c r="AC2505" s="128"/>
      <c r="AD2505" s="128"/>
      <c r="AE2505" s="128"/>
      <c r="AF2505" s="128"/>
      <c r="AG2505" s="128"/>
      <c r="AH2505" s="128"/>
    </row>
    <row r="2506" spans="1:34">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V2506" s="128"/>
      <c r="W2506" s="128"/>
      <c r="X2506" s="128"/>
      <c r="Y2506" s="128"/>
      <c r="Z2506" s="128"/>
      <c r="AA2506" s="128"/>
      <c r="AB2506" s="128"/>
      <c r="AC2506" s="128"/>
      <c r="AD2506" s="128"/>
      <c r="AE2506" s="128"/>
      <c r="AF2506" s="128"/>
      <c r="AG2506" s="128"/>
      <c r="AH2506" s="128"/>
    </row>
    <row r="2507" spans="1:34">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V2507" s="128"/>
      <c r="W2507" s="128"/>
      <c r="X2507" s="128"/>
      <c r="Y2507" s="128"/>
      <c r="Z2507" s="128"/>
      <c r="AA2507" s="128"/>
      <c r="AB2507" s="128"/>
      <c r="AC2507" s="128"/>
      <c r="AD2507" s="128"/>
      <c r="AE2507" s="128"/>
      <c r="AF2507" s="128"/>
      <c r="AG2507" s="128"/>
      <c r="AH2507" s="128"/>
    </row>
    <row r="2508" spans="1:34">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V2508" s="128"/>
      <c r="W2508" s="128"/>
      <c r="X2508" s="128"/>
      <c r="Y2508" s="128"/>
      <c r="Z2508" s="128"/>
      <c r="AA2508" s="128"/>
      <c r="AB2508" s="128"/>
      <c r="AC2508" s="128"/>
      <c r="AD2508" s="128"/>
      <c r="AE2508" s="128"/>
      <c r="AF2508" s="128"/>
      <c r="AG2508" s="128"/>
      <c r="AH2508" s="128"/>
    </row>
    <row r="2509" spans="1:34">
      <c r="A2509" s="128"/>
      <c r="B2509" s="338"/>
      <c r="C2509" s="338"/>
      <c r="D2509" s="338"/>
      <c r="E2509" s="338"/>
      <c r="F2509" s="338"/>
      <c r="G2509" s="338"/>
      <c r="H2509" s="338"/>
      <c r="I2509" s="338"/>
      <c r="J2509" s="338"/>
      <c r="K2509" s="338"/>
      <c r="L2509" s="338"/>
      <c r="M2509" s="338"/>
      <c r="N2509" s="338"/>
      <c r="O2509" s="338"/>
      <c r="P2509" s="338"/>
      <c r="Q2509" s="338"/>
      <c r="R2509" s="338"/>
      <c r="S2509" s="338"/>
      <c r="T2509" s="338"/>
      <c r="U2509" s="338"/>
      <c r="V2509" s="338"/>
      <c r="W2509" s="338"/>
      <c r="X2509" s="338"/>
      <c r="Y2509" s="338"/>
      <c r="Z2509" s="338"/>
      <c r="AA2509" s="338"/>
      <c r="AB2509" s="338"/>
      <c r="AC2509" s="338"/>
      <c r="AD2509" s="338"/>
      <c r="AE2509" s="338"/>
      <c r="AF2509" s="338"/>
      <c r="AG2509" s="338"/>
      <c r="AH2509" s="338"/>
    </row>
    <row r="2510" spans="1:34">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V2510" s="128"/>
      <c r="W2510" s="128"/>
      <c r="X2510" s="128"/>
      <c r="Y2510" s="128"/>
      <c r="Z2510" s="128"/>
      <c r="AA2510" s="128"/>
      <c r="AB2510" s="128"/>
      <c r="AC2510" s="128"/>
      <c r="AD2510" s="128"/>
      <c r="AE2510" s="128"/>
      <c r="AF2510" s="128"/>
      <c r="AG2510" s="128"/>
      <c r="AH2510" s="128"/>
    </row>
    <row r="2511" spans="1:34">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V2511" s="128"/>
      <c r="W2511" s="128"/>
      <c r="X2511" s="128"/>
      <c r="Y2511" s="128"/>
      <c r="Z2511" s="128"/>
      <c r="AA2511" s="128"/>
      <c r="AB2511" s="128"/>
      <c r="AC2511" s="128"/>
      <c r="AD2511" s="128"/>
      <c r="AE2511" s="128"/>
      <c r="AF2511" s="128"/>
      <c r="AG2511" s="128"/>
      <c r="AH2511" s="128"/>
    </row>
    <row r="2512" spans="1:34">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V2512" s="128"/>
      <c r="W2512" s="128"/>
      <c r="X2512" s="128"/>
      <c r="Y2512" s="128"/>
      <c r="Z2512" s="128"/>
      <c r="AA2512" s="128"/>
      <c r="AB2512" s="128"/>
      <c r="AC2512" s="128"/>
      <c r="AD2512" s="128"/>
      <c r="AE2512" s="128"/>
      <c r="AF2512" s="128"/>
      <c r="AG2512" s="128"/>
      <c r="AH2512" s="128"/>
    </row>
    <row r="2513" spans="1:34">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V2513" s="128"/>
      <c r="W2513" s="128"/>
      <c r="X2513" s="128"/>
      <c r="Y2513" s="128"/>
      <c r="Z2513" s="128"/>
      <c r="AA2513" s="128"/>
      <c r="AB2513" s="128"/>
      <c r="AC2513" s="128"/>
      <c r="AD2513" s="128"/>
      <c r="AE2513" s="128"/>
      <c r="AF2513" s="128"/>
      <c r="AG2513" s="128"/>
      <c r="AH2513" s="128"/>
    </row>
    <row r="2514" spans="1:34">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V2514" s="128"/>
      <c r="W2514" s="128"/>
      <c r="X2514" s="128"/>
      <c r="Y2514" s="128"/>
      <c r="Z2514" s="128"/>
      <c r="AA2514" s="128"/>
      <c r="AB2514" s="128"/>
      <c r="AC2514" s="128"/>
      <c r="AD2514" s="128"/>
      <c r="AE2514" s="128"/>
      <c r="AF2514" s="128"/>
      <c r="AG2514" s="128"/>
      <c r="AH2514" s="128"/>
    </row>
    <row r="2515" spans="1:34">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V2515" s="128"/>
      <c r="W2515" s="128"/>
      <c r="X2515" s="128"/>
      <c r="Y2515" s="128"/>
      <c r="Z2515" s="128"/>
      <c r="AA2515" s="128"/>
      <c r="AB2515" s="128"/>
      <c r="AC2515" s="128"/>
      <c r="AD2515" s="128"/>
      <c r="AE2515" s="128"/>
      <c r="AF2515" s="128"/>
      <c r="AG2515" s="128"/>
      <c r="AH2515" s="128"/>
    </row>
    <row r="2516" spans="1:34">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V2516" s="128"/>
      <c r="W2516" s="128"/>
      <c r="X2516" s="128"/>
      <c r="Y2516" s="128"/>
      <c r="Z2516" s="128"/>
      <c r="AA2516" s="128"/>
      <c r="AB2516" s="128"/>
      <c r="AC2516" s="128"/>
      <c r="AD2516" s="128"/>
      <c r="AE2516" s="128"/>
      <c r="AF2516" s="128"/>
      <c r="AG2516" s="128"/>
      <c r="AH2516" s="128"/>
    </row>
    <row r="2517" spans="1:34">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V2517" s="128"/>
      <c r="W2517" s="128"/>
      <c r="X2517" s="128"/>
      <c r="Y2517" s="128"/>
      <c r="Z2517" s="128"/>
      <c r="AA2517" s="128"/>
      <c r="AB2517" s="128"/>
      <c r="AC2517" s="128"/>
      <c r="AD2517" s="128"/>
      <c r="AE2517" s="128"/>
      <c r="AF2517" s="128"/>
      <c r="AG2517" s="128"/>
      <c r="AH2517" s="128"/>
    </row>
    <row r="2518" spans="1:34">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V2518" s="128"/>
      <c r="W2518" s="128"/>
      <c r="X2518" s="128"/>
      <c r="Y2518" s="128"/>
      <c r="Z2518" s="128"/>
      <c r="AA2518" s="128"/>
      <c r="AB2518" s="128"/>
      <c r="AC2518" s="128"/>
      <c r="AD2518" s="128"/>
      <c r="AE2518" s="128"/>
      <c r="AF2518" s="128"/>
      <c r="AG2518" s="128"/>
      <c r="AH2518" s="128"/>
    </row>
    <row r="2519" spans="1:34">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V2519" s="128"/>
      <c r="W2519" s="128"/>
      <c r="X2519" s="128"/>
      <c r="Y2519" s="128"/>
      <c r="Z2519" s="128"/>
      <c r="AA2519" s="128"/>
      <c r="AB2519" s="128"/>
      <c r="AC2519" s="128"/>
      <c r="AD2519" s="128"/>
      <c r="AE2519" s="128"/>
      <c r="AF2519" s="128"/>
      <c r="AG2519" s="128"/>
      <c r="AH2519" s="128"/>
    </row>
    <row r="2520" spans="1:34">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V2520" s="128"/>
      <c r="W2520" s="128"/>
      <c r="X2520" s="128"/>
      <c r="Y2520" s="128"/>
      <c r="Z2520" s="128"/>
      <c r="AA2520" s="128"/>
      <c r="AB2520" s="128"/>
      <c r="AC2520" s="128"/>
      <c r="AD2520" s="128"/>
      <c r="AE2520" s="128"/>
      <c r="AF2520" s="128"/>
      <c r="AG2520" s="128"/>
      <c r="AH2520" s="128"/>
    </row>
    <row r="2521" spans="1:34">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V2521" s="128"/>
      <c r="W2521" s="128"/>
      <c r="X2521" s="128"/>
      <c r="Y2521" s="128"/>
      <c r="Z2521" s="128"/>
      <c r="AA2521" s="128"/>
      <c r="AB2521" s="128"/>
      <c r="AC2521" s="128"/>
      <c r="AD2521" s="128"/>
      <c r="AE2521" s="128"/>
      <c r="AF2521" s="128"/>
      <c r="AG2521" s="128"/>
      <c r="AH2521" s="128"/>
    </row>
    <row r="2522" spans="1:34">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V2522" s="128"/>
      <c r="W2522" s="128"/>
      <c r="X2522" s="128"/>
      <c r="Y2522" s="128"/>
      <c r="Z2522" s="128"/>
      <c r="AA2522" s="128"/>
      <c r="AB2522" s="128"/>
      <c r="AC2522" s="128"/>
      <c r="AD2522" s="128"/>
      <c r="AE2522" s="128"/>
      <c r="AF2522" s="128"/>
      <c r="AG2522" s="128"/>
      <c r="AH2522" s="128"/>
    </row>
    <row r="2523" spans="1:34">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V2523" s="128"/>
      <c r="W2523" s="128"/>
      <c r="X2523" s="128"/>
      <c r="Y2523" s="128"/>
      <c r="Z2523" s="128"/>
      <c r="AA2523" s="128"/>
      <c r="AB2523" s="128"/>
      <c r="AC2523" s="128"/>
      <c r="AD2523" s="128"/>
      <c r="AE2523" s="128"/>
      <c r="AF2523" s="128"/>
      <c r="AG2523" s="128"/>
      <c r="AH2523" s="128"/>
    </row>
    <row r="2524" spans="1:34">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V2524" s="128"/>
      <c r="W2524" s="128"/>
      <c r="X2524" s="128"/>
      <c r="Y2524" s="128"/>
      <c r="Z2524" s="128"/>
      <c r="AA2524" s="128"/>
      <c r="AB2524" s="128"/>
      <c r="AC2524" s="128"/>
      <c r="AD2524" s="128"/>
      <c r="AE2524" s="128"/>
      <c r="AF2524" s="128"/>
      <c r="AG2524" s="128"/>
      <c r="AH2524" s="128"/>
    </row>
    <row r="2525" spans="1:34">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V2525" s="128"/>
      <c r="W2525" s="128"/>
      <c r="X2525" s="128"/>
      <c r="Y2525" s="128"/>
      <c r="Z2525" s="128"/>
      <c r="AA2525" s="128"/>
      <c r="AB2525" s="128"/>
      <c r="AC2525" s="128"/>
      <c r="AD2525" s="128"/>
      <c r="AE2525" s="128"/>
      <c r="AF2525" s="128"/>
      <c r="AG2525" s="128"/>
      <c r="AH2525" s="128"/>
    </row>
    <row r="2526" spans="1:34">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V2526" s="128"/>
      <c r="W2526" s="128"/>
      <c r="X2526" s="128"/>
      <c r="Y2526" s="128"/>
      <c r="Z2526" s="128"/>
      <c r="AA2526" s="128"/>
      <c r="AB2526" s="128"/>
      <c r="AC2526" s="128"/>
      <c r="AD2526" s="128"/>
      <c r="AE2526" s="128"/>
      <c r="AF2526" s="128"/>
      <c r="AG2526" s="128"/>
      <c r="AH2526" s="128"/>
    </row>
    <row r="2527" spans="1:34">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V2527" s="128"/>
      <c r="W2527" s="128"/>
      <c r="X2527" s="128"/>
      <c r="Y2527" s="128"/>
      <c r="Z2527" s="128"/>
      <c r="AA2527" s="128"/>
      <c r="AB2527" s="128"/>
      <c r="AC2527" s="128"/>
      <c r="AD2527" s="128"/>
      <c r="AE2527" s="128"/>
      <c r="AF2527" s="128"/>
      <c r="AG2527" s="128"/>
      <c r="AH2527" s="128"/>
    </row>
    <row r="2528" spans="1:34">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X2528" s="128"/>
      <c r="Y2528" s="128"/>
      <c r="Z2528" s="128"/>
      <c r="AA2528" s="128"/>
      <c r="AB2528" s="128"/>
      <c r="AC2528" s="128"/>
      <c r="AD2528" s="128"/>
      <c r="AE2528" s="128"/>
      <c r="AF2528" s="128"/>
      <c r="AG2528" s="128"/>
      <c r="AH2528" s="128"/>
    </row>
    <row r="2529" spans="1:34">
      <c r="A2529" s="128"/>
      <c r="B2529" s="128"/>
      <c r="C2529" s="128"/>
      <c r="D2529" s="128"/>
      <c r="E2529" s="128"/>
      <c r="F2529" s="128"/>
      <c r="G2529" s="128"/>
      <c r="H2529" s="128"/>
      <c r="I2529" s="128"/>
      <c r="J2529" s="128"/>
      <c r="K2529" s="128"/>
      <c r="L2529" s="128"/>
      <c r="M2529" s="128"/>
      <c r="N2529" s="128"/>
      <c r="O2529" s="128"/>
      <c r="P2529" s="128"/>
      <c r="Q2529" s="128"/>
      <c r="R2529" s="128"/>
      <c r="S2529" s="128"/>
      <c r="T2529" s="128"/>
      <c r="U2529" s="128"/>
      <c r="V2529" s="128"/>
      <c r="W2529" s="128"/>
      <c r="X2529" s="128"/>
      <c r="Y2529" s="128"/>
      <c r="Z2529" s="128"/>
      <c r="AA2529" s="128"/>
      <c r="AB2529" s="128"/>
      <c r="AC2529" s="128"/>
      <c r="AD2529" s="128"/>
      <c r="AE2529" s="128"/>
      <c r="AF2529" s="128"/>
      <c r="AG2529" s="128"/>
      <c r="AH2529" s="128"/>
    </row>
    <row r="2530" spans="1:34">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X2530" s="128"/>
      <c r="Y2530" s="128"/>
      <c r="Z2530" s="128"/>
      <c r="AA2530" s="128"/>
      <c r="AB2530" s="128"/>
      <c r="AC2530" s="128"/>
      <c r="AD2530" s="128"/>
      <c r="AE2530" s="128"/>
      <c r="AF2530" s="128"/>
      <c r="AG2530" s="128"/>
      <c r="AH2530" s="128"/>
    </row>
    <row r="2531" spans="1:34">
      <c r="A2531" s="128"/>
      <c r="B2531" s="128"/>
      <c r="C2531" s="128"/>
      <c r="D2531" s="128"/>
      <c r="E2531" s="128"/>
      <c r="F2531" s="128"/>
      <c r="G2531" s="128"/>
      <c r="H2531" s="128"/>
      <c r="I2531" s="128"/>
      <c r="J2531" s="128"/>
      <c r="K2531" s="128"/>
      <c r="L2531" s="128"/>
      <c r="M2531" s="128"/>
      <c r="N2531" s="128"/>
      <c r="O2531" s="128"/>
      <c r="P2531" s="128"/>
      <c r="Q2531" s="128"/>
      <c r="R2531" s="128"/>
      <c r="S2531" s="128"/>
      <c r="T2531" s="128"/>
      <c r="U2531" s="128"/>
      <c r="V2531" s="128"/>
      <c r="W2531" s="128"/>
      <c r="X2531" s="128"/>
      <c r="Y2531" s="128"/>
      <c r="Z2531" s="128"/>
      <c r="AA2531" s="128"/>
      <c r="AB2531" s="128"/>
      <c r="AC2531" s="128"/>
      <c r="AD2531" s="128"/>
      <c r="AE2531" s="128"/>
      <c r="AF2531" s="128"/>
      <c r="AG2531" s="128"/>
      <c r="AH2531" s="128"/>
    </row>
    <row r="2532" spans="1:34">
      <c r="A2532" s="128"/>
      <c r="B2532" s="128"/>
      <c r="C2532" s="128"/>
      <c r="D2532" s="128"/>
      <c r="E2532" s="128"/>
      <c r="F2532" s="128"/>
      <c r="G2532" s="128"/>
      <c r="H2532" s="128"/>
      <c r="I2532" s="128"/>
      <c r="J2532" s="128"/>
      <c r="K2532" s="128"/>
      <c r="L2532" s="128"/>
      <c r="M2532" s="128"/>
      <c r="N2532" s="128"/>
      <c r="O2532" s="128"/>
      <c r="P2532" s="128"/>
      <c r="Q2532" s="128"/>
      <c r="R2532" s="128"/>
      <c r="S2532" s="128"/>
      <c r="T2532" s="128"/>
      <c r="U2532" s="128"/>
      <c r="V2532" s="128"/>
      <c r="W2532" s="128"/>
      <c r="X2532" s="128"/>
      <c r="Y2532" s="128"/>
      <c r="Z2532" s="128"/>
      <c r="AA2532" s="128"/>
      <c r="AB2532" s="128"/>
      <c r="AC2532" s="128"/>
      <c r="AD2532" s="128"/>
      <c r="AE2532" s="128"/>
      <c r="AF2532" s="128"/>
      <c r="AG2532" s="128"/>
      <c r="AH2532" s="128"/>
    </row>
    <row r="2533" spans="1:34">
      <c r="A2533" s="128"/>
      <c r="B2533" s="128"/>
      <c r="C2533" s="128"/>
      <c r="D2533" s="128"/>
      <c r="E2533" s="128"/>
      <c r="F2533" s="128"/>
      <c r="G2533" s="128"/>
      <c r="H2533" s="128"/>
      <c r="I2533" s="128"/>
      <c r="J2533" s="128"/>
      <c r="K2533" s="128"/>
      <c r="L2533" s="128"/>
      <c r="M2533" s="128"/>
      <c r="N2533" s="128"/>
      <c r="O2533" s="128"/>
      <c r="P2533" s="128"/>
      <c r="Q2533" s="128"/>
      <c r="R2533" s="128"/>
      <c r="S2533" s="128"/>
      <c r="T2533" s="128"/>
      <c r="U2533" s="128"/>
      <c r="V2533" s="128"/>
      <c r="W2533" s="128"/>
      <c r="X2533" s="128"/>
      <c r="Y2533" s="128"/>
      <c r="Z2533" s="128"/>
      <c r="AA2533" s="128"/>
      <c r="AB2533" s="128"/>
      <c r="AC2533" s="128"/>
      <c r="AD2533" s="128"/>
      <c r="AE2533" s="128"/>
      <c r="AF2533" s="128"/>
      <c r="AG2533" s="128"/>
      <c r="AH2533" s="128"/>
    </row>
    <row r="2534" spans="1:34">
      <c r="A2534" s="128"/>
      <c r="B2534" s="128"/>
      <c r="C2534" s="128"/>
      <c r="D2534" s="128"/>
      <c r="E2534" s="128"/>
      <c r="F2534" s="128"/>
      <c r="G2534" s="128"/>
      <c r="H2534" s="128"/>
      <c r="I2534" s="128"/>
      <c r="J2534" s="128"/>
      <c r="K2534" s="128"/>
      <c r="L2534" s="128"/>
      <c r="M2534" s="128"/>
      <c r="N2534" s="128"/>
      <c r="O2534" s="128"/>
      <c r="P2534" s="128"/>
      <c r="Q2534" s="128"/>
      <c r="R2534" s="128"/>
      <c r="S2534" s="128"/>
      <c r="T2534" s="128"/>
      <c r="U2534" s="128"/>
      <c r="V2534" s="128"/>
      <c r="W2534" s="128"/>
      <c r="X2534" s="128"/>
      <c r="Y2534" s="128"/>
      <c r="Z2534" s="128"/>
      <c r="AA2534" s="128"/>
      <c r="AB2534" s="128"/>
      <c r="AC2534" s="128"/>
      <c r="AD2534" s="128"/>
      <c r="AE2534" s="128"/>
      <c r="AF2534" s="128"/>
      <c r="AG2534" s="128"/>
      <c r="AH2534" s="128"/>
    </row>
    <row r="2535" spans="1:34">
      <c r="A2535" s="128"/>
      <c r="B2535" s="128"/>
      <c r="C2535" s="128"/>
      <c r="D2535" s="128"/>
      <c r="E2535" s="128"/>
      <c r="F2535" s="128"/>
      <c r="G2535" s="128"/>
      <c r="H2535" s="128"/>
      <c r="I2535" s="128"/>
      <c r="J2535" s="128"/>
      <c r="K2535" s="128"/>
      <c r="L2535" s="128"/>
      <c r="M2535" s="128"/>
      <c r="N2535" s="128"/>
      <c r="O2535" s="128"/>
      <c r="P2535" s="128"/>
      <c r="Q2535" s="128"/>
      <c r="R2535" s="128"/>
      <c r="S2535" s="128"/>
      <c r="T2535" s="128"/>
      <c r="U2535" s="128"/>
      <c r="V2535" s="128"/>
      <c r="W2535" s="128"/>
      <c r="X2535" s="128"/>
      <c r="Y2535" s="128"/>
      <c r="Z2535" s="128"/>
      <c r="AA2535" s="128"/>
      <c r="AB2535" s="128"/>
      <c r="AC2535" s="128"/>
      <c r="AD2535" s="128"/>
      <c r="AE2535" s="128"/>
      <c r="AF2535" s="128"/>
      <c r="AG2535" s="128"/>
      <c r="AH2535" s="128"/>
    </row>
    <row r="2536" spans="1:34">
      <c r="A2536" s="128"/>
      <c r="B2536" s="128"/>
      <c r="C2536" s="128"/>
      <c r="D2536" s="128"/>
      <c r="E2536" s="128"/>
      <c r="F2536" s="128"/>
      <c r="G2536" s="128"/>
      <c r="H2536" s="128"/>
      <c r="I2536" s="128"/>
      <c r="J2536" s="128"/>
      <c r="K2536" s="128"/>
      <c r="L2536" s="128"/>
      <c r="M2536" s="128"/>
      <c r="N2536" s="128"/>
      <c r="O2536" s="128"/>
      <c r="P2536" s="128"/>
      <c r="Q2536" s="128"/>
      <c r="R2536" s="128"/>
      <c r="S2536" s="128"/>
      <c r="T2536" s="128"/>
      <c r="U2536" s="128"/>
      <c r="V2536" s="128"/>
      <c r="W2536" s="128"/>
      <c r="X2536" s="128"/>
      <c r="Y2536" s="128"/>
      <c r="Z2536" s="128"/>
      <c r="AA2536" s="128"/>
      <c r="AB2536" s="128"/>
      <c r="AC2536" s="128"/>
      <c r="AD2536" s="128"/>
      <c r="AE2536" s="128"/>
      <c r="AF2536" s="128"/>
      <c r="AG2536" s="128"/>
      <c r="AH2536" s="128"/>
    </row>
    <row r="2537" spans="1:34">
      <c r="A2537" s="128"/>
      <c r="B2537" s="128"/>
      <c r="C2537" s="128"/>
      <c r="D2537" s="128"/>
      <c r="E2537" s="128"/>
      <c r="F2537" s="128"/>
      <c r="G2537" s="128"/>
      <c r="H2537" s="128"/>
      <c r="I2537" s="128"/>
      <c r="J2537" s="128"/>
      <c r="K2537" s="128"/>
      <c r="L2537" s="128"/>
      <c r="M2537" s="128"/>
      <c r="N2537" s="128"/>
      <c r="O2537" s="128"/>
      <c r="P2537" s="128"/>
      <c r="Q2537" s="128"/>
      <c r="R2537" s="128"/>
      <c r="S2537" s="128"/>
      <c r="T2537" s="128"/>
      <c r="U2537" s="128"/>
      <c r="V2537" s="128"/>
      <c r="W2537" s="128"/>
      <c r="X2537" s="128"/>
      <c r="Y2537" s="128"/>
      <c r="Z2537" s="128"/>
      <c r="AA2537" s="128"/>
      <c r="AB2537" s="128"/>
      <c r="AC2537" s="128"/>
      <c r="AD2537" s="128"/>
      <c r="AE2537" s="128"/>
      <c r="AF2537" s="128"/>
      <c r="AG2537" s="128"/>
      <c r="AH2537" s="128"/>
    </row>
    <row r="2538" spans="1:34">
      <c r="A2538" s="128"/>
      <c r="B2538" s="128"/>
      <c r="C2538" s="128"/>
      <c r="D2538" s="128"/>
      <c r="E2538" s="128"/>
      <c r="F2538" s="128"/>
      <c r="G2538" s="128"/>
      <c r="H2538" s="128"/>
      <c r="I2538" s="128"/>
      <c r="J2538" s="128"/>
      <c r="K2538" s="128"/>
      <c r="L2538" s="128"/>
      <c r="M2538" s="128"/>
      <c r="N2538" s="128"/>
      <c r="O2538" s="128"/>
      <c r="P2538" s="128"/>
      <c r="Q2538" s="128"/>
      <c r="R2538" s="128"/>
      <c r="S2538" s="128"/>
      <c r="T2538" s="128"/>
      <c r="U2538" s="128"/>
      <c r="V2538" s="128"/>
      <c r="W2538" s="128"/>
      <c r="X2538" s="128"/>
      <c r="Y2538" s="128"/>
      <c r="Z2538" s="128"/>
      <c r="AA2538" s="128"/>
      <c r="AB2538" s="128"/>
      <c r="AC2538" s="128"/>
      <c r="AD2538" s="128"/>
      <c r="AE2538" s="128"/>
      <c r="AF2538" s="128"/>
      <c r="AG2538" s="128"/>
      <c r="AH2538" s="128"/>
    </row>
    <row r="2539" spans="1:34">
      <c r="A2539" s="128"/>
      <c r="B2539" s="128"/>
      <c r="C2539" s="128"/>
      <c r="D2539" s="128"/>
      <c r="E2539" s="128"/>
      <c r="F2539" s="128"/>
      <c r="G2539" s="128"/>
      <c r="H2539" s="128"/>
      <c r="I2539" s="128"/>
      <c r="J2539" s="128"/>
      <c r="K2539" s="128"/>
      <c r="L2539" s="128"/>
      <c r="M2539" s="128"/>
      <c r="N2539" s="128"/>
      <c r="O2539" s="128"/>
      <c r="P2539" s="128"/>
      <c r="Q2539" s="128"/>
      <c r="R2539" s="128"/>
      <c r="S2539" s="128"/>
      <c r="T2539" s="128"/>
      <c r="U2539" s="128"/>
      <c r="V2539" s="128"/>
      <c r="W2539" s="128"/>
      <c r="X2539" s="128"/>
      <c r="Y2539" s="128"/>
      <c r="Z2539" s="128"/>
      <c r="AA2539" s="128"/>
      <c r="AB2539" s="128"/>
      <c r="AC2539" s="128"/>
      <c r="AD2539" s="128"/>
      <c r="AE2539" s="128"/>
      <c r="AF2539" s="128"/>
      <c r="AG2539" s="128"/>
      <c r="AH2539" s="128"/>
    </row>
    <row r="2540" spans="1:34">
      <c r="A2540" s="128"/>
      <c r="B2540" s="128"/>
      <c r="C2540" s="128"/>
      <c r="D2540" s="128"/>
      <c r="E2540" s="128"/>
      <c r="F2540" s="128"/>
      <c r="G2540" s="128"/>
      <c r="H2540" s="128"/>
      <c r="I2540" s="128"/>
      <c r="J2540" s="128"/>
      <c r="K2540" s="128"/>
      <c r="L2540" s="128"/>
      <c r="M2540" s="128"/>
      <c r="N2540" s="128"/>
      <c r="O2540" s="128"/>
      <c r="P2540" s="128"/>
      <c r="Q2540" s="128"/>
      <c r="R2540" s="128"/>
      <c r="S2540" s="128"/>
      <c r="T2540" s="128"/>
      <c r="U2540" s="128"/>
      <c r="V2540" s="128"/>
      <c r="W2540" s="128"/>
      <c r="X2540" s="128"/>
      <c r="Y2540" s="128"/>
      <c r="Z2540" s="128"/>
      <c r="AA2540" s="128"/>
      <c r="AB2540" s="128"/>
      <c r="AC2540" s="128"/>
      <c r="AD2540" s="128"/>
      <c r="AE2540" s="128"/>
      <c r="AF2540" s="128"/>
      <c r="AG2540" s="128"/>
      <c r="AH2540" s="128"/>
    </row>
    <row r="2541" spans="1:34">
      <c r="A2541" s="128"/>
      <c r="B2541" s="128"/>
      <c r="C2541" s="128"/>
      <c r="D2541" s="128"/>
      <c r="E2541" s="128"/>
      <c r="F2541" s="128"/>
      <c r="G2541" s="128"/>
      <c r="H2541" s="128"/>
      <c r="I2541" s="128"/>
      <c r="J2541" s="128"/>
      <c r="K2541" s="128"/>
      <c r="L2541" s="128"/>
      <c r="M2541" s="128"/>
      <c r="N2541" s="128"/>
      <c r="O2541" s="128"/>
      <c r="P2541" s="128"/>
      <c r="Q2541" s="128"/>
      <c r="R2541" s="128"/>
      <c r="S2541" s="128"/>
      <c r="T2541" s="128"/>
      <c r="U2541" s="128"/>
      <c r="V2541" s="128"/>
      <c r="W2541" s="128"/>
      <c r="X2541" s="128"/>
      <c r="Y2541" s="128"/>
      <c r="Z2541" s="128"/>
      <c r="AA2541" s="128"/>
      <c r="AB2541" s="128"/>
      <c r="AC2541" s="128"/>
      <c r="AD2541" s="128"/>
      <c r="AE2541" s="128"/>
      <c r="AF2541" s="128"/>
      <c r="AG2541" s="128"/>
      <c r="AH2541" s="128"/>
    </row>
    <row r="2542" spans="1:34">
      <c r="A2542" s="128"/>
      <c r="B2542" s="128"/>
      <c r="C2542" s="128"/>
      <c r="D2542" s="128"/>
      <c r="E2542" s="128"/>
      <c r="F2542" s="128"/>
      <c r="G2542" s="128"/>
      <c r="H2542" s="128"/>
      <c r="I2542" s="128"/>
      <c r="J2542" s="128"/>
      <c r="K2542" s="128"/>
      <c r="L2542" s="128"/>
      <c r="M2542" s="128"/>
      <c r="N2542" s="128"/>
      <c r="O2542" s="128"/>
      <c r="P2542" s="128"/>
      <c r="Q2542" s="128"/>
      <c r="R2542" s="128"/>
      <c r="S2542" s="128"/>
      <c r="T2542" s="128"/>
      <c r="U2542" s="128"/>
      <c r="V2542" s="128"/>
      <c r="W2542" s="128"/>
      <c r="X2542" s="128"/>
      <c r="Y2542" s="128"/>
      <c r="Z2542" s="128"/>
      <c r="AA2542" s="128"/>
      <c r="AB2542" s="128"/>
      <c r="AC2542" s="128"/>
      <c r="AD2542" s="128"/>
      <c r="AE2542" s="128"/>
      <c r="AF2542" s="128"/>
      <c r="AG2542" s="128"/>
      <c r="AH2542" s="128"/>
    </row>
    <row r="2543" spans="1:34">
      <c r="A2543" s="128"/>
      <c r="B2543" s="128"/>
      <c r="C2543" s="128"/>
      <c r="D2543" s="128"/>
      <c r="E2543" s="128"/>
      <c r="F2543" s="128"/>
      <c r="G2543" s="128"/>
      <c r="H2543" s="128"/>
      <c r="I2543" s="128"/>
      <c r="J2543" s="128"/>
      <c r="K2543" s="128"/>
      <c r="L2543" s="128"/>
      <c r="M2543" s="128"/>
      <c r="N2543" s="128"/>
      <c r="O2543" s="128"/>
      <c r="P2543" s="128"/>
      <c r="Q2543" s="128"/>
      <c r="R2543" s="128"/>
      <c r="S2543" s="128"/>
      <c r="T2543" s="128"/>
      <c r="U2543" s="128"/>
      <c r="V2543" s="128"/>
      <c r="W2543" s="128"/>
      <c r="X2543" s="128"/>
      <c r="Y2543" s="128"/>
      <c r="Z2543" s="128"/>
      <c r="AA2543" s="128"/>
      <c r="AB2543" s="128"/>
      <c r="AC2543" s="128"/>
      <c r="AD2543" s="128"/>
      <c r="AE2543" s="128"/>
      <c r="AF2543" s="128"/>
      <c r="AG2543" s="128"/>
      <c r="AH2543" s="128"/>
    </row>
    <row r="2544" spans="1:34">
      <c r="A2544" s="128"/>
      <c r="B2544" s="128"/>
      <c r="C2544" s="128"/>
      <c r="D2544" s="128"/>
      <c r="E2544" s="128"/>
      <c r="F2544" s="128"/>
      <c r="G2544" s="128"/>
      <c r="H2544" s="128"/>
      <c r="I2544" s="128"/>
      <c r="J2544" s="128"/>
      <c r="K2544" s="128"/>
      <c r="L2544" s="128"/>
      <c r="M2544" s="128"/>
      <c r="N2544" s="128"/>
      <c r="O2544" s="128"/>
      <c r="P2544" s="128"/>
      <c r="Q2544" s="128"/>
      <c r="R2544" s="128"/>
      <c r="S2544" s="128"/>
      <c r="T2544" s="128"/>
      <c r="U2544" s="128"/>
      <c r="V2544" s="128"/>
      <c r="W2544" s="128"/>
      <c r="X2544" s="128"/>
      <c r="Y2544" s="128"/>
      <c r="Z2544" s="128"/>
      <c r="AA2544" s="128"/>
      <c r="AB2544" s="128"/>
      <c r="AC2544" s="128"/>
      <c r="AD2544" s="128"/>
      <c r="AE2544" s="128"/>
      <c r="AF2544" s="128"/>
      <c r="AG2544" s="128"/>
      <c r="AH2544" s="128"/>
    </row>
    <row r="2545" spans="1:34">
      <c r="A2545" s="128"/>
      <c r="B2545" s="128"/>
      <c r="C2545" s="128"/>
      <c r="D2545" s="128"/>
      <c r="E2545" s="128"/>
      <c r="F2545" s="128"/>
      <c r="G2545" s="128"/>
      <c r="H2545" s="128"/>
      <c r="I2545" s="128"/>
      <c r="J2545" s="128"/>
      <c r="K2545" s="128"/>
      <c r="L2545" s="128"/>
      <c r="M2545" s="128"/>
      <c r="N2545" s="128"/>
      <c r="O2545" s="128"/>
      <c r="P2545" s="128"/>
      <c r="Q2545" s="128"/>
      <c r="R2545" s="128"/>
      <c r="S2545" s="128"/>
      <c r="T2545" s="128"/>
      <c r="U2545" s="128"/>
      <c r="V2545" s="128"/>
      <c r="W2545" s="128"/>
      <c r="X2545" s="128"/>
      <c r="Y2545" s="128"/>
      <c r="Z2545" s="128"/>
      <c r="AA2545" s="128"/>
      <c r="AB2545" s="128"/>
      <c r="AC2545" s="128"/>
      <c r="AD2545" s="128"/>
      <c r="AE2545" s="128"/>
      <c r="AF2545" s="128"/>
      <c r="AG2545" s="128"/>
      <c r="AH2545" s="128"/>
    </row>
    <row r="2546" spans="1:34">
      <c r="A2546" s="128"/>
      <c r="B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28"/>
      <c r="AA2546" s="128"/>
      <c r="AB2546" s="128"/>
      <c r="AC2546" s="128"/>
      <c r="AD2546" s="128"/>
      <c r="AE2546" s="128"/>
      <c r="AF2546" s="128"/>
      <c r="AG2546" s="128"/>
      <c r="AH2546" s="128"/>
    </row>
    <row r="2547" spans="1:34">
      <c r="A2547" s="128"/>
      <c r="B2547" s="128"/>
      <c r="C2547" s="128"/>
      <c r="D2547" s="128"/>
      <c r="E2547" s="128"/>
      <c r="F2547" s="128"/>
      <c r="G2547" s="128"/>
      <c r="H2547" s="128"/>
      <c r="I2547" s="128"/>
      <c r="J2547" s="128"/>
      <c r="K2547" s="128"/>
      <c r="L2547" s="128"/>
      <c r="M2547" s="128"/>
      <c r="N2547" s="128"/>
      <c r="O2547" s="128"/>
      <c r="P2547" s="128"/>
      <c r="Q2547" s="128"/>
      <c r="R2547" s="128"/>
      <c r="S2547" s="128"/>
      <c r="T2547" s="128"/>
      <c r="U2547" s="128"/>
      <c r="V2547" s="128"/>
      <c r="W2547" s="128"/>
      <c r="X2547" s="128"/>
      <c r="Y2547" s="128"/>
      <c r="Z2547" s="128"/>
      <c r="AA2547" s="128"/>
      <c r="AB2547" s="128"/>
      <c r="AC2547" s="128"/>
      <c r="AD2547" s="128"/>
      <c r="AE2547" s="128"/>
      <c r="AF2547" s="128"/>
      <c r="AG2547" s="128"/>
      <c r="AH2547" s="128"/>
    </row>
    <row r="2548" spans="1:34">
      <c r="A2548" s="128"/>
      <c r="B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28"/>
      <c r="AA2548" s="128"/>
      <c r="AB2548" s="128"/>
      <c r="AC2548" s="128"/>
      <c r="AD2548" s="128"/>
      <c r="AE2548" s="128"/>
      <c r="AF2548" s="128"/>
      <c r="AG2548" s="128"/>
      <c r="AH2548" s="128"/>
    </row>
    <row r="2549" spans="1:34">
      <c r="A2549" s="128"/>
      <c r="B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28"/>
      <c r="AA2549" s="128"/>
      <c r="AB2549" s="128"/>
      <c r="AC2549" s="128"/>
      <c r="AD2549" s="128"/>
      <c r="AE2549" s="128"/>
      <c r="AF2549" s="128"/>
      <c r="AG2549" s="128"/>
      <c r="AH2549" s="128"/>
    </row>
    <row r="2550" spans="1:34">
      <c r="A2550" s="128"/>
      <c r="B2550" s="128"/>
      <c r="C2550" s="128"/>
      <c r="D2550" s="128"/>
      <c r="E2550" s="128"/>
      <c r="F2550" s="128"/>
      <c r="G2550" s="128"/>
      <c r="H2550" s="128"/>
      <c r="I2550" s="128"/>
      <c r="J2550" s="128"/>
      <c r="K2550" s="128"/>
      <c r="L2550" s="128"/>
      <c r="M2550" s="128"/>
      <c r="N2550" s="128"/>
      <c r="O2550" s="128"/>
      <c r="P2550" s="128"/>
      <c r="Q2550" s="128"/>
      <c r="R2550" s="128"/>
      <c r="S2550" s="128"/>
      <c r="T2550" s="128"/>
      <c r="U2550" s="128"/>
      <c r="V2550" s="128"/>
      <c r="W2550" s="128"/>
      <c r="X2550" s="128"/>
      <c r="Y2550" s="128"/>
      <c r="Z2550" s="128"/>
      <c r="AA2550" s="128"/>
      <c r="AB2550" s="128"/>
      <c r="AC2550" s="128"/>
      <c r="AD2550" s="128"/>
      <c r="AE2550" s="128"/>
      <c r="AF2550" s="128"/>
      <c r="AG2550" s="128"/>
      <c r="AH2550" s="128"/>
    </row>
    <row r="2551" spans="1:34">
      <c r="A2551" s="128"/>
      <c r="B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28"/>
      <c r="AA2551" s="128"/>
      <c r="AB2551" s="128"/>
      <c r="AC2551" s="128"/>
      <c r="AD2551" s="128"/>
      <c r="AE2551" s="128"/>
      <c r="AF2551" s="128"/>
      <c r="AG2551" s="128"/>
      <c r="AH2551" s="128"/>
    </row>
    <row r="2552" spans="1:34">
      <c r="A2552" s="128"/>
      <c r="B2552" s="128"/>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X2552" s="128"/>
      <c r="Y2552" s="128"/>
      <c r="Z2552" s="128"/>
      <c r="AA2552" s="128"/>
      <c r="AB2552" s="128"/>
      <c r="AC2552" s="128"/>
      <c r="AD2552" s="128"/>
      <c r="AE2552" s="128"/>
      <c r="AF2552" s="128"/>
      <c r="AG2552" s="128"/>
      <c r="AH2552" s="128"/>
    </row>
    <row r="2553" spans="1:34">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X2553" s="128"/>
      <c r="Y2553" s="128"/>
      <c r="Z2553" s="128"/>
      <c r="AA2553" s="128"/>
      <c r="AB2553" s="128"/>
      <c r="AC2553" s="128"/>
      <c r="AD2553" s="128"/>
      <c r="AE2553" s="128"/>
      <c r="AF2553" s="128"/>
      <c r="AG2553" s="128"/>
      <c r="AH2553" s="128"/>
    </row>
    <row r="2554" spans="1:34">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X2554" s="128"/>
      <c r="Y2554" s="128"/>
      <c r="Z2554" s="128"/>
      <c r="AA2554" s="128"/>
      <c r="AB2554" s="128"/>
      <c r="AC2554" s="128"/>
      <c r="AD2554" s="128"/>
      <c r="AE2554" s="128"/>
      <c r="AF2554" s="128"/>
      <c r="AG2554" s="128"/>
      <c r="AH2554" s="128"/>
    </row>
    <row r="2555" spans="1:34">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X2555" s="128"/>
      <c r="Y2555" s="128"/>
      <c r="Z2555" s="128"/>
      <c r="AA2555" s="128"/>
      <c r="AB2555" s="128"/>
      <c r="AC2555" s="128"/>
      <c r="AD2555" s="128"/>
      <c r="AE2555" s="128"/>
      <c r="AF2555" s="128"/>
      <c r="AG2555" s="128"/>
      <c r="AH2555" s="128"/>
    </row>
    <row r="2556" spans="1:34">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X2556" s="128"/>
      <c r="Y2556" s="128"/>
      <c r="Z2556" s="128"/>
      <c r="AA2556" s="128"/>
      <c r="AB2556" s="128"/>
      <c r="AC2556" s="128"/>
      <c r="AD2556" s="128"/>
      <c r="AE2556" s="128"/>
      <c r="AF2556" s="128"/>
      <c r="AG2556" s="128"/>
      <c r="AH2556" s="128"/>
    </row>
    <row r="2557" spans="1:34">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X2557" s="128"/>
      <c r="Y2557" s="128"/>
      <c r="Z2557" s="128"/>
      <c r="AA2557" s="128"/>
      <c r="AB2557" s="128"/>
      <c r="AC2557" s="128"/>
      <c r="AD2557" s="128"/>
      <c r="AE2557" s="128"/>
      <c r="AF2557" s="128"/>
      <c r="AG2557" s="128"/>
      <c r="AH2557" s="128"/>
    </row>
    <row r="2558" spans="1:34">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X2558" s="128"/>
      <c r="Y2558" s="128"/>
      <c r="Z2558" s="128"/>
      <c r="AA2558" s="128"/>
      <c r="AB2558" s="128"/>
      <c r="AC2558" s="128"/>
      <c r="AD2558" s="128"/>
      <c r="AE2558" s="128"/>
      <c r="AF2558" s="128"/>
      <c r="AG2558" s="128"/>
      <c r="AH2558" s="128"/>
    </row>
    <row r="2559" spans="1:34">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X2559" s="128"/>
      <c r="Y2559" s="128"/>
      <c r="Z2559" s="128"/>
      <c r="AA2559" s="128"/>
      <c r="AB2559" s="128"/>
      <c r="AC2559" s="128"/>
      <c r="AD2559" s="128"/>
      <c r="AE2559" s="128"/>
      <c r="AF2559" s="128"/>
      <c r="AG2559" s="128"/>
      <c r="AH2559" s="128"/>
    </row>
    <row r="2560" spans="1:34">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X2560" s="128"/>
      <c r="Y2560" s="128"/>
      <c r="Z2560" s="128"/>
      <c r="AA2560" s="128"/>
      <c r="AB2560" s="128"/>
      <c r="AC2560" s="128"/>
      <c r="AD2560" s="128"/>
      <c r="AE2560" s="128"/>
      <c r="AF2560" s="128"/>
      <c r="AG2560" s="128"/>
      <c r="AH2560" s="128"/>
    </row>
    <row r="2561" spans="1:34">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X2561" s="128"/>
      <c r="Y2561" s="128"/>
      <c r="Z2561" s="128"/>
      <c r="AA2561" s="128"/>
      <c r="AB2561" s="128"/>
      <c r="AC2561" s="128"/>
      <c r="AD2561" s="128"/>
      <c r="AE2561" s="128"/>
      <c r="AF2561" s="128"/>
      <c r="AG2561" s="128"/>
      <c r="AH2561" s="128"/>
    </row>
    <row r="2562" spans="1:34">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X2562" s="128"/>
      <c r="Y2562" s="128"/>
      <c r="Z2562" s="128"/>
      <c r="AA2562" s="128"/>
      <c r="AB2562" s="128"/>
      <c r="AC2562" s="128"/>
      <c r="AD2562" s="128"/>
      <c r="AE2562" s="128"/>
      <c r="AF2562" s="128"/>
      <c r="AG2562" s="128"/>
      <c r="AH2562" s="128"/>
    </row>
    <row r="2563" spans="1:34">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X2563" s="128"/>
      <c r="Y2563" s="128"/>
      <c r="Z2563" s="128"/>
      <c r="AA2563" s="128"/>
      <c r="AB2563" s="128"/>
      <c r="AC2563" s="128"/>
      <c r="AD2563" s="128"/>
      <c r="AE2563" s="128"/>
      <c r="AF2563" s="128"/>
      <c r="AG2563" s="128"/>
      <c r="AH2563" s="128"/>
    </row>
    <row r="2564" spans="1:34">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X2564" s="128"/>
      <c r="Y2564" s="128"/>
      <c r="Z2564" s="128"/>
      <c r="AA2564" s="128"/>
      <c r="AB2564" s="128"/>
      <c r="AC2564" s="128"/>
      <c r="AD2564" s="128"/>
      <c r="AE2564" s="128"/>
      <c r="AF2564" s="128"/>
      <c r="AG2564" s="128"/>
      <c r="AH2564" s="128"/>
    </row>
    <row r="2565" spans="1:34">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X2565" s="128"/>
      <c r="Y2565" s="128"/>
      <c r="Z2565" s="128"/>
      <c r="AA2565" s="128"/>
      <c r="AB2565" s="128"/>
      <c r="AC2565" s="128"/>
      <c r="AD2565" s="128"/>
      <c r="AE2565" s="128"/>
      <c r="AF2565" s="128"/>
      <c r="AG2565" s="128"/>
      <c r="AH2565" s="128"/>
    </row>
    <row r="2566" spans="1:34">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X2566" s="128"/>
      <c r="Y2566" s="128"/>
      <c r="Z2566" s="128"/>
      <c r="AA2566" s="128"/>
      <c r="AB2566" s="128"/>
      <c r="AC2566" s="128"/>
      <c r="AD2566" s="128"/>
      <c r="AE2566" s="128"/>
      <c r="AF2566" s="128"/>
      <c r="AG2566" s="128"/>
      <c r="AH2566" s="128"/>
    </row>
    <row r="2567" spans="1:34">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X2567" s="128"/>
      <c r="Y2567" s="128"/>
      <c r="Z2567" s="128"/>
      <c r="AA2567" s="128"/>
      <c r="AB2567" s="128"/>
      <c r="AC2567" s="128"/>
      <c r="AD2567" s="128"/>
      <c r="AE2567" s="128"/>
      <c r="AF2567" s="128"/>
      <c r="AG2567" s="128"/>
      <c r="AH2567" s="128"/>
    </row>
    <row r="2568" spans="1:34">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X2568" s="128"/>
      <c r="Y2568" s="128"/>
      <c r="Z2568" s="128"/>
      <c r="AA2568" s="128"/>
      <c r="AB2568" s="128"/>
      <c r="AC2568" s="128"/>
      <c r="AD2568" s="128"/>
      <c r="AE2568" s="128"/>
      <c r="AF2568" s="128"/>
      <c r="AG2568" s="128"/>
      <c r="AH2568" s="128"/>
    </row>
    <row r="2569" spans="1:34">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X2569" s="128"/>
      <c r="Y2569" s="128"/>
      <c r="Z2569" s="128"/>
      <c r="AA2569" s="128"/>
      <c r="AB2569" s="128"/>
      <c r="AC2569" s="128"/>
      <c r="AD2569" s="128"/>
      <c r="AE2569" s="128"/>
      <c r="AF2569" s="128"/>
      <c r="AG2569" s="128"/>
      <c r="AH2569" s="128"/>
    </row>
    <row r="2570" spans="1:34">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X2570" s="128"/>
      <c r="Y2570" s="128"/>
      <c r="Z2570" s="128"/>
      <c r="AA2570" s="128"/>
      <c r="AB2570" s="128"/>
      <c r="AC2570" s="128"/>
      <c r="AD2570" s="128"/>
      <c r="AE2570" s="128"/>
      <c r="AF2570" s="128"/>
      <c r="AG2570" s="128"/>
      <c r="AH2570" s="128"/>
    </row>
    <row r="2571" spans="1:34">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X2571" s="128"/>
      <c r="Y2571" s="128"/>
      <c r="Z2571" s="128"/>
      <c r="AA2571" s="128"/>
      <c r="AB2571" s="128"/>
      <c r="AC2571" s="128"/>
      <c r="AD2571" s="128"/>
      <c r="AE2571" s="128"/>
      <c r="AF2571" s="128"/>
      <c r="AG2571" s="128"/>
      <c r="AH2571" s="128"/>
    </row>
    <row r="2572" spans="1:34">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X2572" s="128"/>
      <c r="Y2572" s="128"/>
      <c r="Z2572" s="128"/>
      <c r="AA2572" s="128"/>
      <c r="AB2572" s="128"/>
      <c r="AC2572" s="128"/>
      <c r="AD2572" s="128"/>
      <c r="AE2572" s="128"/>
      <c r="AF2572" s="128"/>
      <c r="AG2572" s="128"/>
      <c r="AH2572" s="128"/>
    </row>
    <row r="2573" spans="1:34">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X2573" s="128"/>
      <c r="Y2573" s="128"/>
      <c r="Z2573" s="128"/>
      <c r="AA2573" s="128"/>
      <c r="AB2573" s="128"/>
      <c r="AC2573" s="128"/>
      <c r="AD2573" s="128"/>
      <c r="AE2573" s="128"/>
      <c r="AF2573" s="128"/>
      <c r="AG2573" s="128"/>
      <c r="AH2573" s="128"/>
    </row>
    <row r="2574" spans="1:34">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X2574" s="128"/>
      <c r="Y2574" s="128"/>
      <c r="Z2574" s="128"/>
      <c r="AA2574" s="128"/>
      <c r="AB2574" s="128"/>
      <c r="AC2574" s="128"/>
      <c r="AD2574" s="128"/>
      <c r="AE2574" s="128"/>
      <c r="AF2574" s="128"/>
      <c r="AG2574" s="128"/>
      <c r="AH2574" s="128"/>
    </row>
    <row r="2575" spans="1:34">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X2575" s="128"/>
      <c r="Y2575" s="128"/>
      <c r="Z2575" s="128"/>
      <c r="AA2575" s="128"/>
      <c r="AB2575" s="128"/>
      <c r="AC2575" s="128"/>
      <c r="AD2575" s="128"/>
      <c r="AE2575" s="128"/>
      <c r="AF2575" s="128"/>
      <c r="AG2575" s="128"/>
      <c r="AH2575" s="128"/>
    </row>
    <row r="2576" spans="1:34">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X2576" s="128"/>
      <c r="Y2576" s="128"/>
      <c r="Z2576" s="128"/>
      <c r="AA2576" s="128"/>
      <c r="AB2576" s="128"/>
      <c r="AC2576" s="128"/>
      <c r="AD2576" s="128"/>
      <c r="AE2576" s="128"/>
      <c r="AF2576" s="128"/>
      <c r="AG2576" s="128"/>
      <c r="AH2576" s="128"/>
    </row>
    <row r="2577" spans="1:34">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X2577" s="128"/>
      <c r="Y2577" s="128"/>
      <c r="Z2577" s="128"/>
      <c r="AA2577" s="128"/>
      <c r="AB2577" s="128"/>
      <c r="AC2577" s="128"/>
      <c r="AD2577" s="128"/>
      <c r="AE2577" s="128"/>
      <c r="AF2577" s="128"/>
      <c r="AG2577" s="128"/>
      <c r="AH2577" s="128"/>
    </row>
    <row r="2578" spans="1:34">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V2578" s="128"/>
      <c r="W2578" s="128"/>
      <c r="X2578" s="128"/>
      <c r="Y2578" s="128"/>
      <c r="Z2578" s="128"/>
      <c r="AA2578" s="128"/>
      <c r="AB2578" s="128"/>
      <c r="AC2578" s="128"/>
      <c r="AD2578" s="128"/>
      <c r="AE2578" s="128"/>
      <c r="AF2578" s="128"/>
      <c r="AG2578" s="128"/>
      <c r="AH2578" s="128"/>
    </row>
    <row r="2579" spans="1:34">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V2579" s="128"/>
      <c r="W2579" s="128"/>
      <c r="X2579" s="128"/>
      <c r="Y2579" s="128"/>
      <c r="Z2579" s="128"/>
      <c r="AA2579" s="128"/>
      <c r="AB2579" s="128"/>
      <c r="AC2579" s="128"/>
      <c r="AD2579" s="128"/>
      <c r="AE2579" s="128"/>
      <c r="AF2579" s="128"/>
      <c r="AG2579" s="128"/>
      <c r="AH2579" s="128"/>
    </row>
    <row r="2580" spans="1:34">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V2580" s="128"/>
      <c r="W2580" s="128"/>
      <c r="X2580" s="128"/>
      <c r="Y2580" s="128"/>
      <c r="Z2580" s="128"/>
      <c r="AA2580" s="128"/>
      <c r="AB2580" s="128"/>
      <c r="AC2580" s="128"/>
      <c r="AD2580" s="128"/>
      <c r="AE2580" s="128"/>
      <c r="AF2580" s="128"/>
      <c r="AG2580" s="128"/>
      <c r="AH2580" s="128"/>
    </row>
    <row r="2581" spans="1:34">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V2581" s="128"/>
      <c r="W2581" s="128"/>
      <c r="X2581" s="128"/>
      <c r="Y2581" s="128"/>
      <c r="Z2581" s="128"/>
      <c r="AA2581" s="128"/>
      <c r="AB2581" s="128"/>
      <c r="AC2581" s="128"/>
      <c r="AD2581" s="128"/>
      <c r="AE2581" s="128"/>
      <c r="AF2581" s="128"/>
      <c r="AG2581" s="128"/>
      <c r="AH2581" s="128"/>
    </row>
    <row r="2582" spans="1:34">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V2582" s="128"/>
      <c r="W2582" s="128"/>
      <c r="X2582" s="128"/>
      <c r="Y2582" s="128"/>
      <c r="Z2582" s="128"/>
      <c r="AA2582" s="128"/>
      <c r="AB2582" s="128"/>
      <c r="AC2582" s="128"/>
      <c r="AD2582" s="128"/>
      <c r="AE2582" s="128"/>
      <c r="AF2582" s="128"/>
      <c r="AG2582" s="128"/>
      <c r="AH2582" s="128"/>
    </row>
    <row r="2583" spans="1:34">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V2583" s="128"/>
      <c r="W2583" s="128"/>
      <c r="X2583" s="128"/>
      <c r="Y2583" s="128"/>
      <c r="Z2583" s="128"/>
      <c r="AA2583" s="128"/>
      <c r="AB2583" s="128"/>
      <c r="AC2583" s="128"/>
      <c r="AD2583" s="128"/>
      <c r="AE2583" s="128"/>
      <c r="AF2583" s="128"/>
      <c r="AG2583" s="128"/>
      <c r="AH2583" s="128"/>
    </row>
    <row r="2584" spans="1:34">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V2584" s="128"/>
      <c r="W2584" s="128"/>
      <c r="X2584" s="128"/>
      <c r="Y2584" s="128"/>
      <c r="Z2584" s="128"/>
      <c r="AA2584" s="128"/>
      <c r="AB2584" s="128"/>
      <c r="AC2584" s="128"/>
      <c r="AD2584" s="128"/>
      <c r="AE2584" s="128"/>
      <c r="AF2584" s="128"/>
      <c r="AG2584" s="128"/>
      <c r="AH2584" s="128"/>
    </row>
    <row r="2585" spans="1:34">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V2585" s="128"/>
      <c r="W2585" s="128"/>
      <c r="X2585" s="128"/>
      <c r="Y2585" s="128"/>
      <c r="Z2585" s="128"/>
      <c r="AA2585" s="128"/>
      <c r="AB2585" s="128"/>
      <c r="AC2585" s="128"/>
      <c r="AD2585" s="128"/>
      <c r="AE2585" s="128"/>
      <c r="AF2585" s="128"/>
      <c r="AG2585" s="128"/>
      <c r="AH2585" s="128"/>
    </row>
    <row r="2586" spans="1:34">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V2586" s="128"/>
      <c r="W2586" s="128"/>
      <c r="X2586" s="128"/>
      <c r="Y2586" s="128"/>
      <c r="Z2586" s="128"/>
      <c r="AA2586" s="128"/>
      <c r="AB2586" s="128"/>
      <c r="AC2586" s="128"/>
      <c r="AD2586" s="128"/>
      <c r="AE2586" s="128"/>
      <c r="AF2586" s="128"/>
      <c r="AG2586" s="128"/>
      <c r="AH2586" s="128"/>
    </row>
    <row r="2587" spans="1:34">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V2587" s="128"/>
      <c r="W2587" s="128"/>
      <c r="X2587" s="128"/>
      <c r="Y2587" s="128"/>
      <c r="Z2587" s="128"/>
      <c r="AA2587" s="128"/>
      <c r="AB2587" s="128"/>
      <c r="AC2587" s="128"/>
      <c r="AD2587" s="128"/>
      <c r="AE2587" s="128"/>
      <c r="AF2587" s="128"/>
      <c r="AG2587" s="128"/>
      <c r="AH2587" s="128"/>
    </row>
    <row r="2588" spans="1:34">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V2588" s="128"/>
      <c r="W2588" s="128"/>
      <c r="X2588" s="128"/>
      <c r="Y2588" s="128"/>
      <c r="Z2588" s="128"/>
      <c r="AA2588" s="128"/>
      <c r="AB2588" s="128"/>
      <c r="AC2588" s="128"/>
      <c r="AD2588" s="128"/>
      <c r="AE2588" s="128"/>
      <c r="AF2588" s="128"/>
      <c r="AG2588" s="128"/>
      <c r="AH2588" s="128"/>
    </row>
    <row r="2589" spans="1:34">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V2589" s="128"/>
      <c r="W2589" s="128"/>
      <c r="X2589" s="128"/>
      <c r="Y2589" s="128"/>
      <c r="Z2589" s="128"/>
      <c r="AA2589" s="128"/>
      <c r="AB2589" s="128"/>
      <c r="AC2589" s="128"/>
      <c r="AD2589" s="128"/>
      <c r="AE2589" s="128"/>
      <c r="AF2589" s="128"/>
      <c r="AG2589" s="128"/>
      <c r="AH2589" s="128"/>
    </row>
    <row r="2590" spans="1:34">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V2590" s="128"/>
      <c r="W2590" s="128"/>
      <c r="X2590" s="128"/>
      <c r="Y2590" s="128"/>
      <c r="Z2590" s="128"/>
      <c r="AA2590" s="128"/>
      <c r="AB2590" s="128"/>
      <c r="AC2590" s="128"/>
      <c r="AD2590" s="128"/>
      <c r="AE2590" s="128"/>
      <c r="AF2590" s="128"/>
      <c r="AG2590" s="128"/>
      <c r="AH2590" s="128"/>
    </row>
    <row r="2591" spans="1:34">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V2591" s="128"/>
      <c r="W2591" s="128"/>
      <c r="X2591" s="128"/>
      <c r="Y2591" s="128"/>
      <c r="Z2591" s="128"/>
      <c r="AA2591" s="128"/>
      <c r="AB2591" s="128"/>
      <c r="AC2591" s="128"/>
      <c r="AD2591" s="128"/>
      <c r="AE2591" s="128"/>
      <c r="AF2591" s="128"/>
      <c r="AG2591" s="128"/>
      <c r="AH2591" s="128"/>
    </row>
    <row r="2592" spans="1:34">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V2592" s="128"/>
      <c r="W2592" s="128"/>
      <c r="X2592" s="128"/>
      <c r="Y2592" s="128"/>
      <c r="Z2592" s="128"/>
      <c r="AA2592" s="128"/>
      <c r="AB2592" s="128"/>
      <c r="AC2592" s="128"/>
      <c r="AD2592" s="128"/>
      <c r="AE2592" s="128"/>
      <c r="AF2592" s="128"/>
      <c r="AG2592" s="128"/>
      <c r="AH2592" s="128"/>
    </row>
    <row r="2593" spans="1:34">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V2593" s="128"/>
      <c r="W2593" s="128"/>
      <c r="X2593" s="128"/>
      <c r="Y2593" s="128"/>
      <c r="Z2593" s="128"/>
      <c r="AA2593" s="128"/>
      <c r="AB2593" s="128"/>
      <c r="AC2593" s="128"/>
      <c r="AD2593" s="128"/>
      <c r="AE2593" s="128"/>
      <c r="AF2593" s="128"/>
      <c r="AG2593" s="128"/>
      <c r="AH2593" s="128"/>
    </row>
    <row r="2594" spans="1:34">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V2594" s="128"/>
      <c r="W2594" s="128"/>
      <c r="X2594" s="128"/>
      <c r="Y2594" s="128"/>
      <c r="Z2594" s="128"/>
      <c r="AA2594" s="128"/>
      <c r="AB2594" s="128"/>
      <c r="AC2594" s="128"/>
      <c r="AD2594" s="128"/>
      <c r="AE2594" s="128"/>
      <c r="AF2594" s="128"/>
      <c r="AG2594" s="128"/>
      <c r="AH2594" s="128"/>
    </row>
    <row r="2595" spans="1:34">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V2595" s="128"/>
      <c r="W2595" s="128"/>
      <c r="X2595" s="128"/>
      <c r="Y2595" s="128"/>
      <c r="Z2595" s="128"/>
      <c r="AA2595" s="128"/>
      <c r="AB2595" s="128"/>
      <c r="AC2595" s="128"/>
      <c r="AD2595" s="128"/>
      <c r="AE2595" s="128"/>
      <c r="AF2595" s="128"/>
      <c r="AG2595" s="128"/>
      <c r="AH2595" s="128"/>
    </row>
    <row r="2596" spans="1:34">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V2596" s="128"/>
      <c r="W2596" s="128"/>
      <c r="X2596" s="128"/>
      <c r="Y2596" s="128"/>
      <c r="Z2596" s="128"/>
      <c r="AA2596" s="128"/>
      <c r="AB2596" s="128"/>
      <c r="AC2596" s="128"/>
      <c r="AD2596" s="128"/>
      <c r="AE2596" s="128"/>
      <c r="AF2596" s="128"/>
      <c r="AG2596" s="128"/>
      <c r="AH2596" s="128"/>
    </row>
    <row r="2597" spans="1:34">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V2597" s="128"/>
      <c r="W2597" s="128"/>
      <c r="X2597" s="128"/>
      <c r="Y2597" s="128"/>
      <c r="Z2597" s="128"/>
      <c r="AA2597" s="128"/>
      <c r="AB2597" s="128"/>
      <c r="AC2597" s="128"/>
      <c r="AD2597" s="128"/>
      <c r="AE2597" s="128"/>
      <c r="AF2597" s="128"/>
      <c r="AG2597" s="128"/>
      <c r="AH2597" s="128"/>
    </row>
    <row r="2598" spans="1:34">
      <c r="A2598" s="128"/>
      <c r="B2598" s="338"/>
      <c r="C2598" s="338"/>
      <c r="D2598" s="338"/>
      <c r="E2598" s="338"/>
      <c r="F2598" s="338"/>
      <c r="G2598" s="338"/>
      <c r="H2598" s="338"/>
      <c r="I2598" s="338"/>
      <c r="J2598" s="338"/>
      <c r="K2598" s="338"/>
      <c r="L2598" s="338"/>
      <c r="M2598" s="338"/>
      <c r="N2598" s="338"/>
      <c r="O2598" s="338"/>
      <c r="P2598" s="338"/>
      <c r="Q2598" s="338"/>
      <c r="R2598" s="338"/>
      <c r="S2598" s="338"/>
      <c r="T2598" s="338"/>
      <c r="U2598" s="338"/>
      <c r="V2598" s="338"/>
      <c r="W2598" s="338"/>
      <c r="X2598" s="338"/>
      <c r="Y2598" s="338"/>
      <c r="Z2598" s="338"/>
      <c r="AA2598" s="338"/>
      <c r="AB2598" s="338"/>
      <c r="AC2598" s="338"/>
      <c r="AD2598" s="338"/>
      <c r="AE2598" s="338"/>
      <c r="AF2598" s="338"/>
      <c r="AG2598" s="338"/>
      <c r="AH2598" s="338"/>
    </row>
    <row r="2599" spans="1:34">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V2599" s="128"/>
      <c r="W2599" s="128"/>
      <c r="X2599" s="128"/>
      <c r="Y2599" s="128"/>
      <c r="Z2599" s="128"/>
      <c r="AA2599" s="128"/>
      <c r="AB2599" s="128"/>
      <c r="AC2599" s="128"/>
      <c r="AD2599" s="128"/>
      <c r="AE2599" s="128"/>
      <c r="AF2599" s="128"/>
      <c r="AG2599" s="128"/>
      <c r="AH2599" s="128"/>
    </row>
    <row r="2600" spans="1:34">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V2600" s="128"/>
      <c r="W2600" s="128"/>
      <c r="X2600" s="128"/>
      <c r="Y2600" s="128"/>
      <c r="Z2600" s="128"/>
      <c r="AA2600" s="128"/>
      <c r="AB2600" s="128"/>
      <c r="AC2600" s="128"/>
      <c r="AD2600" s="128"/>
      <c r="AE2600" s="128"/>
      <c r="AF2600" s="128"/>
      <c r="AG2600" s="128"/>
      <c r="AH2600" s="128"/>
    </row>
    <row r="2601" spans="1:34">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V2601" s="128"/>
      <c r="W2601" s="128"/>
      <c r="X2601" s="128"/>
      <c r="Y2601" s="128"/>
      <c r="Z2601" s="128"/>
      <c r="AA2601" s="128"/>
      <c r="AB2601" s="128"/>
      <c r="AC2601" s="128"/>
      <c r="AD2601" s="128"/>
      <c r="AE2601" s="128"/>
      <c r="AF2601" s="128"/>
      <c r="AG2601" s="128"/>
      <c r="AH2601" s="128"/>
    </row>
    <row r="2602" spans="1:34">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V2602" s="128"/>
      <c r="W2602" s="128"/>
      <c r="X2602" s="128"/>
      <c r="Y2602" s="128"/>
      <c r="Z2602" s="128"/>
      <c r="AA2602" s="128"/>
      <c r="AB2602" s="128"/>
      <c r="AC2602" s="128"/>
      <c r="AD2602" s="128"/>
      <c r="AE2602" s="128"/>
      <c r="AF2602" s="128"/>
      <c r="AG2602" s="128"/>
      <c r="AH2602" s="128"/>
    </row>
    <row r="2603" spans="1:34">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V2603" s="128"/>
      <c r="W2603" s="128"/>
      <c r="X2603" s="128"/>
      <c r="Y2603" s="128"/>
      <c r="Z2603" s="128"/>
      <c r="AA2603" s="128"/>
      <c r="AB2603" s="128"/>
      <c r="AC2603" s="128"/>
      <c r="AD2603" s="128"/>
      <c r="AE2603" s="128"/>
      <c r="AF2603" s="128"/>
      <c r="AG2603" s="128"/>
      <c r="AH2603" s="128"/>
    </row>
    <row r="2604" spans="1:34">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V2604" s="128"/>
      <c r="W2604" s="128"/>
      <c r="X2604" s="128"/>
      <c r="Y2604" s="128"/>
      <c r="Z2604" s="128"/>
      <c r="AA2604" s="128"/>
      <c r="AB2604" s="128"/>
      <c r="AC2604" s="128"/>
      <c r="AD2604" s="128"/>
      <c r="AE2604" s="128"/>
      <c r="AF2604" s="128"/>
      <c r="AG2604" s="128"/>
      <c r="AH2604" s="128"/>
    </row>
    <row r="2605" spans="1:34">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V2605" s="128"/>
      <c r="W2605" s="128"/>
      <c r="X2605" s="128"/>
      <c r="Y2605" s="128"/>
      <c r="Z2605" s="128"/>
      <c r="AA2605" s="128"/>
      <c r="AB2605" s="128"/>
      <c r="AC2605" s="128"/>
      <c r="AD2605" s="128"/>
      <c r="AE2605" s="128"/>
      <c r="AF2605" s="128"/>
      <c r="AG2605" s="128"/>
      <c r="AH2605" s="128"/>
    </row>
    <row r="2606" spans="1:34">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V2606" s="128"/>
      <c r="W2606" s="128"/>
      <c r="X2606" s="128"/>
      <c r="Y2606" s="128"/>
      <c r="Z2606" s="128"/>
      <c r="AA2606" s="128"/>
      <c r="AB2606" s="128"/>
      <c r="AC2606" s="128"/>
      <c r="AD2606" s="128"/>
      <c r="AE2606" s="128"/>
      <c r="AF2606" s="128"/>
      <c r="AG2606" s="128"/>
      <c r="AH2606" s="128"/>
    </row>
    <row r="2607" spans="1:34">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V2607" s="128"/>
      <c r="W2607" s="128"/>
      <c r="X2607" s="128"/>
      <c r="Y2607" s="128"/>
      <c r="Z2607" s="128"/>
      <c r="AA2607" s="128"/>
      <c r="AB2607" s="128"/>
      <c r="AC2607" s="128"/>
      <c r="AD2607" s="128"/>
      <c r="AE2607" s="128"/>
      <c r="AF2607" s="128"/>
      <c r="AG2607" s="128"/>
      <c r="AH2607" s="128"/>
    </row>
    <row r="2608" spans="1:34">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V2608" s="128"/>
      <c r="W2608" s="128"/>
      <c r="X2608" s="128"/>
      <c r="Y2608" s="128"/>
      <c r="Z2608" s="128"/>
      <c r="AA2608" s="128"/>
      <c r="AB2608" s="128"/>
      <c r="AC2608" s="128"/>
      <c r="AD2608" s="128"/>
      <c r="AE2608" s="128"/>
      <c r="AF2608" s="128"/>
      <c r="AG2608" s="128"/>
      <c r="AH2608" s="128"/>
    </row>
    <row r="2609" spans="1:34">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V2609" s="128"/>
      <c r="W2609" s="128"/>
      <c r="X2609" s="128"/>
      <c r="Y2609" s="128"/>
      <c r="Z2609" s="128"/>
      <c r="AA2609" s="128"/>
      <c r="AB2609" s="128"/>
      <c r="AC2609" s="128"/>
      <c r="AD2609" s="128"/>
      <c r="AE2609" s="128"/>
      <c r="AF2609" s="128"/>
      <c r="AG2609" s="128"/>
      <c r="AH2609" s="128"/>
    </row>
    <row r="2610" spans="1:34">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V2610" s="128"/>
      <c r="W2610" s="128"/>
      <c r="X2610" s="128"/>
      <c r="Y2610" s="128"/>
      <c r="Z2610" s="128"/>
      <c r="AA2610" s="128"/>
      <c r="AB2610" s="128"/>
      <c r="AC2610" s="128"/>
      <c r="AD2610" s="128"/>
      <c r="AE2610" s="128"/>
      <c r="AF2610" s="128"/>
      <c r="AG2610" s="128"/>
      <c r="AH2610" s="128"/>
    </row>
    <row r="2611" spans="1:34">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V2611" s="128"/>
      <c r="W2611" s="128"/>
      <c r="X2611" s="128"/>
      <c r="Y2611" s="128"/>
      <c r="Z2611" s="128"/>
      <c r="AA2611" s="128"/>
      <c r="AB2611" s="128"/>
      <c r="AC2611" s="128"/>
      <c r="AD2611" s="128"/>
      <c r="AE2611" s="128"/>
      <c r="AF2611" s="128"/>
      <c r="AG2611" s="128"/>
      <c r="AH2611" s="128"/>
    </row>
    <row r="2612" spans="1:34">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V2612" s="128"/>
      <c r="W2612" s="128"/>
      <c r="X2612" s="128"/>
      <c r="Y2612" s="128"/>
      <c r="Z2612" s="128"/>
      <c r="AA2612" s="128"/>
      <c r="AB2612" s="128"/>
      <c r="AC2612" s="128"/>
      <c r="AD2612" s="128"/>
      <c r="AE2612" s="128"/>
      <c r="AF2612" s="128"/>
      <c r="AG2612" s="128"/>
      <c r="AH2612" s="128"/>
    </row>
    <row r="2613" spans="1:34">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V2613" s="128"/>
      <c r="W2613" s="128"/>
      <c r="X2613" s="128"/>
      <c r="Y2613" s="128"/>
      <c r="Z2613" s="128"/>
      <c r="AA2613" s="128"/>
      <c r="AB2613" s="128"/>
      <c r="AC2613" s="128"/>
      <c r="AD2613" s="128"/>
      <c r="AE2613" s="128"/>
      <c r="AF2613" s="128"/>
      <c r="AG2613" s="128"/>
      <c r="AH2613" s="128"/>
    </row>
    <row r="2614" spans="1:34">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V2614" s="128"/>
      <c r="W2614" s="128"/>
      <c r="X2614" s="128"/>
      <c r="Y2614" s="128"/>
      <c r="Z2614" s="128"/>
      <c r="AA2614" s="128"/>
      <c r="AB2614" s="128"/>
      <c r="AC2614" s="128"/>
      <c r="AD2614" s="128"/>
      <c r="AE2614" s="128"/>
      <c r="AF2614" s="128"/>
      <c r="AG2614" s="128"/>
      <c r="AH2614" s="128"/>
    </row>
    <row r="2615" spans="1:34">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V2615" s="128"/>
      <c r="W2615" s="128"/>
      <c r="X2615" s="128"/>
      <c r="Y2615" s="128"/>
      <c r="Z2615" s="128"/>
      <c r="AA2615" s="128"/>
      <c r="AB2615" s="128"/>
      <c r="AC2615" s="128"/>
      <c r="AD2615" s="128"/>
      <c r="AE2615" s="128"/>
      <c r="AF2615" s="128"/>
      <c r="AG2615" s="128"/>
      <c r="AH2615" s="128"/>
    </row>
    <row r="2616" spans="1:34">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V2616" s="128"/>
      <c r="W2616" s="128"/>
      <c r="X2616" s="128"/>
      <c r="Y2616" s="128"/>
      <c r="Z2616" s="128"/>
      <c r="AA2616" s="128"/>
      <c r="AB2616" s="128"/>
      <c r="AC2616" s="128"/>
      <c r="AD2616" s="128"/>
      <c r="AE2616" s="128"/>
      <c r="AF2616" s="128"/>
      <c r="AG2616" s="128"/>
      <c r="AH2616" s="128"/>
    </row>
    <row r="2617" spans="1:34">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V2617" s="128"/>
      <c r="W2617" s="128"/>
      <c r="X2617" s="128"/>
      <c r="Y2617" s="128"/>
      <c r="Z2617" s="128"/>
      <c r="AA2617" s="128"/>
      <c r="AB2617" s="128"/>
      <c r="AC2617" s="128"/>
      <c r="AD2617" s="128"/>
      <c r="AE2617" s="128"/>
      <c r="AF2617" s="128"/>
      <c r="AG2617" s="128"/>
      <c r="AH2617" s="128"/>
    </row>
    <row r="2618" spans="1:34">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V2618" s="128"/>
      <c r="W2618" s="128"/>
      <c r="X2618" s="128"/>
      <c r="Y2618" s="128"/>
      <c r="Z2618" s="128"/>
      <c r="AA2618" s="128"/>
      <c r="AB2618" s="128"/>
      <c r="AC2618" s="128"/>
      <c r="AD2618" s="128"/>
      <c r="AE2618" s="128"/>
      <c r="AF2618" s="128"/>
      <c r="AG2618" s="128"/>
      <c r="AH2618" s="128"/>
    </row>
    <row r="2619" spans="1:34">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V2619" s="128"/>
      <c r="W2619" s="128"/>
      <c r="X2619" s="128"/>
      <c r="Y2619" s="128"/>
      <c r="Z2619" s="128"/>
      <c r="AA2619" s="128"/>
      <c r="AB2619" s="128"/>
      <c r="AC2619" s="128"/>
      <c r="AD2619" s="128"/>
      <c r="AE2619" s="128"/>
      <c r="AF2619" s="128"/>
      <c r="AG2619" s="128"/>
      <c r="AH2619" s="128"/>
    </row>
    <row r="2620" spans="1:34">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V2620" s="128"/>
      <c r="W2620" s="128"/>
      <c r="X2620" s="128"/>
      <c r="Y2620" s="128"/>
      <c r="Z2620" s="128"/>
      <c r="AA2620" s="128"/>
      <c r="AB2620" s="128"/>
      <c r="AC2620" s="128"/>
      <c r="AD2620" s="128"/>
      <c r="AE2620" s="128"/>
      <c r="AF2620" s="128"/>
      <c r="AG2620" s="128"/>
      <c r="AH2620" s="128"/>
    </row>
    <row r="2621" spans="1:34">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V2621" s="128"/>
      <c r="W2621" s="128"/>
      <c r="X2621" s="128"/>
      <c r="Y2621" s="128"/>
      <c r="Z2621" s="128"/>
      <c r="AA2621" s="128"/>
      <c r="AB2621" s="128"/>
      <c r="AC2621" s="128"/>
      <c r="AD2621" s="128"/>
      <c r="AE2621" s="128"/>
      <c r="AF2621" s="128"/>
      <c r="AG2621" s="128"/>
      <c r="AH2621" s="128"/>
    </row>
    <row r="2622" spans="1:34">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V2622" s="128"/>
      <c r="W2622" s="128"/>
      <c r="X2622" s="128"/>
      <c r="Y2622" s="128"/>
      <c r="Z2622" s="128"/>
      <c r="AA2622" s="128"/>
      <c r="AB2622" s="128"/>
      <c r="AC2622" s="128"/>
      <c r="AD2622" s="128"/>
      <c r="AE2622" s="128"/>
      <c r="AF2622" s="128"/>
      <c r="AG2622" s="128"/>
      <c r="AH2622" s="128"/>
    </row>
    <row r="2623" spans="1:34">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V2623" s="128"/>
      <c r="W2623" s="128"/>
      <c r="X2623" s="128"/>
      <c r="Y2623" s="128"/>
      <c r="Z2623" s="128"/>
      <c r="AA2623" s="128"/>
      <c r="AB2623" s="128"/>
      <c r="AC2623" s="128"/>
      <c r="AD2623" s="128"/>
      <c r="AE2623" s="128"/>
      <c r="AF2623" s="128"/>
      <c r="AG2623" s="128"/>
      <c r="AH2623" s="128"/>
    </row>
    <row r="2624" spans="1:34">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V2624" s="128"/>
      <c r="W2624" s="128"/>
      <c r="X2624" s="128"/>
      <c r="Y2624" s="128"/>
      <c r="Z2624" s="128"/>
      <c r="AA2624" s="128"/>
      <c r="AB2624" s="128"/>
      <c r="AC2624" s="128"/>
      <c r="AD2624" s="128"/>
      <c r="AE2624" s="128"/>
      <c r="AF2624" s="128"/>
      <c r="AG2624" s="128"/>
      <c r="AH2624" s="128"/>
    </row>
    <row r="2625" spans="1:34">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V2625" s="128"/>
      <c r="W2625" s="128"/>
      <c r="X2625" s="128"/>
      <c r="Y2625" s="128"/>
      <c r="Z2625" s="128"/>
      <c r="AA2625" s="128"/>
      <c r="AB2625" s="128"/>
      <c r="AC2625" s="128"/>
      <c r="AD2625" s="128"/>
      <c r="AE2625" s="128"/>
      <c r="AF2625" s="128"/>
      <c r="AG2625" s="128"/>
      <c r="AH2625" s="128"/>
    </row>
    <row r="2626" spans="1:34">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V2626" s="128"/>
      <c r="W2626" s="128"/>
      <c r="X2626" s="128"/>
      <c r="Y2626" s="128"/>
      <c r="Z2626" s="128"/>
      <c r="AA2626" s="128"/>
      <c r="AB2626" s="128"/>
      <c r="AC2626" s="128"/>
      <c r="AD2626" s="128"/>
      <c r="AE2626" s="128"/>
      <c r="AF2626" s="128"/>
      <c r="AG2626" s="128"/>
      <c r="AH2626" s="128"/>
    </row>
    <row r="2627" spans="1:34">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V2627" s="128"/>
      <c r="W2627" s="128"/>
      <c r="X2627" s="128"/>
      <c r="Y2627" s="128"/>
      <c r="Z2627" s="128"/>
      <c r="AA2627" s="128"/>
      <c r="AB2627" s="128"/>
      <c r="AC2627" s="128"/>
      <c r="AD2627" s="128"/>
      <c r="AE2627" s="128"/>
      <c r="AF2627" s="128"/>
      <c r="AG2627" s="128"/>
      <c r="AH2627" s="128"/>
    </row>
    <row r="2628" spans="1:34">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V2628" s="128"/>
      <c r="W2628" s="128"/>
      <c r="X2628" s="128"/>
      <c r="Y2628" s="128"/>
      <c r="Z2628" s="128"/>
      <c r="AA2628" s="128"/>
      <c r="AB2628" s="128"/>
      <c r="AC2628" s="128"/>
      <c r="AD2628" s="128"/>
      <c r="AE2628" s="128"/>
      <c r="AF2628" s="128"/>
      <c r="AG2628" s="128"/>
      <c r="AH2628" s="128"/>
    </row>
    <row r="2629" spans="1:34">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V2629" s="128"/>
      <c r="W2629" s="128"/>
      <c r="X2629" s="128"/>
      <c r="Y2629" s="128"/>
      <c r="Z2629" s="128"/>
      <c r="AA2629" s="128"/>
      <c r="AB2629" s="128"/>
      <c r="AC2629" s="128"/>
      <c r="AD2629" s="128"/>
      <c r="AE2629" s="128"/>
      <c r="AF2629" s="128"/>
      <c r="AG2629" s="128"/>
      <c r="AH2629" s="128"/>
    </row>
    <row r="2630" spans="1:34">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V2630" s="128"/>
      <c r="W2630" s="128"/>
      <c r="X2630" s="128"/>
      <c r="Y2630" s="128"/>
      <c r="Z2630" s="128"/>
      <c r="AA2630" s="128"/>
      <c r="AB2630" s="128"/>
      <c r="AC2630" s="128"/>
      <c r="AD2630" s="128"/>
      <c r="AE2630" s="128"/>
      <c r="AF2630" s="128"/>
      <c r="AG2630" s="128"/>
      <c r="AH2630" s="128"/>
    </row>
    <row r="2631" spans="1:34">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V2631" s="128"/>
      <c r="W2631" s="128"/>
      <c r="X2631" s="128"/>
      <c r="Y2631" s="128"/>
      <c r="Z2631" s="128"/>
      <c r="AA2631" s="128"/>
      <c r="AB2631" s="128"/>
      <c r="AC2631" s="128"/>
      <c r="AD2631" s="128"/>
      <c r="AE2631" s="128"/>
      <c r="AF2631" s="128"/>
      <c r="AG2631" s="128"/>
      <c r="AH2631" s="128"/>
    </row>
    <row r="2632" spans="1:34">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V2632" s="128"/>
      <c r="W2632" s="128"/>
      <c r="X2632" s="128"/>
      <c r="Y2632" s="128"/>
      <c r="Z2632" s="128"/>
      <c r="AA2632" s="128"/>
      <c r="AB2632" s="128"/>
      <c r="AC2632" s="128"/>
      <c r="AD2632" s="128"/>
      <c r="AE2632" s="128"/>
      <c r="AF2632" s="128"/>
      <c r="AG2632" s="128"/>
      <c r="AH2632" s="128"/>
    </row>
    <row r="2633" spans="1:34">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V2633" s="128"/>
      <c r="W2633" s="128"/>
      <c r="X2633" s="128"/>
      <c r="Y2633" s="128"/>
      <c r="Z2633" s="128"/>
      <c r="AA2633" s="128"/>
      <c r="AB2633" s="128"/>
      <c r="AC2633" s="128"/>
      <c r="AD2633" s="128"/>
      <c r="AE2633" s="128"/>
      <c r="AF2633" s="128"/>
      <c r="AG2633" s="128"/>
      <c r="AH2633" s="128"/>
    </row>
    <row r="2634" spans="1:34">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V2634" s="128"/>
      <c r="W2634" s="128"/>
      <c r="X2634" s="128"/>
      <c r="Y2634" s="128"/>
      <c r="Z2634" s="128"/>
      <c r="AA2634" s="128"/>
      <c r="AB2634" s="128"/>
      <c r="AC2634" s="128"/>
      <c r="AD2634" s="128"/>
      <c r="AE2634" s="128"/>
      <c r="AF2634" s="128"/>
      <c r="AG2634" s="128"/>
      <c r="AH2634" s="128"/>
    </row>
    <row r="2635" spans="1:34">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V2635" s="128"/>
      <c r="W2635" s="128"/>
      <c r="X2635" s="128"/>
      <c r="Y2635" s="128"/>
      <c r="Z2635" s="128"/>
      <c r="AA2635" s="128"/>
      <c r="AB2635" s="128"/>
      <c r="AC2635" s="128"/>
      <c r="AD2635" s="128"/>
      <c r="AE2635" s="128"/>
      <c r="AF2635" s="128"/>
      <c r="AG2635" s="128"/>
      <c r="AH2635" s="128"/>
    </row>
    <row r="2636" spans="1:34">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V2636" s="128"/>
      <c r="W2636" s="128"/>
      <c r="X2636" s="128"/>
      <c r="Y2636" s="128"/>
      <c r="Z2636" s="128"/>
      <c r="AA2636" s="128"/>
      <c r="AB2636" s="128"/>
      <c r="AC2636" s="128"/>
      <c r="AD2636" s="128"/>
      <c r="AE2636" s="128"/>
      <c r="AF2636" s="128"/>
      <c r="AG2636" s="128"/>
      <c r="AH2636" s="128"/>
    </row>
    <row r="2637" spans="1:34">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V2637" s="128"/>
      <c r="W2637" s="128"/>
      <c r="X2637" s="128"/>
      <c r="Y2637" s="128"/>
      <c r="Z2637" s="128"/>
      <c r="AA2637" s="128"/>
      <c r="AB2637" s="128"/>
      <c r="AC2637" s="128"/>
      <c r="AD2637" s="128"/>
      <c r="AE2637" s="128"/>
      <c r="AF2637" s="128"/>
      <c r="AG2637" s="128"/>
      <c r="AH2637" s="128"/>
    </row>
    <row r="2638" spans="1:34">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V2638" s="128"/>
      <c r="W2638" s="128"/>
      <c r="X2638" s="128"/>
      <c r="Y2638" s="128"/>
      <c r="Z2638" s="128"/>
      <c r="AA2638" s="128"/>
      <c r="AB2638" s="128"/>
      <c r="AC2638" s="128"/>
      <c r="AD2638" s="128"/>
      <c r="AE2638" s="128"/>
      <c r="AF2638" s="128"/>
      <c r="AG2638" s="128"/>
      <c r="AH2638" s="128"/>
    </row>
    <row r="2639" spans="1:34">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V2639" s="128"/>
      <c r="W2639" s="128"/>
      <c r="X2639" s="128"/>
      <c r="Y2639" s="128"/>
      <c r="Z2639" s="128"/>
      <c r="AA2639" s="128"/>
      <c r="AB2639" s="128"/>
      <c r="AC2639" s="128"/>
      <c r="AD2639" s="128"/>
      <c r="AE2639" s="128"/>
      <c r="AF2639" s="128"/>
      <c r="AG2639" s="128"/>
      <c r="AH2639" s="128"/>
    </row>
    <row r="2640" spans="1:34">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V2640" s="128"/>
      <c r="W2640" s="128"/>
      <c r="X2640" s="128"/>
      <c r="Y2640" s="128"/>
      <c r="Z2640" s="128"/>
      <c r="AA2640" s="128"/>
      <c r="AB2640" s="128"/>
      <c r="AC2640" s="128"/>
      <c r="AD2640" s="128"/>
      <c r="AE2640" s="128"/>
      <c r="AF2640" s="128"/>
      <c r="AG2640" s="128"/>
      <c r="AH2640" s="128"/>
    </row>
    <row r="2641" spans="1:34">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V2641" s="128"/>
      <c r="W2641" s="128"/>
      <c r="X2641" s="128"/>
      <c r="Y2641" s="128"/>
      <c r="Z2641" s="128"/>
      <c r="AA2641" s="128"/>
      <c r="AB2641" s="128"/>
      <c r="AC2641" s="128"/>
      <c r="AD2641" s="128"/>
      <c r="AE2641" s="128"/>
      <c r="AF2641" s="128"/>
      <c r="AG2641" s="128"/>
      <c r="AH2641" s="128"/>
    </row>
    <row r="2642" spans="1:34">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V2642" s="128"/>
      <c r="W2642" s="128"/>
      <c r="X2642" s="128"/>
      <c r="Y2642" s="128"/>
      <c r="Z2642" s="128"/>
      <c r="AA2642" s="128"/>
      <c r="AB2642" s="128"/>
      <c r="AC2642" s="128"/>
      <c r="AD2642" s="128"/>
      <c r="AE2642" s="128"/>
      <c r="AF2642" s="128"/>
      <c r="AG2642" s="128"/>
      <c r="AH2642" s="128"/>
    </row>
    <row r="2643" spans="1:34">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V2643" s="128"/>
      <c r="W2643" s="128"/>
      <c r="X2643" s="128"/>
      <c r="Y2643" s="128"/>
      <c r="Z2643" s="128"/>
      <c r="AA2643" s="128"/>
      <c r="AB2643" s="128"/>
      <c r="AC2643" s="128"/>
      <c r="AD2643" s="128"/>
      <c r="AE2643" s="128"/>
      <c r="AF2643" s="128"/>
      <c r="AG2643" s="128"/>
      <c r="AH2643" s="128"/>
    </row>
    <row r="2644" spans="1:34">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V2644" s="128"/>
      <c r="W2644" s="128"/>
      <c r="X2644" s="128"/>
      <c r="Y2644" s="128"/>
      <c r="Z2644" s="128"/>
      <c r="AA2644" s="128"/>
      <c r="AB2644" s="128"/>
      <c r="AC2644" s="128"/>
      <c r="AD2644" s="128"/>
      <c r="AE2644" s="128"/>
      <c r="AF2644" s="128"/>
      <c r="AG2644" s="128"/>
      <c r="AH2644" s="128"/>
    </row>
    <row r="2645" spans="1:34">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V2645" s="128"/>
      <c r="W2645" s="128"/>
      <c r="X2645" s="128"/>
      <c r="Y2645" s="128"/>
      <c r="Z2645" s="128"/>
      <c r="AA2645" s="128"/>
      <c r="AB2645" s="128"/>
      <c r="AC2645" s="128"/>
      <c r="AD2645" s="128"/>
      <c r="AE2645" s="128"/>
      <c r="AF2645" s="128"/>
      <c r="AG2645" s="128"/>
      <c r="AH2645" s="128"/>
    </row>
    <row r="2646" spans="1:34">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V2646" s="128"/>
      <c r="W2646" s="128"/>
      <c r="X2646" s="128"/>
      <c r="Y2646" s="128"/>
      <c r="Z2646" s="128"/>
      <c r="AA2646" s="128"/>
      <c r="AB2646" s="128"/>
      <c r="AC2646" s="128"/>
      <c r="AD2646" s="128"/>
      <c r="AE2646" s="128"/>
      <c r="AF2646" s="128"/>
      <c r="AG2646" s="128"/>
      <c r="AH2646" s="128"/>
    </row>
    <row r="2647" spans="1:34">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V2647" s="128"/>
      <c r="W2647" s="128"/>
      <c r="X2647" s="128"/>
      <c r="Y2647" s="128"/>
      <c r="Z2647" s="128"/>
      <c r="AA2647" s="128"/>
      <c r="AB2647" s="128"/>
      <c r="AC2647" s="128"/>
      <c r="AD2647" s="128"/>
      <c r="AE2647" s="128"/>
      <c r="AF2647" s="128"/>
      <c r="AG2647" s="128"/>
      <c r="AH2647" s="128"/>
    </row>
    <row r="2648" spans="1:34">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V2648" s="128"/>
      <c r="W2648" s="128"/>
      <c r="X2648" s="128"/>
      <c r="Y2648" s="128"/>
      <c r="Z2648" s="128"/>
      <c r="AA2648" s="128"/>
      <c r="AB2648" s="128"/>
      <c r="AC2648" s="128"/>
      <c r="AD2648" s="128"/>
      <c r="AE2648" s="128"/>
      <c r="AF2648" s="128"/>
      <c r="AG2648" s="128"/>
      <c r="AH2648" s="128"/>
    </row>
    <row r="2649" spans="1:34">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V2649" s="128"/>
      <c r="W2649" s="128"/>
      <c r="X2649" s="128"/>
      <c r="Y2649" s="128"/>
      <c r="Z2649" s="128"/>
      <c r="AA2649" s="128"/>
      <c r="AB2649" s="128"/>
      <c r="AC2649" s="128"/>
      <c r="AD2649" s="128"/>
      <c r="AE2649" s="128"/>
      <c r="AF2649" s="128"/>
      <c r="AG2649" s="128"/>
      <c r="AH2649" s="128"/>
    </row>
    <row r="2650" spans="1:34">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V2650" s="128"/>
      <c r="W2650" s="128"/>
      <c r="X2650" s="128"/>
      <c r="Y2650" s="128"/>
      <c r="Z2650" s="128"/>
      <c r="AA2650" s="128"/>
      <c r="AB2650" s="128"/>
      <c r="AC2650" s="128"/>
      <c r="AD2650" s="128"/>
      <c r="AE2650" s="128"/>
      <c r="AF2650" s="128"/>
      <c r="AG2650" s="128"/>
      <c r="AH2650" s="128"/>
    </row>
    <row r="2651" spans="1:34">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V2651" s="128"/>
      <c r="W2651" s="128"/>
      <c r="X2651" s="128"/>
      <c r="Y2651" s="128"/>
      <c r="Z2651" s="128"/>
      <c r="AA2651" s="128"/>
      <c r="AB2651" s="128"/>
      <c r="AC2651" s="128"/>
      <c r="AD2651" s="128"/>
      <c r="AE2651" s="128"/>
      <c r="AF2651" s="128"/>
      <c r="AG2651" s="128"/>
      <c r="AH2651" s="128"/>
    </row>
    <row r="2652" spans="1:34">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V2652" s="128"/>
      <c r="W2652" s="128"/>
      <c r="X2652" s="128"/>
      <c r="Y2652" s="128"/>
      <c r="Z2652" s="128"/>
      <c r="AA2652" s="128"/>
      <c r="AB2652" s="128"/>
      <c r="AC2652" s="128"/>
      <c r="AD2652" s="128"/>
      <c r="AE2652" s="128"/>
      <c r="AF2652" s="128"/>
      <c r="AG2652" s="128"/>
      <c r="AH2652" s="128"/>
    </row>
    <row r="2653" spans="1:34">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V2653" s="128"/>
      <c r="W2653" s="128"/>
      <c r="X2653" s="128"/>
      <c r="Y2653" s="128"/>
      <c r="Z2653" s="128"/>
      <c r="AA2653" s="128"/>
      <c r="AB2653" s="128"/>
      <c r="AC2653" s="128"/>
      <c r="AD2653" s="128"/>
      <c r="AE2653" s="128"/>
      <c r="AF2653" s="128"/>
      <c r="AG2653" s="128"/>
      <c r="AH2653" s="128"/>
    </row>
    <row r="2654" spans="1:34">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V2654" s="128"/>
      <c r="W2654" s="128"/>
      <c r="X2654" s="128"/>
      <c r="Y2654" s="128"/>
      <c r="Z2654" s="128"/>
      <c r="AA2654" s="128"/>
      <c r="AB2654" s="128"/>
      <c r="AC2654" s="128"/>
      <c r="AD2654" s="128"/>
      <c r="AE2654" s="128"/>
      <c r="AF2654" s="128"/>
      <c r="AG2654" s="128"/>
      <c r="AH2654" s="128"/>
    </row>
    <row r="2655" spans="1:34">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V2655" s="128"/>
      <c r="W2655" s="128"/>
      <c r="X2655" s="128"/>
      <c r="Y2655" s="128"/>
      <c r="Z2655" s="128"/>
      <c r="AA2655" s="128"/>
      <c r="AB2655" s="128"/>
      <c r="AC2655" s="128"/>
      <c r="AD2655" s="128"/>
      <c r="AE2655" s="128"/>
      <c r="AF2655" s="128"/>
      <c r="AG2655" s="128"/>
      <c r="AH2655" s="128"/>
    </row>
    <row r="2656" spans="1:34">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V2656" s="128"/>
      <c r="W2656" s="128"/>
      <c r="X2656" s="128"/>
      <c r="Y2656" s="128"/>
      <c r="Z2656" s="128"/>
      <c r="AA2656" s="128"/>
      <c r="AB2656" s="128"/>
      <c r="AC2656" s="128"/>
      <c r="AD2656" s="128"/>
      <c r="AE2656" s="128"/>
      <c r="AF2656" s="128"/>
      <c r="AG2656" s="128"/>
      <c r="AH2656" s="128"/>
    </row>
    <row r="2657" spans="1:34">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V2657" s="128"/>
      <c r="W2657" s="128"/>
      <c r="X2657" s="128"/>
      <c r="Y2657" s="128"/>
      <c r="Z2657" s="128"/>
      <c r="AA2657" s="128"/>
      <c r="AB2657" s="128"/>
      <c r="AC2657" s="128"/>
      <c r="AD2657" s="128"/>
      <c r="AE2657" s="128"/>
      <c r="AF2657" s="128"/>
      <c r="AG2657" s="128"/>
      <c r="AH2657" s="128"/>
    </row>
    <row r="2658" spans="1:34">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V2658" s="128"/>
      <c r="W2658" s="128"/>
      <c r="X2658" s="128"/>
      <c r="Y2658" s="128"/>
      <c r="Z2658" s="128"/>
      <c r="AA2658" s="128"/>
      <c r="AB2658" s="128"/>
      <c r="AC2658" s="128"/>
      <c r="AD2658" s="128"/>
      <c r="AE2658" s="128"/>
      <c r="AF2658" s="128"/>
      <c r="AG2658" s="128"/>
      <c r="AH2658" s="128"/>
    </row>
    <row r="2659" spans="1:34">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V2659" s="128"/>
      <c r="W2659" s="128"/>
      <c r="X2659" s="128"/>
      <c r="Y2659" s="128"/>
      <c r="Z2659" s="128"/>
      <c r="AA2659" s="128"/>
      <c r="AB2659" s="128"/>
      <c r="AC2659" s="128"/>
      <c r="AD2659" s="128"/>
      <c r="AE2659" s="128"/>
      <c r="AF2659" s="128"/>
      <c r="AG2659" s="128"/>
      <c r="AH2659" s="128"/>
    </row>
    <row r="2660" spans="1:34">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V2660" s="128"/>
      <c r="W2660" s="128"/>
      <c r="X2660" s="128"/>
      <c r="Y2660" s="128"/>
      <c r="Z2660" s="128"/>
      <c r="AA2660" s="128"/>
      <c r="AB2660" s="128"/>
      <c r="AC2660" s="128"/>
      <c r="AD2660" s="128"/>
      <c r="AE2660" s="128"/>
      <c r="AF2660" s="128"/>
      <c r="AG2660" s="128"/>
      <c r="AH2660" s="128"/>
    </row>
    <row r="2661" spans="1:34">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V2661" s="128"/>
      <c r="W2661" s="128"/>
      <c r="X2661" s="128"/>
      <c r="Y2661" s="128"/>
      <c r="Z2661" s="128"/>
      <c r="AA2661" s="128"/>
      <c r="AB2661" s="128"/>
      <c r="AC2661" s="128"/>
      <c r="AD2661" s="128"/>
      <c r="AE2661" s="128"/>
      <c r="AF2661" s="128"/>
      <c r="AG2661" s="128"/>
      <c r="AH2661" s="128"/>
    </row>
    <row r="2662" spans="1:34">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V2662" s="128"/>
      <c r="W2662" s="128"/>
      <c r="X2662" s="128"/>
      <c r="Y2662" s="128"/>
      <c r="Z2662" s="128"/>
      <c r="AA2662" s="128"/>
      <c r="AB2662" s="128"/>
      <c r="AC2662" s="128"/>
      <c r="AD2662" s="128"/>
      <c r="AE2662" s="128"/>
      <c r="AF2662" s="128"/>
      <c r="AG2662" s="128"/>
      <c r="AH2662" s="128"/>
    </row>
    <row r="2663" spans="1:34">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V2663" s="128"/>
      <c r="W2663" s="128"/>
      <c r="X2663" s="128"/>
      <c r="Y2663" s="128"/>
      <c r="Z2663" s="128"/>
      <c r="AA2663" s="128"/>
      <c r="AB2663" s="128"/>
      <c r="AC2663" s="128"/>
      <c r="AD2663" s="128"/>
      <c r="AE2663" s="128"/>
      <c r="AF2663" s="128"/>
      <c r="AG2663" s="128"/>
      <c r="AH2663" s="128"/>
    </row>
    <row r="2664" spans="1:34">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V2664" s="128"/>
      <c r="W2664" s="128"/>
      <c r="X2664" s="128"/>
      <c r="Y2664" s="128"/>
      <c r="Z2664" s="128"/>
      <c r="AA2664" s="128"/>
      <c r="AB2664" s="128"/>
      <c r="AC2664" s="128"/>
      <c r="AD2664" s="128"/>
      <c r="AE2664" s="128"/>
      <c r="AF2664" s="128"/>
      <c r="AG2664" s="128"/>
      <c r="AH2664" s="128"/>
    </row>
    <row r="2665" spans="1:34">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V2665" s="128"/>
      <c r="W2665" s="128"/>
      <c r="X2665" s="128"/>
      <c r="Y2665" s="128"/>
      <c r="Z2665" s="128"/>
      <c r="AA2665" s="128"/>
      <c r="AB2665" s="128"/>
      <c r="AC2665" s="128"/>
      <c r="AD2665" s="128"/>
      <c r="AE2665" s="128"/>
      <c r="AF2665" s="128"/>
      <c r="AG2665" s="128"/>
      <c r="AH2665" s="128"/>
    </row>
    <row r="2666" spans="1:34">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V2666" s="128"/>
      <c r="W2666" s="128"/>
      <c r="X2666" s="128"/>
      <c r="Y2666" s="128"/>
      <c r="Z2666" s="128"/>
      <c r="AA2666" s="128"/>
      <c r="AB2666" s="128"/>
      <c r="AC2666" s="128"/>
      <c r="AD2666" s="128"/>
      <c r="AE2666" s="128"/>
      <c r="AF2666" s="128"/>
      <c r="AG2666" s="128"/>
      <c r="AH2666" s="128"/>
    </row>
    <row r="2667" spans="1:34">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V2667" s="128"/>
      <c r="W2667" s="128"/>
      <c r="X2667" s="128"/>
      <c r="Y2667" s="128"/>
      <c r="Z2667" s="128"/>
      <c r="AA2667" s="128"/>
      <c r="AB2667" s="128"/>
      <c r="AC2667" s="128"/>
      <c r="AD2667" s="128"/>
      <c r="AE2667" s="128"/>
      <c r="AF2667" s="128"/>
      <c r="AG2667" s="128"/>
      <c r="AH2667" s="128"/>
    </row>
    <row r="2668" spans="1:34">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V2668" s="128"/>
      <c r="W2668" s="128"/>
      <c r="X2668" s="128"/>
      <c r="Y2668" s="128"/>
      <c r="Z2668" s="128"/>
      <c r="AA2668" s="128"/>
      <c r="AB2668" s="128"/>
      <c r="AC2668" s="128"/>
      <c r="AD2668" s="128"/>
      <c r="AE2668" s="128"/>
      <c r="AF2668" s="128"/>
      <c r="AG2668" s="128"/>
      <c r="AH2668" s="128"/>
    </row>
    <row r="2669" spans="1:34">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V2669" s="128"/>
      <c r="W2669" s="128"/>
      <c r="X2669" s="128"/>
      <c r="Y2669" s="128"/>
      <c r="Z2669" s="128"/>
      <c r="AA2669" s="128"/>
      <c r="AB2669" s="128"/>
      <c r="AC2669" s="128"/>
      <c r="AD2669" s="128"/>
      <c r="AE2669" s="128"/>
      <c r="AF2669" s="128"/>
      <c r="AG2669" s="128"/>
      <c r="AH2669" s="128"/>
    </row>
    <row r="2670" spans="1:34">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V2670" s="128"/>
      <c r="W2670" s="128"/>
      <c r="X2670" s="128"/>
      <c r="Y2670" s="128"/>
      <c r="Z2670" s="128"/>
      <c r="AA2670" s="128"/>
      <c r="AB2670" s="128"/>
      <c r="AC2670" s="128"/>
      <c r="AD2670" s="128"/>
      <c r="AE2670" s="128"/>
      <c r="AF2670" s="128"/>
      <c r="AG2670" s="128"/>
      <c r="AH2670" s="128"/>
    </row>
    <row r="2671" spans="1:34">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V2671" s="128"/>
      <c r="W2671" s="128"/>
      <c r="X2671" s="128"/>
      <c r="Y2671" s="128"/>
      <c r="Z2671" s="128"/>
      <c r="AA2671" s="128"/>
      <c r="AB2671" s="128"/>
      <c r="AC2671" s="128"/>
      <c r="AD2671" s="128"/>
      <c r="AE2671" s="128"/>
      <c r="AF2671" s="128"/>
      <c r="AG2671" s="128"/>
      <c r="AH2671" s="128"/>
    </row>
    <row r="2672" spans="1:34">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V2672" s="128"/>
      <c r="W2672" s="128"/>
      <c r="X2672" s="128"/>
      <c r="Y2672" s="128"/>
      <c r="Z2672" s="128"/>
      <c r="AA2672" s="128"/>
      <c r="AB2672" s="128"/>
      <c r="AC2672" s="128"/>
      <c r="AD2672" s="128"/>
      <c r="AE2672" s="128"/>
      <c r="AF2672" s="128"/>
      <c r="AG2672" s="128"/>
      <c r="AH2672" s="128"/>
    </row>
    <row r="2673" spans="1:34">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V2673" s="128"/>
      <c r="W2673" s="128"/>
      <c r="X2673" s="128"/>
      <c r="Y2673" s="128"/>
      <c r="Z2673" s="128"/>
      <c r="AA2673" s="128"/>
      <c r="AB2673" s="128"/>
      <c r="AC2673" s="128"/>
      <c r="AD2673" s="128"/>
      <c r="AE2673" s="128"/>
      <c r="AF2673" s="128"/>
      <c r="AG2673" s="128"/>
      <c r="AH2673" s="128"/>
    </row>
    <row r="2674" spans="1:34">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V2674" s="128"/>
      <c r="W2674" s="128"/>
      <c r="X2674" s="128"/>
      <c r="Y2674" s="128"/>
      <c r="Z2674" s="128"/>
      <c r="AA2674" s="128"/>
      <c r="AB2674" s="128"/>
      <c r="AC2674" s="128"/>
      <c r="AD2674" s="128"/>
      <c r="AE2674" s="128"/>
      <c r="AF2674" s="128"/>
      <c r="AG2674" s="128"/>
      <c r="AH2674" s="128"/>
    </row>
    <row r="2675" spans="1:34">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V2675" s="128"/>
      <c r="W2675" s="128"/>
      <c r="X2675" s="128"/>
      <c r="Y2675" s="128"/>
      <c r="Z2675" s="128"/>
      <c r="AA2675" s="128"/>
      <c r="AB2675" s="128"/>
      <c r="AC2675" s="128"/>
      <c r="AD2675" s="128"/>
      <c r="AE2675" s="128"/>
      <c r="AF2675" s="128"/>
      <c r="AG2675" s="128"/>
      <c r="AH2675" s="128"/>
    </row>
    <row r="2676" spans="1:34">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V2676" s="128"/>
      <c r="W2676" s="128"/>
      <c r="X2676" s="128"/>
      <c r="Y2676" s="128"/>
      <c r="Z2676" s="128"/>
      <c r="AA2676" s="128"/>
      <c r="AB2676" s="128"/>
      <c r="AC2676" s="128"/>
      <c r="AD2676" s="128"/>
      <c r="AE2676" s="128"/>
      <c r="AF2676" s="128"/>
      <c r="AG2676" s="128"/>
      <c r="AH2676" s="128"/>
    </row>
    <row r="2677" spans="1:34">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V2677" s="128"/>
      <c r="W2677" s="128"/>
      <c r="X2677" s="128"/>
      <c r="Y2677" s="128"/>
      <c r="Z2677" s="128"/>
      <c r="AA2677" s="128"/>
      <c r="AB2677" s="128"/>
      <c r="AC2677" s="128"/>
      <c r="AD2677" s="128"/>
      <c r="AE2677" s="128"/>
      <c r="AF2677" s="128"/>
      <c r="AG2677" s="128"/>
      <c r="AH2677" s="128"/>
    </row>
    <row r="2678" spans="1:34">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V2678" s="128"/>
      <c r="W2678" s="128"/>
      <c r="X2678" s="128"/>
      <c r="Y2678" s="128"/>
      <c r="Z2678" s="128"/>
      <c r="AA2678" s="128"/>
      <c r="AB2678" s="128"/>
      <c r="AC2678" s="128"/>
      <c r="AD2678" s="128"/>
      <c r="AE2678" s="128"/>
      <c r="AF2678" s="128"/>
      <c r="AG2678" s="128"/>
      <c r="AH2678" s="128"/>
    </row>
    <row r="2679" spans="1:34">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V2679" s="128"/>
      <c r="W2679" s="128"/>
      <c r="X2679" s="128"/>
      <c r="Y2679" s="128"/>
      <c r="Z2679" s="128"/>
      <c r="AA2679" s="128"/>
      <c r="AB2679" s="128"/>
      <c r="AC2679" s="128"/>
      <c r="AD2679" s="128"/>
      <c r="AE2679" s="128"/>
      <c r="AF2679" s="128"/>
      <c r="AG2679" s="128"/>
      <c r="AH2679" s="128"/>
    </row>
    <row r="2680" spans="1:34">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V2680" s="128"/>
      <c r="W2680" s="128"/>
      <c r="X2680" s="128"/>
      <c r="Y2680" s="128"/>
      <c r="Z2680" s="128"/>
      <c r="AA2680" s="128"/>
      <c r="AB2680" s="128"/>
      <c r="AC2680" s="128"/>
      <c r="AD2680" s="128"/>
      <c r="AE2680" s="128"/>
      <c r="AF2680" s="128"/>
      <c r="AG2680" s="128"/>
      <c r="AH2680" s="128"/>
    </row>
    <row r="2681" spans="1:34">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V2681" s="128"/>
      <c r="W2681" s="128"/>
      <c r="X2681" s="128"/>
      <c r="Y2681" s="128"/>
      <c r="Z2681" s="128"/>
      <c r="AA2681" s="128"/>
      <c r="AB2681" s="128"/>
      <c r="AC2681" s="128"/>
      <c r="AD2681" s="128"/>
      <c r="AE2681" s="128"/>
      <c r="AF2681" s="128"/>
      <c r="AG2681" s="128"/>
      <c r="AH2681" s="128"/>
    </row>
    <row r="2682" spans="1:34">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V2682" s="128"/>
      <c r="W2682" s="128"/>
      <c r="X2682" s="128"/>
      <c r="Y2682" s="128"/>
      <c r="Z2682" s="128"/>
      <c r="AA2682" s="128"/>
      <c r="AB2682" s="128"/>
      <c r="AC2682" s="128"/>
      <c r="AD2682" s="128"/>
      <c r="AE2682" s="128"/>
      <c r="AF2682" s="128"/>
      <c r="AG2682" s="128"/>
      <c r="AH2682" s="128"/>
    </row>
    <row r="2683" spans="1:34">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V2683" s="128"/>
      <c r="W2683" s="128"/>
      <c r="X2683" s="128"/>
      <c r="Y2683" s="128"/>
      <c r="Z2683" s="128"/>
      <c r="AA2683" s="128"/>
      <c r="AB2683" s="128"/>
      <c r="AC2683" s="128"/>
      <c r="AD2683" s="128"/>
      <c r="AE2683" s="128"/>
      <c r="AF2683" s="128"/>
      <c r="AG2683" s="128"/>
      <c r="AH2683" s="128"/>
    </row>
    <row r="2684" spans="1:34">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V2684" s="128"/>
      <c r="W2684" s="128"/>
      <c r="X2684" s="128"/>
      <c r="Y2684" s="128"/>
      <c r="Z2684" s="128"/>
      <c r="AA2684" s="128"/>
      <c r="AB2684" s="128"/>
      <c r="AC2684" s="128"/>
      <c r="AD2684" s="128"/>
      <c r="AE2684" s="128"/>
      <c r="AF2684" s="128"/>
      <c r="AG2684" s="128"/>
      <c r="AH2684" s="128"/>
    </row>
    <row r="2685" spans="1:34">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V2685" s="128"/>
      <c r="W2685" s="128"/>
      <c r="X2685" s="128"/>
      <c r="Y2685" s="128"/>
      <c r="Z2685" s="128"/>
      <c r="AA2685" s="128"/>
      <c r="AB2685" s="128"/>
      <c r="AC2685" s="128"/>
      <c r="AD2685" s="128"/>
      <c r="AE2685" s="128"/>
      <c r="AF2685" s="128"/>
      <c r="AG2685" s="128"/>
      <c r="AH2685" s="128"/>
    </row>
    <row r="2686" spans="1:34">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V2686" s="128"/>
      <c r="W2686" s="128"/>
      <c r="X2686" s="128"/>
      <c r="Y2686" s="128"/>
      <c r="Z2686" s="128"/>
      <c r="AA2686" s="128"/>
      <c r="AB2686" s="128"/>
      <c r="AC2686" s="128"/>
      <c r="AD2686" s="128"/>
      <c r="AE2686" s="128"/>
      <c r="AF2686" s="128"/>
      <c r="AG2686" s="128"/>
      <c r="AH2686" s="128"/>
    </row>
    <row r="2687" spans="1:34">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V2687" s="128"/>
      <c r="W2687" s="128"/>
      <c r="X2687" s="128"/>
      <c r="Y2687" s="128"/>
      <c r="Z2687" s="128"/>
      <c r="AA2687" s="128"/>
      <c r="AB2687" s="128"/>
      <c r="AC2687" s="128"/>
      <c r="AD2687" s="128"/>
      <c r="AE2687" s="128"/>
      <c r="AF2687" s="128"/>
      <c r="AG2687" s="128"/>
      <c r="AH2687" s="128"/>
    </row>
    <row r="2688" spans="1:34">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V2688" s="128"/>
      <c r="W2688" s="128"/>
      <c r="X2688" s="128"/>
      <c r="Y2688" s="128"/>
      <c r="Z2688" s="128"/>
      <c r="AA2688" s="128"/>
      <c r="AB2688" s="128"/>
      <c r="AC2688" s="128"/>
      <c r="AD2688" s="128"/>
      <c r="AE2688" s="128"/>
      <c r="AF2688" s="128"/>
      <c r="AG2688" s="128"/>
      <c r="AH2688" s="128"/>
    </row>
    <row r="2689" spans="1:34">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V2689" s="128"/>
      <c r="W2689" s="128"/>
      <c r="X2689" s="128"/>
      <c r="Y2689" s="128"/>
      <c r="Z2689" s="128"/>
      <c r="AA2689" s="128"/>
      <c r="AB2689" s="128"/>
      <c r="AC2689" s="128"/>
      <c r="AD2689" s="128"/>
      <c r="AE2689" s="128"/>
      <c r="AF2689" s="128"/>
      <c r="AG2689" s="128"/>
      <c r="AH2689" s="128"/>
    </row>
    <row r="2690" spans="1:34">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V2690" s="128"/>
      <c r="W2690" s="128"/>
      <c r="X2690" s="128"/>
      <c r="Y2690" s="128"/>
      <c r="Z2690" s="128"/>
      <c r="AA2690" s="128"/>
      <c r="AB2690" s="128"/>
      <c r="AC2690" s="128"/>
      <c r="AD2690" s="128"/>
      <c r="AE2690" s="128"/>
      <c r="AF2690" s="128"/>
      <c r="AG2690" s="128"/>
      <c r="AH2690" s="128"/>
    </row>
    <row r="2691" spans="1:34">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V2691" s="128"/>
      <c r="W2691" s="128"/>
      <c r="X2691" s="128"/>
      <c r="Y2691" s="128"/>
      <c r="Z2691" s="128"/>
      <c r="AA2691" s="128"/>
      <c r="AB2691" s="128"/>
      <c r="AC2691" s="128"/>
      <c r="AD2691" s="128"/>
      <c r="AE2691" s="128"/>
      <c r="AF2691" s="128"/>
      <c r="AG2691" s="128"/>
      <c r="AH2691" s="128"/>
    </row>
    <row r="2692" spans="1:34">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V2692" s="128"/>
      <c r="W2692" s="128"/>
      <c r="X2692" s="128"/>
      <c r="Y2692" s="128"/>
      <c r="Z2692" s="128"/>
      <c r="AA2692" s="128"/>
      <c r="AB2692" s="128"/>
      <c r="AC2692" s="128"/>
      <c r="AD2692" s="128"/>
      <c r="AE2692" s="128"/>
      <c r="AF2692" s="128"/>
      <c r="AG2692" s="128"/>
      <c r="AH2692" s="128"/>
    </row>
    <row r="2693" spans="1:34">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V2693" s="128"/>
      <c r="W2693" s="128"/>
      <c r="X2693" s="128"/>
      <c r="Y2693" s="128"/>
      <c r="Z2693" s="128"/>
      <c r="AA2693" s="128"/>
      <c r="AB2693" s="128"/>
      <c r="AC2693" s="128"/>
      <c r="AD2693" s="128"/>
      <c r="AE2693" s="128"/>
      <c r="AF2693" s="128"/>
      <c r="AG2693" s="128"/>
      <c r="AH2693" s="128"/>
    </row>
    <row r="2694" spans="1:34">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V2694" s="128"/>
      <c r="W2694" s="128"/>
      <c r="X2694" s="128"/>
      <c r="Y2694" s="128"/>
      <c r="Z2694" s="128"/>
      <c r="AA2694" s="128"/>
      <c r="AB2694" s="128"/>
      <c r="AC2694" s="128"/>
      <c r="AD2694" s="128"/>
      <c r="AE2694" s="128"/>
      <c r="AF2694" s="128"/>
      <c r="AG2694" s="128"/>
      <c r="AH2694" s="128"/>
    </row>
    <row r="2695" spans="1:34">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V2695" s="128"/>
      <c r="W2695" s="128"/>
      <c r="X2695" s="128"/>
      <c r="Y2695" s="128"/>
      <c r="Z2695" s="128"/>
      <c r="AA2695" s="128"/>
      <c r="AB2695" s="128"/>
      <c r="AC2695" s="128"/>
      <c r="AD2695" s="128"/>
      <c r="AE2695" s="128"/>
      <c r="AF2695" s="128"/>
      <c r="AG2695" s="128"/>
      <c r="AH2695" s="128"/>
    </row>
    <row r="2696" spans="1:34">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V2696" s="128"/>
      <c r="W2696" s="128"/>
      <c r="X2696" s="128"/>
      <c r="Y2696" s="128"/>
      <c r="Z2696" s="128"/>
      <c r="AA2696" s="128"/>
      <c r="AB2696" s="128"/>
      <c r="AC2696" s="128"/>
      <c r="AD2696" s="128"/>
      <c r="AE2696" s="128"/>
      <c r="AF2696" s="128"/>
      <c r="AG2696" s="128"/>
      <c r="AH2696" s="128"/>
    </row>
    <row r="2697" spans="1:34">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V2697" s="128"/>
      <c r="W2697" s="128"/>
      <c r="X2697" s="128"/>
      <c r="Y2697" s="128"/>
      <c r="Z2697" s="128"/>
      <c r="AA2697" s="128"/>
      <c r="AB2697" s="128"/>
      <c r="AC2697" s="128"/>
      <c r="AD2697" s="128"/>
      <c r="AE2697" s="128"/>
      <c r="AF2697" s="128"/>
      <c r="AG2697" s="128"/>
      <c r="AH2697" s="128"/>
    </row>
    <row r="2698" spans="1:34">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V2698" s="128"/>
      <c r="W2698" s="128"/>
      <c r="X2698" s="128"/>
      <c r="Y2698" s="128"/>
      <c r="Z2698" s="128"/>
      <c r="AA2698" s="128"/>
      <c r="AB2698" s="128"/>
      <c r="AC2698" s="128"/>
      <c r="AD2698" s="128"/>
      <c r="AE2698" s="128"/>
      <c r="AF2698" s="128"/>
      <c r="AG2698" s="128"/>
      <c r="AH2698" s="128"/>
    </row>
    <row r="2699" spans="1:34">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X2699" s="128"/>
      <c r="Y2699" s="128"/>
      <c r="Z2699" s="128"/>
      <c r="AA2699" s="128"/>
      <c r="AB2699" s="128"/>
      <c r="AC2699" s="128"/>
      <c r="AD2699" s="128"/>
      <c r="AE2699" s="128"/>
      <c r="AF2699" s="128"/>
      <c r="AG2699" s="128"/>
      <c r="AH2699" s="128"/>
    </row>
    <row r="2700" spans="1:34">
      <c r="A2700" s="128"/>
      <c r="B2700" s="128"/>
      <c r="C2700" s="128"/>
      <c r="D2700" s="128"/>
      <c r="E2700" s="128"/>
      <c r="F2700" s="128"/>
      <c r="G2700" s="128"/>
      <c r="H2700" s="128"/>
      <c r="I2700" s="128"/>
      <c r="J2700" s="128"/>
      <c r="K2700" s="128"/>
      <c r="L2700" s="128"/>
      <c r="M2700" s="128"/>
      <c r="N2700" s="128"/>
      <c r="O2700" s="128"/>
      <c r="P2700" s="128"/>
      <c r="Q2700" s="128"/>
      <c r="R2700" s="128"/>
      <c r="S2700" s="128"/>
      <c r="T2700" s="128"/>
      <c r="U2700" s="128"/>
      <c r="V2700" s="128"/>
      <c r="W2700" s="128"/>
      <c r="X2700" s="128"/>
      <c r="Y2700" s="128"/>
      <c r="Z2700" s="128"/>
      <c r="AA2700" s="128"/>
      <c r="AB2700" s="128"/>
      <c r="AC2700" s="128"/>
      <c r="AD2700" s="128"/>
      <c r="AE2700" s="128"/>
      <c r="AF2700" s="128"/>
      <c r="AG2700" s="128"/>
      <c r="AH2700" s="128"/>
    </row>
    <row r="2701" spans="1:34">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X2701" s="128"/>
      <c r="Y2701" s="128"/>
      <c r="Z2701" s="128"/>
      <c r="AA2701" s="128"/>
      <c r="AB2701" s="128"/>
      <c r="AC2701" s="128"/>
      <c r="AD2701" s="128"/>
      <c r="AE2701" s="128"/>
      <c r="AF2701" s="128"/>
      <c r="AG2701" s="128"/>
      <c r="AH2701" s="128"/>
    </row>
    <row r="2702" spans="1:34">
      <c r="A2702" s="128"/>
      <c r="B2702" s="128"/>
      <c r="C2702" s="128"/>
      <c r="D2702" s="128"/>
      <c r="E2702" s="128"/>
      <c r="F2702" s="128"/>
      <c r="G2702" s="128"/>
      <c r="H2702" s="128"/>
      <c r="I2702" s="128"/>
      <c r="J2702" s="128"/>
      <c r="K2702" s="128"/>
      <c r="L2702" s="128"/>
      <c r="M2702" s="128"/>
      <c r="N2702" s="128"/>
      <c r="O2702" s="128"/>
      <c r="P2702" s="128"/>
      <c r="Q2702" s="128"/>
      <c r="R2702" s="128"/>
      <c r="S2702" s="128"/>
      <c r="T2702" s="128"/>
      <c r="U2702" s="128"/>
      <c r="V2702" s="128"/>
      <c r="W2702" s="128"/>
      <c r="X2702" s="128"/>
      <c r="Y2702" s="128"/>
      <c r="Z2702" s="128"/>
      <c r="AA2702" s="128"/>
      <c r="AB2702" s="128"/>
      <c r="AC2702" s="128"/>
      <c r="AD2702" s="128"/>
      <c r="AE2702" s="128"/>
      <c r="AF2702" s="128"/>
      <c r="AG2702" s="128"/>
      <c r="AH2702" s="128"/>
    </row>
    <row r="2703" spans="1:34">
      <c r="A2703" s="128"/>
      <c r="B2703" s="128"/>
      <c r="C2703" s="128"/>
      <c r="D2703" s="128"/>
      <c r="E2703" s="128"/>
      <c r="F2703" s="128"/>
      <c r="G2703" s="128"/>
      <c r="H2703" s="128"/>
      <c r="I2703" s="128"/>
      <c r="J2703" s="128"/>
      <c r="K2703" s="128"/>
      <c r="L2703" s="128"/>
      <c r="M2703" s="128"/>
      <c r="N2703" s="128"/>
      <c r="O2703" s="128"/>
      <c r="P2703" s="128"/>
      <c r="Q2703" s="128"/>
      <c r="R2703" s="128"/>
      <c r="S2703" s="128"/>
      <c r="T2703" s="128"/>
      <c r="U2703" s="128"/>
      <c r="V2703" s="128"/>
      <c r="W2703" s="128"/>
      <c r="X2703" s="128"/>
      <c r="Y2703" s="128"/>
      <c r="Z2703" s="128"/>
      <c r="AA2703" s="128"/>
      <c r="AB2703" s="128"/>
      <c r="AC2703" s="128"/>
      <c r="AD2703" s="128"/>
      <c r="AE2703" s="128"/>
      <c r="AF2703" s="128"/>
      <c r="AG2703" s="128"/>
      <c r="AH2703" s="128"/>
    </row>
    <row r="2704" spans="1:34">
      <c r="A2704" s="128"/>
      <c r="B2704" s="128"/>
      <c r="C2704" s="128"/>
      <c r="D2704" s="128"/>
      <c r="E2704" s="128"/>
      <c r="F2704" s="128"/>
      <c r="G2704" s="128"/>
      <c r="H2704" s="128"/>
      <c r="I2704" s="128"/>
      <c r="J2704" s="128"/>
      <c r="K2704" s="128"/>
      <c r="L2704" s="128"/>
      <c r="M2704" s="128"/>
      <c r="N2704" s="128"/>
      <c r="O2704" s="128"/>
      <c r="P2704" s="128"/>
      <c r="Q2704" s="128"/>
      <c r="R2704" s="128"/>
      <c r="S2704" s="128"/>
      <c r="T2704" s="128"/>
      <c r="U2704" s="128"/>
      <c r="V2704" s="128"/>
      <c r="W2704" s="128"/>
      <c r="X2704" s="128"/>
      <c r="Y2704" s="128"/>
      <c r="Z2704" s="128"/>
      <c r="AA2704" s="128"/>
      <c r="AB2704" s="128"/>
      <c r="AC2704" s="128"/>
      <c r="AD2704" s="128"/>
      <c r="AE2704" s="128"/>
      <c r="AF2704" s="128"/>
      <c r="AG2704" s="128"/>
      <c r="AH2704" s="128"/>
    </row>
    <row r="2705" spans="1:34">
      <c r="A2705" s="128"/>
      <c r="B2705" s="128"/>
      <c r="C2705" s="128"/>
      <c r="D2705" s="128"/>
      <c r="E2705" s="128"/>
      <c r="F2705" s="128"/>
      <c r="G2705" s="128"/>
      <c r="H2705" s="128"/>
      <c r="I2705" s="128"/>
      <c r="J2705" s="128"/>
      <c r="K2705" s="128"/>
      <c r="L2705" s="128"/>
      <c r="M2705" s="128"/>
      <c r="N2705" s="128"/>
      <c r="O2705" s="128"/>
      <c r="P2705" s="128"/>
      <c r="Q2705" s="128"/>
      <c r="R2705" s="128"/>
      <c r="S2705" s="128"/>
      <c r="T2705" s="128"/>
      <c r="U2705" s="128"/>
      <c r="V2705" s="128"/>
      <c r="W2705" s="128"/>
      <c r="X2705" s="128"/>
      <c r="Y2705" s="128"/>
      <c r="Z2705" s="128"/>
      <c r="AA2705" s="128"/>
      <c r="AB2705" s="128"/>
      <c r="AC2705" s="128"/>
      <c r="AD2705" s="128"/>
      <c r="AE2705" s="128"/>
      <c r="AF2705" s="128"/>
      <c r="AG2705" s="128"/>
      <c r="AH2705" s="128"/>
    </row>
    <row r="2706" spans="1:34">
      <c r="A2706" s="128"/>
      <c r="B2706" s="128"/>
      <c r="C2706" s="128"/>
      <c r="D2706" s="128"/>
      <c r="E2706" s="128"/>
      <c r="F2706" s="128"/>
      <c r="G2706" s="128"/>
      <c r="H2706" s="128"/>
      <c r="I2706" s="128"/>
      <c r="J2706" s="128"/>
      <c r="K2706" s="128"/>
      <c r="L2706" s="128"/>
      <c r="M2706" s="128"/>
      <c r="N2706" s="128"/>
      <c r="O2706" s="128"/>
      <c r="P2706" s="128"/>
      <c r="Q2706" s="128"/>
      <c r="R2706" s="128"/>
      <c r="S2706" s="128"/>
      <c r="T2706" s="128"/>
      <c r="U2706" s="128"/>
      <c r="V2706" s="128"/>
      <c r="W2706" s="128"/>
      <c r="X2706" s="128"/>
      <c r="Y2706" s="128"/>
      <c r="Z2706" s="128"/>
      <c r="AA2706" s="128"/>
      <c r="AB2706" s="128"/>
      <c r="AC2706" s="128"/>
      <c r="AD2706" s="128"/>
      <c r="AE2706" s="128"/>
      <c r="AF2706" s="128"/>
      <c r="AG2706" s="128"/>
      <c r="AH2706" s="128"/>
    </row>
    <row r="2707" spans="1:34">
      <c r="A2707" s="128"/>
      <c r="B2707" s="128"/>
      <c r="C2707" s="128"/>
      <c r="D2707" s="128"/>
      <c r="E2707" s="128"/>
      <c r="F2707" s="128"/>
      <c r="G2707" s="128"/>
      <c r="H2707" s="128"/>
      <c r="I2707" s="128"/>
      <c r="J2707" s="128"/>
      <c r="K2707" s="128"/>
      <c r="L2707" s="128"/>
      <c r="M2707" s="128"/>
      <c r="N2707" s="128"/>
      <c r="O2707" s="128"/>
      <c r="P2707" s="128"/>
      <c r="Q2707" s="128"/>
      <c r="R2707" s="128"/>
      <c r="S2707" s="128"/>
      <c r="T2707" s="128"/>
      <c r="U2707" s="128"/>
      <c r="V2707" s="128"/>
      <c r="W2707" s="128"/>
      <c r="X2707" s="128"/>
      <c r="Y2707" s="128"/>
      <c r="Z2707" s="128"/>
      <c r="AA2707" s="128"/>
      <c r="AB2707" s="128"/>
      <c r="AC2707" s="128"/>
      <c r="AD2707" s="128"/>
      <c r="AE2707" s="128"/>
      <c r="AF2707" s="128"/>
      <c r="AG2707" s="128"/>
      <c r="AH2707" s="128"/>
    </row>
    <row r="2708" spans="1:34">
      <c r="A2708" s="128"/>
      <c r="B2708" s="128"/>
      <c r="C2708" s="128"/>
      <c r="D2708" s="128"/>
      <c r="E2708" s="128"/>
      <c r="F2708" s="128"/>
      <c r="G2708" s="128"/>
      <c r="H2708" s="128"/>
      <c r="I2708" s="128"/>
      <c r="J2708" s="128"/>
      <c r="K2708" s="128"/>
      <c r="L2708" s="128"/>
      <c r="M2708" s="128"/>
      <c r="N2708" s="128"/>
      <c r="O2708" s="128"/>
      <c r="P2708" s="128"/>
      <c r="Q2708" s="128"/>
      <c r="R2708" s="128"/>
      <c r="S2708" s="128"/>
      <c r="T2708" s="128"/>
      <c r="U2708" s="128"/>
      <c r="V2708" s="128"/>
      <c r="W2708" s="128"/>
      <c r="X2708" s="128"/>
      <c r="Y2708" s="128"/>
      <c r="Z2708" s="128"/>
      <c r="AA2708" s="128"/>
      <c r="AB2708" s="128"/>
      <c r="AC2708" s="128"/>
      <c r="AD2708" s="128"/>
      <c r="AE2708" s="128"/>
      <c r="AF2708" s="128"/>
      <c r="AG2708" s="128"/>
      <c r="AH2708" s="128"/>
    </row>
    <row r="2709" spans="1:34">
      <c r="A2709" s="128"/>
      <c r="B2709" s="128"/>
      <c r="C2709" s="128"/>
      <c r="D2709" s="128"/>
      <c r="E2709" s="128"/>
      <c r="F2709" s="128"/>
      <c r="G2709" s="128"/>
      <c r="H2709" s="128"/>
      <c r="I2709" s="128"/>
      <c r="J2709" s="128"/>
      <c r="K2709" s="128"/>
      <c r="L2709" s="128"/>
      <c r="M2709" s="128"/>
      <c r="N2709" s="128"/>
      <c r="O2709" s="128"/>
      <c r="P2709" s="128"/>
      <c r="Q2709" s="128"/>
      <c r="R2709" s="128"/>
      <c r="S2709" s="128"/>
      <c r="T2709" s="128"/>
      <c r="U2709" s="128"/>
      <c r="V2709" s="128"/>
      <c r="W2709" s="128"/>
      <c r="X2709" s="128"/>
      <c r="Y2709" s="128"/>
      <c r="Z2709" s="128"/>
      <c r="AA2709" s="128"/>
      <c r="AB2709" s="128"/>
      <c r="AC2709" s="128"/>
      <c r="AD2709" s="128"/>
      <c r="AE2709" s="128"/>
      <c r="AF2709" s="128"/>
      <c r="AG2709" s="128"/>
      <c r="AH2709" s="128"/>
    </row>
    <row r="2710" spans="1:34">
      <c r="A2710" s="128"/>
      <c r="B2710" s="128"/>
      <c r="C2710" s="128"/>
      <c r="D2710" s="128"/>
      <c r="E2710" s="128"/>
      <c r="F2710" s="128"/>
      <c r="G2710" s="128"/>
      <c r="H2710" s="128"/>
      <c r="I2710" s="128"/>
      <c r="J2710" s="128"/>
      <c r="K2710" s="128"/>
      <c r="L2710" s="128"/>
      <c r="M2710" s="128"/>
      <c r="N2710" s="128"/>
      <c r="O2710" s="128"/>
      <c r="P2710" s="128"/>
      <c r="Q2710" s="128"/>
      <c r="R2710" s="128"/>
      <c r="S2710" s="128"/>
      <c r="T2710" s="128"/>
      <c r="U2710" s="128"/>
      <c r="V2710" s="128"/>
      <c r="W2710" s="128"/>
      <c r="X2710" s="128"/>
      <c r="Y2710" s="128"/>
      <c r="Z2710" s="128"/>
      <c r="AA2710" s="128"/>
      <c r="AB2710" s="128"/>
      <c r="AC2710" s="128"/>
      <c r="AD2710" s="128"/>
      <c r="AE2710" s="128"/>
      <c r="AF2710" s="128"/>
      <c r="AG2710" s="128"/>
      <c r="AH2710" s="128"/>
    </row>
    <row r="2711" spans="1:34">
      <c r="A2711" s="128"/>
      <c r="B2711" s="128"/>
      <c r="C2711" s="128"/>
      <c r="D2711" s="128"/>
      <c r="E2711" s="128"/>
      <c r="F2711" s="128"/>
      <c r="G2711" s="128"/>
      <c r="H2711" s="128"/>
      <c r="I2711" s="128"/>
      <c r="J2711" s="128"/>
      <c r="K2711" s="128"/>
      <c r="L2711" s="128"/>
      <c r="M2711" s="128"/>
      <c r="N2711" s="128"/>
      <c r="O2711" s="128"/>
      <c r="P2711" s="128"/>
      <c r="Q2711" s="128"/>
      <c r="R2711" s="128"/>
      <c r="S2711" s="128"/>
      <c r="T2711" s="128"/>
      <c r="U2711" s="128"/>
      <c r="V2711" s="128"/>
      <c r="W2711" s="128"/>
      <c r="X2711" s="128"/>
      <c r="Y2711" s="128"/>
      <c r="Z2711" s="128"/>
      <c r="AA2711" s="128"/>
      <c r="AB2711" s="128"/>
      <c r="AC2711" s="128"/>
      <c r="AD2711" s="128"/>
      <c r="AE2711" s="128"/>
      <c r="AF2711" s="128"/>
      <c r="AG2711" s="128"/>
      <c r="AH2711" s="128"/>
    </row>
    <row r="2712" spans="1:34">
      <c r="A2712" s="128"/>
      <c r="B2712" s="128"/>
      <c r="C2712" s="128"/>
      <c r="D2712" s="128"/>
      <c r="E2712" s="128"/>
      <c r="F2712" s="128"/>
      <c r="G2712" s="128"/>
      <c r="H2712" s="128"/>
      <c r="I2712" s="128"/>
      <c r="J2712" s="128"/>
      <c r="K2712" s="128"/>
      <c r="L2712" s="128"/>
      <c r="M2712" s="128"/>
      <c r="N2712" s="128"/>
      <c r="O2712" s="128"/>
      <c r="P2712" s="128"/>
      <c r="Q2712" s="128"/>
      <c r="R2712" s="128"/>
      <c r="S2712" s="128"/>
      <c r="T2712" s="128"/>
      <c r="U2712" s="128"/>
      <c r="V2712" s="128"/>
      <c r="W2712" s="128"/>
      <c r="X2712" s="128"/>
      <c r="Y2712" s="128"/>
      <c r="Z2712" s="128"/>
      <c r="AA2712" s="128"/>
      <c r="AB2712" s="128"/>
      <c r="AC2712" s="128"/>
      <c r="AD2712" s="128"/>
      <c r="AE2712" s="128"/>
      <c r="AF2712" s="128"/>
      <c r="AG2712" s="128"/>
      <c r="AH2712" s="128"/>
    </row>
    <row r="2713" spans="1:34">
      <c r="A2713" s="128"/>
      <c r="B2713" s="128"/>
      <c r="C2713" s="128"/>
      <c r="D2713" s="128"/>
      <c r="E2713" s="128"/>
      <c r="F2713" s="128"/>
      <c r="G2713" s="128"/>
      <c r="H2713" s="128"/>
      <c r="I2713" s="128"/>
      <c r="J2713" s="128"/>
      <c r="K2713" s="128"/>
      <c r="L2713" s="128"/>
      <c r="M2713" s="128"/>
      <c r="N2713" s="128"/>
      <c r="O2713" s="128"/>
      <c r="P2713" s="128"/>
      <c r="Q2713" s="128"/>
      <c r="R2713" s="128"/>
      <c r="S2713" s="128"/>
      <c r="T2713" s="128"/>
      <c r="U2713" s="128"/>
      <c r="V2713" s="128"/>
      <c r="W2713" s="128"/>
      <c r="X2713" s="128"/>
      <c r="Y2713" s="128"/>
      <c r="Z2713" s="128"/>
      <c r="AA2713" s="128"/>
      <c r="AB2713" s="128"/>
      <c r="AC2713" s="128"/>
      <c r="AD2713" s="128"/>
      <c r="AE2713" s="128"/>
      <c r="AF2713" s="128"/>
      <c r="AG2713" s="128"/>
      <c r="AH2713" s="128"/>
    </row>
    <row r="2714" spans="1:34">
      <c r="A2714" s="128"/>
      <c r="B2714" s="128"/>
      <c r="C2714" s="128"/>
      <c r="D2714" s="128"/>
      <c r="E2714" s="128"/>
      <c r="F2714" s="128"/>
      <c r="G2714" s="128"/>
      <c r="H2714" s="128"/>
      <c r="I2714" s="128"/>
      <c r="J2714" s="128"/>
      <c r="K2714" s="128"/>
      <c r="L2714" s="128"/>
      <c r="M2714" s="128"/>
      <c r="N2714" s="128"/>
      <c r="O2714" s="128"/>
      <c r="P2714" s="128"/>
      <c r="Q2714" s="128"/>
      <c r="R2714" s="128"/>
      <c r="S2714" s="128"/>
      <c r="T2714" s="128"/>
      <c r="U2714" s="128"/>
      <c r="V2714" s="128"/>
      <c r="W2714" s="128"/>
      <c r="X2714" s="128"/>
      <c r="Y2714" s="128"/>
      <c r="Z2714" s="128"/>
      <c r="AA2714" s="128"/>
      <c r="AB2714" s="128"/>
      <c r="AC2714" s="128"/>
      <c r="AD2714" s="128"/>
      <c r="AE2714" s="128"/>
      <c r="AF2714" s="128"/>
      <c r="AG2714" s="128"/>
      <c r="AH2714" s="128"/>
    </row>
    <row r="2715" spans="1:34">
      <c r="A2715" s="128"/>
      <c r="B2715" s="128"/>
      <c r="C2715" s="128"/>
      <c r="D2715" s="128"/>
      <c r="E2715" s="128"/>
      <c r="F2715" s="128"/>
      <c r="G2715" s="128"/>
      <c r="H2715" s="128"/>
      <c r="I2715" s="128"/>
      <c r="J2715" s="128"/>
      <c r="K2715" s="128"/>
      <c r="L2715" s="128"/>
      <c r="M2715" s="128"/>
      <c r="N2715" s="128"/>
      <c r="O2715" s="128"/>
      <c r="P2715" s="128"/>
      <c r="Q2715" s="128"/>
      <c r="R2715" s="128"/>
      <c r="S2715" s="128"/>
      <c r="T2715" s="128"/>
      <c r="U2715" s="128"/>
      <c r="V2715" s="128"/>
      <c r="W2715" s="128"/>
      <c r="X2715" s="128"/>
      <c r="Y2715" s="128"/>
      <c r="Z2715" s="128"/>
      <c r="AA2715" s="128"/>
      <c r="AB2715" s="128"/>
      <c r="AC2715" s="128"/>
      <c r="AD2715" s="128"/>
      <c r="AE2715" s="128"/>
      <c r="AF2715" s="128"/>
      <c r="AG2715" s="128"/>
      <c r="AH2715" s="128"/>
    </row>
    <row r="2716" spans="1:34">
      <c r="A2716" s="128"/>
      <c r="B2716" s="128"/>
      <c r="C2716" s="128"/>
      <c r="D2716" s="128"/>
      <c r="E2716" s="128"/>
      <c r="F2716" s="128"/>
      <c r="G2716" s="128"/>
      <c r="H2716" s="128"/>
      <c r="I2716" s="128"/>
      <c r="J2716" s="128"/>
      <c r="K2716" s="128"/>
      <c r="L2716" s="128"/>
      <c r="M2716" s="128"/>
      <c r="N2716" s="128"/>
      <c r="O2716" s="128"/>
      <c r="P2716" s="128"/>
      <c r="Q2716" s="128"/>
      <c r="R2716" s="128"/>
      <c r="S2716" s="128"/>
      <c r="T2716" s="128"/>
      <c r="U2716" s="128"/>
      <c r="V2716" s="128"/>
      <c r="W2716" s="128"/>
      <c r="X2716" s="128"/>
      <c r="Y2716" s="128"/>
      <c r="Z2716" s="128"/>
      <c r="AA2716" s="128"/>
      <c r="AB2716" s="128"/>
      <c r="AC2716" s="128"/>
      <c r="AD2716" s="128"/>
      <c r="AE2716" s="128"/>
      <c r="AF2716" s="128"/>
      <c r="AG2716" s="128"/>
      <c r="AH2716" s="128"/>
    </row>
    <row r="2717" spans="1:34">
      <c r="A2717" s="128"/>
      <c r="B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28"/>
      <c r="AA2717" s="128"/>
      <c r="AB2717" s="128"/>
      <c r="AC2717" s="128"/>
      <c r="AD2717" s="128"/>
      <c r="AE2717" s="128"/>
      <c r="AF2717" s="128"/>
      <c r="AG2717" s="128"/>
      <c r="AH2717" s="128"/>
    </row>
    <row r="2718" spans="1:34">
      <c r="A2718" s="128"/>
      <c r="B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28"/>
      <c r="W2718" s="128"/>
      <c r="X2718" s="128"/>
      <c r="Y2718" s="128"/>
      <c r="Z2718" s="128"/>
      <c r="AA2718" s="128"/>
      <c r="AB2718" s="128"/>
      <c r="AC2718" s="128"/>
      <c r="AD2718" s="128"/>
      <c r="AE2718" s="128"/>
      <c r="AF2718" s="128"/>
      <c r="AG2718" s="128"/>
      <c r="AH2718" s="128"/>
    </row>
    <row r="2719" spans="1:34">
      <c r="A2719" s="128"/>
      <c r="B2719" s="338"/>
      <c r="C2719" s="338"/>
      <c r="D2719" s="338"/>
      <c r="E2719" s="338"/>
      <c r="F2719" s="338"/>
      <c r="G2719" s="338"/>
      <c r="H2719" s="338"/>
      <c r="I2719" s="338"/>
      <c r="J2719" s="338"/>
      <c r="K2719" s="338"/>
      <c r="L2719" s="338"/>
      <c r="M2719" s="338"/>
      <c r="N2719" s="338"/>
      <c r="O2719" s="338"/>
      <c r="P2719" s="338"/>
      <c r="Q2719" s="338"/>
      <c r="R2719" s="338"/>
      <c r="S2719" s="338"/>
      <c r="T2719" s="338"/>
      <c r="U2719" s="338"/>
      <c r="V2719" s="338"/>
      <c r="W2719" s="338"/>
      <c r="X2719" s="338"/>
      <c r="Y2719" s="338"/>
      <c r="Z2719" s="338"/>
      <c r="AA2719" s="338"/>
      <c r="AB2719" s="338"/>
      <c r="AC2719" s="338"/>
      <c r="AD2719" s="338"/>
      <c r="AE2719" s="338"/>
      <c r="AF2719" s="338"/>
      <c r="AG2719" s="338"/>
      <c r="AH2719" s="338"/>
    </row>
    <row r="2720" spans="1:34">
      <c r="A2720" s="128"/>
      <c r="B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28"/>
      <c r="W2720" s="128"/>
      <c r="X2720" s="128"/>
      <c r="Y2720" s="128"/>
      <c r="Z2720" s="128"/>
      <c r="AA2720" s="128"/>
      <c r="AB2720" s="128"/>
      <c r="AC2720" s="128"/>
      <c r="AD2720" s="128"/>
      <c r="AE2720" s="128"/>
      <c r="AF2720" s="128"/>
      <c r="AG2720" s="128"/>
      <c r="AH2720" s="128"/>
    </row>
    <row r="2721" spans="1:34">
      <c r="A2721" s="128"/>
      <c r="B2721" s="128"/>
      <c r="C2721" s="128"/>
      <c r="D2721" s="128"/>
      <c r="E2721" s="128"/>
      <c r="F2721" s="128"/>
      <c r="G2721" s="128"/>
      <c r="H2721" s="128"/>
      <c r="I2721" s="128"/>
      <c r="J2721" s="128"/>
      <c r="K2721" s="128"/>
      <c r="L2721" s="128"/>
      <c r="M2721" s="128"/>
      <c r="N2721" s="128"/>
      <c r="O2721" s="128"/>
      <c r="P2721" s="128"/>
      <c r="Q2721" s="128"/>
      <c r="R2721" s="128"/>
      <c r="S2721" s="128"/>
      <c r="T2721" s="128"/>
      <c r="U2721" s="128"/>
      <c r="V2721" s="128"/>
      <c r="W2721" s="128"/>
      <c r="X2721" s="128"/>
      <c r="Y2721" s="128"/>
      <c r="Z2721" s="128"/>
      <c r="AA2721" s="128"/>
      <c r="AB2721" s="128"/>
      <c r="AC2721" s="128"/>
      <c r="AD2721" s="128"/>
      <c r="AE2721" s="128"/>
      <c r="AF2721" s="128"/>
      <c r="AG2721" s="128"/>
      <c r="AH2721" s="128"/>
    </row>
    <row r="2722" spans="1:34">
      <c r="A2722" s="128"/>
      <c r="B2722" s="128"/>
      <c r="C2722" s="128"/>
      <c r="D2722" s="128"/>
      <c r="E2722" s="128"/>
      <c r="F2722" s="128"/>
      <c r="G2722" s="128"/>
      <c r="H2722" s="128"/>
      <c r="I2722" s="128"/>
      <c r="J2722" s="128"/>
      <c r="K2722" s="128"/>
      <c r="L2722" s="128"/>
      <c r="M2722" s="128"/>
      <c r="N2722" s="128"/>
      <c r="O2722" s="128"/>
      <c r="P2722" s="128"/>
      <c r="Q2722" s="128"/>
      <c r="R2722" s="128"/>
      <c r="S2722" s="128"/>
      <c r="T2722" s="128"/>
      <c r="U2722" s="128"/>
      <c r="V2722" s="128"/>
      <c r="W2722" s="128"/>
      <c r="X2722" s="128"/>
      <c r="Y2722" s="128"/>
      <c r="Z2722" s="128"/>
      <c r="AA2722" s="128"/>
      <c r="AB2722" s="128"/>
      <c r="AC2722" s="128"/>
      <c r="AD2722" s="128"/>
      <c r="AE2722" s="128"/>
      <c r="AF2722" s="128"/>
      <c r="AG2722" s="128"/>
      <c r="AH2722" s="128"/>
    </row>
    <row r="2723" spans="1:34">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X2723" s="128"/>
      <c r="Y2723" s="128"/>
      <c r="Z2723" s="128"/>
      <c r="AA2723" s="128"/>
      <c r="AB2723" s="128"/>
      <c r="AC2723" s="128"/>
      <c r="AD2723" s="128"/>
      <c r="AE2723" s="128"/>
      <c r="AF2723" s="128"/>
      <c r="AG2723" s="128"/>
      <c r="AH2723" s="128"/>
    </row>
    <row r="2724" spans="1:34">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X2724" s="128"/>
      <c r="Y2724" s="128"/>
      <c r="Z2724" s="128"/>
      <c r="AA2724" s="128"/>
      <c r="AB2724" s="128"/>
      <c r="AC2724" s="128"/>
      <c r="AD2724" s="128"/>
      <c r="AE2724" s="128"/>
      <c r="AF2724" s="128"/>
      <c r="AG2724" s="128"/>
      <c r="AH2724" s="128"/>
    </row>
    <row r="2725" spans="1:34">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X2725" s="128"/>
      <c r="Y2725" s="128"/>
      <c r="Z2725" s="128"/>
      <c r="AA2725" s="128"/>
      <c r="AB2725" s="128"/>
      <c r="AC2725" s="128"/>
      <c r="AD2725" s="128"/>
      <c r="AE2725" s="128"/>
      <c r="AF2725" s="128"/>
      <c r="AG2725" s="128"/>
      <c r="AH2725" s="128"/>
    </row>
    <row r="2726" spans="1:34">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X2726" s="128"/>
      <c r="Y2726" s="128"/>
      <c r="Z2726" s="128"/>
      <c r="AA2726" s="128"/>
      <c r="AB2726" s="128"/>
      <c r="AC2726" s="128"/>
      <c r="AD2726" s="128"/>
      <c r="AE2726" s="128"/>
      <c r="AF2726" s="128"/>
      <c r="AG2726" s="128"/>
      <c r="AH2726" s="128"/>
    </row>
    <row r="2727" spans="1:34">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X2727" s="128"/>
      <c r="Y2727" s="128"/>
      <c r="Z2727" s="128"/>
      <c r="AA2727" s="128"/>
      <c r="AB2727" s="128"/>
      <c r="AC2727" s="128"/>
      <c r="AD2727" s="128"/>
      <c r="AE2727" s="128"/>
      <c r="AF2727" s="128"/>
      <c r="AG2727" s="128"/>
      <c r="AH2727" s="128"/>
    </row>
    <row r="2728" spans="1:34">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X2728" s="128"/>
      <c r="Y2728" s="128"/>
      <c r="Z2728" s="128"/>
      <c r="AA2728" s="128"/>
      <c r="AB2728" s="128"/>
      <c r="AC2728" s="128"/>
      <c r="AD2728" s="128"/>
      <c r="AE2728" s="128"/>
      <c r="AF2728" s="128"/>
      <c r="AG2728" s="128"/>
      <c r="AH2728" s="128"/>
    </row>
    <row r="2729" spans="1:34">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X2729" s="128"/>
      <c r="Y2729" s="128"/>
      <c r="Z2729" s="128"/>
      <c r="AA2729" s="128"/>
      <c r="AB2729" s="128"/>
      <c r="AC2729" s="128"/>
      <c r="AD2729" s="128"/>
      <c r="AE2729" s="128"/>
      <c r="AF2729" s="128"/>
      <c r="AG2729" s="128"/>
      <c r="AH2729" s="128"/>
    </row>
    <row r="2730" spans="1:34">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X2730" s="128"/>
      <c r="Y2730" s="128"/>
      <c r="Z2730" s="128"/>
      <c r="AA2730" s="128"/>
      <c r="AB2730" s="128"/>
      <c r="AC2730" s="128"/>
      <c r="AD2730" s="128"/>
      <c r="AE2730" s="128"/>
      <c r="AF2730" s="128"/>
      <c r="AG2730" s="128"/>
      <c r="AH2730" s="128"/>
    </row>
    <row r="2731" spans="1:34">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X2731" s="128"/>
      <c r="Y2731" s="128"/>
      <c r="Z2731" s="128"/>
      <c r="AA2731" s="128"/>
      <c r="AB2731" s="128"/>
      <c r="AC2731" s="128"/>
      <c r="AD2731" s="128"/>
      <c r="AE2731" s="128"/>
      <c r="AF2731" s="128"/>
      <c r="AG2731" s="128"/>
      <c r="AH2731" s="128"/>
    </row>
    <row r="2732" spans="1:34">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X2732" s="128"/>
      <c r="Y2732" s="128"/>
      <c r="Z2732" s="128"/>
      <c r="AA2732" s="128"/>
      <c r="AB2732" s="128"/>
      <c r="AC2732" s="128"/>
      <c r="AD2732" s="128"/>
      <c r="AE2732" s="128"/>
      <c r="AF2732" s="128"/>
      <c r="AG2732" s="128"/>
      <c r="AH2732" s="128"/>
    </row>
    <row r="2733" spans="1:34">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X2733" s="128"/>
      <c r="Y2733" s="128"/>
      <c r="Z2733" s="128"/>
      <c r="AA2733" s="128"/>
      <c r="AB2733" s="128"/>
      <c r="AC2733" s="128"/>
      <c r="AD2733" s="128"/>
      <c r="AE2733" s="128"/>
      <c r="AF2733" s="128"/>
      <c r="AG2733" s="128"/>
      <c r="AH2733" s="128"/>
    </row>
    <row r="2734" spans="1:34">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X2734" s="128"/>
      <c r="Y2734" s="128"/>
      <c r="Z2734" s="128"/>
      <c r="AA2734" s="128"/>
      <c r="AB2734" s="128"/>
      <c r="AC2734" s="128"/>
      <c r="AD2734" s="128"/>
      <c r="AE2734" s="128"/>
      <c r="AF2734" s="128"/>
      <c r="AG2734" s="128"/>
      <c r="AH2734" s="128"/>
    </row>
    <row r="2735" spans="1:34">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X2735" s="128"/>
      <c r="Y2735" s="128"/>
      <c r="Z2735" s="128"/>
      <c r="AA2735" s="128"/>
      <c r="AB2735" s="128"/>
      <c r="AC2735" s="128"/>
      <c r="AD2735" s="128"/>
      <c r="AE2735" s="128"/>
      <c r="AF2735" s="128"/>
      <c r="AG2735" s="128"/>
      <c r="AH2735" s="128"/>
    </row>
    <row r="2736" spans="1:34">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X2736" s="128"/>
      <c r="Y2736" s="128"/>
      <c r="Z2736" s="128"/>
      <c r="AA2736" s="128"/>
      <c r="AB2736" s="128"/>
      <c r="AC2736" s="128"/>
      <c r="AD2736" s="128"/>
      <c r="AE2736" s="128"/>
      <c r="AF2736" s="128"/>
      <c r="AG2736" s="128"/>
      <c r="AH2736" s="128"/>
    </row>
    <row r="2737" spans="1:34">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X2737" s="128"/>
      <c r="Y2737" s="128"/>
      <c r="Z2737" s="128"/>
      <c r="AA2737" s="128"/>
      <c r="AB2737" s="128"/>
      <c r="AC2737" s="128"/>
      <c r="AD2737" s="128"/>
      <c r="AE2737" s="128"/>
      <c r="AF2737" s="128"/>
      <c r="AG2737" s="128"/>
      <c r="AH2737" s="128"/>
    </row>
    <row r="2738" spans="1:34">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X2738" s="128"/>
      <c r="Y2738" s="128"/>
      <c r="Z2738" s="128"/>
      <c r="AA2738" s="128"/>
      <c r="AB2738" s="128"/>
      <c r="AC2738" s="128"/>
      <c r="AD2738" s="128"/>
      <c r="AE2738" s="128"/>
      <c r="AF2738" s="128"/>
      <c r="AG2738" s="128"/>
      <c r="AH2738" s="128"/>
    </row>
    <row r="2739" spans="1:34">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X2739" s="128"/>
      <c r="Y2739" s="128"/>
      <c r="Z2739" s="128"/>
      <c r="AA2739" s="128"/>
      <c r="AB2739" s="128"/>
      <c r="AC2739" s="128"/>
      <c r="AD2739" s="128"/>
      <c r="AE2739" s="128"/>
      <c r="AF2739" s="128"/>
      <c r="AG2739" s="128"/>
      <c r="AH2739" s="128"/>
    </row>
    <row r="2740" spans="1:34">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X2740" s="128"/>
      <c r="Y2740" s="128"/>
      <c r="Z2740" s="128"/>
      <c r="AA2740" s="128"/>
      <c r="AB2740" s="128"/>
      <c r="AC2740" s="128"/>
      <c r="AD2740" s="128"/>
      <c r="AE2740" s="128"/>
      <c r="AF2740" s="128"/>
      <c r="AG2740" s="128"/>
      <c r="AH2740" s="128"/>
    </row>
    <row r="2741" spans="1:34">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X2741" s="128"/>
      <c r="Y2741" s="128"/>
      <c r="Z2741" s="128"/>
      <c r="AA2741" s="128"/>
      <c r="AB2741" s="128"/>
      <c r="AC2741" s="128"/>
      <c r="AD2741" s="128"/>
      <c r="AE2741" s="128"/>
      <c r="AF2741" s="128"/>
      <c r="AG2741" s="128"/>
      <c r="AH2741" s="128"/>
    </row>
    <row r="2742" spans="1:34">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X2742" s="128"/>
      <c r="Y2742" s="128"/>
      <c r="Z2742" s="128"/>
      <c r="AA2742" s="128"/>
      <c r="AB2742" s="128"/>
      <c r="AC2742" s="128"/>
      <c r="AD2742" s="128"/>
      <c r="AE2742" s="128"/>
      <c r="AF2742" s="128"/>
      <c r="AG2742" s="128"/>
      <c r="AH2742" s="128"/>
    </row>
    <row r="2743" spans="1:34">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X2743" s="128"/>
      <c r="Y2743" s="128"/>
      <c r="Z2743" s="128"/>
      <c r="AA2743" s="128"/>
      <c r="AB2743" s="128"/>
      <c r="AC2743" s="128"/>
      <c r="AD2743" s="128"/>
      <c r="AE2743" s="128"/>
      <c r="AF2743" s="128"/>
      <c r="AG2743" s="128"/>
      <c r="AH2743" s="128"/>
    </row>
    <row r="2744" spans="1:34">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X2744" s="128"/>
      <c r="Y2744" s="128"/>
      <c r="Z2744" s="128"/>
      <c r="AA2744" s="128"/>
      <c r="AB2744" s="128"/>
      <c r="AC2744" s="128"/>
      <c r="AD2744" s="128"/>
      <c r="AE2744" s="128"/>
      <c r="AF2744" s="128"/>
      <c r="AG2744" s="128"/>
      <c r="AH2744" s="128"/>
    </row>
    <row r="2745" spans="1:34">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X2745" s="128"/>
      <c r="Y2745" s="128"/>
      <c r="Z2745" s="128"/>
      <c r="AA2745" s="128"/>
      <c r="AB2745" s="128"/>
      <c r="AC2745" s="128"/>
      <c r="AD2745" s="128"/>
      <c r="AE2745" s="128"/>
      <c r="AF2745" s="128"/>
      <c r="AG2745" s="128"/>
      <c r="AH2745" s="128"/>
    </row>
    <row r="2746" spans="1:34">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X2746" s="128"/>
      <c r="Y2746" s="128"/>
      <c r="Z2746" s="128"/>
      <c r="AA2746" s="128"/>
      <c r="AB2746" s="128"/>
      <c r="AC2746" s="128"/>
      <c r="AD2746" s="128"/>
      <c r="AE2746" s="128"/>
      <c r="AF2746" s="128"/>
      <c r="AG2746" s="128"/>
      <c r="AH2746" s="128"/>
    </row>
    <row r="2747" spans="1:34">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X2747" s="128"/>
      <c r="Y2747" s="128"/>
      <c r="Z2747" s="128"/>
      <c r="AA2747" s="128"/>
      <c r="AB2747" s="128"/>
      <c r="AC2747" s="128"/>
      <c r="AD2747" s="128"/>
      <c r="AE2747" s="128"/>
      <c r="AF2747" s="128"/>
      <c r="AG2747" s="128"/>
      <c r="AH2747" s="128"/>
    </row>
    <row r="2748" spans="1:34">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V2748" s="128"/>
      <c r="W2748" s="128"/>
      <c r="X2748" s="128"/>
      <c r="Y2748" s="128"/>
      <c r="Z2748" s="128"/>
      <c r="AA2748" s="128"/>
      <c r="AB2748" s="128"/>
      <c r="AC2748" s="128"/>
      <c r="AD2748" s="128"/>
      <c r="AE2748" s="128"/>
      <c r="AF2748" s="128"/>
      <c r="AG2748" s="128"/>
      <c r="AH2748" s="128"/>
    </row>
    <row r="2749" spans="1:34">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V2749" s="128"/>
      <c r="W2749" s="128"/>
      <c r="X2749" s="128"/>
      <c r="Y2749" s="128"/>
      <c r="Z2749" s="128"/>
      <c r="AA2749" s="128"/>
      <c r="AB2749" s="128"/>
      <c r="AC2749" s="128"/>
      <c r="AD2749" s="128"/>
      <c r="AE2749" s="128"/>
      <c r="AF2749" s="128"/>
      <c r="AG2749" s="128"/>
      <c r="AH2749" s="128"/>
    </row>
    <row r="2750" spans="1:34">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V2750" s="128"/>
      <c r="W2750" s="128"/>
      <c r="X2750" s="128"/>
      <c r="Y2750" s="128"/>
      <c r="Z2750" s="128"/>
      <c r="AA2750" s="128"/>
      <c r="AB2750" s="128"/>
      <c r="AC2750" s="128"/>
      <c r="AD2750" s="128"/>
      <c r="AE2750" s="128"/>
      <c r="AF2750" s="128"/>
      <c r="AG2750" s="128"/>
      <c r="AH2750" s="128"/>
    </row>
    <row r="2751" spans="1:34">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V2751" s="128"/>
      <c r="W2751" s="128"/>
      <c r="X2751" s="128"/>
      <c r="Y2751" s="128"/>
      <c r="Z2751" s="128"/>
      <c r="AA2751" s="128"/>
      <c r="AB2751" s="128"/>
      <c r="AC2751" s="128"/>
      <c r="AD2751" s="128"/>
      <c r="AE2751" s="128"/>
      <c r="AF2751" s="128"/>
      <c r="AG2751" s="128"/>
      <c r="AH2751" s="128"/>
    </row>
    <row r="2752" spans="1:34">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V2752" s="128"/>
      <c r="W2752" s="128"/>
      <c r="X2752" s="128"/>
      <c r="Y2752" s="128"/>
      <c r="Z2752" s="128"/>
      <c r="AA2752" s="128"/>
      <c r="AB2752" s="128"/>
      <c r="AC2752" s="128"/>
      <c r="AD2752" s="128"/>
      <c r="AE2752" s="128"/>
      <c r="AF2752" s="128"/>
      <c r="AG2752" s="128"/>
      <c r="AH2752" s="128"/>
    </row>
    <row r="2753" spans="1:34">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V2753" s="128"/>
      <c r="W2753" s="128"/>
      <c r="X2753" s="128"/>
      <c r="Y2753" s="128"/>
      <c r="Z2753" s="128"/>
      <c r="AA2753" s="128"/>
      <c r="AB2753" s="128"/>
      <c r="AC2753" s="128"/>
      <c r="AD2753" s="128"/>
      <c r="AE2753" s="128"/>
      <c r="AF2753" s="128"/>
      <c r="AG2753" s="128"/>
      <c r="AH2753" s="128"/>
    </row>
    <row r="2754" spans="1:34">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V2754" s="128"/>
      <c r="W2754" s="128"/>
      <c r="X2754" s="128"/>
      <c r="Y2754" s="128"/>
      <c r="Z2754" s="128"/>
      <c r="AA2754" s="128"/>
      <c r="AB2754" s="128"/>
      <c r="AC2754" s="128"/>
      <c r="AD2754" s="128"/>
      <c r="AE2754" s="128"/>
      <c r="AF2754" s="128"/>
      <c r="AG2754" s="128"/>
      <c r="AH2754" s="128"/>
    </row>
    <row r="2755" spans="1:34">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V2755" s="128"/>
      <c r="W2755" s="128"/>
      <c r="X2755" s="128"/>
      <c r="Y2755" s="128"/>
      <c r="Z2755" s="128"/>
      <c r="AA2755" s="128"/>
      <c r="AB2755" s="128"/>
      <c r="AC2755" s="128"/>
      <c r="AD2755" s="128"/>
      <c r="AE2755" s="128"/>
      <c r="AF2755" s="128"/>
      <c r="AG2755" s="128"/>
      <c r="AH2755" s="128"/>
    </row>
    <row r="2756" spans="1:34">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V2756" s="128"/>
      <c r="W2756" s="128"/>
      <c r="X2756" s="128"/>
      <c r="Y2756" s="128"/>
      <c r="Z2756" s="128"/>
      <c r="AA2756" s="128"/>
      <c r="AB2756" s="128"/>
      <c r="AC2756" s="128"/>
      <c r="AD2756" s="128"/>
      <c r="AE2756" s="128"/>
      <c r="AF2756" s="128"/>
      <c r="AG2756" s="128"/>
      <c r="AH2756" s="128"/>
    </row>
    <row r="2757" spans="1:34">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V2757" s="128"/>
      <c r="W2757" s="128"/>
      <c r="X2757" s="128"/>
      <c r="Y2757" s="128"/>
      <c r="Z2757" s="128"/>
      <c r="AA2757" s="128"/>
      <c r="AB2757" s="128"/>
      <c r="AC2757" s="128"/>
      <c r="AD2757" s="128"/>
      <c r="AE2757" s="128"/>
      <c r="AF2757" s="128"/>
      <c r="AG2757" s="128"/>
      <c r="AH2757" s="128"/>
    </row>
    <row r="2758" spans="1:34">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V2758" s="128"/>
      <c r="W2758" s="128"/>
      <c r="X2758" s="128"/>
      <c r="Y2758" s="128"/>
      <c r="Z2758" s="128"/>
      <c r="AA2758" s="128"/>
      <c r="AB2758" s="128"/>
      <c r="AC2758" s="128"/>
      <c r="AD2758" s="128"/>
      <c r="AE2758" s="128"/>
      <c r="AF2758" s="128"/>
      <c r="AG2758" s="128"/>
      <c r="AH2758" s="128"/>
    </row>
    <row r="2759" spans="1:34">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V2759" s="128"/>
      <c r="W2759" s="128"/>
      <c r="X2759" s="128"/>
      <c r="Y2759" s="128"/>
      <c r="Z2759" s="128"/>
      <c r="AA2759" s="128"/>
      <c r="AB2759" s="128"/>
      <c r="AC2759" s="128"/>
      <c r="AD2759" s="128"/>
      <c r="AE2759" s="128"/>
      <c r="AF2759" s="128"/>
      <c r="AG2759" s="128"/>
      <c r="AH2759" s="128"/>
    </row>
    <row r="2760" spans="1:34">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V2760" s="128"/>
      <c r="W2760" s="128"/>
      <c r="X2760" s="128"/>
      <c r="Y2760" s="128"/>
      <c r="Z2760" s="128"/>
      <c r="AA2760" s="128"/>
      <c r="AB2760" s="128"/>
      <c r="AC2760" s="128"/>
      <c r="AD2760" s="128"/>
      <c r="AE2760" s="128"/>
      <c r="AF2760" s="128"/>
      <c r="AG2760" s="128"/>
      <c r="AH2760" s="128"/>
    </row>
    <row r="2761" spans="1:34">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V2761" s="128"/>
      <c r="W2761" s="128"/>
      <c r="X2761" s="128"/>
      <c r="Y2761" s="128"/>
      <c r="Z2761" s="128"/>
      <c r="AA2761" s="128"/>
      <c r="AB2761" s="128"/>
      <c r="AC2761" s="128"/>
      <c r="AD2761" s="128"/>
      <c r="AE2761" s="128"/>
      <c r="AF2761" s="128"/>
      <c r="AG2761" s="128"/>
      <c r="AH2761" s="128"/>
    </row>
    <row r="2762" spans="1:34">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V2762" s="128"/>
      <c r="W2762" s="128"/>
      <c r="X2762" s="128"/>
      <c r="Y2762" s="128"/>
      <c r="Z2762" s="128"/>
      <c r="AA2762" s="128"/>
      <c r="AB2762" s="128"/>
      <c r="AC2762" s="128"/>
      <c r="AD2762" s="128"/>
      <c r="AE2762" s="128"/>
      <c r="AF2762" s="128"/>
      <c r="AG2762" s="128"/>
      <c r="AH2762" s="128"/>
    </row>
    <row r="2763" spans="1:34">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V2763" s="128"/>
      <c r="W2763" s="128"/>
      <c r="X2763" s="128"/>
      <c r="Y2763" s="128"/>
      <c r="Z2763" s="128"/>
      <c r="AA2763" s="128"/>
      <c r="AB2763" s="128"/>
      <c r="AC2763" s="128"/>
      <c r="AD2763" s="128"/>
      <c r="AE2763" s="128"/>
      <c r="AF2763" s="128"/>
      <c r="AG2763" s="128"/>
      <c r="AH2763" s="128"/>
    </row>
    <row r="2764" spans="1:34">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V2764" s="128"/>
      <c r="W2764" s="128"/>
      <c r="X2764" s="128"/>
      <c r="Y2764" s="128"/>
      <c r="Z2764" s="128"/>
      <c r="AA2764" s="128"/>
      <c r="AB2764" s="128"/>
      <c r="AC2764" s="128"/>
      <c r="AD2764" s="128"/>
      <c r="AE2764" s="128"/>
      <c r="AF2764" s="128"/>
      <c r="AG2764" s="128"/>
      <c r="AH2764" s="128"/>
    </row>
    <row r="2765" spans="1:34">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V2765" s="128"/>
      <c r="W2765" s="128"/>
      <c r="X2765" s="128"/>
      <c r="Y2765" s="128"/>
      <c r="Z2765" s="128"/>
      <c r="AA2765" s="128"/>
      <c r="AB2765" s="128"/>
      <c r="AC2765" s="128"/>
      <c r="AD2765" s="128"/>
      <c r="AE2765" s="128"/>
      <c r="AF2765" s="128"/>
      <c r="AG2765" s="128"/>
      <c r="AH2765" s="128"/>
    </row>
    <row r="2766" spans="1:34">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V2766" s="128"/>
      <c r="W2766" s="128"/>
      <c r="X2766" s="128"/>
      <c r="Y2766" s="128"/>
      <c r="Z2766" s="128"/>
      <c r="AA2766" s="128"/>
      <c r="AB2766" s="128"/>
      <c r="AC2766" s="128"/>
      <c r="AD2766" s="128"/>
      <c r="AE2766" s="128"/>
      <c r="AF2766" s="128"/>
      <c r="AG2766" s="128"/>
      <c r="AH2766" s="128"/>
    </row>
    <row r="2767" spans="1:34">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V2767" s="128"/>
      <c r="W2767" s="128"/>
      <c r="X2767" s="128"/>
      <c r="Y2767" s="128"/>
      <c r="Z2767" s="128"/>
      <c r="AA2767" s="128"/>
      <c r="AB2767" s="128"/>
      <c r="AC2767" s="128"/>
      <c r="AD2767" s="128"/>
      <c r="AE2767" s="128"/>
      <c r="AF2767" s="128"/>
      <c r="AG2767" s="128"/>
      <c r="AH2767" s="128"/>
    </row>
    <row r="2768" spans="1:34">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V2768" s="128"/>
      <c r="W2768" s="128"/>
      <c r="X2768" s="128"/>
      <c r="Y2768" s="128"/>
      <c r="Z2768" s="128"/>
      <c r="AA2768" s="128"/>
      <c r="AB2768" s="128"/>
      <c r="AC2768" s="128"/>
      <c r="AD2768" s="128"/>
      <c r="AE2768" s="128"/>
      <c r="AF2768" s="128"/>
      <c r="AG2768" s="128"/>
      <c r="AH2768" s="128"/>
    </row>
    <row r="2769" spans="1:34">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V2769" s="128"/>
      <c r="W2769" s="128"/>
      <c r="X2769" s="128"/>
      <c r="Y2769" s="128"/>
      <c r="Z2769" s="128"/>
      <c r="AA2769" s="128"/>
      <c r="AB2769" s="128"/>
      <c r="AC2769" s="128"/>
      <c r="AD2769" s="128"/>
      <c r="AE2769" s="128"/>
      <c r="AF2769" s="128"/>
      <c r="AG2769" s="128"/>
      <c r="AH2769" s="128"/>
    </row>
    <row r="2770" spans="1:34">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V2770" s="128"/>
      <c r="W2770" s="128"/>
      <c r="X2770" s="128"/>
      <c r="Y2770" s="128"/>
      <c r="Z2770" s="128"/>
      <c r="AA2770" s="128"/>
      <c r="AB2770" s="128"/>
      <c r="AC2770" s="128"/>
      <c r="AD2770" s="128"/>
      <c r="AE2770" s="128"/>
      <c r="AF2770" s="128"/>
      <c r="AG2770" s="128"/>
      <c r="AH2770" s="128"/>
    </row>
    <row r="2771" spans="1:34">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V2771" s="128"/>
      <c r="W2771" s="128"/>
      <c r="X2771" s="128"/>
      <c r="Y2771" s="128"/>
      <c r="Z2771" s="128"/>
      <c r="AA2771" s="128"/>
      <c r="AB2771" s="128"/>
      <c r="AC2771" s="128"/>
      <c r="AD2771" s="128"/>
      <c r="AE2771" s="128"/>
      <c r="AF2771" s="128"/>
      <c r="AG2771" s="128"/>
      <c r="AH2771" s="128"/>
    </row>
    <row r="2772" spans="1:34">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V2772" s="128"/>
      <c r="W2772" s="128"/>
      <c r="X2772" s="128"/>
      <c r="Y2772" s="128"/>
      <c r="Z2772" s="128"/>
      <c r="AA2772" s="128"/>
      <c r="AB2772" s="128"/>
      <c r="AC2772" s="128"/>
      <c r="AD2772" s="128"/>
      <c r="AE2772" s="128"/>
      <c r="AF2772" s="128"/>
      <c r="AG2772" s="128"/>
      <c r="AH2772" s="128"/>
    </row>
    <row r="2773" spans="1:34">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V2773" s="128"/>
      <c r="W2773" s="128"/>
      <c r="X2773" s="128"/>
      <c r="Y2773" s="128"/>
      <c r="Z2773" s="128"/>
      <c r="AA2773" s="128"/>
      <c r="AB2773" s="128"/>
      <c r="AC2773" s="128"/>
      <c r="AD2773" s="128"/>
      <c r="AE2773" s="128"/>
      <c r="AF2773" s="128"/>
      <c r="AG2773" s="128"/>
      <c r="AH2773" s="128"/>
    </row>
    <row r="2774" spans="1:34">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V2774" s="128"/>
      <c r="W2774" s="128"/>
      <c r="X2774" s="128"/>
      <c r="Y2774" s="128"/>
      <c r="Z2774" s="128"/>
      <c r="AA2774" s="128"/>
      <c r="AB2774" s="128"/>
      <c r="AC2774" s="128"/>
      <c r="AD2774" s="128"/>
      <c r="AE2774" s="128"/>
      <c r="AF2774" s="128"/>
      <c r="AG2774" s="128"/>
      <c r="AH2774" s="128"/>
    </row>
    <row r="2775" spans="1:34">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V2775" s="128"/>
      <c r="W2775" s="128"/>
      <c r="X2775" s="128"/>
      <c r="Y2775" s="128"/>
      <c r="Z2775" s="128"/>
      <c r="AA2775" s="128"/>
      <c r="AB2775" s="128"/>
      <c r="AC2775" s="128"/>
      <c r="AD2775" s="128"/>
      <c r="AE2775" s="128"/>
      <c r="AF2775" s="128"/>
      <c r="AG2775" s="128"/>
      <c r="AH2775" s="128"/>
    </row>
    <row r="2776" spans="1:34">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V2776" s="128"/>
      <c r="W2776" s="128"/>
      <c r="X2776" s="128"/>
      <c r="Y2776" s="128"/>
      <c r="Z2776" s="128"/>
      <c r="AA2776" s="128"/>
      <c r="AB2776" s="128"/>
      <c r="AC2776" s="128"/>
      <c r="AD2776" s="128"/>
      <c r="AE2776" s="128"/>
      <c r="AF2776" s="128"/>
      <c r="AG2776" s="128"/>
      <c r="AH2776" s="128"/>
    </row>
    <row r="2777" spans="1:34">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V2777" s="128"/>
      <c r="W2777" s="128"/>
      <c r="X2777" s="128"/>
      <c r="Y2777" s="128"/>
      <c r="Z2777" s="128"/>
      <c r="AA2777" s="128"/>
      <c r="AB2777" s="128"/>
      <c r="AC2777" s="128"/>
      <c r="AD2777" s="128"/>
      <c r="AE2777" s="128"/>
      <c r="AF2777" s="128"/>
      <c r="AG2777" s="128"/>
      <c r="AH2777" s="128"/>
    </row>
    <row r="2778" spans="1:34">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V2778" s="128"/>
      <c r="W2778" s="128"/>
      <c r="X2778" s="128"/>
      <c r="Y2778" s="128"/>
      <c r="Z2778" s="128"/>
      <c r="AA2778" s="128"/>
      <c r="AB2778" s="128"/>
      <c r="AC2778" s="128"/>
      <c r="AD2778" s="128"/>
      <c r="AE2778" s="128"/>
      <c r="AF2778" s="128"/>
      <c r="AG2778" s="128"/>
      <c r="AH2778" s="128"/>
    </row>
    <row r="2779" spans="1:34">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V2779" s="128"/>
      <c r="W2779" s="128"/>
      <c r="X2779" s="128"/>
      <c r="Y2779" s="128"/>
      <c r="Z2779" s="128"/>
      <c r="AA2779" s="128"/>
      <c r="AB2779" s="128"/>
      <c r="AC2779" s="128"/>
      <c r="AD2779" s="128"/>
      <c r="AE2779" s="128"/>
      <c r="AF2779" s="128"/>
      <c r="AG2779" s="128"/>
      <c r="AH2779" s="128"/>
    </row>
    <row r="2780" spans="1:34">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V2780" s="128"/>
      <c r="W2780" s="128"/>
      <c r="X2780" s="128"/>
      <c r="Y2780" s="128"/>
      <c r="Z2780" s="128"/>
      <c r="AA2780" s="128"/>
      <c r="AB2780" s="128"/>
      <c r="AC2780" s="128"/>
      <c r="AD2780" s="128"/>
      <c r="AE2780" s="128"/>
      <c r="AF2780" s="128"/>
      <c r="AG2780" s="128"/>
      <c r="AH2780" s="128"/>
    </row>
    <row r="2781" spans="1:34">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V2781" s="128"/>
      <c r="W2781" s="128"/>
      <c r="X2781" s="128"/>
      <c r="Y2781" s="128"/>
      <c r="Z2781" s="128"/>
      <c r="AA2781" s="128"/>
      <c r="AB2781" s="128"/>
      <c r="AC2781" s="128"/>
      <c r="AD2781" s="128"/>
      <c r="AE2781" s="128"/>
      <c r="AF2781" s="128"/>
      <c r="AG2781" s="128"/>
      <c r="AH2781" s="128"/>
    </row>
    <row r="2782" spans="1:34">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V2782" s="128"/>
      <c r="W2782" s="128"/>
      <c r="X2782" s="128"/>
      <c r="Y2782" s="128"/>
      <c r="Z2782" s="128"/>
      <c r="AA2782" s="128"/>
      <c r="AB2782" s="128"/>
      <c r="AC2782" s="128"/>
      <c r="AD2782" s="128"/>
      <c r="AE2782" s="128"/>
      <c r="AF2782" s="128"/>
      <c r="AG2782" s="128"/>
      <c r="AH2782" s="128"/>
    </row>
    <row r="2783" spans="1:34">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V2783" s="128"/>
      <c r="W2783" s="128"/>
      <c r="X2783" s="128"/>
      <c r="Y2783" s="128"/>
      <c r="Z2783" s="128"/>
      <c r="AA2783" s="128"/>
      <c r="AB2783" s="128"/>
      <c r="AC2783" s="128"/>
      <c r="AD2783" s="128"/>
      <c r="AE2783" s="128"/>
      <c r="AF2783" s="128"/>
      <c r="AG2783" s="128"/>
      <c r="AH2783" s="128"/>
    </row>
    <row r="2784" spans="1:34">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V2784" s="128"/>
      <c r="W2784" s="128"/>
      <c r="X2784" s="128"/>
      <c r="Y2784" s="128"/>
      <c r="Z2784" s="128"/>
      <c r="AA2784" s="128"/>
      <c r="AB2784" s="128"/>
      <c r="AC2784" s="128"/>
      <c r="AD2784" s="128"/>
      <c r="AE2784" s="128"/>
      <c r="AF2784" s="128"/>
      <c r="AG2784" s="128"/>
      <c r="AH2784" s="128"/>
    </row>
    <row r="2785" spans="1:34">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V2785" s="128"/>
      <c r="W2785" s="128"/>
      <c r="X2785" s="128"/>
      <c r="Y2785" s="128"/>
      <c r="Z2785" s="128"/>
      <c r="AA2785" s="128"/>
      <c r="AB2785" s="128"/>
      <c r="AC2785" s="128"/>
      <c r="AD2785" s="128"/>
      <c r="AE2785" s="128"/>
      <c r="AF2785" s="128"/>
      <c r="AG2785" s="128"/>
      <c r="AH2785" s="128"/>
    </row>
    <row r="2786" spans="1:34">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V2786" s="128"/>
      <c r="W2786" s="128"/>
      <c r="X2786" s="128"/>
      <c r="Y2786" s="128"/>
      <c r="Z2786" s="128"/>
      <c r="AA2786" s="128"/>
      <c r="AB2786" s="128"/>
      <c r="AC2786" s="128"/>
      <c r="AD2786" s="128"/>
      <c r="AE2786" s="128"/>
      <c r="AF2786" s="128"/>
      <c r="AG2786" s="128"/>
      <c r="AH2786" s="128"/>
    </row>
    <row r="2787" spans="1:34">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V2787" s="128"/>
      <c r="W2787" s="128"/>
      <c r="X2787" s="128"/>
      <c r="Y2787" s="128"/>
      <c r="Z2787" s="128"/>
      <c r="AA2787" s="128"/>
      <c r="AB2787" s="128"/>
      <c r="AC2787" s="128"/>
      <c r="AD2787" s="128"/>
      <c r="AE2787" s="128"/>
      <c r="AF2787" s="128"/>
      <c r="AG2787" s="128"/>
      <c r="AH2787" s="128"/>
    </row>
    <row r="2788" spans="1:34">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V2788" s="128"/>
      <c r="W2788" s="128"/>
      <c r="X2788" s="128"/>
      <c r="Y2788" s="128"/>
      <c r="Z2788" s="128"/>
      <c r="AA2788" s="128"/>
      <c r="AB2788" s="128"/>
      <c r="AC2788" s="128"/>
      <c r="AD2788" s="128"/>
      <c r="AE2788" s="128"/>
      <c r="AF2788" s="128"/>
      <c r="AG2788" s="128"/>
      <c r="AH2788" s="128"/>
    </row>
    <row r="2789" spans="1:34">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V2789" s="128"/>
      <c r="W2789" s="128"/>
      <c r="X2789" s="128"/>
      <c r="Y2789" s="128"/>
      <c r="Z2789" s="128"/>
      <c r="AA2789" s="128"/>
      <c r="AB2789" s="128"/>
      <c r="AC2789" s="128"/>
      <c r="AD2789" s="128"/>
      <c r="AE2789" s="128"/>
      <c r="AF2789" s="128"/>
      <c r="AG2789" s="128"/>
      <c r="AH2789" s="128"/>
    </row>
    <row r="2790" spans="1:34">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V2790" s="128"/>
      <c r="W2790" s="128"/>
      <c r="X2790" s="128"/>
      <c r="Y2790" s="128"/>
      <c r="Z2790" s="128"/>
      <c r="AA2790" s="128"/>
      <c r="AB2790" s="128"/>
      <c r="AC2790" s="128"/>
      <c r="AD2790" s="128"/>
      <c r="AE2790" s="128"/>
      <c r="AF2790" s="128"/>
      <c r="AG2790" s="128"/>
      <c r="AH2790" s="128"/>
    </row>
    <row r="2791" spans="1:34">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V2791" s="128"/>
      <c r="W2791" s="128"/>
      <c r="X2791" s="128"/>
      <c r="Y2791" s="128"/>
      <c r="Z2791" s="128"/>
      <c r="AA2791" s="128"/>
      <c r="AB2791" s="128"/>
      <c r="AC2791" s="128"/>
      <c r="AD2791" s="128"/>
      <c r="AE2791" s="128"/>
      <c r="AF2791" s="128"/>
      <c r="AG2791" s="128"/>
      <c r="AH2791" s="128"/>
    </row>
    <row r="2792" spans="1:34">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V2792" s="128"/>
      <c r="W2792" s="128"/>
      <c r="X2792" s="128"/>
      <c r="Y2792" s="128"/>
      <c r="Z2792" s="128"/>
      <c r="AA2792" s="128"/>
      <c r="AB2792" s="128"/>
      <c r="AC2792" s="128"/>
      <c r="AD2792" s="128"/>
      <c r="AE2792" s="128"/>
      <c r="AF2792" s="128"/>
      <c r="AG2792" s="128"/>
      <c r="AH2792" s="128"/>
    </row>
    <row r="2793" spans="1:34">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V2793" s="128"/>
      <c r="W2793" s="128"/>
      <c r="X2793" s="128"/>
      <c r="Y2793" s="128"/>
      <c r="Z2793" s="128"/>
      <c r="AA2793" s="128"/>
      <c r="AB2793" s="128"/>
      <c r="AC2793" s="128"/>
      <c r="AD2793" s="128"/>
      <c r="AE2793" s="128"/>
      <c r="AF2793" s="128"/>
      <c r="AG2793" s="128"/>
      <c r="AH2793" s="128"/>
    </row>
    <row r="2794" spans="1:34">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V2794" s="128"/>
      <c r="W2794" s="128"/>
      <c r="X2794" s="128"/>
      <c r="Y2794" s="128"/>
      <c r="Z2794" s="128"/>
      <c r="AA2794" s="128"/>
      <c r="AB2794" s="128"/>
      <c r="AC2794" s="128"/>
      <c r="AD2794" s="128"/>
      <c r="AE2794" s="128"/>
      <c r="AF2794" s="128"/>
      <c r="AG2794" s="128"/>
      <c r="AH2794" s="128"/>
    </row>
    <row r="2795" spans="1:34">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V2795" s="128"/>
      <c r="W2795" s="128"/>
      <c r="X2795" s="128"/>
      <c r="Y2795" s="128"/>
      <c r="Z2795" s="128"/>
      <c r="AA2795" s="128"/>
      <c r="AB2795" s="128"/>
      <c r="AC2795" s="128"/>
      <c r="AD2795" s="128"/>
      <c r="AE2795" s="128"/>
      <c r="AF2795" s="128"/>
      <c r="AG2795" s="128"/>
      <c r="AH2795" s="128"/>
    </row>
    <row r="2796" spans="1:34">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V2796" s="128"/>
      <c r="W2796" s="128"/>
      <c r="X2796" s="128"/>
      <c r="Y2796" s="128"/>
      <c r="Z2796" s="128"/>
      <c r="AA2796" s="128"/>
      <c r="AB2796" s="128"/>
      <c r="AC2796" s="128"/>
      <c r="AD2796" s="128"/>
      <c r="AE2796" s="128"/>
      <c r="AF2796" s="128"/>
      <c r="AG2796" s="128"/>
      <c r="AH2796" s="128"/>
    </row>
    <row r="2797" spans="1:34">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V2797" s="128"/>
      <c r="W2797" s="128"/>
      <c r="X2797" s="128"/>
      <c r="Y2797" s="128"/>
      <c r="Z2797" s="128"/>
      <c r="AA2797" s="128"/>
      <c r="AB2797" s="128"/>
      <c r="AC2797" s="128"/>
      <c r="AD2797" s="128"/>
      <c r="AE2797" s="128"/>
      <c r="AF2797" s="128"/>
      <c r="AG2797" s="128"/>
      <c r="AH2797" s="128"/>
    </row>
    <row r="2798" spans="1:34">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V2798" s="128"/>
      <c r="W2798" s="128"/>
      <c r="X2798" s="128"/>
      <c r="Y2798" s="128"/>
      <c r="Z2798" s="128"/>
      <c r="AA2798" s="128"/>
      <c r="AB2798" s="128"/>
      <c r="AC2798" s="128"/>
      <c r="AD2798" s="128"/>
      <c r="AE2798" s="128"/>
      <c r="AF2798" s="128"/>
      <c r="AG2798" s="128"/>
      <c r="AH2798" s="128"/>
    </row>
    <row r="2799" spans="1:34">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V2799" s="128"/>
      <c r="W2799" s="128"/>
      <c r="X2799" s="128"/>
      <c r="Y2799" s="128"/>
      <c r="Z2799" s="128"/>
      <c r="AA2799" s="128"/>
      <c r="AB2799" s="128"/>
      <c r="AC2799" s="128"/>
      <c r="AD2799" s="128"/>
      <c r="AE2799" s="128"/>
      <c r="AF2799" s="128"/>
      <c r="AG2799" s="128"/>
      <c r="AH2799" s="128"/>
    </row>
    <row r="2800" spans="1:34">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V2800" s="128"/>
      <c r="W2800" s="128"/>
      <c r="X2800" s="128"/>
      <c r="Y2800" s="128"/>
      <c r="Z2800" s="128"/>
      <c r="AA2800" s="128"/>
      <c r="AB2800" s="128"/>
      <c r="AC2800" s="128"/>
      <c r="AD2800" s="128"/>
      <c r="AE2800" s="128"/>
      <c r="AF2800" s="128"/>
      <c r="AG2800" s="128"/>
      <c r="AH2800" s="128"/>
    </row>
    <row r="2801" spans="1:34">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V2801" s="128"/>
      <c r="W2801" s="128"/>
      <c r="X2801" s="128"/>
      <c r="Y2801" s="128"/>
      <c r="Z2801" s="128"/>
      <c r="AA2801" s="128"/>
      <c r="AB2801" s="128"/>
      <c r="AC2801" s="128"/>
      <c r="AD2801" s="128"/>
      <c r="AE2801" s="128"/>
      <c r="AF2801" s="128"/>
      <c r="AG2801" s="128"/>
      <c r="AH2801" s="128"/>
    </row>
    <row r="2802" spans="1:34">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V2802" s="128"/>
      <c r="W2802" s="128"/>
      <c r="X2802" s="128"/>
      <c r="Y2802" s="128"/>
      <c r="Z2802" s="128"/>
      <c r="AA2802" s="128"/>
      <c r="AB2802" s="128"/>
      <c r="AC2802" s="128"/>
      <c r="AD2802" s="128"/>
      <c r="AE2802" s="128"/>
      <c r="AF2802" s="128"/>
      <c r="AG2802" s="128"/>
      <c r="AH2802" s="128"/>
    </row>
    <row r="2803" spans="1:34">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V2803" s="128"/>
      <c r="W2803" s="128"/>
      <c r="X2803" s="128"/>
      <c r="Y2803" s="128"/>
      <c r="Z2803" s="128"/>
      <c r="AA2803" s="128"/>
      <c r="AB2803" s="128"/>
      <c r="AC2803" s="128"/>
      <c r="AD2803" s="128"/>
      <c r="AE2803" s="128"/>
      <c r="AF2803" s="128"/>
      <c r="AG2803" s="128"/>
      <c r="AH2803" s="128"/>
    </row>
    <row r="2804" spans="1:34">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V2804" s="128"/>
      <c r="W2804" s="128"/>
      <c r="X2804" s="128"/>
      <c r="Y2804" s="128"/>
      <c r="Z2804" s="128"/>
      <c r="AA2804" s="128"/>
      <c r="AB2804" s="128"/>
      <c r="AC2804" s="128"/>
      <c r="AD2804" s="128"/>
      <c r="AE2804" s="128"/>
      <c r="AF2804" s="128"/>
      <c r="AG2804" s="128"/>
      <c r="AH2804" s="128"/>
    </row>
    <row r="2805" spans="1:34">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V2805" s="128"/>
      <c r="W2805" s="128"/>
      <c r="X2805" s="128"/>
      <c r="Y2805" s="128"/>
      <c r="Z2805" s="128"/>
      <c r="AA2805" s="128"/>
      <c r="AB2805" s="128"/>
      <c r="AC2805" s="128"/>
      <c r="AD2805" s="128"/>
      <c r="AE2805" s="128"/>
      <c r="AF2805" s="128"/>
      <c r="AG2805" s="128"/>
      <c r="AH2805" s="128"/>
    </row>
    <row r="2806" spans="1:34">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V2806" s="128"/>
      <c r="W2806" s="128"/>
      <c r="X2806" s="128"/>
      <c r="Y2806" s="128"/>
      <c r="Z2806" s="128"/>
      <c r="AA2806" s="128"/>
      <c r="AB2806" s="128"/>
      <c r="AC2806" s="128"/>
      <c r="AD2806" s="128"/>
      <c r="AE2806" s="128"/>
      <c r="AF2806" s="128"/>
      <c r="AG2806" s="128"/>
      <c r="AH2806" s="128"/>
    </row>
    <row r="2807" spans="1:34">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V2807" s="128"/>
      <c r="W2807" s="128"/>
      <c r="X2807" s="128"/>
      <c r="Y2807" s="128"/>
      <c r="Z2807" s="128"/>
      <c r="AA2807" s="128"/>
      <c r="AB2807" s="128"/>
      <c r="AC2807" s="128"/>
      <c r="AD2807" s="128"/>
      <c r="AE2807" s="128"/>
      <c r="AF2807" s="128"/>
      <c r="AG2807" s="128"/>
      <c r="AH2807" s="128"/>
    </row>
    <row r="2808" spans="1:34">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V2808" s="128"/>
      <c r="W2808" s="128"/>
      <c r="X2808" s="128"/>
      <c r="Y2808" s="128"/>
      <c r="Z2808" s="128"/>
      <c r="AA2808" s="128"/>
      <c r="AB2808" s="128"/>
      <c r="AC2808" s="128"/>
      <c r="AD2808" s="128"/>
      <c r="AE2808" s="128"/>
      <c r="AF2808" s="128"/>
      <c r="AG2808" s="128"/>
      <c r="AH2808" s="128"/>
    </row>
    <row r="2809" spans="1:34">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V2809" s="128"/>
      <c r="W2809" s="128"/>
      <c r="X2809" s="128"/>
      <c r="Y2809" s="128"/>
      <c r="Z2809" s="128"/>
      <c r="AA2809" s="128"/>
      <c r="AB2809" s="128"/>
      <c r="AC2809" s="128"/>
      <c r="AD2809" s="128"/>
      <c r="AE2809" s="128"/>
      <c r="AF2809" s="128"/>
      <c r="AG2809" s="128"/>
      <c r="AH2809" s="128"/>
    </row>
    <row r="2810" spans="1:34">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V2810" s="128"/>
      <c r="W2810" s="128"/>
      <c r="X2810" s="128"/>
      <c r="Y2810" s="128"/>
      <c r="Z2810" s="128"/>
      <c r="AA2810" s="128"/>
      <c r="AB2810" s="128"/>
      <c r="AC2810" s="128"/>
      <c r="AD2810" s="128"/>
      <c r="AE2810" s="128"/>
      <c r="AF2810" s="128"/>
      <c r="AG2810" s="128"/>
      <c r="AH2810" s="128"/>
    </row>
    <row r="2811" spans="1:34">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V2811" s="128"/>
      <c r="W2811" s="128"/>
      <c r="X2811" s="128"/>
      <c r="Y2811" s="128"/>
      <c r="Z2811" s="128"/>
      <c r="AA2811" s="128"/>
      <c r="AB2811" s="128"/>
      <c r="AC2811" s="128"/>
      <c r="AD2811" s="128"/>
      <c r="AE2811" s="128"/>
      <c r="AF2811" s="128"/>
      <c r="AG2811" s="128"/>
      <c r="AH2811" s="128"/>
    </row>
    <row r="2812" spans="1:34">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V2812" s="128"/>
      <c r="W2812" s="128"/>
      <c r="X2812" s="128"/>
      <c r="Y2812" s="128"/>
      <c r="Z2812" s="128"/>
      <c r="AA2812" s="128"/>
      <c r="AB2812" s="128"/>
      <c r="AC2812" s="128"/>
      <c r="AD2812" s="128"/>
      <c r="AE2812" s="128"/>
      <c r="AF2812" s="128"/>
      <c r="AG2812" s="128"/>
      <c r="AH2812" s="128"/>
    </row>
    <row r="2813" spans="1:34">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V2813" s="128"/>
      <c r="W2813" s="128"/>
      <c r="X2813" s="128"/>
      <c r="Y2813" s="128"/>
      <c r="Z2813" s="128"/>
      <c r="AA2813" s="128"/>
      <c r="AB2813" s="128"/>
      <c r="AC2813" s="128"/>
      <c r="AD2813" s="128"/>
      <c r="AE2813" s="128"/>
      <c r="AF2813" s="128"/>
      <c r="AG2813" s="128"/>
      <c r="AH2813" s="128"/>
    </row>
    <row r="2814" spans="1:34">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V2814" s="128"/>
      <c r="W2814" s="128"/>
      <c r="X2814" s="128"/>
      <c r="Y2814" s="128"/>
      <c r="Z2814" s="128"/>
      <c r="AA2814" s="128"/>
      <c r="AB2814" s="128"/>
      <c r="AC2814" s="128"/>
      <c r="AD2814" s="128"/>
      <c r="AE2814" s="128"/>
      <c r="AF2814" s="128"/>
      <c r="AG2814" s="128"/>
      <c r="AH2814" s="128"/>
    </row>
    <row r="2815" spans="1:34">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V2815" s="128"/>
      <c r="W2815" s="128"/>
      <c r="X2815" s="128"/>
      <c r="Y2815" s="128"/>
      <c r="Z2815" s="128"/>
      <c r="AA2815" s="128"/>
      <c r="AB2815" s="128"/>
      <c r="AC2815" s="128"/>
      <c r="AD2815" s="128"/>
      <c r="AE2815" s="128"/>
      <c r="AF2815" s="128"/>
      <c r="AG2815" s="128"/>
      <c r="AH2815" s="128"/>
    </row>
    <row r="2816" spans="1:34">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V2816" s="128"/>
      <c r="W2816" s="128"/>
      <c r="X2816" s="128"/>
      <c r="Y2816" s="128"/>
      <c r="Z2816" s="128"/>
      <c r="AA2816" s="128"/>
      <c r="AB2816" s="128"/>
      <c r="AC2816" s="128"/>
      <c r="AD2816" s="128"/>
      <c r="AE2816" s="128"/>
      <c r="AF2816" s="128"/>
      <c r="AG2816" s="128"/>
      <c r="AH2816" s="128"/>
    </row>
    <row r="2817" spans="1:34">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V2817" s="128"/>
      <c r="W2817" s="128"/>
      <c r="X2817" s="128"/>
      <c r="Y2817" s="128"/>
      <c r="Z2817" s="128"/>
      <c r="AA2817" s="128"/>
      <c r="AB2817" s="128"/>
      <c r="AC2817" s="128"/>
      <c r="AD2817" s="128"/>
      <c r="AE2817" s="128"/>
      <c r="AF2817" s="128"/>
      <c r="AG2817" s="128"/>
      <c r="AH2817" s="128"/>
    </row>
    <row r="2818" spans="1:34">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V2818" s="128"/>
      <c r="W2818" s="128"/>
      <c r="X2818" s="128"/>
      <c r="Y2818" s="128"/>
      <c r="Z2818" s="128"/>
      <c r="AA2818" s="128"/>
      <c r="AB2818" s="128"/>
      <c r="AC2818" s="128"/>
      <c r="AD2818" s="128"/>
      <c r="AE2818" s="128"/>
      <c r="AF2818" s="128"/>
      <c r="AG2818" s="128"/>
      <c r="AH2818" s="128"/>
    </row>
    <row r="2819" spans="1:34">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V2819" s="128"/>
      <c r="W2819" s="128"/>
      <c r="X2819" s="128"/>
      <c r="Y2819" s="128"/>
      <c r="Z2819" s="128"/>
      <c r="AA2819" s="128"/>
      <c r="AB2819" s="128"/>
      <c r="AC2819" s="128"/>
      <c r="AD2819" s="128"/>
      <c r="AE2819" s="128"/>
      <c r="AF2819" s="128"/>
      <c r="AG2819" s="128"/>
      <c r="AH2819" s="128"/>
    </row>
    <row r="2820" spans="1:34">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V2820" s="128"/>
      <c r="W2820" s="128"/>
      <c r="X2820" s="128"/>
      <c r="Y2820" s="128"/>
      <c r="Z2820" s="128"/>
      <c r="AA2820" s="128"/>
      <c r="AB2820" s="128"/>
      <c r="AC2820" s="128"/>
      <c r="AD2820" s="128"/>
      <c r="AE2820" s="128"/>
      <c r="AF2820" s="128"/>
      <c r="AG2820" s="128"/>
      <c r="AH2820" s="128"/>
    </row>
    <row r="2821" spans="1:34">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V2821" s="128"/>
      <c r="W2821" s="128"/>
      <c r="X2821" s="128"/>
      <c r="Y2821" s="128"/>
      <c r="Z2821" s="128"/>
      <c r="AA2821" s="128"/>
      <c r="AB2821" s="128"/>
      <c r="AC2821" s="128"/>
      <c r="AD2821" s="128"/>
      <c r="AE2821" s="128"/>
      <c r="AF2821" s="128"/>
      <c r="AG2821" s="128"/>
      <c r="AH2821" s="128"/>
    </row>
    <row r="2822" spans="1:34">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V2822" s="128"/>
      <c r="W2822" s="128"/>
      <c r="X2822" s="128"/>
      <c r="Y2822" s="128"/>
      <c r="Z2822" s="128"/>
      <c r="AA2822" s="128"/>
      <c r="AB2822" s="128"/>
      <c r="AC2822" s="128"/>
      <c r="AD2822" s="128"/>
      <c r="AE2822" s="128"/>
      <c r="AF2822" s="128"/>
      <c r="AG2822" s="128"/>
      <c r="AH2822" s="128"/>
    </row>
    <row r="2823" spans="1:34">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V2823" s="128"/>
      <c r="W2823" s="128"/>
      <c r="X2823" s="128"/>
      <c r="Y2823" s="128"/>
      <c r="Z2823" s="128"/>
      <c r="AA2823" s="128"/>
      <c r="AB2823" s="128"/>
      <c r="AC2823" s="128"/>
      <c r="AD2823" s="128"/>
      <c r="AE2823" s="128"/>
      <c r="AF2823" s="128"/>
      <c r="AG2823" s="128"/>
      <c r="AH2823" s="128"/>
    </row>
    <row r="2824" spans="1:34">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V2824" s="128"/>
      <c r="W2824" s="128"/>
      <c r="X2824" s="128"/>
      <c r="Y2824" s="128"/>
      <c r="Z2824" s="128"/>
      <c r="AA2824" s="128"/>
      <c r="AB2824" s="128"/>
      <c r="AC2824" s="128"/>
      <c r="AD2824" s="128"/>
      <c r="AE2824" s="128"/>
      <c r="AF2824" s="128"/>
      <c r="AG2824" s="128"/>
      <c r="AH2824" s="128"/>
    </row>
    <row r="2825" spans="1:34">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V2825" s="128"/>
      <c r="W2825" s="128"/>
      <c r="X2825" s="128"/>
      <c r="Y2825" s="128"/>
      <c r="Z2825" s="128"/>
      <c r="AA2825" s="128"/>
      <c r="AB2825" s="128"/>
      <c r="AC2825" s="128"/>
      <c r="AD2825" s="128"/>
      <c r="AE2825" s="128"/>
      <c r="AF2825" s="128"/>
      <c r="AG2825" s="128"/>
      <c r="AH2825" s="128"/>
    </row>
    <row r="2826" spans="1:34">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V2826" s="128"/>
      <c r="W2826" s="128"/>
      <c r="X2826" s="128"/>
      <c r="Y2826" s="128"/>
      <c r="Z2826" s="128"/>
      <c r="AA2826" s="128"/>
      <c r="AB2826" s="128"/>
      <c r="AC2826" s="128"/>
      <c r="AD2826" s="128"/>
      <c r="AE2826" s="128"/>
      <c r="AF2826" s="128"/>
      <c r="AG2826" s="128"/>
      <c r="AH2826" s="128"/>
    </row>
    <row r="2827" spans="1:34">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V2827" s="128"/>
      <c r="W2827" s="128"/>
      <c r="X2827" s="128"/>
      <c r="Y2827" s="128"/>
      <c r="Z2827" s="128"/>
      <c r="AA2827" s="128"/>
      <c r="AB2827" s="128"/>
      <c r="AC2827" s="128"/>
      <c r="AD2827" s="128"/>
      <c r="AE2827" s="128"/>
      <c r="AF2827" s="128"/>
      <c r="AG2827" s="128"/>
      <c r="AH2827" s="128"/>
    </row>
    <row r="2828" spans="1:34">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V2828" s="128"/>
      <c r="W2828" s="128"/>
      <c r="X2828" s="128"/>
      <c r="Y2828" s="128"/>
      <c r="Z2828" s="128"/>
      <c r="AA2828" s="128"/>
      <c r="AB2828" s="128"/>
      <c r="AC2828" s="128"/>
      <c r="AD2828" s="128"/>
      <c r="AE2828" s="128"/>
      <c r="AF2828" s="128"/>
      <c r="AG2828" s="128"/>
      <c r="AH2828" s="128"/>
    </row>
    <row r="2829" spans="1:34">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V2829" s="128"/>
      <c r="W2829" s="128"/>
      <c r="X2829" s="128"/>
      <c r="Y2829" s="128"/>
      <c r="Z2829" s="128"/>
      <c r="AA2829" s="128"/>
      <c r="AB2829" s="128"/>
      <c r="AC2829" s="128"/>
      <c r="AD2829" s="128"/>
      <c r="AE2829" s="128"/>
      <c r="AF2829" s="128"/>
      <c r="AG2829" s="128"/>
      <c r="AH2829" s="128"/>
    </row>
    <row r="2830" spans="1:34">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V2830" s="128"/>
      <c r="W2830" s="128"/>
      <c r="X2830" s="128"/>
      <c r="Y2830" s="128"/>
      <c r="Z2830" s="128"/>
      <c r="AA2830" s="128"/>
      <c r="AB2830" s="128"/>
      <c r="AC2830" s="128"/>
      <c r="AD2830" s="128"/>
      <c r="AE2830" s="128"/>
      <c r="AF2830" s="128"/>
      <c r="AG2830" s="128"/>
      <c r="AH2830" s="128"/>
    </row>
    <row r="2831" spans="1:34">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V2831" s="128"/>
      <c r="W2831" s="128"/>
      <c r="X2831" s="128"/>
      <c r="Y2831" s="128"/>
      <c r="Z2831" s="128"/>
      <c r="AA2831" s="128"/>
      <c r="AB2831" s="128"/>
      <c r="AC2831" s="128"/>
      <c r="AD2831" s="128"/>
      <c r="AE2831" s="128"/>
      <c r="AF2831" s="128"/>
      <c r="AG2831" s="128"/>
      <c r="AH2831" s="128"/>
    </row>
    <row r="2832" spans="1:34">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V2832" s="128"/>
      <c r="W2832" s="128"/>
      <c r="X2832" s="128"/>
      <c r="Y2832" s="128"/>
      <c r="Z2832" s="128"/>
      <c r="AA2832" s="128"/>
      <c r="AB2832" s="128"/>
      <c r="AC2832" s="128"/>
      <c r="AD2832" s="128"/>
      <c r="AE2832" s="128"/>
      <c r="AF2832" s="128"/>
      <c r="AG2832" s="128"/>
      <c r="AH2832" s="128"/>
    </row>
    <row r="2833" spans="1:34">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V2833" s="128"/>
      <c r="W2833" s="128"/>
      <c r="X2833" s="128"/>
      <c r="Y2833" s="128"/>
      <c r="Z2833" s="128"/>
      <c r="AA2833" s="128"/>
      <c r="AB2833" s="128"/>
      <c r="AC2833" s="128"/>
      <c r="AD2833" s="128"/>
      <c r="AE2833" s="128"/>
      <c r="AF2833" s="128"/>
      <c r="AG2833" s="128"/>
      <c r="AH2833" s="128"/>
    </row>
    <row r="2834" spans="1:34">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V2834" s="128"/>
      <c r="W2834" s="128"/>
      <c r="X2834" s="128"/>
      <c r="Y2834" s="128"/>
      <c r="Z2834" s="128"/>
      <c r="AA2834" s="128"/>
      <c r="AB2834" s="128"/>
      <c r="AC2834" s="128"/>
      <c r="AD2834" s="128"/>
      <c r="AE2834" s="128"/>
      <c r="AF2834" s="128"/>
      <c r="AG2834" s="128"/>
      <c r="AH2834" s="128"/>
    </row>
    <row r="2835" spans="1:34">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V2835" s="128"/>
      <c r="W2835" s="128"/>
      <c r="X2835" s="128"/>
      <c r="Y2835" s="128"/>
      <c r="Z2835" s="128"/>
      <c r="AA2835" s="128"/>
      <c r="AB2835" s="128"/>
      <c r="AC2835" s="128"/>
      <c r="AD2835" s="128"/>
      <c r="AE2835" s="128"/>
      <c r="AF2835" s="128"/>
      <c r="AG2835" s="128"/>
      <c r="AH2835" s="128"/>
    </row>
    <row r="2836" spans="1:34">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V2836" s="128"/>
      <c r="W2836" s="128"/>
      <c r="X2836" s="128"/>
      <c r="Y2836" s="128"/>
      <c r="Z2836" s="128"/>
      <c r="AA2836" s="128"/>
      <c r="AB2836" s="128"/>
      <c r="AC2836" s="128"/>
      <c r="AD2836" s="128"/>
      <c r="AE2836" s="128"/>
      <c r="AF2836" s="128"/>
      <c r="AG2836" s="128"/>
      <c r="AH2836" s="128"/>
    </row>
    <row r="2837" spans="1:34">
      <c r="A2837" s="128"/>
      <c r="B2837" s="338"/>
      <c r="C2837" s="338"/>
      <c r="D2837" s="338"/>
      <c r="E2837" s="338"/>
      <c r="F2837" s="338"/>
      <c r="G2837" s="338"/>
      <c r="H2837" s="338"/>
      <c r="I2837" s="338"/>
      <c r="J2837" s="338"/>
      <c r="K2837" s="338"/>
      <c r="L2837" s="338"/>
      <c r="M2837" s="338"/>
      <c r="N2837" s="338"/>
      <c r="O2837" s="338"/>
      <c r="P2837" s="338"/>
      <c r="Q2837" s="338"/>
      <c r="R2837" s="338"/>
      <c r="S2837" s="338"/>
      <c r="T2837" s="338"/>
      <c r="U2837" s="338"/>
      <c r="V2837" s="338"/>
      <c r="W2837" s="338"/>
      <c r="X2837" s="338"/>
      <c r="Y2837" s="338"/>
      <c r="Z2837" s="338"/>
      <c r="AA2837" s="338"/>
      <c r="AB2837" s="338"/>
      <c r="AC2837" s="338"/>
      <c r="AD2837" s="338"/>
      <c r="AE2837" s="338"/>
      <c r="AF2837" s="338"/>
      <c r="AG2837" s="338"/>
      <c r="AH2837" s="338"/>
    </row>
    <row r="2838" spans="1:34">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V2838" s="128"/>
      <c r="W2838" s="128"/>
      <c r="X2838" s="128"/>
      <c r="Y2838" s="128"/>
      <c r="Z2838" s="128"/>
      <c r="AA2838" s="128"/>
      <c r="AB2838" s="128"/>
      <c r="AC2838" s="128"/>
      <c r="AD2838" s="128"/>
      <c r="AE2838" s="128"/>
      <c r="AF2838" s="128"/>
      <c r="AG2838" s="128"/>
      <c r="AH2838" s="128"/>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B6" sqref="B6"/>
    </sheetView>
  </sheetViews>
  <sheetFormatPr defaultRowHeight="15"/>
  <cols>
    <col min="1" max="1" width="22.7109375" customWidth="1"/>
    <col min="2" max="2" width="14.28515625" customWidth="1"/>
    <col min="3" max="3" width="18.7109375" customWidth="1"/>
    <col min="4" max="4" width="18" customWidth="1"/>
  </cols>
  <sheetData>
    <row r="1" spans="1:36">
      <c r="A1" s="149" t="s">
        <v>52</v>
      </c>
      <c r="B1" s="149" t="s">
        <v>448</v>
      </c>
      <c r="C1" s="149" t="s">
        <v>54</v>
      </c>
      <c r="D1" s="149" t="s">
        <v>449</v>
      </c>
      <c r="E1" s="149" t="s">
        <v>450</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451</v>
      </c>
      <c r="B2" s="150">
        <v>2.2200000000000002</v>
      </c>
      <c r="C2" s="73" t="s">
        <v>53</v>
      </c>
      <c r="D2" s="73" t="s">
        <v>452</v>
      </c>
      <c r="E2" s="73" t="s">
        <v>453</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451</v>
      </c>
      <c r="B3" s="150">
        <v>2.63</v>
      </c>
      <c r="C3" s="73" t="s">
        <v>454</v>
      </c>
      <c r="D3" s="73" t="s">
        <v>452</v>
      </c>
      <c r="E3" s="73" t="s">
        <v>455</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451</v>
      </c>
      <c r="B4" s="150">
        <v>8.85</v>
      </c>
      <c r="C4" s="73" t="s">
        <v>456</v>
      </c>
      <c r="D4" s="73" t="s">
        <v>452</v>
      </c>
      <c r="E4" s="73" t="s">
        <v>457</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451</v>
      </c>
      <c r="B5" s="150">
        <v>4.1100000000000003</v>
      </c>
      <c r="C5" s="73" t="s">
        <v>458</v>
      </c>
      <c r="D5" s="73" t="s">
        <v>452</v>
      </c>
      <c r="E5" s="73" t="s">
        <v>459</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460</v>
      </c>
      <c r="B6" s="151">
        <v>20.170000000000002</v>
      </c>
      <c r="C6" s="73" t="s">
        <v>81</v>
      </c>
      <c r="D6" s="73" t="s">
        <v>452</v>
      </c>
      <c r="E6" s="73" t="s">
        <v>461</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462</v>
      </c>
      <c r="B7" s="73">
        <v>13.85</v>
      </c>
      <c r="C7" s="73" t="s">
        <v>463</v>
      </c>
      <c r="D7" s="73" t="s">
        <v>464</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49" t="s">
        <v>465</v>
      </c>
      <c r="B9" s="149"/>
      <c r="C9" s="149"/>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466</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467</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468</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469</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470</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471</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472</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49" t="s">
        <v>473</v>
      </c>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451</v>
      </c>
      <c r="B21" s="73" t="s">
        <v>53</v>
      </c>
      <c r="C21" s="153">
        <v>2.2199999999999999E-6</v>
      </c>
      <c r="D21" s="153">
        <v>2.2199999999999999E-6</v>
      </c>
      <c r="E21" s="153">
        <v>2.2199999999999999E-6</v>
      </c>
      <c r="F21" s="153">
        <v>2.2199999999999999E-6</v>
      </c>
      <c r="G21" s="153">
        <v>2.2199999999999999E-6</v>
      </c>
      <c r="H21" s="153">
        <v>2.2199999999999999E-6</v>
      </c>
      <c r="I21" s="153">
        <v>2.2199999999999999E-6</v>
      </c>
      <c r="J21" s="153">
        <v>2.2199999999999999E-6</v>
      </c>
      <c r="K21" s="153">
        <v>2.2199999999999999E-6</v>
      </c>
      <c r="L21" s="153">
        <v>2.2199999999999999E-6</v>
      </c>
      <c r="M21" s="153">
        <v>2.2199999999999999E-6</v>
      </c>
      <c r="N21" s="153">
        <v>2.2199999999999999E-6</v>
      </c>
      <c r="O21" s="153">
        <v>2.2199999999999999E-6</v>
      </c>
      <c r="P21" s="153">
        <v>2.2199999999999999E-6</v>
      </c>
      <c r="Q21" s="153">
        <v>2.2199999999999999E-6</v>
      </c>
      <c r="R21" s="153">
        <v>2.2199999999999999E-6</v>
      </c>
      <c r="S21" s="153">
        <v>2.2199999999999999E-6</v>
      </c>
      <c r="T21" s="153">
        <v>2.2199999999999999E-6</v>
      </c>
      <c r="U21" s="153">
        <v>2.2199999999999999E-6</v>
      </c>
      <c r="V21" s="153">
        <v>2.2199999999999999E-6</v>
      </c>
      <c r="W21" s="153">
        <v>2.2199999999999999E-6</v>
      </c>
      <c r="X21" s="153">
        <v>2.2199999999999999E-6</v>
      </c>
      <c r="Y21" s="153">
        <v>2.2199999999999999E-6</v>
      </c>
      <c r="Z21" s="153">
        <v>2.2199999999999999E-6</v>
      </c>
      <c r="AA21" s="153">
        <v>2.2199999999999999E-6</v>
      </c>
      <c r="AB21" s="153">
        <v>2.2199999999999999E-6</v>
      </c>
      <c r="AC21" s="153">
        <v>2.2199999999999999E-6</v>
      </c>
      <c r="AD21" s="153">
        <v>2.2199999999999999E-6</v>
      </c>
      <c r="AE21" s="153">
        <v>2.2199999999999999E-6</v>
      </c>
      <c r="AF21" s="153">
        <v>2.2199999999999999E-6</v>
      </c>
      <c r="AG21" s="153">
        <v>2.2199999999999999E-6</v>
      </c>
      <c r="AH21" s="153">
        <v>2.2199999999999999E-6</v>
      </c>
      <c r="AI21" s="73"/>
      <c r="AJ21" s="73"/>
    </row>
    <row r="22" spans="1:36">
      <c r="A22" s="73" t="s">
        <v>451</v>
      </c>
      <c r="B22" s="73" t="s">
        <v>456</v>
      </c>
      <c r="C22" s="153">
        <v>8.85E-6</v>
      </c>
      <c r="D22" s="153">
        <v>8.85E-6</v>
      </c>
      <c r="E22" s="153">
        <v>8.85E-6</v>
      </c>
      <c r="F22" s="153">
        <v>8.85E-6</v>
      </c>
      <c r="G22" s="153">
        <v>8.85E-6</v>
      </c>
      <c r="H22" s="153">
        <v>8.85E-6</v>
      </c>
      <c r="I22" s="153">
        <v>8.85E-6</v>
      </c>
      <c r="J22" s="153">
        <v>8.85E-6</v>
      </c>
      <c r="K22" s="153">
        <v>8.85E-6</v>
      </c>
      <c r="L22" s="153">
        <v>8.85E-6</v>
      </c>
      <c r="M22" s="153">
        <v>8.85E-6</v>
      </c>
      <c r="N22" s="153">
        <v>8.85E-6</v>
      </c>
      <c r="O22" s="153">
        <v>8.85E-6</v>
      </c>
      <c r="P22" s="153">
        <v>8.85E-6</v>
      </c>
      <c r="Q22" s="153">
        <v>8.85E-6</v>
      </c>
      <c r="R22" s="153">
        <v>8.85E-6</v>
      </c>
      <c r="S22" s="153">
        <v>8.85E-6</v>
      </c>
      <c r="T22" s="153">
        <v>8.85E-6</v>
      </c>
      <c r="U22" s="153">
        <v>8.85E-6</v>
      </c>
      <c r="V22" s="153">
        <v>8.85E-6</v>
      </c>
      <c r="W22" s="153">
        <v>8.85E-6</v>
      </c>
      <c r="X22" s="153">
        <v>8.85E-6</v>
      </c>
      <c r="Y22" s="153">
        <v>8.85E-6</v>
      </c>
      <c r="Z22" s="153">
        <v>8.85E-6</v>
      </c>
      <c r="AA22" s="153">
        <v>8.85E-6</v>
      </c>
      <c r="AB22" s="153">
        <v>8.85E-6</v>
      </c>
      <c r="AC22" s="153">
        <v>8.85E-6</v>
      </c>
      <c r="AD22" s="153">
        <v>8.85E-6</v>
      </c>
      <c r="AE22" s="153">
        <v>8.85E-6</v>
      </c>
      <c r="AF22" s="153">
        <v>8.85E-6</v>
      </c>
      <c r="AG22" s="153">
        <v>8.85E-6</v>
      </c>
      <c r="AH22" s="153">
        <v>8.85E-6</v>
      </c>
      <c r="AI22" s="73"/>
      <c r="AJ22" s="73"/>
    </row>
    <row r="23" spans="1:36">
      <c r="A23" s="73" t="s">
        <v>451</v>
      </c>
      <c r="B23" s="73" t="s">
        <v>458</v>
      </c>
      <c r="C23" s="153">
        <v>4.1099999999999996E-6</v>
      </c>
      <c r="D23" s="153">
        <v>4.1099999999999996E-6</v>
      </c>
      <c r="E23" s="153">
        <v>4.1099999999999996E-6</v>
      </c>
      <c r="F23" s="153">
        <v>4.1099999999999996E-6</v>
      </c>
      <c r="G23" s="153">
        <v>4.1099999999999996E-6</v>
      </c>
      <c r="H23" s="153">
        <v>4.1099999999999996E-6</v>
      </c>
      <c r="I23" s="153">
        <v>4.1099999999999996E-6</v>
      </c>
      <c r="J23" s="153">
        <v>4.1099999999999996E-6</v>
      </c>
      <c r="K23" s="153">
        <v>4.1099999999999996E-6</v>
      </c>
      <c r="L23" s="153">
        <v>4.1099999999999996E-6</v>
      </c>
      <c r="M23" s="153">
        <v>4.1099999999999996E-6</v>
      </c>
      <c r="N23" s="153">
        <v>4.1099999999999996E-6</v>
      </c>
      <c r="O23" s="153">
        <v>4.1099999999999996E-6</v>
      </c>
      <c r="P23" s="153">
        <v>4.1099999999999996E-6</v>
      </c>
      <c r="Q23" s="153">
        <v>4.1099999999999996E-6</v>
      </c>
      <c r="R23" s="153">
        <v>4.1099999999999996E-6</v>
      </c>
      <c r="S23" s="153">
        <v>4.1099999999999996E-6</v>
      </c>
      <c r="T23" s="153">
        <v>4.1099999999999996E-6</v>
      </c>
      <c r="U23" s="153">
        <v>4.1099999999999996E-6</v>
      </c>
      <c r="V23" s="153">
        <v>4.1099999999999996E-6</v>
      </c>
      <c r="W23" s="153">
        <v>4.1099999999999996E-6</v>
      </c>
      <c r="X23" s="153">
        <v>4.1099999999999996E-6</v>
      </c>
      <c r="Y23" s="153">
        <v>4.1099999999999996E-6</v>
      </c>
      <c r="Z23" s="153">
        <v>4.1099999999999996E-6</v>
      </c>
      <c r="AA23" s="153">
        <v>4.1099999999999996E-6</v>
      </c>
      <c r="AB23" s="153">
        <v>4.1099999999999996E-6</v>
      </c>
      <c r="AC23" s="153">
        <v>4.1099999999999996E-6</v>
      </c>
      <c r="AD23" s="153">
        <v>4.1099999999999996E-6</v>
      </c>
      <c r="AE23" s="153">
        <v>4.1099999999999996E-6</v>
      </c>
      <c r="AF23" s="153">
        <v>4.1099999999999996E-6</v>
      </c>
      <c r="AG23" s="153">
        <v>4.1099999999999996E-6</v>
      </c>
      <c r="AH23" s="153">
        <v>4.1099999999999996E-6</v>
      </c>
      <c r="AI23" s="73"/>
      <c r="AJ23" s="73"/>
    </row>
    <row r="24" spans="1:36">
      <c r="A24" s="73" t="s">
        <v>451</v>
      </c>
      <c r="B24" s="73" t="s">
        <v>454</v>
      </c>
      <c r="C24" s="153">
        <v>2.6299999999999998E-6</v>
      </c>
      <c r="D24" s="153">
        <v>2.6299999999999998E-6</v>
      </c>
      <c r="E24" s="153">
        <v>2.6299999999999998E-6</v>
      </c>
      <c r="F24" s="153">
        <v>2.6299999999999998E-6</v>
      </c>
      <c r="G24" s="153">
        <v>2.6299999999999998E-6</v>
      </c>
      <c r="H24" s="153">
        <v>2.6299999999999998E-6</v>
      </c>
      <c r="I24" s="153">
        <v>2.6299999999999998E-6</v>
      </c>
      <c r="J24" s="153">
        <v>2.6299999999999998E-6</v>
      </c>
      <c r="K24" s="153">
        <v>2.6299999999999998E-6</v>
      </c>
      <c r="L24" s="153">
        <v>2.6299999999999998E-6</v>
      </c>
      <c r="M24" s="153">
        <v>2.6299999999999998E-6</v>
      </c>
      <c r="N24" s="153">
        <v>2.6299999999999998E-6</v>
      </c>
      <c r="O24" s="153">
        <v>2.6299999999999998E-6</v>
      </c>
      <c r="P24" s="153">
        <v>2.6299999999999998E-6</v>
      </c>
      <c r="Q24" s="153">
        <v>2.6299999999999998E-6</v>
      </c>
      <c r="R24" s="153">
        <v>2.6299999999999998E-6</v>
      </c>
      <c r="S24" s="153">
        <v>2.6299999999999998E-6</v>
      </c>
      <c r="T24" s="153">
        <v>2.6299999999999998E-6</v>
      </c>
      <c r="U24" s="153">
        <v>2.6299999999999998E-6</v>
      </c>
      <c r="V24" s="153">
        <v>2.6299999999999998E-6</v>
      </c>
      <c r="W24" s="153">
        <v>2.6299999999999998E-6</v>
      </c>
      <c r="X24" s="153">
        <v>2.6299999999999998E-6</v>
      </c>
      <c r="Y24" s="153">
        <v>2.6299999999999998E-6</v>
      </c>
      <c r="Z24" s="153">
        <v>2.6299999999999998E-6</v>
      </c>
      <c r="AA24" s="153">
        <v>2.6299999999999998E-6</v>
      </c>
      <c r="AB24" s="153">
        <v>2.6299999999999998E-6</v>
      </c>
      <c r="AC24" s="153">
        <v>2.6299999999999998E-6</v>
      </c>
      <c r="AD24" s="153">
        <v>2.6299999999999998E-6</v>
      </c>
      <c r="AE24" s="153">
        <v>2.6299999999999998E-6</v>
      </c>
      <c r="AF24" s="153">
        <v>2.6299999999999998E-6</v>
      </c>
      <c r="AG24" s="153">
        <v>2.6299999999999998E-6</v>
      </c>
      <c r="AH24" s="153">
        <v>2.6299999999999998E-6</v>
      </c>
      <c r="AI24" s="73"/>
      <c r="AJ24" s="73"/>
    </row>
    <row r="25" spans="1:36">
      <c r="A25" s="73" t="s">
        <v>460</v>
      </c>
      <c r="B25" s="73" t="s">
        <v>81</v>
      </c>
      <c r="C25" s="73"/>
      <c r="D25" s="153">
        <v>2.02E-5</v>
      </c>
      <c r="E25" s="153">
        <v>2.0100000000000001E-5</v>
      </c>
      <c r="F25" s="153">
        <v>2.09E-5</v>
      </c>
      <c r="G25" s="153">
        <v>2.2200000000000001E-5</v>
      </c>
      <c r="H25" s="153">
        <v>2.2500000000000001E-5</v>
      </c>
      <c r="I25" s="153">
        <v>2.27E-5</v>
      </c>
      <c r="J25" s="153">
        <v>2.2900000000000001E-5</v>
      </c>
      <c r="K25" s="153">
        <v>2.34E-5</v>
      </c>
      <c r="L25" s="153">
        <v>2.37E-5</v>
      </c>
      <c r="M25" s="153">
        <v>2.3900000000000002E-5</v>
      </c>
      <c r="N25" s="153">
        <v>2.4700000000000001E-5</v>
      </c>
      <c r="O25" s="153">
        <v>2.4899999999999999E-5</v>
      </c>
      <c r="P25" s="153">
        <v>2.5199999999999999E-5</v>
      </c>
      <c r="Q25" s="153">
        <v>2.5299999999999998E-5</v>
      </c>
      <c r="R25" s="153">
        <v>2.55E-5</v>
      </c>
      <c r="S25" s="153">
        <v>2.5199999999999999E-5</v>
      </c>
      <c r="T25" s="153">
        <v>2.51E-5</v>
      </c>
      <c r="U25" s="153">
        <v>2.5299999999999998E-5</v>
      </c>
      <c r="V25" s="153">
        <v>2.55E-5</v>
      </c>
      <c r="W25" s="153">
        <v>2.5299999999999998E-5</v>
      </c>
      <c r="X25" s="153">
        <v>2.5700000000000001E-5</v>
      </c>
      <c r="Y25" s="153">
        <v>2.58E-5</v>
      </c>
      <c r="Z25" s="153">
        <v>2.5899999999999999E-5</v>
      </c>
      <c r="AA25" s="153">
        <v>2.5999999999999998E-5</v>
      </c>
      <c r="AB25" s="153">
        <v>2.62E-5</v>
      </c>
      <c r="AC25" s="153">
        <v>2.6400000000000001E-5</v>
      </c>
      <c r="AD25" s="153">
        <v>2.6599999999999999E-5</v>
      </c>
      <c r="AE25" s="153">
        <v>2.6699999999999998E-5</v>
      </c>
      <c r="AF25" s="153">
        <v>2.6800000000000001E-5</v>
      </c>
      <c r="AG25" s="153">
        <v>2.6999999999999999E-5</v>
      </c>
      <c r="AH25" s="153">
        <v>2.7100000000000001E-5</v>
      </c>
      <c r="AI25" s="73"/>
      <c r="AJ25" s="73"/>
    </row>
    <row r="26" spans="1:36">
      <c r="A26" s="73" t="s">
        <v>462</v>
      </c>
      <c r="B26" s="73" t="s">
        <v>463</v>
      </c>
      <c r="C26" s="153">
        <v>1.6500000000000001E-5</v>
      </c>
      <c r="D26" s="153">
        <v>1.6500000000000001E-5</v>
      </c>
      <c r="E26" s="153">
        <v>1.6500000000000001E-5</v>
      </c>
      <c r="F26" s="153">
        <v>1.6500000000000001E-5</v>
      </c>
      <c r="G26" s="153">
        <v>1.6500000000000001E-5</v>
      </c>
      <c r="H26" s="153">
        <v>1.6500000000000001E-5</v>
      </c>
      <c r="I26" s="153">
        <v>1.6500000000000001E-5</v>
      </c>
      <c r="J26" s="153">
        <v>1.6500000000000001E-5</v>
      </c>
      <c r="K26" s="153">
        <v>1.6500000000000001E-5</v>
      </c>
      <c r="L26" s="153">
        <v>1.6500000000000001E-5</v>
      </c>
      <c r="M26" s="153">
        <v>1.6500000000000001E-5</v>
      </c>
      <c r="N26" s="153">
        <v>1.6500000000000001E-5</v>
      </c>
      <c r="O26" s="153">
        <v>1.6500000000000001E-5</v>
      </c>
      <c r="P26" s="153">
        <v>1.6500000000000001E-5</v>
      </c>
      <c r="Q26" s="153">
        <v>1.6500000000000001E-5</v>
      </c>
      <c r="R26" s="153">
        <v>1.6500000000000001E-5</v>
      </c>
      <c r="S26" s="153">
        <v>1.6500000000000001E-5</v>
      </c>
      <c r="T26" s="153">
        <v>1.6500000000000001E-5</v>
      </c>
      <c r="U26" s="153">
        <v>1.6500000000000001E-5</v>
      </c>
      <c r="V26" s="153">
        <v>1.6500000000000001E-5</v>
      </c>
      <c r="W26" s="153">
        <v>1.6500000000000001E-5</v>
      </c>
      <c r="X26" s="153">
        <v>1.6500000000000001E-5</v>
      </c>
      <c r="Y26" s="153">
        <v>1.6500000000000001E-5</v>
      </c>
      <c r="Z26" s="153">
        <v>1.6500000000000001E-5</v>
      </c>
      <c r="AA26" s="153">
        <v>1.6500000000000001E-5</v>
      </c>
      <c r="AB26" s="153">
        <v>1.6500000000000001E-5</v>
      </c>
      <c r="AC26" s="153">
        <v>1.6500000000000001E-5</v>
      </c>
      <c r="AD26" s="153">
        <v>1.6500000000000001E-5</v>
      </c>
      <c r="AE26" s="153">
        <v>1.6500000000000001E-5</v>
      </c>
      <c r="AF26" s="153">
        <v>1.6500000000000001E-5</v>
      </c>
      <c r="AG26" s="153">
        <v>1.6500000000000001E-5</v>
      </c>
      <c r="AH26" s="153">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election activeCell="G6" sqref="G6"/>
    </sheetView>
  </sheetViews>
  <sheetFormatPr defaultColWidth="11.42578125" defaultRowHeight="15"/>
  <cols>
    <col min="4" max="4" width="10.140625" style="78" bestFit="1" customWidth="1"/>
    <col min="9" max="9" width="12" bestFit="1" customWidth="1"/>
  </cols>
  <sheetData>
    <row r="2" spans="4:15">
      <c r="D2" s="78" t="s">
        <v>162</v>
      </c>
      <c r="E2" t="s">
        <v>474</v>
      </c>
      <c r="G2" s="4" t="s">
        <v>24</v>
      </c>
    </row>
    <row r="3" spans="4:15" ht="19.5">
      <c r="D3" s="79" t="s">
        <v>23</v>
      </c>
      <c r="E3" s="77"/>
      <c r="F3" s="77"/>
      <c r="G3" s="77"/>
      <c r="H3" s="77"/>
      <c r="I3" s="77"/>
      <c r="J3" s="77"/>
      <c r="K3" s="77"/>
      <c r="L3" s="77"/>
      <c r="M3" s="77"/>
      <c r="N3" s="77"/>
      <c r="O3" s="77"/>
    </row>
    <row r="4" spans="4:15" ht="17.25">
      <c r="D4" s="339" t="s">
        <v>475</v>
      </c>
      <c r="E4" s="339"/>
      <c r="F4" s="73"/>
      <c r="G4" s="73"/>
      <c r="H4" s="73"/>
    </row>
    <row r="5" spans="4:15">
      <c r="D5" s="80" t="s">
        <v>476</v>
      </c>
      <c r="E5" s="74" t="s">
        <v>477</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5"/>
  <cols>
    <col min="4" max="4" width="19.85546875" customWidth="1"/>
    <col min="6" max="6" width="32" customWidth="1"/>
    <col min="7" max="7" width="14.28515625" customWidth="1"/>
  </cols>
  <sheetData>
    <row r="2" spans="1:7">
      <c r="A2" t="s">
        <v>478</v>
      </c>
    </row>
    <row r="3" spans="1:7">
      <c r="D3" t="s">
        <v>479</v>
      </c>
      <c r="F3" t="s">
        <v>480</v>
      </c>
    </row>
    <row r="4" spans="1:7">
      <c r="A4" s="206" t="s">
        <v>481</v>
      </c>
      <c r="B4" s="207"/>
      <c r="C4" s="207"/>
      <c r="D4" s="208"/>
      <c r="F4" s="4" t="s">
        <v>482</v>
      </c>
    </row>
    <row r="5" spans="1:7">
      <c r="A5" s="209" t="s">
        <v>483</v>
      </c>
      <c r="B5" s="210" t="s">
        <v>484</v>
      </c>
      <c r="C5" s="210" t="s">
        <v>485</v>
      </c>
      <c r="D5" s="211" t="s">
        <v>486</v>
      </c>
      <c r="F5" s="215" t="s">
        <v>164</v>
      </c>
      <c r="G5" s="216" t="s">
        <v>487</v>
      </c>
    </row>
    <row r="6" spans="1:7">
      <c r="A6" s="209" t="s">
        <v>488</v>
      </c>
      <c r="B6" s="210" t="s">
        <v>489</v>
      </c>
      <c r="C6" s="210" t="s">
        <v>490</v>
      </c>
      <c r="D6" s="211">
        <v>5.12</v>
      </c>
      <c r="F6" s="190">
        <v>2025</v>
      </c>
      <c r="G6" s="191">
        <f>D6/33.6</f>
        <v>0.15238095238095237</v>
      </c>
    </row>
    <row r="7" spans="1:7">
      <c r="A7" s="209" t="s">
        <v>488</v>
      </c>
      <c r="B7" s="210" t="s">
        <v>491</v>
      </c>
      <c r="C7" s="210" t="s">
        <v>490</v>
      </c>
      <c r="D7" s="211">
        <v>5.12</v>
      </c>
      <c r="F7" s="190">
        <v>2030</v>
      </c>
      <c r="G7" s="191">
        <f>D14/33.6</f>
        <v>0.1357142857142857</v>
      </c>
    </row>
    <row r="8" spans="1:7">
      <c r="A8" s="209" t="s">
        <v>488</v>
      </c>
      <c r="B8" s="210" t="s">
        <v>492</v>
      </c>
      <c r="C8" s="210" t="s">
        <v>490</v>
      </c>
      <c r="D8" s="211">
        <v>5.12</v>
      </c>
      <c r="F8" s="190">
        <v>2040</v>
      </c>
      <c r="G8" s="191">
        <f>D22/33.6</f>
        <v>9.166666666666666E-2</v>
      </c>
    </row>
    <row r="9" spans="1:7">
      <c r="A9" s="209"/>
      <c r="B9" s="210"/>
      <c r="C9" s="210"/>
      <c r="D9" s="211"/>
      <c r="F9" s="194">
        <v>2050</v>
      </c>
      <c r="G9" s="195" cm="1">
        <f t="array" ref="G9">AVERAGE(D29:D31/33.6)</f>
        <v>7.4999999999999997E-2</v>
      </c>
    </row>
    <row r="10" spans="1:7">
      <c r="A10" s="209"/>
      <c r="B10" s="210"/>
      <c r="C10" s="210"/>
      <c r="D10" s="211"/>
    </row>
    <row r="11" spans="1:7">
      <c r="A11" s="209"/>
      <c r="B11" s="210"/>
      <c r="C11" s="210"/>
      <c r="D11" s="211"/>
    </row>
    <row r="12" spans="1:7">
      <c r="A12" s="209" t="s">
        <v>493</v>
      </c>
      <c r="B12" s="210"/>
      <c r="C12" s="210"/>
      <c r="D12" s="211"/>
    </row>
    <row r="13" spans="1:7">
      <c r="A13" s="209" t="s">
        <v>483</v>
      </c>
      <c r="B13" s="210" t="s">
        <v>484</v>
      </c>
      <c r="C13" s="210" t="s">
        <v>485</v>
      </c>
      <c r="D13" s="211" t="s">
        <v>486</v>
      </c>
    </row>
    <row r="14" spans="1:7">
      <c r="A14" s="209" t="s">
        <v>488</v>
      </c>
      <c r="B14" s="210" t="s">
        <v>489</v>
      </c>
      <c r="C14" s="210" t="s">
        <v>490</v>
      </c>
      <c r="D14" s="211">
        <v>4.5599999999999996</v>
      </c>
    </row>
    <row r="15" spans="1:7">
      <c r="A15" s="209" t="s">
        <v>488</v>
      </c>
      <c r="B15" s="210" t="s">
        <v>491</v>
      </c>
      <c r="C15" s="210" t="s">
        <v>490</v>
      </c>
      <c r="D15" s="211">
        <v>4.5599999999999996</v>
      </c>
    </row>
    <row r="16" spans="1:7">
      <c r="A16" s="209" t="s">
        <v>488</v>
      </c>
      <c r="B16" s="210" t="s">
        <v>492</v>
      </c>
      <c r="C16" s="210" t="s">
        <v>490</v>
      </c>
      <c r="D16" s="211">
        <v>4.5599999999999996</v>
      </c>
    </row>
    <row r="17" spans="1:4">
      <c r="A17" s="209"/>
      <c r="B17" s="210"/>
      <c r="C17" s="210"/>
      <c r="D17" s="211"/>
    </row>
    <row r="18" spans="1:4">
      <c r="A18" s="209"/>
      <c r="B18" s="210"/>
      <c r="C18" s="210"/>
      <c r="D18" s="211"/>
    </row>
    <row r="19" spans="1:4">
      <c r="A19" s="209"/>
      <c r="B19" s="210"/>
      <c r="C19" s="210"/>
      <c r="D19" s="211"/>
    </row>
    <row r="20" spans="1:4">
      <c r="A20" s="209" t="s">
        <v>494</v>
      </c>
      <c r="B20" s="210"/>
      <c r="C20" s="210"/>
      <c r="D20" s="211"/>
    </row>
    <row r="21" spans="1:4">
      <c r="A21" s="209" t="s">
        <v>483</v>
      </c>
      <c r="B21" s="210" t="s">
        <v>484</v>
      </c>
      <c r="C21" s="210" t="s">
        <v>485</v>
      </c>
      <c r="D21" s="211" t="s">
        <v>486</v>
      </c>
    </row>
    <row r="22" spans="1:4">
      <c r="A22" s="209" t="s">
        <v>488</v>
      </c>
      <c r="B22" s="210" t="s">
        <v>489</v>
      </c>
      <c r="C22" s="210" t="s">
        <v>490</v>
      </c>
      <c r="D22" s="211">
        <v>3.08</v>
      </c>
    </row>
    <row r="23" spans="1:4">
      <c r="A23" s="225" t="s">
        <v>488</v>
      </c>
      <c r="B23" s="226" t="s">
        <v>491</v>
      </c>
      <c r="C23" s="226" t="s">
        <v>490</v>
      </c>
      <c r="D23" s="227">
        <v>3.08</v>
      </c>
    </row>
    <row r="24" spans="1:4">
      <c r="A24" s="224" t="s">
        <v>488</v>
      </c>
      <c r="B24" s="224" t="s">
        <v>492</v>
      </c>
      <c r="C24" s="224" t="s">
        <v>490</v>
      </c>
      <c r="D24" s="228">
        <v>3.08</v>
      </c>
    </row>
    <row r="25" spans="1:4">
      <c r="D25" s="229"/>
    </row>
    <row r="26" spans="1:4">
      <c r="D26" s="229"/>
    </row>
    <row r="27" spans="1:4">
      <c r="A27" s="224" t="s">
        <v>495</v>
      </c>
      <c r="B27" s="224"/>
      <c r="C27" s="224"/>
      <c r="D27" s="228"/>
    </row>
    <row r="28" spans="1:4">
      <c r="A28" s="230" t="s">
        <v>483</v>
      </c>
      <c r="B28" s="231" t="s">
        <v>484</v>
      </c>
      <c r="C28" s="231" t="s">
        <v>485</v>
      </c>
      <c r="D28" s="232" t="s">
        <v>486</v>
      </c>
    </row>
    <row r="29" spans="1:4">
      <c r="A29" s="209" t="s">
        <v>488</v>
      </c>
      <c r="B29" s="210" t="s">
        <v>489</v>
      </c>
      <c r="C29" s="210" t="s">
        <v>490</v>
      </c>
      <c r="D29" s="211">
        <v>2.52</v>
      </c>
    </row>
    <row r="30" spans="1:4">
      <c r="A30" s="209" t="s">
        <v>488</v>
      </c>
      <c r="B30" s="210" t="s">
        <v>491</v>
      </c>
      <c r="C30" s="210" t="s">
        <v>490</v>
      </c>
      <c r="D30" s="211">
        <v>2.52</v>
      </c>
    </row>
    <row r="31" spans="1:4">
      <c r="A31" s="212" t="s">
        <v>488</v>
      </c>
      <c r="B31" s="213" t="s">
        <v>492</v>
      </c>
      <c r="C31" s="213" t="s">
        <v>490</v>
      </c>
      <c r="D31" s="214">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zoomScale="115" zoomScaleNormal="115" workbookViewId="0">
      <selection activeCell="M7" sqref="M7"/>
    </sheetView>
  </sheetViews>
  <sheetFormatPr defaultRowHeight="15"/>
  <cols>
    <col min="1" max="1" width="23" customWidth="1"/>
    <col min="2" max="2" width="15.140625" customWidth="1"/>
    <col min="3" max="3" width="21.5703125" customWidth="1"/>
  </cols>
  <sheetData>
    <row r="2" spans="1:4">
      <c r="B2" s="258"/>
      <c r="D2" s="258"/>
    </row>
    <row r="3" spans="1:4">
      <c r="B3" s="335"/>
    </row>
    <row r="4" spans="1:4">
      <c r="B4" s="258"/>
    </row>
    <row r="5" spans="1:4">
      <c r="B5" s="258"/>
    </row>
    <row r="6" spans="1:4">
      <c r="A6" t="s">
        <v>496</v>
      </c>
      <c r="B6" s="259">
        <v>947817.12031331717</v>
      </c>
    </row>
    <row r="7" spans="1:4">
      <c r="A7" t="s">
        <v>497</v>
      </c>
      <c r="B7" s="325">
        <v>3412</v>
      </c>
    </row>
    <row r="10" spans="1:4">
      <c r="A10" s="1" t="s">
        <v>52</v>
      </c>
      <c r="B10" s="1" t="s">
        <v>498</v>
      </c>
      <c r="C10" s="1" t="s">
        <v>499</v>
      </c>
      <c r="D10" s="1" t="s">
        <v>500</v>
      </c>
    </row>
    <row r="11" spans="1:4" ht="15.75">
      <c r="A11" t="s">
        <v>139</v>
      </c>
      <c r="B11" s="260">
        <f>C11/3.79</f>
        <v>32717.678100263853</v>
      </c>
      <c r="C11" s="258">
        <v>124000</v>
      </c>
      <c r="D11" s="4" t="s">
        <v>501</v>
      </c>
    </row>
    <row r="12" spans="1:4" ht="15.75">
      <c r="A12" t="s">
        <v>141</v>
      </c>
      <c r="B12" s="327">
        <f t="shared" ref="B12:B17" si="0">C12/3.79</f>
        <v>36675.461741424799</v>
      </c>
      <c r="C12" s="258">
        <v>139000</v>
      </c>
      <c r="D12" s="4" t="s">
        <v>501</v>
      </c>
    </row>
    <row r="13" spans="1:4" ht="15.75">
      <c r="A13" t="s">
        <v>140</v>
      </c>
      <c r="B13" s="327">
        <f t="shared" si="0"/>
        <v>40211.081794195248</v>
      </c>
      <c r="C13" s="261">
        <v>152400</v>
      </c>
      <c r="D13" s="4" t="s">
        <v>501</v>
      </c>
    </row>
    <row r="14" spans="1:4" ht="15.75">
      <c r="A14" t="s">
        <v>502</v>
      </c>
      <c r="B14" s="327">
        <f t="shared" si="0"/>
        <v>31715.039577836411</v>
      </c>
      <c r="C14" s="262">
        <v>120200</v>
      </c>
      <c r="D14" s="4" t="s">
        <v>503</v>
      </c>
    </row>
    <row r="15" spans="1:4" ht="15.75">
      <c r="A15" t="s">
        <v>504</v>
      </c>
      <c r="B15" s="327">
        <f t="shared" si="0"/>
        <v>36436.738283703984</v>
      </c>
      <c r="C15" s="295">
        <f>5800000/42</f>
        <v>138095.23809523811</v>
      </c>
      <c r="D15" s="4" t="s">
        <v>501</v>
      </c>
    </row>
    <row r="16" spans="1:4" ht="15.75">
      <c r="A16" t="s">
        <v>74</v>
      </c>
      <c r="B16" s="328">
        <f t="shared" si="0"/>
        <v>36.939313984168862</v>
      </c>
      <c r="C16" s="295">
        <f>1050/7.5</f>
        <v>140</v>
      </c>
      <c r="D16" s="4" t="s">
        <v>501</v>
      </c>
    </row>
    <row r="17" spans="1:4" ht="15.75">
      <c r="A17" t="s">
        <v>234</v>
      </c>
      <c r="B17" s="327">
        <f t="shared" si="0"/>
        <v>24097.625329815302</v>
      </c>
      <c r="C17" s="258">
        <v>91330</v>
      </c>
      <c r="D17" s="4" t="s">
        <v>501</v>
      </c>
    </row>
    <row r="44" spans="4:4">
      <c r="D44" t="s">
        <v>505</v>
      </c>
    </row>
    <row r="69" spans="2:2">
      <c r="B69">
        <f>((B2/100)*'Unit Conversions'!D2)</f>
        <v>0</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legacy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election activeCell="E1" sqref="E1"/>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3"/>
      <c r="B1" s="244" t="s">
        <v>506</v>
      </c>
      <c r="C1" s="244" t="s">
        <v>507</v>
      </c>
      <c r="D1" s="244" t="s">
        <v>508</v>
      </c>
      <c r="E1" s="244" t="s">
        <v>509</v>
      </c>
      <c r="F1" s="244" t="s">
        <v>510</v>
      </c>
      <c r="G1" s="244" t="s">
        <v>511</v>
      </c>
      <c r="H1" s="244" t="s">
        <v>512</v>
      </c>
      <c r="I1" s="244" t="s">
        <v>513</v>
      </c>
      <c r="J1" s="244" t="s">
        <v>514</v>
      </c>
      <c r="K1" s="244" t="s">
        <v>515</v>
      </c>
      <c r="L1" s="244" t="s">
        <v>516</v>
      </c>
    </row>
    <row r="2" spans="1:12" s="285" customFormat="1" ht="14.25">
      <c r="A2" s="284" t="s">
        <v>61</v>
      </c>
      <c r="B2" s="284">
        <v>14.5</v>
      </c>
      <c r="C2" s="284">
        <v>16.5</v>
      </c>
      <c r="D2" s="284">
        <v>7</v>
      </c>
      <c r="E2" s="284">
        <v>0</v>
      </c>
      <c r="F2" s="284">
        <v>2.5</v>
      </c>
      <c r="G2" s="284">
        <v>0</v>
      </c>
      <c r="H2" s="284">
        <v>0</v>
      </c>
      <c r="I2" s="285">
        <v>0</v>
      </c>
      <c r="J2" s="285">
        <v>0</v>
      </c>
      <c r="K2" s="285">
        <v>3.5</v>
      </c>
      <c r="L2" s="285" t="s">
        <v>517</v>
      </c>
    </row>
    <row r="3" spans="1:12" s="285" customFormat="1" ht="14.25">
      <c r="A3" s="286" t="s">
        <v>66</v>
      </c>
      <c r="B3" s="286">
        <v>8.4700000000000006</v>
      </c>
      <c r="C3" s="286">
        <v>14.15</v>
      </c>
      <c r="D3" s="286">
        <v>0</v>
      </c>
      <c r="E3" s="286">
        <v>0</v>
      </c>
      <c r="F3" s="286">
        <v>0.7</v>
      </c>
      <c r="G3" s="286">
        <v>0</v>
      </c>
      <c r="H3" s="286">
        <v>0</v>
      </c>
      <c r="I3" s="285">
        <v>0</v>
      </c>
      <c r="J3" s="285">
        <v>0</v>
      </c>
      <c r="K3" s="285">
        <v>0</v>
      </c>
    </row>
    <row r="4" spans="1:12" s="285" customFormat="1" ht="14.25">
      <c r="A4" s="286" t="s">
        <v>63</v>
      </c>
      <c r="B4" s="286">
        <v>15.5</v>
      </c>
      <c r="C4" s="286">
        <v>15.4</v>
      </c>
      <c r="D4" s="286">
        <v>7</v>
      </c>
      <c r="E4" s="286">
        <v>7</v>
      </c>
      <c r="F4" s="286">
        <v>2.5</v>
      </c>
      <c r="G4" s="286">
        <v>0</v>
      </c>
      <c r="H4" s="286">
        <v>0</v>
      </c>
      <c r="I4" s="285">
        <v>0</v>
      </c>
      <c r="J4" s="285">
        <v>0</v>
      </c>
      <c r="K4" s="285">
        <v>1.1000000000000001</v>
      </c>
      <c r="L4" s="285" t="s">
        <v>517</v>
      </c>
    </row>
    <row r="5" spans="1:12" s="285" customFormat="1" ht="14.25">
      <c r="A5" s="286" t="s">
        <v>60</v>
      </c>
      <c r="B5" s="286">
        <v>10.87</v>
      </c>
      <c r="C5" s="286">
        <v>15.45</v>
      </c>
      <c r="D5" s="286">
        <v>6.7</v>
      </c>
      <c r="E5" s="286">
        <v>6.7</v>
      </c>
      <c r="F5" s="286">
        <v>2.5</v>
      </c>
      <c r="G5" s="286">
        <v>0</v>
      </c>
      <c r="H5" s="286">
        <v>0</v>
      </c>
      <c r="I5" s="285">
        <v>0</v>
      </c>
      <c r="J5" s="285">
        <v>0</v>
      </c>
      <c r="K5" s="285">
        <v>0</v>
      </c>
      <c r="L5" s="285" t="s">
        <v>517</v>
      </c>
    </row>
    <row r="6" spans="1:12" s="285" customFormat="1" ht="14.25">
      <c r="A6" s="286" t="s">
        <v>518</v>
      </c>
      <c r="B6" s="286">
        <v>19.2</v>
      </c>
      <c r="C6" s="286">
        <v>20.2</v>
      </c>
      <c r="D6" s="286">
        <v>0</v>
      </c>
      <c r="E6" s="286">
        <v>19.2</v>
      </c>
      <c r="F6" s="286">
        <v>2</v>
      </c>
      <c r="G6" s="286">
        <v>0</v>
      </c>
      <c r="H6" s="286">
        <v>20.2</v>
      </c>
      <c r="I6" s="285">
        <v>0</v>
      </c>
      <c r="J6" s="285">
        <v>0</v>
      </c>
      <c r="K6" s="285">
        <v>20.2</v>
      </c>
      <c r="L6" s="285" t="s">
        <v>517</v>
      </c>
    </row>
    <row r="7" spans="1:12" s="285" customFormat="1" ht="14.25">
      <c r="A7" s="286" t="s">
        <v>65</v>
      </c>
      <c r="B7" s="286">
        <v>14.7</v>
      </c>
      <c r="C7" s="286">
        <v>14.3</v>
      </c>
      <c r="D7" s="286">
        <v>4.3</v>
      </c>
      <c r="E7" s="287">
        <v>0</v>
      </c>
      <c r="F7" s="287">
        <v>6.7</v>
      </c>
      <c r="G7" s="286">
        <v>0</v>
      </c>
      <c r="H7" s="286">
        <v>0</v>
      </c>
      <c r="I7" s="285">
        <v>0</v>
      </c>
      <c r="J7" s="285">
        <v>0</v>
      </c>
      <c r="K7" s="285">
        <v>0</v>
      </c>
      <c r="L7" s="285" t="s">
        <v>517</v>
      </c>
    </row>
    <row r="8" spans="1:12" s="285" customFormat="1" ht="14.25">
      <c r="A8" s="286" t="s">
        <v>59</v>
      </c>
      <c r="B8" s="286">
        <v>14</v>
      </c>
      <c r="C8" s="286">
        <v>14</v>
      </c>
      <c r="D8" s="286">
        <v>3</v>
      </c>
      <c r="E8" s="287">
        <v>3</v>
      </c>
      <c r="F8" s="287">
        <f>AVERAGE(3.2,1.5)</f>
        <v>2.35</v>
      </c>
      <c r="G8" s="128">
        <v>1.7</v>
      </c>
      <c r="H8" s="286">
        <v>0</v>
      </c>
      <c r="I8" s="285">
        <v>10</v>
      </c>
      <c r="J8" s="285">
        <v>0</v>
      </c>
      <c r="K8" s="285">
        <v>0</v>
      </c>
      <c r="L8" s="285" t="s">
        <v>517</v>
      </c>
    </row>
    <row r="9" spans="1:12" s="285" customFormat="1" ht="14.25">
      <c r="A9" s="286" t="s">
        <v>68</v>
      </c>
      <c r="B9" s="286">
        <v>15</v>
      </c>
      <c r="C9" s="286">
        <v>15</v>
      </c>
      <c r="D9" s="286">
        <v>9</v>
      </c>
      <c r="E9" s="286">
        <v>9</v>
      </c>
      <c r="F9" s="286">
        <v>1.5</v>
      </c>
      <c r="G9" s="286">
        <v>0</v>
      </c>
      <c r="H9" s="286">
        <v>0</v>
      </c>
      <c r="I9" s="285">
        <v>0</v>
      </c>
      <c r="J9" s="285">
        <v>0</v>
      </c>
      <c r="K9" s="285">
        <v>0</v>
      </c>
      <c r="L9" s="285" t="s">
        <v>519</v>
      </c>
    </row>
    <row r="10" spans="1:12" s="285" customFormat="1" ht="14.25">
      <c r="A10" s="286" t="s">
        <v>57</v>
      </c>
      <c r="B10" s="286">
        <v>13</v>
      </c>
      <c r="C10" s="286">
        <v>13</v>
      </c>
      <c r="D10" s="286">
        <v>9.4</v>
      </c>
      <c r="E10" s="287">
        <v>9.4</v>
      </c>
      <c r="F10" s="287">
        <v>1.5</v>
      </c>
      <c r="G10" s="287">
        <v>13</v>
      </c>
      <c r="H10" s="287">
        <v>13</v>
      </c>
      <c r="I10" s="285">
        <v>0</v>
      </c>
      <c r="J10" s="285">
        <v>0</v>
      </c>
      <c r="K10" s="285">
        <v>13</v>
      </c>
      <c r="L10" s="285" t="s">
        <v>519</v>
      </c>
    </row>
    <row r="11" spans="1:12" s="285" customFormat="1" ht="14.25">
      <c r="A11" s="286" t="s">
        <v>520</v>
      </c>
      <c r="B11" s="286">
        <v>27</v>
      </c>
      <c r="C11" s="286">
        <v>27.5</v>
      </c>
      <c r="D11" s="286">
        <v>2.7</v>
      </c>
      <c r="E11" s="287">
        <v>2.7</v>
      </c>
      <c r="F11" s="287">
        <v>2</v>
      </c>
      <c r="G11" s="286">
        <v>0</v>
      </c>
      <c r="H11" s="286">
        <v>0</v>
      </c>
      <c r="I11" s="285">
        <v>0</v>
      </c>
      <c r="J11" s="285">
        <f>9.79/1000</f>
        <v>9.7899999999999984E-3</v>
      </c>
      <c r="K11" s="285">
        <v>3</v>
      </c>
      <c r="L11" s="285" t="s">
        <v>517</v>
      </c>
    </row>
    <row r="12" spans="1:12" s="285" customFormat="1" ht="14.25">
      <c r="A12" s="286" t="s">
        <v>521</v>
      </c>
      <c r="B12" s="286">
        <v>20</v>
      </c>
      <c r="C12" s="286">
        <v>20.5</v>
      </c>
      <c r="D12" s="286">
        <v>2.7</v>
      </c>
      <c r="E12" s="287">
        <v>2.7</v>
      </c>
      <c r="F12" s="287">
        <v>2</v>
      </c>
      <c r="G12" s="286">
        <v>0</v>
      </c>
      <c r="H12" s="286">
        <v>0</v>
      </c>
      <c r="I12" s="285">
        <v>0</v>
      </c>
      <c r="J12" s="285">
        <f t="shared" ref="J12:J13" si="0">9.79/1000</f>
        <v>9.7899999999999984E-3</v>
      </c>
      <c r="K12" s="285">
        <v>3</v>
      </c>
      <c r="L12" s="285" t="s">
        <v>517</v>
      </c>
    </row>
    <row r="13" spans="1:12" s="285" customFormat="1" ht="14.25">
      <c r="A13" s="286" t="s">
        <v>522</v>
      </c>
      <c r="B13" s="286">
        <v>14.5</v>
      </c>
      <c r="C13" s="286">
        <v>15</v>
      </c>
      <c r="D13" s="286">
        <v>2.7</v>
      </c>
      <c r="E13" s="287">
        <v>2.7</v>
      </c>
      <c r="F13" s="287">
        <v>2</v>
      </c>
      <c r="G13" s="286">
        <v>0</v>
      </c>
      <c r="H13" s="286">
        <v>0</v>
      </c>
      <c r="I13" s="285">
        <v>0</v>
      </c>
      <c r="J13" s="285">
        <f t="shared" si="0"/>
        <v>9.7899999999999984E-3</v>
      </c>
      <c r="K13" s="285">
        <v>3</v>
      </c>
      <c r="L13" s="285" t="s">
        <v>517</v>
      </c>
    </row>
    <row r="14" spans="1:12" s="285" customFormat="1" ht="14.25">
      <c r="A14" s="286" t="s">
        <v>69</v>
      </c>
      <c r="B14" s="286">
        <v>6.2</v>
      </c>
      <c r="C14" s="286">
        <v>7.2</v>
      </c>
      <c r="D14" s="286">
        <v>3.1</v>
      </c>
      <c r="E14" s="286">
        <v>3.1</v>
      </c>
      <c r="F14" s="286">
        <v>1.1000000000000001</v>
      </c>
      <c r="G14" s="286">
        <v>3.1</v>
      </c>
      <c r="H14" s="286">
        <v>3.1</v>
      </c>
      <c r="I14" s="285">
        <v>3.1</v>
      </c>
      <c r="J14" s="285">
        <v>3.1</v>
      </c>
      <c r="K14" s="285">
        <v>3.1</v>
      </c>
      <c r="L14" s="285" t="s">
        <v>517</v>
      </c>
    </row>
    <row r="15" spans="1:12" s="285" customFormat="1" ht="14.25">
      <c r="A15" s="286" t="s">
        <v>523</v>
      </c>
      <c r="B15" s="286">
        <v>10.7</v>
      </c>
      <c r="C15" s="286">
        <v>9.1</v>
      </c>
      <c r="D15" s="286">
        <v>0</v>
      </c>
      <c r="E15" s="286">
        <v>0</v>
      </c>
      <c r="F15" s="286">
        <v>1</v>
      </c>
      <c r="G15" s="286">
        <v>0</v>
      </c>
      <c r="H15" s="286">
        <v>0</v>
      </c>
      <c r="I15" s="285">
        <v>0</v>
      </c>
      <c r="J15" s="285">
        <v>0</v>
      </c>
      <c r="K15" s="285">
        <v>0</v>
      </c>
      <c r="L15" s="285" t="s">
        <v>519</v>
      </c>
    </row>
    <row r="16" spans="1:12" s="285" customFormat="1" ht="14.25">
      <c r="A16" s="286" t="s">
        <v>64</v>
      </c>
      <c r="B16" s="286">
        <v>6.4</v>
      </c>
      <c r="C16" s="286">
        <v>9.1</v>
      </c>
      <c r="D16" s="286">
        <v>0</v>
      </c>
      <c r="E16" s="286">
        <v>0</v>
      </c>
      <c r="F16" s="286">
        <v>1</v>
      </c>
      <c r="G16" s="286">
        <v>0</v>
      </c>
      <c r="H16" s="286">
        <v>0</v>
      </c>
      <c r="I16" s="285">
        <v>0</v>
      </c>
      <c r="J16" s="285">
        <v>0</v>
      </c>
      <c r="K16" s="285">
        <v>0</v>
      </c>
      <c r="L16" s="285" t="s">
        <v>519</v>
      </c>
    </row>
    <row r="17" spans="1:12" s="285" customFormat="1" ht="12">
      <c r="A17" s="285" t="s">
        <v>524</v>
      </c>
      <c r="B17" s="285">
        <f>AVERAGE(B11:B13)</f>
        <v>20.5</v>
      </c>
      <c r="C17" s="285">
        <f t="shared" ref="C17:J17" si="1">AVERAGE(C11:C13)</f>
        <v>21</v>
      </c>
      <c r="D17" s="285">
        <f t="shared" si="1"/>
        <v>2.7000000000000006</v>
      </c>
      <c r="E17" s="285">
        <f t="shared" si="1"/>
        <v>2.7000000000000006</v>
      </c>
      <c r="G17" s="285">
        <f t="shared" si="1"/>
        <v>0</v>
      </c>
      <c r="I17" s="285">
        <f t="shared" si="1"/>
        <v>0</v>
      </c>
      <c r="J17" s="285">
        <f t="shared" si="1"/>
        <v>9.7899999999999984E-3</v>
      </c>
      <c r="K17" s="285">
        <f>AVERAGE(K11:K13)</f>
        <v>3</v>
      </c>
      <c r="L17" s="285" t="s">
        <v>517</v>
      </c>
    </row>
    <row r="18" spans="1:12" s="285" customFormat="1" ht="12">
      <c r="A18" s="288" t="s">
        <v>525</v>
      </c>
      <c r="B18" s="288">
        <v>10</v>
      </c>
      <c r="C18" s="288">
        <v>4</v>
      </c>
      <c r="D18" s="288">
        <v>0</v>
      </c>
      <c r="E18" s="288">
        <v>0</v>
      </c>
      <c r="F18" s="288"/>
      <c r="G18" s="288">
        <v>0</v>
      </c>
      <c r="H18" s="288">
        <v>0</v>
      </c>
      <c r="I18" s="288">
        <v>0</v>
      </c>
      <c r="J18" s="288">
        <v>0</v>
      </c>
      <c r="K18" s="288">
        <v>0</v>
      </c>
      <c r="L18" s="288" t="s">
        <v>526</v>
      </c>
    </row>
    <row r="19" spans="1:12" s="285" customFormat="1" ht="12">
      <c r="A19" s="289" t="s">
        <v>527</v>
      </c>
      <c r="B19" s="290">
        <f>AVERAGE(B2:B10,B14:B17) + B18</f>
        <v>23.003076923076922</v>
      </c>
      <c r="C19" s="290">
        <f>AVERAGE(C2:C10,C14:C17) + C18</f>
        <v>18.184615384615384</v>
      </c>
      <c r="D19" s="290">
        <f>AVERAGE(D2:D10,D14:D17) + D18</f>
        <v>4.0153846153846153</v>
      </c>
      <c r="E19" s="290">
        <f t="shared" ref="E19:I19" si="2">AVERAGE(E2:E10,E14:E17) + E18</f>
        <v>4.6230769230769235</v>
      </c>
      <c r="F19" s="290"/>
      <c r="G19" s="290">
        <f t="shared" si="2"/>
        <v>1.3692307692307693</v>
      </c>
      <c r="H19" s="290">
        <f t="shared" si="2"/>
        <v>3.0250000000000004</v>
      </c>
      <c r="I19" s="290">
        <f t="shared" si="2"/>
        <v>1.0076923076923077</v>
      </c>
      <c r="J19" s="290">
        <f>AVERAGE(J2:J10,J14:J17) + J18</f>
        <v>0.23921461538461541</v>
      </c>
      <c r="K19" s="290">
        <f>AVERAGE(K2:K7,K16:K17) + K18</f>
        <v>3.4749999999999996</v>
      </c>
      <c r="L19" s="290"/>
    </row>
    <row r="20" spans="1:12">
      <c r="B20" s="1" t="s">
        <v>528</v>
      </c>
    </row>
    <row r="21" spans="1:12" ht="12" customHeight="1">
      <c r="A21" s="242">
        <v>1</v>
      </c>
      <c r="B21" s="332" t="s">
        <v>529</v>
      </c>
      <c r="C21" s="332"/>
      <c r="D21" s="332"/>
      <c r="E21" s="332"/>
      <c r="F21" s="332"/>
      <c r="G21" s="332"/>
    </row>
    <row r="22" spans="1:12" ht="12" customHeight="1">
      <c r="A22" s="242">
        <v>2</v>
      </c>
      <c r="B22" s="332" t="s">
        <v>530</v>
      </c>
      <c r="C22" s="332"/>
      <c r="D22" s="332"/>
      <c r="E22" s="332"/>
      <c r="F22" s="332"/>
      <c r="G22" s="332"/>
    </row>
    <row r="23" spans="1:12" ht="12" customHeight="1">
      <c r="A23" s="242">
        <v>3</v>
      </c>
      <c r="B23" s="333" t="s">
        <v>531</v>
      </c>
      <c r="C23" s="333"/>
      <c r="D23" s="333"/>
      <c r="E23" s="333"/>
      <c r="F23" s="333"/>
      <c r="G23" s="333"/>
    </row>
    <row r="24" spans="1:12" ht="12" customHeight="1">
      <c r="A24" s="242">
        <v>4</v>
      </c>
      <c r="B24" s="333" t="s">
        <v>532</v>
      </c>
      <c r="C24" s="333"/>
      <c r="D24" s="333"/>
      <c r="E24" s="333"/>
      <c r="F24" s="333"/>
      <c r="G24" s="333"/>
    </row>
    <row r="25" spans="1:12" ht="12" customHeight="1">
      <c r="A25" s="242">
        <v>5</v>
      </c>
      <c r="B25" s="332" t="s">
        <v>533</v>
      </c>
      <c r="C25" s="332"/>
      <c r="D25" s="332"/>
      <c r="E25" s="332"/>
      <c r="F25" s="332"/>
      <c r="G25" s="332"/>
    </row>
    <row r="26" spans="1:12" ht="12" customHeight="1">
      <c r="A26" s="242">
        <v>6</v>
      </c>
      <c r="B26" s="332" t="s">
        <v>534</v>
      </c>
      <c r="C26" s="332"/>
      <c r="D26" s="332"/>
      <c r="E26" s="332"/>
      <c r="F26" s="332"/>
      <c r="G26" s="332"/>
    </row>
    <row r="27" spans="1:12" ht="12" customHeight="1">
      <c r="A27" s="242">
        <v>7</v>
      </c>
      <c r="B27" s="332" t="s">
        <v>535</v>
      </c>
      <c r="C27" s="332"/>
      <c r="D27" s="332"/>
      <c r="E27" s="332"/>
      <c r="F27" s="332"/>
      <c r="G27" s="332"/>
    </row>
    <row r="28" spans="1:12" ht="12" customHeight="1">
      <c r="A28" s="242">
        <v>8</v>
      </c>
      <c r="B28" s="332" t="s">
        <v>536</v>
      </c>
      <c r="C28" s="332"/>
      <c r="D28" s="332"/>
      <c r="E28" s="332"/>
      <c r="F28" s="332"/>
      <c r="G28" s="332"/>
    </row>
    <row r="29" spans="1:12" ht="12" customHeight="1">
      <c r="A29" s="242">
        <v>9</v>
      </c>
      <c r="B29" s="332" t="s">
        <v>537</v>
      </c>
      <c r="C29" s="332"/>
      <c r="D29" s="332"/>
      <c r="E29" s="332"/>
      <c r="F29" s="332"/>
      <c r="G29" s="332"/>
    </row>
    <row r="30" spans="1:12" ht="12" customHeight="1"/>
    <row r="31" spans="1:12">
      <c r="A31" t="s">
        <v>162</v>
      </c>
    </row>
    <row r="32" spans="1:12">
      <c r="A32" t="s">
        <v>463</v>
      </c>
      <c r="B32" s="4" t="s">
        <v>30</v>
      </c>
      <c r="C32" s="4" t="s">
        <v>538</v>
      </c>
    </row>
    <row r="33" spans="1:2">
      <c r="A33" t="s">
        <v>147</v>
      </c>
      <c r="B33" s="4" t="s">
        <v>539</v>
      </c>
    </row>
    <row r="34" spans="1:2">
      <c r="A34" t="s">
        <v>540</v>
      </c>
      <c r="B34" s="4" t="s">
        <v>541</v>
      </c>
    </row>
    <row r="35" spans="1:2">
      <c r="A35" t="s">
        <v>130</v>
      </c>
      <c r="B35" s="4" t="s">
        <v>542</v>
      </c>
    </row>
    <row r="36" spans="1:2">
      <c r="A36" t="s">
        <v>151</v>
      </c>
      <c r="B36" s="4" t="s">
        <v>543</v>
      </c>
    </row>
    <row r="37" spans="1:2">
      <c r="A37" t="s">
        <v>150</v>
      </c>
      <c r="B37" s="4" t="s">
        <v>544</v>
      </c>
    </row>
    <row r="38" spans="1:2">
      <c r="A38" t="s">
        <v>153</v>
      </c>
      <c r="B38" s="4" t="s">
        <v>545</v>
      </c>
    </row>
    <row r="39" spans="1:2">
      <c r="A39" t="s">
        <v>154</v>
      </c>
      <c r="B39" s="4" t="s">
        <v>546</v>
      </c>
    </row>
    <row r="40" spans="1:2">
      <c r="A40" t="s">
        <v>149</v>
      </c>
      <c r="B40" s="4" t="s">
        <v>547</v>
      </c>
    </row>
    <row r="41" spans="1:2">
      <c r="A41" t="s">
        <v>548</v>
      </c>
      <c r="B41" s="4" t="s">
        <v>549</v>
      </c>
    </row>
    <row r="42" spans="1:2">
      <c r="A42" t="s">
        <v>155</v>
      </c>
      <c r="B42" s="4" t="s">
        <v>550</v>
      </c>
    </row>
    <row r="43" spans="1:2">
      <c r="A43" t="s">
        <v>551</v>
      </c>
      <c r="B43" s="4" t="s">
        <v>552</v>
      </c>
    </row>
    <row r="44" spans="1:2">
      <c r="A44" t="s">
        <v>157</v>
      </c>
      <c r="B44" s="4" t="s">
        <v>553</v>
      </c>
    </row>
    <row r="45" spans="1:2">
      <c r="A45" t="s">
        <v>158</v>
      </c>
      <c r="B45" s="4" t="s">
        <v>554</v>
      </c>
    </row>
    <row r="46" spans="1:2">
      <c r="A46" t="s">
        <v>555</v>
      </c>
      <c r="B46" s="4" t="s">
        <v>30</v>
      </c>
    </row>
    <row r="49" spans="1:8">
      <c r="A49" t="s">
        <v>556</v>
      </c>
    </row>
    <row r="50" spans="1:8">
      <c r="A50" t="s">
        <v>557</v>
      </c>
    </row>
    <row r="52" spans="1:8" ht="12.75" customHeight="1">
      <c r="A52" s="246" t="s">
        <v>96</v>
      </c>
      <c r="B52" s="246" t="s">
        <v>558</v>
      </c>
      <c r="C52" s="246" t="s">
        <v>559</v>
      </c>
      <c r="D52" s="246" t="s">
        <v>519</v>
      </c>
      <c r="E52" s="246" t="s">
        <v>560</v>
      </c>
      <c r="F52" s="246" t="s">
        <v>561</v>
      </c>
      <c r="G52" s="246" t="s">
        <v>562</v>
      </c>
      <c r="H52" t="s">
        <v>563</v>
      </c>
    </row>
    <row r="53" spans="1:8" ht="12.75" customHeight="1">
      <c r="A53" s="299" t="s">
        <v>57</v>
      </c>
      <c r="B53" s="299" t="s">
        <v>519</v>
      </c>
      <c r="C53" s="299" t="s">
        <v>91</v>
      </c>
      <c r="D53" s="300">
        <v>0.05</v>
      </c>
      <c r="E53" s="299" t="s">
        <v>91</v>
      </c>
      <c r="F53" s="300">
        <v>0.05</v>
      </c>
      <c r="G53" s="299" t="s">
        <v>91</v>
      </c>
      <c r="H53" s="4" t="s">
        <v>564</v>
      </c>
    </row>
    <row r="54" spans="1:8" ht="12.75" customHeight="1">
      <c r="A54" s="299" t="s">
        <v>58</v>
      </c>
      <c r="B54" s="299" t="s">
        <v>565</v>
      </c>
      <c r="C54" s="300">
        <v>7.0000000000000007E-2</v>
      </c>
      <c r="D54" s="300">
        <v>0.05</v>
      </c>
      <c r="E54" s="299" t="s">
        <v>91</v>
      </c>
      <c r="F54" s="300">
        <v>0.12</v>
      </c>
      <c r="G54" s="298" t="s">
        <v>566</v>
      </c>
    </row>
    <row r="55" spans="1:8" ht="12.75" customHeight="1">
      <c r="A55" s="299" t="s">
        <v>59</v>
      </c>
      <c r="B55" s="299" t="s">
        <v>565</v>
      </c>
      <c r="C55" s="300">
        <v>7.0000000000000007E-2</v>
      </c>
      <c r="D55" s="300">
        <v>0.05</v>
      </c>
      <c r="E55" s="299" t="s">
        <v>91</v>
      </c>
      <c r="F55" s="300">
        <v>0.12</v>
      </c>
      <c r="G55" s="299" t="s">
        <v>567</v>
      </c>
    </row>
    <row r="56" spans="1:8" ht="12.75" customHeight="1">
      <c r="A56" s="299" t="s">
        <v>60</v>
      </c>
      <c r="B56" s="299" t="s">
        <v>560</v>
      </c>
      <c r="C56" s="299" t="s">
        <v>91</v>
      </c>
      <c r="D56" s="299" t="s">
        <v>91</v>
      </c>
      <c r="E56" s="300">
        <v>0.15</v>
      </c>
      <c r="F56" s="300">
        <v>0.15</v>
      </c>
      <c r="G56" s="299" t="s">
        <v>568</v>
      </c>
    </row>
    <row r="57" spans="1:8" ht="12.75" customHeight="1">
      <c r="A57" s="299" t="s">
        <v>61</v>
      </c>
      <c r="B57" s="299" t="s">
        <v>560</v>
      </c>
      <c r="C57" s="299" t="s">
        <v>91</v>
      </c>
      <c r="D57" s="299" t="s">
        <v>91</v>
      </c>
      <c r="E57" s="300">
        <v>0.15</v>
      </c>
      <c r="F57" s="300">
        <v>0.15</v>
      </c>
      <c r="G57" s="299" t="s">
        <v>568</v>
      </c>
    </row>
    <row r="58" spans="1:8" ht="12.75" customHeight="1">
      <c r="A58" s="299" t="s">
        <v>62</v>
      </c>
      <c r="B58" s="299" t="s">
        <v>519</v>
      </c>
      <c r="C58" s="299" t="s">
        <v>91</v>
      </c>
      <c r="D58" s="300">
        <v>0.05</v>
      </c>
      <c r="E58" s="299" t="s">
        <v>91</v>
      </c>
      <c r="F58" s="300">
        <v>0.05</v>
      </c>
      <c r="G58" s="299" t="s">
        <v>91</v>
      </c>
    </row>
    <row r="59" spans="1:8" ht="12.75" customHeight="1">
      <c r="A59" s="299" t="s">
        <v>63</v>
      </c>
      <c r="B59" s="299" t="s">
        <v>560</v>
      </c>
      <c r="C59" s="299" t="s">
        <v>91</v>
      </c>
      <c r="D59" s="299" t="s">
        <v>91</v>
      </c>
      <c r="E59" s="300">
        <v>0.15</v>
      </c>
      <c r="F59" s="300">
        <v>0.15</v>
      </c>
      <c r="G59" s="299" t="s">
        <v>91</v>
      </c>
    </row>
    <row r="60" spans="1:8" ht="12.75" customHeight="1">
      <c r="A60" s="299" t="s">
        <v>64</v>
      </c>
      <c r="B60" s="299" t="s">
        <v>519</v>
      </c>
      <c r="C60" s="299" t="s">
        <v>91</v>
      </c>
      <c r="D60" s="300">
        <v>0.05</v>
      </c>
      <c r="E60" s="299" t="s">
        <v>91</v>
      </c>
      <c r="F60" s="300">
        <v>0.05</v>
      </c>
      <c r="G60" s="299" t="s">
        <v>91</v>
      </c>
    </row>
    <row r="61" spans="1:8" ht="12.75" customHeight="1">
      <c r="A61" s="299" t="s">
        <v>65</v>
      </c>
      <c r="B61" s="299" t="s">
        <v>560</v>
      </c>
      <c r="C61" s="299" t="s">
        <v>91</v>
      </c>
      <c r="D61" s="299" t="s">
        <v>91</v>
      </c>
      <c r="E61" s="300">
        <v>0.13</v>
      </c>
      <c r="F61" s="300">
        <v>0.13</v>
      </c>
      <c r="G61" s="299" t="s">
        <v>91</v>
      </c>
    </row>
    <row r="62" spans="1:8" ht="12.75" customHeight="1">
      <c r="A62" s="299" t="s">
        <v>66</v>
      </c>
      <c r="B62" s="299" t="s">
        <v>560</v>
      </c>
      <c r="C62" s="299" t="s">
        <v>91</v>
      </c>
      <c r="D62" s="299" t="s">
        <v>91</v>
      </c>
      <c r="E62" s="300">
        <v>0.15</v>
      </c>
      <c r="F62" s="300">
        <v>0.15</v>
      </c>
      <c r="G62" s="299" t="s">
        <v>91</v>
      </c>
    </row>
    <row r="63" spans="1:8" ht="12.75" customHeight="1">
      <c r="A63" s="299" t="s">
        <v>67</v>
      </c>
      <c r="B63" s="299" t="s">
        <v>569</v>
      </c>
      <c r="C63" s="299" t="s">
        <v>570</v>
      </c>
      <c r="D63" s="300">
        <v>0.05</v>
      </c>
      <c r="E63" s="299" t="s">
        <v>91</v>
      </c>
      <c r="F63" s="301">
        <v>0.14974999999999999</v>
      </c>
      <c r="G63" s="299" t="s">
        <v>91</v>
      </c>
    </row>
    <row r="64" spans="1:8" ht="12.75" customHeight="1">
      <c r="A64" s="299" t="s">
        <v>68</v>
      </c>
      <c r="B64" s="299" t="s">
        <v>565</v>
      </c>
      <c r="C64" s="300">
        <v>0.06</v>
      </c>
      <c r="D64" s="300">
        <v>0.05</v>
      </c>
      <c r="E64" s="299" t="s">
        <v>91</v>
      </c>
      <c r="F64" s="300">
        <v>0.11</v>
      </c>
      <c r="G64" s="299" t="s">
        <v>91</v>
      </c>
    </row>
    <row r="65" spans="1:12" ht="12.75" customHeight="1">
      <c r="A65" s="299" t="s">
        <v>69</v>
      </c>
      <c r="B65" s="299" t="s">
        <v>519</v>
      </c>
      <c r="C65" s="299" t="s">
        <v>91</v>
      </c>
      <c r="D65" s="300">
        <v>0.05</v>
      </c>
      <c r="E65" s="299" t="s">
        <v>91</v>
      </c>
      <c r="F65" s="300">
        <v>0.05</v>
      </c>
      <c r="G65" s="299" t="s">
        <v>91</v>
      </c>
    </row>
    <row r="66" spans="1:12">
      <c r="A66" s="1" t="s">
        <v>571</v>
      </c>
      <c r="F66" s="270">
        <f>AVERAGE(F53:F65)</f>
        <v>0.10998076923076926</v>
      </c>
    </row>
    <row r="68" spans="1:12">
      <c r="A68" s="243" t="s">
        <v>572</v>
      </c>
      <c r="B68" s="244" t="s">
        <v>573</v>
      </c>
      <c r="C68" s="244" t="s">
        <v>574</v>
      </c>
      <c r="D68" s="244" t="s">
        <v>575</v>
      </c>
      <c r="E68" s="244" t="s">
        <v>576</v>
      </c>
      <c r="F68" s="244" t="s">
        <v>577</v>
      </c>
      <c r="G68" s="244" t="s">
        <v>578</v>
      </c>
      <c r="H68" s="244" t="s">
        <v>579</v>
      </c>
      <c r="I68" s="244" t="s">
        <v>580</v>
      </c>
      <c r="J68" s="244" t="s">
        <v>581</v>
      </c>
      <c r="K68" s="244" t="s">
        <v>582</v>
      </c>
      <c r="L68" s="244" t="s">
        <v>516</v>
      </c>
    </row>
    <row r="69" spans="1:12" ht="15.75" customHeight="1">
      <c r="A69" s="245" t="s">
        <v>61</v>
      </c>
      <c r="B69" s="245">
        <f>((B2/100)*'Unit Conversions'!$D$2)/'Unit Conversions'!$B$11</f>
        <v>0</v>
      </c>
      <c r="C69" s="245">
        <f>((C2/100)*'Unit Conversions'!$D$2)/'Unit Conversions'!$B$11</f>
        <v>0</v>
      </c>
      <c r="D69" s="245">
        <f>((D2/100)*'Unit Conversions'!$D$2)/'Unit Conversions'!$B$11</f>
        <v>0</v>
      </c>
      <c r="E69" s="245">
        <f>((E2/100)*'Unit Conversions'!$D$2)/'Unit Conversions'!$B$11</f>
        <v>0</v>
      </c>
      <c r="F69" s="245">
        <f>((F2/100)*'Unit Conversions'!$D$2)/'Unit Conversions'!$B$11</f>
        <v>0</v>
      </c>
      <c r="G69" s="245">
        <f>((G2/100)*'Unit Conversions'!$D$2)/'Unit Conversions'!$B$11</f>
        <v>0</v>
      </c>
      <c r="H69" s="245">
        <f>((H2/100)*'Unit Conversions'!$D$2)/'Unit Conversions'!$B$11</f>
        <v>0</v>
      </c>
      <c r="I69" s="245">
        <f>((I2/100)*'Unit Conversions'!$D$2)/'Unit Conversions'!$B$11</f>
        <v>0</v>
      </c>
      <c r="J69" s="245">
        <f>((J2/100)*'Unit Conversions'!$D$2)/'Unit Conversions'!$B$11</f>
        <v>0</v>
      </c>
      <c r="K69" s="245">
        <f>((K2/100)*'Unit Conversions'!$D$2)/'Unit Conversions'!$B$11</f>
        <v>0</v>
      </c>
      <c r="L69" s="241" t="s">
        <v>517</v>
      </c>
    </row>
    <row r="70" spans="1:12" ht="18">
      <c r="A70" s="240" t="s">
        <v>66</v>
      </c>
      <c r="B70" s="245">
        <f>((B3/100)*'Unit Conversions'!$D$2)/'Unit Conversions'!$B$11</f>
        <v>0</v>
      </c>
      <c r="C70" s="245">
        <f>((C3/100)*'Unit Conversions'!$D$2)/'Unit Conversions'!$B$11</f>
        <v>0</v>
      </c>
      <c r="D70" s="245">
        <f>((D3/100)*'Unit Conversions'!$D$2)/'Unit Conversions'!$B$11</f>
        <v>0</v>
      </c>
      <c r="E70" s="245">
        <f>((E3/100)*'Unit Conversions'!$D$2)/'Unit Conversions'!$B$11</f>
        <v>0</v>
      </c>
      <c r="F70" s="245">
        <f>((F3/100)*'Unit Conversions'!$D$2)/'Unit Conversions'!$B$11</f>
        <v>0</v>
      </c>
      <c r="G70" s="245">
        <f>((G3/100)*'Unit Conversions'!$D$2)/'Unit Conversions'!$B$11</f>
        <v>0</v>
      </c>
      <c r="H70" s="245">
        <f>((H3/100)*'Unit Conversions'!$D$2)/'Unit Conversions'!$B$11</f>
        <v>0</v>
      </c>
      <c r="I70" s="245">
        <f>((I3/100)*'Unit Conversions'!$D$2)/'Unit Conversions'!$B$11</f>
        <v>0</v>
      </c>
      <c r="J70" s="245">
        <f>((J3/100)*'Unit Conversions'!$D$2)/'Unit Conversions'!$B$11</f>
        <v>0</v>
      </c>
      <c r="K70" s="245">
        <f>((K3/100)*'Unit Conversions'!$D$2)/'Unit Conversions'!$B$11</f>
        <v>0</v>
      </c>
      <c r="L70" s="241"/>
    </row>
    <row r="71" spans="1:12" ht="18">
      <c r="A71" s="240" t="s">
        <v>63</v>
      </c>
      <c r="B71" s="245">
        <f>((B4/100)*'Unit Conversions'!$D$2)/'Unit Conversions'!$B$11</f>
        <v>0</v>
      </c>
      <c r="C71" s="245">
        <f>((C4/100)*'Unit Conversions'!$D$2)/'Unit Conversions'!$B$11</f>
        <v>0</v>
      </c>
      <c r="D71" s="245">
        <f>((D4/100)*'Unit Conversions'!$D$2)/'Unit Conversions'!$B$11</f>
        <v>0</v>
      </c>
      <c r="E71" s="245">
        <f>((E4/100)*'Unit Conversions'!$D$2)/'Unit Conversions'!$B$11</f>
        <v>0</v>
      </c>
      <c r="F71" s="245">
        <f>((F4/100)*'Unit Conversions'!$D$2)/'Unit Conversions'!$B$11</f>
        <v>0</v>
      </c>
      <c r="G71" s="245">
        <f>((G4/100)*'Unit Conversions'!$D$2)/'Unit Conversions'!$B$11</f>
        <v>0</v>
      </c>
      <c r="H71" s="245">
        <f>((H4/100)*'Unit Conversions'!$D$2)/'Unit Conversions'!$B$11</f>
        <v>0</v>
      </c>
      <c r="I71" s="245">
        <f>((I4/100)*'Unit Conversions'!$D$2)/'Unit Conversions'!$B$11</f>
        <v>0</v>
      </c>
      <c r="J71" s="245">
        <f>((J4/100)*'Unit Conversions'!$D$2)/'Unit Conversions'!$B$11</f>
        <v>0</v>
      </c>
      <c r="K71" s="245">
        <f>((K4/100)*'Unit Conversions'!$D$2)/'Unit Conversions'!$B$11</f>
        <v>0</v>
      </c>
      <c r="L71" s="241" t="s">
        <v>517</v>
      </c>
    </row>
    <row r="72" spans="1:12" ht="18">
      <c r="A72" s="240" t="s">
        <v>60</v>
      </c>
      <c r="B72" s="245">
        <f>((B5/100)*'Unit Conversions'!$D$2)/'Unit Conversions'!$B$11</f>
        <v>0</v>
      </c>
      <c r="C72" s="245">
        <f>((C5/100)*'Unit Conversions'!$D$2)/'Unit Conversions'!$B$11</f>
        <v>0</v>
      </c>
      <c r="D72" s="245">
        <f>((D5/100)*'Unit Conversions'!$D$2)/'Unit Conversions'!$B$11</f>
        <v>0</v>
      </c>
      <c r="E72" s="245">
        <f>((E5/100)*'Unit Conversions'!$D$2)/'Unit Conversions'!$B$11</f>
        <v>0</v>
      </c>
      <c r="F72" s="245">
        <f>((F5/100)*'Unit Conversions'!$D$2)/'Unit Conversions'!$B$11</f>
        <v>0</v>
      </c>
      <c r="G72" s="245">
        <f>((G5/100)*'Unit Conversions'!$D$2)/'Unit Conversions'!$B$11</f>
        <v>0</v>
      </c>
      <c r="H72" s="245">
        <f>((H5/100)*'Unit Conversions'!$D$2)/'Unit Conversions'!$B$11</f>
        <v>0</v>
      </c>
      <c r="I72" s="245">
        <f>((I5/100)*'Unit Conversions'!$D$2)/'Unit Conversions'!$B$11</f>
        <v>0</v>
      </c>
      <c r="J72" s="245">
        <f>((J5/100)*'Unit Conversions'!$D$2)/'Unit Conversions'!$B$11</f>
        <v>0</v>
      </c>
      <c r="K72" s="245">
        <f>((K5/100)*'Unit Conversions'!$D$2)/'Unit Conversions'!$B$11</f>
        <v>0</v>
      </c>
      <c r="L72" s="241" t="s">
        <v>517</v>
      </c>
    </row>
    <row r="73" spans="1:12" ht="18">
      <c r="A73" s="240" t="s">
        <v>518</v>
      </c>
      <c r="B73" s="245">
        <f>((B6/100)*'Unit Conversions'!$D$2)/'Unit Conversions'!$B$11</f>
        <v>0</v>
      </c>
      <c r="C73" s="245">
        <f>((C6/100)*'Unit Conversions'!$D$2)/'Unit Conversions'!$B$11</f>
        <v>0</v>
      </c>
      <c r="D73" s="245">
        <f>((D6/100)*'Unit Conversions'!$D$2)/'Unit Conversions'!$B$11</f>
        <v>0</v>
      </c>
      <c r="E73" s="245">
        <f>((E6/100)*'Unit Conversions'!$D$2)/'Unit Conversions'!$B$11</f>
        <v>0</v>
      </c>
      <c r="F73" s="245">
        <f>((F6/100)*'Unit Conversions'!$D$2)/'Unit Conversions'!$B$11</f>
        <v>0</v>
      </c>
      <c r="G73" s="245">
        <f>((G6/100)*'Unit Conversions'!$D$2)/'Unit Conversions'!$B$11</f>
        <v>0</v>
      </c>
      <c r="H73" s="245">
        <f>((H6/100)*'Unit Conversions'!$D$2)/'Unit Conversions'!$B$11</f>
        <v>0</v>
      </c>
      <c r="I73" s="245">
        <f>((I6/100)*'Unit Conversions'!$D$2)/'Unit Conversions'!$B$11</f>
        <v>0</v>
      </c>
      <c r="J73" s="245">
        <f>((J6/100)*'Unit Conversions'!$D$2)/'Unit Conversions'!$B$11</f>
        <v>0</v>
      </c>
      <c r="K73" s="245">
        <f>((K6/100)*'Unit Conversions'!$D$2)/'Unit Conversions'!$B$11</f>
        <v>0</v>
      </c>
      <c r="L73" s="241" t="s">
        <v>517</v>
      </c>
    </row>
    <row r="74" spans="1:12" ht="18">
      <c r="A74" s="240" t="s">
        <v>65</v>
      </c>
      <c r="B74" s="245">
        <f>((B7/100)*'Unit Conversions'!$D$2)/'Unit Conversions'!$B$11</f>
        <v>0</v>
      </c>
      <c r="C74" s="245">
        <f>((C7/100)*'Unit Conversions'!$D$2)/'Unit Conversions'!$B$11</f>
        <v>0</v>
      </c>
      <c r="D74" s="245">
        <f>((D7/100)*'Unit Conversions'!$D$2)/'Unit Conversions'!$B$11</f>
        <v>0</v>
      </c>
      <c r="E74" s="245">
        <f>((E7/100)*'Unit Conversions'!$D$2)/'Unit Conversions'!$B$11</f>
        <v>0</v>
      </c>
      <c r="F74" s="245">
        <f>((F7/100)*'Unit Conversions'!$D$2)/'Unit Conversions'!$B$11</f>
        <v>0</v>
      </c>
      <c r="G74" s="245">
        <f>((G7/100)*'Unit Conversions'!$D$2)/'Unit Conversions'!$B$11</f>
        <v>0</v>
      </c>
      <c r="H74" s="245">
        <f>((H7/100)*'Unit Conversions'!$D$2)/'Unit Conversions'!$B$11</f>
        <v>0</v>
      </c>
      <c r="I74" s="245">
        <f>((I7/100)*'Unit Conversions'!$D$2)/'Unit Conversions'!$B$11</f>
        <v>0</v>
      </c>
      <c r="J74" s="245">
        <f>((J7/100)*'Unit Conversions'!$D$2)/'Unit Conversions'!$B$11</f>
        <v>0</v>
      </c>
      <c r="K74" s="245">
        <f>((K7/100)*'Unit Conversions'!$D$2)/'Unit Conversions'!$B$11</f>
        <v>0</v>
      </c>
      <c r="L74" t="s">
        <v>517</v>
      </c>
    </row>
    <row r="75" spans="1:12" ht="18">
      <c r="A75" s="240" t="s">
        <v>59</v>
      </c>
      <c r="B75" s="245">
        <f>((B8/100)*'Unit Conversions'!$D$2)/'Unit Conversions'!$B$11</f>
        <v>0</v>
      </c>
      <c r="C75" s="245">
        <f>((C8/100)*'Unit Conversions'!$D$2)/'Unit Conversions'!$B$11</f>
        <v>0</v>
      </c>
      <c r="D75" s="245">
        <f>((D8/100)*'Unit Conversions'!$D$2)/'Unit Conversions'!$B$11</f>
        <v>0</v>
      </c>
      <c r="E75" s="245">
        <f>((E8/100)*'Unit Conversions'!$D$2)/'Unit Conversions'!$B$11</f>
        <v>0</v>
      </c>
      <c r="F75" s="245">
        <f>((F8/100)*'Unit Conversions'!$D$2)/'Unit Conversions'!$B$11</f>
        <v>0</v>
      </c>
      <c r="G75" s="245">
        <f>((G8/100)*'Unit Conversions'!$D$2)/'Unit Conversions'!$B$11</f>
        <v>0</v>
      </c>
      <c r="H75" s="245">
        <f>((H8/100)*'Unit Conversions'!$D$2)/'Unit Conversions'!$B$11</f>
        <v>0</v>
      </c>
      <c r="I75" s="245">
        <f>((I8/100)*'Unit Conversions'!$D$2)/'Unit Conversions'!$B$11</f>
        <v>0</v>
      </c>
      <c r="J75" s="245">
        <f>((J8/100)*'Unit Conversions'!$D$2)/'Unit Conversions'!$B$11</f>
        <v>0</v>
      </c>
      <c r="K75" s="245">
        <f>((K8/100)*'Unit Conversions'!$D$2)/'Unit Conversions'!$B$11</f>
        <v>0</v>
      </c>
      <c r="L75" t="s">
        <v>517</v>
      </c>
    </row>
    <row r="76" spans="1:12" ht="18">
      <c r="A76" s="240" t="s">
        <v>68</v>
      </c>
      <c r="B76" s="245">
        <f>((B9/100)*'Unit Conversions'!$D$2)/'Unit Conversions'!$B$11</f>
        <v>0</v>
      </c>
      <c r="C76" s="245">
        <f>((C9/100)*'Unit Conversions'!$D$2)/'Unit Conversions'!$B$11</f>
        <v>0</v>
      </c>
      <c r="D76" s="245">
        <f>((D9/100)*'Unit Conversions'!$D$2)/'Unit Conversions'!$B$11</f>
        <v>0</v>
      </c>
      <c r="E76" s="245">
        <f>((E9/100)*'Unit Conversions'!$D$2)/'Unit Conversions'!$B$11</f>
        <v>0</v>
      </c>
      <c r="F76" s="245">
        <f>((F9/100)*'Unit Conversions'!$D$2)/'Unit Conversions'!$B$11</f>
        <v>0</v>
      </c>
      <c r="G76" s="245">
        <f>((G9/100)*'Unit Conversions'!$D$2)/'Unit Conversions'!$B$11</f>
        <v>0</v>
      </c>
      <c r="H76" s="245">
        <f>((H9/100)*'Unit Conversions'!$D$2)/'Unit Conversions'!$B$11</f>
        <v>0</v>
      </c>
      <c r="I76" s="245">
        <f>((I9/100)*'Unit Conversions'!$D$2)/'Unit Conversions'!$B$11</f>
        <v>0</v>
      </c>
      <c r="J76" s="245">
        <f>((J9/100)*'Unit Conversions'!$D$2)/'Unit Conversions'!$B$11</f>
        <v>0</v>
      </c>
      <c r="K76" s="245">
        <f>((K9/100)*'Unit Conversions'!$D$2)/'Unit Conversions'!$B$11</f>
        <v>0</v>
      </c>
      <c r="L76" s="241" t="s">
        <v>519</v>
      </c>
    </row>
    <row r="77" spans="1:12" ht="18">
      <c r="A77" s="240" t="s">
        <v>57</v>
      </c>
      <c r="B77" s="245">
        <f>((B10/100)*'Unit Conversions'!$D$2)/'Unit Conversions'!$B$11</f>
        <v>0</v>
      </c>
      <c r="C77" s="245">
        <f>((C10/100)*'Unit Conversions'!$D$2)/'Unit Conversions'!$B$11</f>
        <v>0</v>
      </c>
      <c r="D77" s="245">
        <f>((D10/100)*'Unit Conversions'!$D$2)/'Unit Conversions'!$B$11</f>
        <v>0</v>
      </c>
      <c r="E77" s="245">
        <f>((E10/100)*'Unit Conversions'!$D$2)/'Unit Conversions'!$B$11</f>
        <v>0</v>
      </c>
      <c r="F77" s="245">
        <f>((F10/100)*'Unit Conversions'!$D$2)/'Unit Conversions'!$B$11</f>
        <v>0</v>
      </c>
      <c r="G77" s="245">
        <f>((G10/100)*'Unit Conversions'!$D$2)/'Unit Conversions'!$B$11</f>
        <v>0</v>
      </c>
      <c r="H77" s="245">
        <f>((H10/100)*'Unit Conversions'!$D$2)/'Unit Conversions'!$B$11</f>
        <v>0</v>
      </c>
      <c r="I77" s="245">
        <f>((I10/100)*'Unit Conversions'!$D$2)/'Unit Conversions'!$B$11</f>
        <v>0</v>
      </c>
      <c r="J77" s="245">
        <f>((J10/100)*'Unit Conversions'!$D$2)/'Unit Conversions'!$B$11</f>
        <v>0</v>
      </c>
      <c r="K77" s="245">
        <f>((K10/100)*'Unit Conversions'!$D$2)/'Unit Conversions'!$B$11</f>
        <v>0</v>
      </c>
      <c r="L77" s="241" t="s">
        <v>583</v>
      </c>
    </row>
    <row r="78" spans="1:12" ht="18">
      <c r="A78" s="240" t="s">
        <v>520</v>
      </c>
      <c r="B78" s="245">
        <f>((B11/100)*'Unit Conversions'!$D$2)/'Unit Conversions'!$B$11</f>
        <v>0</v>
      </c>
      <c r="C78" s="245">
        <f>((C11/100)*'Unit Conversions'!$D$2)/'Unit Conversions'!$B$11</f>
        <v>0</v>
      </c>
      <c r="D78" s="245">
        <f>((D11/100)*'Unit Conversions'!$D$2)/'Unit Conversions'!$B$11</f>
        <v>0</v>
      </c>
      <c r="E78" s="245">
        <f>((E11/100)*'Unit Conversions'!$D$2)/'Unit Conversions'!$B$11</f>
        <v>0</v>
      </c>
      <c r="F78" s="245">
        <f>((F11/100)*'Unit Conversions'!$D$2)/'Unit Conversions'!$B$11</f>
        <v>0</v>
      </c>
      <c r="G78" s="245">
        <f>((G11/100)*'Unit Conversions'!$D$2)/'Unit Conversions'!$B$11</f>
        <v>0</v>
      </c>
      <c r="H78" s="245">
        <f>((H11/100)*'Unit Conversions'!$D$2)/'Unit Conversions'!$B$11</f>
        <v>0</v>
      </c>
      <c r="I78" s="245">
        <f>((I11/100)*'Unit Conversions'!$D$2)/'Unit Conversions'!$B$11</f>
        <v>0</v>
      </c>
      <c r="J78" s="245">
        <f>((J11/100)*'Unit Conversions'!$D$2)/'Unit Conversions'!$B$11</f>
        <v>0</v>
      </c>
      <c r="K78" s="245">
        <f>((K11/100)*'Unit Conversions'!$D$2)/'Unit Conversions'!$B$11</f>
        <v>0</v>
      </c>
      <c r="L78" t="s">
        <v>517</v>
      </c>
    </row>
    <row r="79" spans="1:12" ht="18">
      <c r="A79" s="240" t="s">
        <v>521</v>
      </c>
      <c r="B79" s="245">
        <f>((B12/100)*'Unit Conversions'!$D$2)/'Unit Conversions'!$B$11</f>
        <v>0</v>
      </c>
      <c r="C79" s="245">
        <f>((C12/100)*'Unit Conversions'!$D$2)/'Unit Conversions'!$B$11</f>
        <v>0</v>
      </c>
      <c r="D79" s="245">
        <f>((D12/100)*'Unit Conversions'!$D$2)/'Unit Conversions'!$B$11</f>
        <v>0</v>
      </c>
      <c r="E79" s="245">
        <f>((E12/100)*'Unit Conversions'!$D$2)/'Unit Conversions'!$B$11</f>
        <v>0</v>
      </c>
      <c r="F79" s="245">
        <f>((F12/100)*'Unit Conversions'!$D$2)/'Unit Conversions'!$B$11</f>
        <v>0</v>
      </c>
      <c r="G79" s="245">
        <f>((G12/100)*'Unit Conversions'!$D$2)/'Unit Conversions'!$B$11</f>
        <v>0</v>
      </c>
      <c r="H79" s="245">
        <f>((H12/100)*'Unit Conversions'!$D$2)/'Unit Conversions'!$B$11</f>
        <v>0</v>
      </c>
      <c r="I79" s="245">
        <f>((I12/100)*'Unit Conversions'!$D$2)/'Unit Conversions'!$B$11</f>
        <v>0</v>
      </c>
      <c r="J79" s="245">
        <f>((J12/100)*'Unit Conversions'!$D$2)/'Unit Conversions'!$B$11</f>
        <v>0</v>
      </c>
      <c r="K79" s="245">
        <f>((K12/100)*'Unit Conversions'!$D$2)/'Unit Conversions'!$B$11</f>
        <v>0</v>
      </c>
      <c r="L79" t="s">
        <v>517</v>
      </c>
    </row>
    <row r="80" spans="1:12" ht="18">
      <c r="A80" s="240" t="s">
        <v>522</v>
      </c>
      <c r="B80" s="245">
        <f>((B13/100)*'Unit Conversions'!$D$2)/'Unit Conversions'!$B$11</f>
        <v>0</v>
      </c>
      <c r="C80" s="245">
        <f>((C13/100)*'Unit Conversions'!$D$2)/'Unit Conversions'!$B$11</f>
        <v>0</v>
      </c>
      <c r="D80" s="245">
        <f>((D13/100)*'Unit Conversions'!$D$2)/'Unit Conversions'!$B$11</f>
        <v>0</v>
      </c>
      <c r="E80" s="245">
        <f>((E13/100)*'Unit Conversions'!$D$2)/'Unit Conversions'!$B$11</f>
        <v>0</v>
      </c>
      <c r="F80" s="245">
        <f>((F13/100)*'Unit Conversions'!$D$2)/'Unit Conversions'!$B$11</f>
        <v>0</v>
      </c>
      <c r="G80" s="245">
        <f>((G13/100)*'Unit Conversions'!$D$2)/'Unit Conversions'!$B$11</f>
        <v>0</v>
      </c>
      <c r="H80" s="245">
        <f>((H13/100)*'Unit Conversions'!$D$2)/'Unit Conversions'!$B$11</f>
        <v>0</v>
      </c>
      <c r="I80" s="245">
        <f>((I13/100)*'Unit Conversions'!$D$2)/'Unit Conversions'!$B$11</f>
        <v>0</v>
      </c>
      <c r="J80" s="245">
        <f>((J13/100)*'Unit Conversions'!$D$2)/'Unit Conversions'!$B$11</f>
        <v>0</v>
      </c>
      <c r="K80" s="245">
        <f>((K13/100)*'Unit Conversions'!$D$2)/'Unit Conversions'!$B$11</f>
        <v>0</v>
      </c>
      <c r="L80" t="s">
        <v>517</v>
      </c>
    </row>
    <row r="81" spans="1:34" ht="18">
      <c r="A81" s="240" t="s">
        <v>69</v>
      </c>
      <c r="B81" s="245">
        <f>((B14/100)*'Unit Conversions'!$D$2)/'Unit Conversions'!$B$11</f>
        <v>0</v>
      </c>
      <c r="C81" s="245">
        <f>((C14/100)*'Unit Conversions'!$D$2)/'Unit Conversions'!$B$11</f>
        <v>0</v>
      </c>
      <c r="D81" s="245">
        <f>((D14/100)*'Unit Conversions'!$D$2)/'Unit Conversions'!$B$11</f>
        <v>0</v>
      </c>
      <c r="E81" s="245">
        <f>((E14/100)*'Unit Conversions'!$D$2)/'Unit Conversions'!$B$11</f>
        <v>0</v>
      </c>
      <c r="F81" s="245">
        <f>((F14/100)*'Unit Conversions'!$D$2)/'Unit Conversions'!$B$11</f>
        <v>0</v>
      </c>
      <c r="G81" s="245">
        <f>((G14/100)*'Unit Conversions'!$D$2)/'Unit Conversions'!$B$11</f>
        <v>0</v>
      </c>
      <c r="H81" s="245">
        <f>((H14/100)*'Unit Conversions'!$D$2)/'Unit Conversions'!$B$11</f>
        <v>0</v>
      </c>
      <c r="I81" s="245">
        <f>((I14/100)*'Unit Conversions'!$D$2)/'Unit Conversions'!$B$11</f>
        <v>0</v>
      </c>
      <c r="J81" s="245">
        <f>((J14/100)*'Unit Conversions'!$D$2)/'Unit Conversions'!$B$11</f>
        <v>0</v>
      </c>
      <c r="K81" s="245">
        <f>((K14/100)*'Unit Conversions'!$D$2)/'Unit Conversions'!$B$11</f>
        <v>0</v>
      </c>
      <c r="L81" s="241" t="s">
        <v>517</v>
      </c>
    </row>
    <row r="82" spans="1:34" ht="18">
      <c r="A82" s="240" t="s">
        <v>523</v>
      </c>
      <c r="B82" s="245">
        <f>((B15/100)*'Unit Conversions'!$D$2)/'Unit Conversions'!$B$11</f>
        <v>0</v>
      </c>
      <c r="C82" s="245">
        <f>((C15/100)*'Unit Conversions'!$D$2)/'Unit Conversions'!$B$11</f>
        <v>0</v>
      </c>
      <c r="D82" s="245">
        <f>((D15/100)*'Unit Conversions'!$D$2)/'Unit Conversions'!$B$11</f>
        <v>0</v>
      </c>
      <c r="E82" s="245">
        <f>((E15/100)*'Unit Conversions'!$D$2)/'Unit Conversions'!$B$11</f>
        <v>0</v>
      </c>
      <c r="F82" s="245">
        <f>((F15/100)*'Unit Conversions'!$D$2)/'Unit Conversions'!$B$11</f>
        <v>0</v>
      </c>
      <c r="G82" s="245">
        <f>((G15/100)*'Unit Conversions'!$D$2)/'Unit Conversions'!$B$11</f>
        <v>0</v>
      </c>
      <c r="H82" s="245">
        <f>((H15/100)*'Unit Conversions'!$D$2)/'Unit Conversions'!$B$11</f>
        <v>0</v>
      </c>
      <c r="I82" s="245">
        <f>((I15/100)*'Unit Conversions'!$D$2)/'Unit Conversions'!$B$11</f>
        <v>0</v>
      </c>
      <c r="J82" s="245">
        <f>((J15/100)*'Unit Conversions'!$D$2)/'Unit Conversions'!$B$11</f>
        <v>0</v>
      </c>
      <c r="K82" s="245">
        <f>((K15/100)*'Unit Conversions'!$D$2)/'Unit Conversions'!$B$11</f>
        <v>0</v>
      </c>
      <c r="L82" s="241" t="s">
        <v>583</v>
      </c>
    </row>
    <row r="83" spans="1:34" ht="18">
      <c r="A83" s="240" t="s">
        <v>64</v>
      </c>
      <c r="B83" s="245">
        <f>((B16/100)*'Unit Conversions'!$D$2)/'Unit Conversions'!$B$11</f>
        <v>0</v>
      </c>
      <c r="C83" s="245">
        <f>((C16/100)*'Unit Conversions'!$D$2)/'Unit Conversions'!$B$11</f>
        <v>0</v>
      </c>
      <c r="D83" s="245">
        <f>((D16/100)*'Unit Conversions'!$D$2)/'Unit Conversions'!$B$11</f>
        <v>0</v>
      </c>
      <c r="E83" s="245">
        <f>((E16/100)*'Unit Conversions'!$D$2)/'Unit Conversions'!$B$11</f>
        <v>0</v>
      </c>
      <c r="F83" s="245">
        <f>((F16/100)*'Unit Conversions'!$D$2)/'Unit Conversions'!$B$11</f>
        <v>0</v>
      </c>
      <c r="G83" s="245">
        <f>((G16/100)*'Unit Conversions'!$D$2)/'Unit Conversions'!$B$11</f>
        <v>0</v>
      </c>
      <c r="H83" s="245">
        <f>((H16/100)*'Unit Conversions'!$D$2)/'Unit Conversions'!$B$11</f>
        <v>0</v>
      </c>
      <c r="I83" s="245">
        <f>((I16/100)*'Unit Conversions'!$D$2)/'Unit Conversions'!$B$11</f>
        <v>0</v>
      </c>
      <c r="J83" s="245">
        <f>((J16/100)*'Unit Conversions'!$D$2)/'Unit Conversions'!$B$11</f>
        <v>0</v>
      </c>
      <c r="K83" s="245">
        <f>((K16/100)*'Unit Conversions'!$D$2)/'Unit Conversions'!$B$11</f>
        <v>0</v>
      </c>
      <c r="L83" s="241" t="s">
        <v>583</v>
      </c>
    </row>
    <row r="84" spans="1:34" ht="18">
      <c r="A84" s="263" t="s">
        <v>524</v>
      </c>
      <c r="B84" s="264">
        <f>((B17/100)*'Unit Conversions'!$D$2)/'Unit Conversions'!$B$11</f>
        <v>0</v>
      </c>
      <c r="C84" s="264">
        <f>((C17/100)*'Unit Conversions'!$D$2)/'Unit Conversions'!$B$11</f>
        <v>0</v>
      </c>
      <c r="D84" s="264">
        <f>((D17/100)*'Unit Conversions'!$D$2)/'Unit Conversions'!$B$11</f>
        <v>0</v>
      </c>
      <c r="E84" s="264">
        <f>((E17/100)*'Unit Conversions'!$D$2)/'Unit Conversions'!$B$11</f>
        <v>0</v>
      </c>
      <c r="F84" s="264">
        <f>((F17/100)*'Unit Conversions'!$D$2)/'Unit Conversions'!$B$11</f>
        <v>0</v>
      </c>
      <c r="G84" s="264">
        <f>((G17/100)*'Unit Conversions'!$D$2)/'Unit Conversions'!$B$11</f>
        <v>0</v>
      </c>
      <c r="H84" s="264">
        <f>((H17/100)*'Unit Conversions'!$D$2)/'Unit Conversions'!$B$11</f>
        <v>0</v>
      </c>
      <c r="I84" s="264">
        <f>((I17/100)*'Unit Conversions'!$D$2)/'Unit Conversions'!$B$11</f>
        <v>0</v>
      </c>
      <c r="J84" s="264">
        <f>((J17/100)*'Unit Conversions'!$D$2)/'Unit Conversions'!$B$11</f>
        <v>0</v>
      </c>
      <c r="K84" s="264">
        <f>((K17/100)*'Unit Conversions'!$D$2)/'Unit Conversions'!$B$11</f>
        <v>0</v>
      </c>
      <c r="L84" s="263" t="s">
        <v>517</v>
      </c>
    </row>
    <row r="85" spans="1:34" ht="18">
      <c r="A85" s="243" t="s">
        <v>525</v>
      </c>
      <c r="B85" s="265">
        <f>((B18/100)*'Unit Conversions'!$D$2)/'Unit Conversions'!$B$11</f>
        <v>0</v>
      </c>
      <c r="C85" s="265">
        <f>((C18/100)*'Unit Conversions'!$D$2)/'Unit Conversions'!$B$11</f>
        <v>0</v>
      </c>
      <c r="D85" s="265">
        <f>((D18/100)*'Unit Conversions'!$D$2)/'Unit Conversions'!$B$11</f>
        <v>0</v>
      </c>
      <c r="E85" s="265">
        <f>((E18/100)*'Unit Conversions'!$D$2)/'Unit Conversions'!$B$11</f>
        <v>0</v>
      </c>
      <c r="F85" s="265">
        <f>((F18/100)*'Unit Conversions'!$D$2)/'Unit Conversions'!$B$11</f>
        <v>0</v>
      </c>
      <c r="G85" s="265">
        <f>((G18/100)*'Unit Conversions'!$D$2)/'Unit Conversions'!$B$11</f>
        <v>0</v>
      </c>
      <c r="H85" s="265">
        <f>((H18/100)*'Unit Conversions'!$D$2)/'Unit Conversions'!$B$11</f>
        <v>0</v>
      </c>
      <c r="I85" s="265">
        <f>((I18/100)*'Unit Conversions'!$D$2)/'Unit Conversions'!$B$11</f>
        <v>0</v>
      </c>
      <c r="J85" s="265">
        <f>((J18/100)*'Unit Conversions'!$D$2)/'Unit Conversions'!$B$11</f>
        <v>0</v>
      </c>
      <c r="K85" s="265">
        <f>((K18/100)*'Unit Conversions'!$D$2)/'Unit Conversions'!$B$11</f>
        <v>0</v>
      </c>
      <c r="L85" s="243" t="s">
        <v>526</v>
      </c>
    </row>
    <row r="86" spans="1:34">
      <c r="A86" s="244" t="s">
        <v>527</v>
      </c>
      <c r="B86" s="243">
        <f>AVERAGE(B69:B77,B81:B84) + B85</f>
        <v>0</v>
      </c>
      <c r="C86" s="243">
        <f>AVERAGE(C69:C77,C81:C84) + C85</f>
        <v>0</v>
      </c>
      <c r="D86" s="243">
        <f>AVERAGE(D69:D77,D81:D84) + D85</f>
        <v>0</v>
      </c>
      <c r="E86" s="243">
        <f t="shared" ref="E86:F86" si="3">AVERAGE(E69:E77,E81:E84) + E85</f>
        <v>0</v>
      </c>
      <c r="F86" s="243">
        <f t="shared" si="3"/>
        <v>0</v>
      </c>
      <c r="G86" s="243">
        <f t="shared" ref="G86:I86" si="4">AVERAGE(G69:G77,G81:G84) + G85</f>
        <v>0</v>
      </c>
      <c r="H86" s="243">
        <f t="shared" si="4"/>
        <v>0</v>
      </c>
      <c r="I86" s="243">
        <f t="shared" si="4"/>
        <v>0</v>
      </c>
      <c r="J86" s="243">
        <f>AVERAGE(J69:J77,J81:J84) + J85</f>
        <v>0</v>
      </c>
      <c r="K86" s="243">
        <f>AVERAGE(K69:K74,K83:K84) + K85</f>
        <v>0</v>
      </c>
      <c r="L86" s="243"/>
    </row>
    <row r="88" spans="1:34">
      <c r="A88" t="s">
        <v>584</v>
      </c>
    </row>
    <row r="90" spans="1:34">
      <c r="A90" s="1" t="s">
        <v>585</v>
      </c>
    </row>
    <row r="91" spans="1:34" s="1" customFormat="1">
      <c r="A91" s="1" t="s">
        <v>586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59" customFormat="1">
      <c r="A92" s="259" t="s">
        <v>139</v>
      </c>
      <c r="B92" s="259">
        <f>$B$86/AVERAGE('Fuel Prices - Units Converted'!D35,'Fuel Prices - Units Converted'!D111) +$F$66</f>
        <v>0.10998076923076926</v>
      </c>
      <c r="C92" s="259">
        <f>$B$86/AVERAGE('Fuel Prices - Units Converted'!E35,'Fuel Prices - Units Converted'!E111) +$F$66</f>
        <v>0.10998076923076926</v>
      </c>
      <c r="D92" s="259">
        <f>$B$86/AVERAGE('Fuel Prices - Units Converted'!F35,'Fuel Prices - Units Converted'!F111) +$F$66</f>
        <v>0.10998076923076926</v>
      </c>
      <c r="E92" s="259">
        <f>$B$86/AVERAGE('Fuel Prices - Units Converted'!G35,'Fuel Prices - Units Converted'!G111) +$F$66</f>
        <v>0.10998076923076926</v>
      </c>
      <c r="F92" s="259">
        <f>$B$86/AVERAGE('Fuel Prices - Units Converted'!H35,'Fuel Prices - Units Converted'!H111) +$F$66</f>
        <v>0.10998076923076926</v>
      </c>
      <c r="G92" s="259">
        <f>$B$86/AVERAGE('Fuel Prices - Units Converted'!I35,'Fuel Prices - Units Converted'!I111) +$F$66</f>
        <v>0.10998076923076926</v>
      </c>
      <c r="H92" s="259">
        <f>$B$86/AVERAGE('Fuel Prices - Units Converted'!J35,'Fuel Prices - Units Converted'!J111) +$F$66</f>
        <v>0.10998076923076926</v>
      </c>
      <c r="I92" s="259">
        <f>$B$86/AVERAGE('Fuel Prices - Units Converted'!K35,'Fuel Prices - Units Converted'!K111) +$F$66</f>
        <v>0.10998076923076926</v>
      </c>
      <c r="J92" s="259">
        <f>$B$86/AVERAGE('Fuel Prices - Units Converted'!L35,'Fuel Prices - Units Converted'!L111) +$F$66</f>
        <v>0.10998076923076926</v>
      </c>
      <c r="K92" s="259">
        <f>$B$86/AVERAGE('Fuel Prices - Units Converted'!M35,'Fuel Prices - Units Converted'!M111) +$F$66</f>
        <v>0.10998076923076926</v>
      </c>
      <c r="L92" s="259">
        <f>$B$86/AVERAGE('Fuel Prices - Units Converted'!N35,'Fuel Prices - Units Converted'!N111) +$F$66</f>
        <v>0.10998076923076926</v>
      </c>
      <c r="M92" s="259">
        <f>$B$86/AVERAGE('Fuel Prices - Units Converted'!O35,'Fuel Prices - Units Converted'!O111) +$F$66</f>
        <v>0.10998076923076926</v>
      </c>
      <c r="N92" s="259">
        <f>$B$86/AVERAGE('Fuel Prices - Units Converted'!P35,'Fuel Prices - Units Converted'!P111) +$F$66</f>
        <v>0.10998076923076926</v>
      </c>
      <c r="O92" s="259">
        <f>$B$86/AVERAGE('Fuel Prices - Units Converted'!Q35,'Fuel Prices - Units Converted'!Q111) +$F$66</f>
        <v>0.10998076923076926</v>
      </c>
      <c r="P92" s="259">
        <f>$B$86/AVERAGE('Fuel Prices - Units Converted'!R35,'Fuel Prices - Units Converted'!R111) +$F$66</f>
        <v>0.10998076923076926</v>
      </c>
      <c r="Q92" s="259">
        <f>$B$86/AVERAGE('Fuel Prices - Units Converted'!S35,'Fuel Prices - Units Converted'!S111) +$F$66</f>
        <v>0.10998076923076926</v>
      </c>
      <c r="R92" s="259">
        <f>$B$86/AVERAGE('Fuel Prices - Units Converted'!T35,'Fuel Prices - Units Converted'!T111) +$F$66</f>
        <v>0.10998076923076926</v>
      </c>
      <c r="S92" s="259">
        <f>$B$86/AVERAGE('Fuel Prices - Units Converted'!U35,'Fuel Prices - Units Converted'!U111) +$F$66</f>
        <v>0.10998076923076926</v>
      </c>
      <c r="T92" s="259">
        <f>$B$86/AVERAGE('Fuel Prices - Units Converted'!V35,'Fuel Prices - Units Converted'!V111) +$F$66</f>
        <v>0.10998076923076926</v>
      </c>
      <c r="U92" s="259">
        <f>$B$86/AVERAGE('Fuel Prices - Units Converted'!W35,'Fuel Prices - Units Converted'!W111) +$F$66</f>
        <v>0.10998076923076926</v>
      </c>
      <c r="V92" s="259">
        <f>$B$86/AVERAGE('Fuel Prices - Units Converted'!X35,'Fuel Prices - Units Converted'!X111) +$F$66</f>
        <v>0.10998076923076926</v>
      </c>
      <c r="W92" s="259">
        <f>$B$86/AVERAGE('Fuel Prices - Units Converted'!Y35,'Fuel Prices - Units Converted'!Y111) +$F$66</f>
        <v>0.10998076923076926</v>
      </c>
      <c r="X92" s="259">
        <f>$B$86/AVERAGE('Fuel Prices - Units Converted'!Z35,'Fuel Prices - Units Converted'!Z111) +$F$66</f>
        <v>0.10998076923076926</v>
      </c>
      <c r="Y92" s="259">
        <f>$B$86/AVERAGE('Fuel Prices - Units Converted'!AA35,'Fuel Prices - Units Converted'!AA111) +$F$66</f>
        <v>0.10998076923076926</v>
      </c>
      <c r="Z92" s="259">
        <f>$B$86/AVERAGE('Fuel Prices - Units Converted'!AB35,'Fuel Prices - Units Converted'!AB111) +$F$66</f>
        <v>0.10998076923076926</v>
      </c>
      <c r="AA92" s="259">
        <f>$B$86/AVERAGE('Fuel Prices - Units Converted'!AC35,'Fuel Prices - Units Converted'!AC111) +$F$66</f>
        <v>0.10998076923076926</v>
      </c>
      <c r="AB92" s="259">
        <f>$B$86/AVERAGE('Fuel Prices - Units Converted'!AD35,'Fuel Prices - Units Converted'!AD111) +$F$66</f>
        <v>0.10998076923076926</v>
      </c>
      <c r="AC92" s="259">
        <f>$B$86/AVERAGE('Fuel Prices - Units Converted'!AE35,'Fuel Prices - Units Converted'!AE111) +$F$66</f>
        <v>0.10998076923076926</v>
      </c>
      <c r="AD92" s="259">
        <f>$B$86/AVERAGE('Fuel Prices - Units Converted'!AF35,'Fuel Prices - Units Converted'!AF111) +$F$66</f>
        <v>0.10998076923076926</v>
      </c>
      <c r="AE92" s="259">
        <f>$B$86/AVERAGE('Fuel Prices - Units Converted'!AG35,'Fuel Prices - Units Converted'!AG111) +$F$66</f>
        <v>0.10998076923076926</v>
      </c>
      <c r="AF92" s="259">
        <f>$B$86/AVERAGE('Fuel Prices - Units Converted'!AH35,'Fuel Prices - Units Converted'!AH111) +$F$66</f>
        <v>0.10998076923076926</v>
      </c>
      <c r="AG92" s="259">
        <f>$B$86/AVERAGE('Fuel Prices - Units Converted'!AI35,'Fuel Prices - Units Converted'!AI111) +$F$66</f>
        <v>0.10998076923076926</v>
      </c>
      <c r="AH92" s="259">
        <f>$B$86/AVERAGE('Fuel Prices - Units Converted'!AJ35,'Fuel Prices - Units Converted'!AJ111) +$F$66</f>
        <v>0.10998076923076926</v>
      </c>
    </row>
    <row r="93" spans="1:34" s="259" customFormat="1">
      <c r="A93" s="259" t="s">
        <v>141</v>
      </c>
      <c r="B93" s="259">
        <f>$C$86/AVERAGE('Fuel Prices - Units Converted'!D36,'Fuel Prices - Units Converted'!D55,'Fuel Prices - Units Converted'!D74,'Fuel Prices - Units Converted'!D93,'Fuel Prices - Units Converted'!D112) +$F$66</f>
        <v>0.10998076923076926</v>
      </c>
      <c r="C93" s="259">
        <f>$C$86/AVERAGE('Fuel Prices - Units Converted'!E36,'Fuel Prices - Units Converted'!E55,'Fuel Prices - Units Converted'!E74,'Fuel Prices - Units Converted'!E93,'Fuel Prices - Units Converted'!E112) +$F$66</f>
        <v>0.10998076923076926</v>
      </c>
      <c r="D93" s="259">
        <f>$C$86/AVERAGE('Fuel Prices - Units Converted'!F36,'Fuel Prices - Units Converted'!F55,'Fuel Prices - Units Converted'!F74,'Fuel Prices - Units Converted'!F93,'Fuel Prices - Units Converted'!F112) +$F$66</f>
        <v>0.10998076923076926</v>
      </c>
      <c r="E93" s="259">
        <f>$C$86/AVERAGE('Fuel Prices - Units Converted'!G36,'Fuel Prices - Units Converted'!G55,'Fuel Prices - Units Converted'!G74,'Fuel Prices - Units Converted'!G93,'Fuel Prices - Units Converted'!G112) +$F$66</f>
        <v>0.10998076923076926</v>
      </c>
      <c r="F93" s="259">
        <f>$C$86/AVERAGE('Fuel Prices - Units Converted'!H36,'Fuel Prices - Units Converted'!H55,'Fuel Prices - Units Converted'!H74,'Fuel Prices - Units Converted'!H93,'Fuel Prices - Units Converted'!H112) +$F$66</f>
        <v>0.10998076923076926</v>
      </c>
      <c r="G93" s="259">
        <f>$C$86/AVERAGE('Fuel Prices - Units Converted'!I36,'Fuel Prices - Units Converted'!I55,'Fuel Prices - Units Converted'!I74,'Fuel Prices - Units Converted'!I93,'Fuel Prices - Units Converted'!I112) +$F$66</f>
        <v>0.10998076923076926</v>
      </c>
      <c r="H93" s="259">
        <f>$C$86/AVERAGE('Fuel Prices - Units Converted'!J36,'Fuel Prices - Units Converted'!J55,'Fuel Prices - Units Converted'!J74,'Fuel Prices - Units Converted'!J93,'Fuel Prices - Units Converted'!J112) +$F$66</f>
        <v>0.10998076923076926</v>
      </c>
      <c r="I93" s="259">
        <f>$C$86/AVERAGE('Fuel Prices - Units Converted'!K36,'Fuel Prices - Units Converted'!K55,'Fuel Prices - Units Converted'!K74,'Fuel Prices - Units Converted'!K93,'Fuel Prices - Units Converted'!K112) +$F$66</f>
        <v>0.10998076923076926</v>
      </c>
      <c r="J93" s="259">
        <f>$C$86/AVERAGE('Fuel Prices - Units Converted'!L36,'Fuel Prices - Units Converted'!L55,'Fuel Prices - Units Converted'!L74,'Fuel Prices - Units Converted'!L93,'Fuel Prices - Units Converted'!L112) +$F$66</f>
        <v>0.10998076923076926</v>
      </c>
      <c r="K93" s="259">
        <f>$C$86/AVERAGE('Fuel Prices - Units Converted'!M36,'Fuel Prices - Units Converted'!M55,'Fuel Prices - Units Converted'!M74,'Fuel Prices - Units Converted'!M93,'Fuel Prices - Units Converted'!M112) +$F$66</f>
        <v>0.10998076923076926</v>
      </c>
      <c r="L93" s="259">
        <f>$C$86/AVERAGE('Fuel Prices - Units Converted'!N36,'Fuel Prices - Units Converted'!N55,'Fuel Prices - Units Converted'!N74,'Fuel Prices - Units Converted'!N93,'Fuel Prices - Units Converted'!N112) +$F$66</f>
        <v>0.10998076923076926</v>
      </c>
      <c r="M93" s="259">
        <f>$C$86/AVERAGE('Fuel Prices - Units Converted'!O36,'Fuel Prices - Units Converted'!O55,'Fuel Prices - Units Converted'!O74,'Fuel Prices - Units Converted'!O93,'Fuel Prices - Units Converted'!O112) +$F$66</f>
        <v>0.10998076923076926</v>
      </c>
      <c r="N93" s="259">
        <f>$C$86/AVERAGE('Fuel Prices - Units Converted'!P36,'Fuel Prices - Units Converted'!P55,'Fuel Prices - Units Converted'!P74,'Fuel Prices - Units Converted'!P93,'Fuel Prices - Units Converted'!P112) +$F$66</f>
        <v>0.10998076923076926</v>
      </c>
      <c r="O93" s="259">
        <f>$C$86/AVERAGE('Fuel Prices - Units Converted'!Q36,'Fuel Prices - Units Converted'!Q55,'Fuel Prices - Units Converted'!Q74,'Fuel Prices - Units Converted'!Q93,'Fuel Prices - Units Converted'!Q112) +$F$66</f>
        <v>0.10998076923076926</v>
      </c>
      <c r="P93" s="259">
        <f>$C$86/AVERAGE('Fuel Prices - Units Converted'!R36,'Fuel Prices - Units Converted'!R55,'Fuel Prices - Units Converted'!R74,'Fuel Prices - Units Converted'!R93,'Fuel Prices - Units Converted'!R112) +$F$66</f>
        <v>0.10998076923076926</v>
      </c>
      <c r="Q93" s="259">
        <f>$C$86/AVERAGE('Fuel Prices - Units Converted'!S36,'Fuel Prices - Units Converted'!S55,'Fuel Prices - Units Converted'!S74,'Fuel Prices - Units Converted'!S93,'Fuel Prices - Units Converted'!S112) +$F$66</f>
        <v>0.10998076923076926</v>
      </c>
      <c r="R93" s="259">
        <f>$C$86/AVERAGE('Fuel Prices - Units Converted'!T36,'Fuel Prices - Units Converted'!T55,'Fuel Prices - Units Converted'!T74,'Fuel Prices - Units Converted'!T93,'Fuel Prices - Units Converted'!T112) +$F$66</f>
        <v>0.10998076923076926</v>
      </c>
      <c r="S93" s="259">
        <f>$C$86/AVERAGE('Fuel Prices - Units Converted'!U36,'Fuel Prices - Units Converted'!U55,'Fuel Prices - Units Converted'!U74,'Fuel Prices - Units Converted'!U93,'Fuel Prices - Units Converted'!U112) +$F$66</f>
        <v>0.10998076923076926</v>
      </c>
      <c r="T93" s="259">
        <f>$C$86/AVERAGE('Fuel Prices - Units Converted'!V36,'Fuel Prices - Units Converted'!V55,'Fuel Prices - Units Converted'!V74,'Fuel Prices - Units Converted'!V93,'Fuel Prices - Units Converted'!V112) +$F$66</f>
        <v>0.10998076923076926</v>
      </c>
      <c r="U93" s="259">
        <f>$C$86/AVERAGE('Fuel Prices - Units Converted'!W36,'Fuel Prices - Units Converted'!W55,'Fuel Prices - Units Converted'!W74,'Fuel Prices - Units Converted'!W93,'Fuel Prices - Units Converted'!W112) +$F$66</f>
        <v>0.10998076923076926</v>
      </c>
      <c r="V93" s="259">
        <f>$C$86/AVERAGE('Fuel Prices - Units Converted'!X36,'Fuel Prices - Units Converted'!X55,'Fuel Prices - Units Converted'!X74,'Fuel Prices - Units Converted'!X93,'Fuel Prices - Units Converted'!X112) +$F$66</f>
        <v>0.10998076923076926</v>
      </c>
      <c r="W93" s="259">
        <f>$C$86/AVERAGE('Fuel Prices - Units Converted'!Y36,'Fuel Prices - Units Converted'!Y55,'Fuel Prices - Units Converted'!Y74,'Fuel Prices - Units Converted'!Y93,'Fuel Prices - Units Converted'!Y112) +$F$66</f>
        <v>0.10998076923076926</v>
      </c>
      <c r="X93" s="259">
        <f>$C$86/AVERAGE('Fuel Prices - Units Converted'!Z36,'Fuel Prices - Units Converted'!Z55,'Fuel Prices - Units Converted'!Z74,'Fuel Prices - Units Converted'!Z93,'Fuel Prices - Units Converted'!Z112) +$F$66</f>
        <v>0.10998076923076926</v>
      </c>
      <c r="Y93" s="259">
        <f>$C$86/AVERAGE('Fuel Prices - Units Converted'!AA36,'Fuel Prices - Units Converted'!AA55,'Fuel Prices - Units Converted'!AA74,'Fuel Prices - Units Converted'!AA93,'Fuel Prices - Units Converted'!AA112) +$F$66</f>
        <v>0.10998076923076926</v>
      </c>
      <c r="Z93" s="259">
        <f>$C$86/AVERAGE('Fuel Prices - Units Converted'!AB36,'Fuel Prices - Units Converted'!AB55,'Fuel Prices - Units Converted'!AB74,'Fuel Prices - Units Converted'!AB93,'Fuel Prices - Units Converted'!AB112) +$F$66</f>
        <v>0.10998076923076926</v>
      </c>
      <c r="AA93" s="259">
        <f>$C$86/AVERAGE('Fuel Prices - Units Converted'!AC36,'Fuel Prices - Units Converted'!AC55,'Fuel Prices - Units Converted'!AC74,'Fuel Prices - Units Converted'!AC93,'Fuel Prices - Units Converted'!AC112) +$F$66</f>
        <v>0.10998076923076926</v>
      </c>
      <c r="AB93" s="259">
        <f>$C$86/AVERAGE('Fuel Prices - Units Converted'!AD36,'Fuel Prices - Units Converted'!AD55,'Fuel Prices - Units Converted'!AD74,'Fuel Prices - Units Converted'!AD93,'Fuel Prices - Units Converted'!AD112) +$F$66</f>
        <v>0.10998076923076926</v>
      </c>
      <c r="AC93" s="259">
        <f>$C$86/AVERAGE('Fuel Prices - Units Converted'!AE36,'Fuel Prices - Units Converted'!AE55,'Fuel Prices - Units Converted'!AE74,'Fuel Prices - Units Converted'!AE93,'Fuel Prices - Units Converted'!AE112) +$F$66</f>
        <v>0.10998076923076926</v>
      </c>
      <c r="AD93" s="259">
        <f>$C$86/AVERAGE('Fuel Prices - Units Converted'!AF36,'Fuel Prices - Units Converted'!AF55,'Fuel Prices - Units Converted'!AF74,'Fuel Prices - Units Converted'!AF93,'Fuel Prices - Units Converted'!AF112) +$F$66</f>
        <v>0.10998076923076926</v>
      </c>
      <c r="AE93" s="259">
        <f>$C$86/AVERAGE('Fuel Prices - Units Converted'!AG36,'Fuel Prices - Units Converted'!AG55,'Fuel Prices - Units Converted'!AG74,'Fuel Prices - Units Converted'!AG93,'Fuel Prices - Units Converted'!AG112) +$F$66</f>
        <v>0.10998076923076926</v>
      </c>
      <c r="AF93" s="259">
        <f>$C$86/AVERAGE('Fuel Prices - Units Converted'!AH36,'Fuel Prices - Units Converted'!AH55,'Fuel Prices - Units Converted'!AH74,'Fuel Prices - Units Converted'!AH93,'Fuel Prices - Units Converted'!AH112) +$F$66</f>
        <v>0.10998076923076926</v>
      </c>
      <c r="AG93" s="259">
        <f>$C$86/AVERAGE('Fuel Prices - Units Converted'!AI36,'Fuel Prices - Units Converted'!AI55,'Fuel Prices - Units Converted'!AI74,'Fuel Prices - Units Converted'!AI93,'Fuel Prices - Units Converted'!AI112) +$F$66</f>
        <v>0.10998076923076926</v>
      </c>
      <c r="AH93" s="259">
        <f>$C$86/AVERAGE('Fuel Prices - Units Converted'!AJ36,'Fuel Prices - Units Converted'!AJ55,'Fuel Prices - Units Converted'!AJ74,'Fuel Prices - Units Converted'!AJ93,'Fuel Prices - Units Converted'!AJ112) +$F$66</f>
        <v>0.10998076923076926</v>
      </c>
    </row>
    <row r="94" spans="1:34" s="259" customFormat="1">
      <c r="A94" s="272" t="s">
        <v>587</v>
      </c>
      <c r="B94" s="259">
        <f>$D$86/'Fuel Prices - Units Converted'!D44 + $F$66</f>
        <v>0.10998076923076926</v>
      </c>
      <c r="C94" s="259">
        <f>$D$86/'Fuel Prices - Units Converted'!E44 + $F$66</f>
        <v>0.10998076923076926</v>
      </c>
      <c r="D94" s="259">
        <f>$D$86/'Fuel Prices - Units Converted'!F44 + $F$66</f>
        <v>0.10998076923076926</v>
      </c>
      <c r="E94" s="259">
        <f>$D$86/'Fuel Prices - Units Converted'!G44 + $F$66</f>
        <v>0.10998076923076926</v>
      </c>
      <c r="F94" s="259">
        <f>$D$86/'Fuel Prices - Units Converted'!H44 + $F$66</f>
        <v>0.10998076923076926</v>
      </c>
      <c r="G94" s="259">
        <f>$D$86/'Fuel Prices - Units Converted'!I44 + $F$66</f>
        <v>0.10998076923076926</v>
      </c>
      <c r="H94" s="259">
        <f>$D$86/'Fuel Prices - Units Converted'!J44 + $F$66</f>
        <v>0.10998076923076926</v>
      </c>
      <c r="I94" s="259">
        <f>$D$86/'Fuel Prices - Units Converted'!K44 + $F$66</f>
        <v>0.10998076923076926</v>
      </c>
      <c r="J94" s="259">
        <f>$D$86/'Fuel Prices - Units Converted'!L44 + $F$66</f>
        <v>0.10998076923076926</v>
      </c>
      <c r="K94" s="259">
        <f>$D$86/'Fuel Prices - Units Converted'!M44 + $F$66</f>
        <v>0.10998076923076926</v>
      </c>
      <c r="L94" s="259">
        <f>$D$86/'Fuel Prices - Units Converted'!N44 + $F$66</f>
        <v>0.10998076923076926</v>
      </c>
      <c r="M94" s="259">
        <f>$D$86/'Fuel Prices - Units Converted'!O44 + $F$66</f>
        <v>0.10998076923076926</v>
      </c>
      <c r="N94" s="259">
        <f>$D$86/'Fuel Prices - Units Converted'!P44 + $F$66</f>
        <v>0.10998076923076926</v>
      </c>
      <c r="O94" s="259">
        <f>$D$86/'Fuel Prices - Units Converted'!Q44 + $F$66</f>
        <v>0.10998076923076926</v>
      </c>
      <c r="P94" s="259">
        <f>$D$86/'Fuel Prices - Units Converted'!R44 + $F$66</f>
        <v>0.10998076923076926</v>
      </c>
      <c r="Q94" s="259">
        <f>$D$86/'Fuel Prices - Units Converted'!S44 + $F$66</f>
        <v>0.10998076923076926</v>
      </c>
      <c r="R94" s="259">
        <f>$D$86/'Fuel Prices - Units Converted'!T44 + $F$66</f>
        <v>0.10998076923076926</v>
      </c>
      <c r="S94" s="259">
        <f>$D$86/'Fuel Prices - Units Converted'!U44 + $F$66</f>
        <v>0.10998076923076926</v>
      </c>
      <c r="T94" s="259">
        <f>$D$86/'Fuel Prices - Units Converted'!V44 + $F$66</f>
        <v>0.10998076923076926</v>
      </c>
      <c r="U94" s="259">
        <f>$D$86/'Fuel Prices - Units Converted'!W44 + $F$66</f>
        <v>0.10998076923076926</v>
      </c>
      <c r="V94" s="259">
        <f>$D$86/'Fuel Prices - Units Converted'!X44 + $F$66</f>
        <v>0.10998076923076926</v>
      </c>
      <c r="W94" s="259">
        <f>$D$86/'Fuel Prices - Units Converted'!Y44 + $F$66</f>
        <v>0.10998076923076926</v>
      </c>
      <c r="X94" s="259">
        <f>$D$86/'Fuel Prices - Units Converted'!Z44 + $F$66</f>
        <v>0.10998076923076926</v>
      </c>
      <c r="Y94" s="259">
        <f>$D$86/'Fuel Prices - Units Converted'!AA44 + $F$66</f>
        <v>0.10998076923076926</v>
      </c>
      <c r="Z94" s="259">
        <f>$D$86/'Fuel Prices - Units Converted'!AB44 + $F$66</f>
        <v>0.10998076923076926</v>
      </c>
      <c r="AA94" s="259">
        <f>$D$86/'Fuel Prices - Units Converted'!AC44 + $F$66</f>
        <v>0.10998076923076926</v>
      </c>
      <c r="AB94" s="259">
        <f>$D$86/'Fuel Prices - Units Converted'!AD44 + $F$66</f>
        <v>0.10998076923076926</v>
      </c>
      <c r="AC94" s="259">
        <f>$D$86/'Fuel Prices - Units Converted'!AE44 + $F$66</f>
        <v>0.10998076923076926</v>
      </c>
      <c r="AD94" s="259">
        <f>$D$86/'Fuel Prices - Units Converted'!AF44 + $F$66</f>
        <v>0.10998076923076926</v>
      </c>
      <c r="AE94" s="259">
        <f>$D$86/'Fuel Prices - Units Converted'!AG44 + $F$66</f>
        <v>0.10998076923076926</v>
      </c>
      <c r="AF94" s="259">
        <f>$D$86/'Fuel Prices - Units Converted'!AH44 + $F$66</f>
        <v>0.10998076923076926</v>
      </c>
      <c r="AG94" s="259">
        <f>$D$86/'Fuel Prices - Units Converted'!AI44 + $F$66</f>
        <v>0.10998076923076926</v>
      </c>
      <c r="AH94" s="259">
        <f>$D$86/'Fuel Prices - Units Converted'!AJ44 + $F$66</f>
        <v>0.10998076923076926</v>
      </c>
    </row>
    <row r="95" spans="1:34" s="259" customFormat="1">
      <c r="A95" s="273" t="s">
        <v>588</v>
      </c>
      <c r="B95" s="259">
        <f>$E$86/AVERAGE('Fuel Prices - Units Converted'!D82,'Fuel Prices - Units Converted'!D120) +$F$66</f>
        <v>0.10998076923076926</v>
      </c>
      <c r="C95" s="259">
        <f>$E$86/AVERAGE('Fuel Prices - Units Converted'!E82,'Fuel Prices - Units Converted'!E120) +$F$66</f>
        <v>0.10998076923076926</v>
      </c>
      <c r="D95" s="259">
        <f>$E$86/AVERAGE('Fuel Prices - Units Converted'!F82,'Fuel Prices - Units Converted'!F120) +$F$66</f>
        <v>0.10998076923076926</v>
      </c>
      <c r="E95" s="259">
        <f>$E$86/AVERAGE('Fuel Prices - Units Converted'!G82,'Fuel Prices - Units Converted'!G120) +$F$66</f>
        <v>0.10998076923076926</v>
      </c>
      <c r="F95" s="259">
        <f>$E$86/AVERAGE('Fuel Prices - Units Converted'!H82,'Fuel Prices - Units Converted'!H120) +$F$66</f>
        <v>0.10998076923076926</v>
      </c>
      <c r="G95" s="259">
        <f>$E$86/AVERAGE('Fuel Prices - Units Converted'!I82,'Fuel Prices - Units Converted'!I120) +$F$66</f>
        <v>0.10998076923076926</v>
      </c>
      <c r="H95" s="259">
        <f>$E$86/AVERAGE('Fuel Prices - Units Converted'!J82,'Fuel Prices - Units Converted'!J120) +$F$66</f>
        <v>0.10998076923076926</v>
      </c>
      <c r="I95" s="259">
        <f>$E$86/AVERAGE('Fuel Prices - Units Converted'!K82,'Fuel Prices - Units Converted'!K120) +$F$66</f>
        <v>0.10998076923076926</v>
      </c>
      <c r="J95" s="259">
        <f>$E$86/AVERAGE('Fuel Prices - Units Converted'!L82,'Fuel Prices - Units Converted'!L120) +$F$66</f>
        <v>0.10998076923076926</v>
      </c>
      <c r="K95" s="259">
        <f>$E$86/AVERAGE('Fuel Prices - Units Converted'!M82,'Fuel Prices - Units Converted'!M120) +$F$66</f>
        <v>0.10998076923076926</v>
      </c>
      <c r="L95" s="259">
        <f>$E$86/AVERAGE('Fuel Prices - Units Converted'!N82,'Fuel Prices - Units Converted'!N120) +$F$66</f>
        <v>0.10998076923076926</v>
      </c>
      <c r="M95" s="259">
        <f>$E$86/AVERAGE('Fuel Prices - Units Converted'!O82,'Fuel Prices - Units Converted'!O120) +$F$66</f>
        <v>0.10998076923076926</v>
      </c>
      <c r="N95" s="259">
        <f>$E$86/AVERAGE('Fuel Prices - Units Converted'!P82,'Fuel Prices - Units Converted'!P120) +$F$66</f>
        <v>0.10998076923076926</v>
      </c>
      <c r="O95" s="259">
        <f>$E$86/AVERAGE('Fuel Prices - Units Converted'!Q82,'Fuel Prices - Units Converted'!Q120) +$F$66</f>
        <v>0.10998076923076926</v>
      </c>
      <c r="P95" s="259">
        <f>$E$86/AVERAGE('Fuel Prices - Units Converted'!R82,'Fuel Prices - Units Converted'!R120) +$F$66</f>
        <v>0.10998076923076926</v>
      </c>
      <c r="Q95" s="259">
        <f>$E$86/AVERAGE('Fuel Prices - Units Converted'!S82,'Fuel Prices - Units Converted'!S120) +$F$66</f>
        <v>0.10998076923076926</v>
      </c>
      <c r="R95" s="259">
        <f>$E$86/AVERAGE('Fuel Prices - Units Converted'!T82,'Fuel Prices - Units Converted'!T120) +$F$66</f>
        <v>0.10998076923076926</v>
      </c>
      <c r="S95" s="259">
        <f>$E$86/AVERAGE('Fuel Prices - Units Converted'!U82,'Fuel Prices - Units Converted'!U120) +$F$66</f>
        <v>0.10998076923076926</v>
      </c>
      <c r="T95" s="259">
        <f>$E$86/AVERAGE('Fuel Prices - Units Converted'!V82,'Fuel Prices - Units Converted'!V120) +$F$66</f>
        <v>0.10998076923076926</v>
      </c>
      <c r="U95" s="259">
        <f>$E$86/AVERAGE('Fuel Prices - Units Converted'!W82,'Fuel Prices - Units Converted'!W120) +$F$66</f>
        <v>0.10998076923076926</v>
      </c>
      <c r="V95" s="259">
        <f>$E$86/AVERAGE('Fuel Prices - Units Converted'!X82,'Fuel Prices - Units Converted'!X120) +$F$66</f>
        <v>0.10998076923076926</v>
      </c>
      <c r="W95" s="259">
        <f>$E$86/AVERAGE('Fuel Prices - Units Converted'!Y82,'Fuel Prices - Units Converted'!Y120) +$F$66</f>
        <v>0.10998076923076926</v>
      </c>
      <c r="X95" s="259">
        <f>$E$86/AVERAGE('Fuel Prices - Units Converted'!Z82,'Fuel Prices - Units Converted'!Z120) +$F$66</f>
        <v>0.10998076923076926</v>
      </c>
      <c r="Y95" s="259">
        <f>$E$86/AVERAGE('Fuel Prices - Units Converted'!AA82,'Fuel Prices - Units Converted'!AA120) +$F$66</f>
        <v>0.10998076923076926</v>
      </c>
      <c r="Z95" s="259">
        <f>$E$86/AVERAGE('Fuel Prices - Units Converted'!AB82,'Fuel Prices - Units Converted'!AB120) +$F$66</f>
        <v>0.10998076923076926</v>
      </c>
      <c r="AA95" s="259">
        <f>$E$86/AVERAGE('Fuel Prices - Units Converted'!AC82,'Fuel Prices - Units Converted'!AC120) +$F$66</f>
        <v>0.10998076923076926</v>
      </c>
      <c r="AB95" s="259">
        <f>$E$86/AVERAGE('Fuel Prices - Units Converted'!AD82,'Fuel Prices - Units Converted'!AD120) +$F$66</f>
        <v>0.10998076923076926</v>
      </c>
      <c r="AC95" s="259">
        <f>$E$86/AVERAGE('Fuel Prices - Units Converted'!AE82,'Fuel Prices - Units Converted'!AE120) +$F$66</f>
        <v>0.10998076923076926</v>
      </c>
      <c r="AD95" s="259">
        <f>$E$86/AVERAGE('Fuel Prices - Units Converted'!AF82,'Fuel Prices - Units Converted'!AF120) +$F$66</f>
        <v>0.10998076923076926</v>
      </c>
      <c r="AE95" s="259">
        <f>$E$86/AVERAGE('Fuel Prices - Units Converted'!AG82,'Fuel Prices - Units Converted'!AG120) +$F$66</f>
        <v>0.10998076923076926</v>
      </c>
      <c r="AF95" s="259">
        <f>$E$86/AVERAGE('Fuel Prices - Units Converted'!AH82,'Fuel Prices - Units Converted'!AH120) +$F$66</f>
        <v>0.10998076923076926</v>
      </c>
      <c r="AG95" s="259">
        <f>$E$86/AVERAGE('Fuel Prices - Units Converted'!AI82,'Fuel Prices - Units Converted'!AI120) +$F$66</f>
        <v>0.10998076923076926</v>
      </c>
      <c r="AH95" s="259">
        <f>$E$86/AVERAGE('Fuel Prices - Units Converted'!AJ82,'Fuel Prices - Units Converted'!AJ120) +$F$66</f>
        <v>0.10998076923076926</v>
      </c>
    </row>
    <row r="96" spans="1:34" s="259" customFormat="1">
      <c r="A96" s="259" t="s">
        <v>589</v>
      </c>
      <c r="B96" s="259">
        <f>$F$86/AVERAGE('Fuel Prices - Units Converted'!D39,'Fuel Prices - Units Converted'!D115) + $F$66</f>
        <v>0.10998076923076926</v>
      </c>
      <c r="C96" s="259">
        <f>$F$86/AVERAGE('Fuel Prices - Units Converted'!E39,'Fuel Prices - Units Converted'!E115) + $F$66</f>
        <v>0.10998076923076926</v>
      </c>
      <c r="D96" s="259">
        <f>$F$86/AVERAGE('Fuel Prices - Units Converted'!F39,'Fuel Prices - Units Converted'!F115) + $F$66</f>
        <v>0.10998076923076926</v>
      </c>
      <c r="E96" s="259">
        <f>$F$86/AVERAGE('Fuel Prices - Units Converted'!G39,'Fuel Prices - Units Converted'!G115) + $F$66</f>
        <v>0.10998076923076926</v>
      </c>
      <c r="F96" s="259">
        <f>$F$86/AVERAGE('Fuel Prices - Units Converted'!H39,'Fuel Prices - Units Converted'!H115) + $F$66</f>
        <v>0.10998076923076926</v>
      </c>
      <c r="G96" s="259">
        <f>$F$86/AVERAGE('Fuel Prices - Units Converted'!I39,'Fuel Prices - Units Converted'!I115) + $F$66</f>
        <v>0.10998076923076926</v>
      </c>
      <c r="H96" s="259">
        <f>$F$86/AVERAGE('Fuel Prices - Units Converted'!J39,'Fuel Prices - Units Converted'!J115) + $F$66</f>
        <v>0.10998076923076926</v>
      </c>
      <c r="I96" s="259">
        <f>$F$86/AVERAGE('Fuel Prices - Units Converted'!K39,'Fuel Prices - Units Converted'!K115) + $F$66</f>
        <v>0.10998076923076926</v>
      </c>
      <c r="J96" s="259">
        <f>$F$86/AVERAGE('Fuel Prices - Units Converted'!L39,'Fuel Prices - Units Converted'!L115) + $F$66</f>
        <v>0.10998076923076926</v>
      </c>
      <c r="K96" s="259">
        <f>$F$86/AVERAGE('Fuel Prices - Units Converted'!M39,'Fuel Prices - Units Converted'!M115) + $F$66</f>
        <v>0.10998076923076926</v>
      </c>
      <c r="L96" s="259">
        <f>$F$86/AVERAGE('Fuel Prices - Units Converted'!N39,'Fuel Prices - Units Converted'!N115) + $F$66</f>
        <v>0.10998076923076926</v>
      </c>
      <c r="M96" s="259">
        <f>$F$86/AVERAGE('Fuel Prices - Units Converted'!O39,'Fuel Prices - Units Converted'!O115) + $F$66</f>
        <v>0.10998076923076926</v>
      </c>
      <c r="N96" s="259">
        <f>$F$86/AVERAGE('Fuel Prices - Units Converted'!P39,'Fuel Prices - Units Converted'!P115) + $F$66</f>
        <v>0.10998076923076926</v>
      </c>
      <c r="O96" s="259">
        <f>$F$86/AVERAGE('Fuel Prices - Units Converted'!Q39,'Fuel Prices - Units Converted'!Q115) + $F$66</f>
        <v>0.10998076923076926</v>
      </c>
      <c r="P96" s="259">
        <f>$F$86/AVERAGE('Fuel Prices - Units Converted'!R39,'Fuel Prices - Units Converted'!R115) + $F$66</f>
        <v>0.10998076923076926</v>
      </c>
      <c r="Q96" s="259">
        <f>$F$86/AVERAGE('Fuel Prices - Units Converted'!S39,'Fuel Prices - Units Converted'!S115) + $F$66</f>
        <v>0.10998076923076926</v>
      </c>
      <c r="R96" s="259">
        <f>$F$86/AVERAGE('Fuel Prices - Units Converted'!T39,'Fuel Prices - Units Converted'!T115) + $F$66</f>
        <v>0.10998076923076926</v>
      </c>
      <c r="S96" s="259">
        <f>$F$86/AVERAGE('Fuel Prices - Units Converted'!U39,'Fuel Prices - Units Converted'!U115) + $F$66</f>
        <v>0.10998076923076926</v>
      </c>
      <c r="T96" s="259">
        <f>$F$86/AVERAGE('Fuel Prices - Units Converted'!V39,'Fuel Prices - Units Converted'!V115) + $F$66</f>
        <v>0.10998076923076926</v>
      </c>
      <c r="U96" s="259">
        <f>$F$86/AVERAGE('Fuel Prices - Units Converted'!W39,'Fuel Prices - Units Converted'!W115) + $F$66</f>
        <v>0.10998076923076926</v>
      </c>
      <c r="V96" s="259">
        <f>$F$86/AVERAGE('Fuel Prices - Units Converted'!X39,'Fuel Prices - Units Converted'!X115) + $F$66</f>
        <v>0.10998076923076926</v>
      </c>
      <c r="W96" s="259">
        <f>$F$86/AVERAGE('Fuel Prices - Units Converted'!Y39,'Fuel Prices - Units Converted'!Y115) + $F$66</f>
        <v>0.10998076923076926</v>
      </c>
      <c r="X96" s="259">
        <f>$F$86/AVERAGE('Fuel Prices - Units Converted'!Z39,'Fuel Prices - Units Converted'!Z115) + $F$66</f>
        <v>0.10998076923076926</v>
      </c>
      <c r="Y96" s="259">
        <f>$F$86/AVERAGE('Fuel Prices - Units Converted'!AA39,'Fuel Prices - Units Converted'!AA115) + $F$66</f>
        <v>0.10998076923076926</v>
      </c>
      <c r="Z96" s="259">
        <f>$F$86/AVERAGE('Fuel Prices - Units Converted'!AB39,'Fuel Prices - Units Converted'!AB115) + $F$66</f>
        <v>0.10998076923076926</v>
      </c>
      <c r="AA96" s="259">
        <f>$F$86/AVERAGE('Fuel Prices - Units Converted'!AC39,'Fuel Prices - Units Converted'!AC115) + $F$66</f>
        <v>0.10998076923076926</v>
      </c>
      <c r="AB96" s="259">
        <f>$F$86/AVERAGE('Fuel Prices - Units Converted'!AD39,'Fuel Prices - Units Converted'!AD115) + $F$66</f>
        <v>0.10998076923076926</v>
      </c>
      <c r="AC96" s="259">
        <f>$F$86/AVERAGE('Fuel Prices - Units Converted'!AE39,'Fuel Prices - Units Converted'!AE115) + $F$66</f>
        <v>0.10998076923076926</v>
      </c>
      <c r="AD96" s="259">
        <f>$F$86/AVERAGE('Fuel Prices - Units Converted'!AF39,'Fuel Prices - Units Converted'!AF115) + $F$66</f>
        <v>0.10998076923076926</v>
      </c>
      <c r="AE96" s="259">
        <f>$F$86/AVERAGE('Fuel Prices - Units Converted'!AG39,'Fuel Prices - Units Converted'!AG115) + $F$66</f>
        <v>0.10998076923076926</v>
      </c>
      <c r="AF96" s="259">
        <f>$F$86/AVERAGE('Fuel Prices - Units Converted'!AH39,'Fuel Prices - Units Converted'!AH115) + $F$66</f>
        <v>0.10998076923076926</v>
      </c>
      <c r="AG96" s="259">
        <f>$F$86/AVERAGE('Fuel Prices - Units Converted'!AI39,'Fuel Prices - Units Converted'!AI115) + $F$66</f>
        <v>0.10998076923076926</v>
      </c>
      <c r="AH96" s="259">
        <f>$F$86/AVERAGE('Fuel Prices - Units Converted'!AJ39,'Fuel Prices - Units Converted'!AJ115) + $F$66</f>
        <v>0.10998076923076926</v>
      </c>
    </row>
    <row r="97" spans="1:34" s="259" customFormat="1">
      <c r="A97" s="259" t="s">
        <v>590</v>
      </c>
      <c r="B97" s="259">
        <f>$G$86/'Fuel Prices - Units Converted'!D118 + $F$66</f>
        <v>0.10998076923076926</v>
      </c>
      <c r="C97" s="259">
        <f>$G$86/'Fuel Prices - Units Converted'!E118 + $F$66</f>
        <v>0.10998076923076926</v>
      </c>
      <c r="D97" s="259">
        <f>$G$86/'Fuel Prices - Units Converted'!F118 + $F$66</f>
        <v>0.10998076923076926</v>
      </c>
      <c r="E97" s="259">
        <f>$G$86/'Fuel Prices - Units Converted'!G118 + $F$66</f>
        <v>0.10998076923076926</v>
      </c>
      <c r="F97" s="259">
        <f>$G$86/'Fuel Prices - Units Converted'!H118 + $F$66</f>
        <v>0.10998076923076926</v>
      </c>
      <c r="G97" s="259">
        <f>$G$86/'Fuel Prices - Units Converted'!I118 + $F$66</f>
        <v>0.10998076923076926</v>
      </c>
      <c r="H97" s="259">
        <f>$G$86/'Fuel Prices - Units Converted'!J118 + $F$66</f>
        <v>0.10998076923076926</v>
      </c>
      <c r="I97" s="259">
        <f>$G$86/'Fuel Prices - Units Converted'!K118 + $F$66</f>
        <v>0.10998076923076926</v>
      </c>
      <c r="J97" s="259">
        <f>$G$86/'Fuel Prices - Units Converted'!L118 + $F$66</f>
        <v>0.10998076923076926</v>
      </c>
      <c r="K97" s="259">
        <f>$G$86/'Fuel Prices - Units Converted'!M118 + $F$66</f>
        <v>0.10998076923076926</v>
      </c>
      <c r="L97" s="259">
        <f>$G$86/'Fuel Prices - Units Converted'!N118 + $F$66</f>
        <v>0.10998076923076926</v>
      </c>
      <c r="M97" s="259">
        <f>$G$86/'Fuel Prices - Units Converted'!O118 + $F$66</f>
        <v>0.10998076923076926</v>
      </c>
      <c r="N97" s="259">
        <f>$G$86/'Fuel Prices - Units Converted'!P118 + $F$66</f>
        <v>0.10998076923076926</v>
      </c>
      <c r="O97" s="259">
        <f>$G$86/'Fuel Prices - Units Converted'!Q118 + $F$66</f>
        <v>0.10998076923076926</v>
      </c>
      <c r="P97" s="259">
        <f>$G$86/'Fuel Prices - Units Converted'!R118 + $F$66</f>
        <v>0.10998076923076926</v>
      </c>
      <c r="Q97" s="259">
        <f>$G$86/'Fuel Prices - Units Converted'!S118 + $F$66</f>
        <v>0.10998076923076926</v>
      </c>
      <c r="R97" s="259">
        <f>$G$86/'Fuel Prices - Units Converted'!T118 + $F$66</f>
        <v>0.10998076923076926</v>
      </c>
      <c r="S97" s="259">
        <f>$G$86/'Fuel Prices - Units Converted'!U118 + $F$66</f>
        <v>0.10998076923076926</v>
      </c>
      <c r="T97" s="259">
        <f>$G$86/'Fuel Prices - Units Converted'!V118 + $F$66</f>
        <v>0.10998076923076926</v>
      </c>
      <c r="U97" s="259">
        <f>$G$86/'Fuel Prices - Units Converted'!W118 + $F$66</f>
        <v>0.10998076923076926</v>
      </c>
      <c r="V97" s="259">
        <f>$G$86/'Fuel Prices - Units Converted'!X118 + $F$66</f>
        <v>0.10998076923076926</v>
      </c>
      <c r="W97" s="259">
        <f>$G$86/'Fuel Prices - Units Converted'!Y118 + $F$66</f>
        <v>0.10998076923076926</v>
      </c>
      <c r="X97" s="259">
        <f>$G$86/'Fuel Prices - Units Converted'!Z118 + $F$66</f>
        <v>0.10998076923076926</v>
      </c>
      <c r="Y97" s="259">
        <f>$G$86/'Fuel Prices - Units Converted'!AA118 + $F$66</f>
        <v>0.10998076923076926</v>
      </c>
      <c r="Z97" s="259">
        <f>$G$86/'Fuel Prices - Units Converted'!AB118 + $F$66</f>
        <v>0.10998076923076926</v>
      </c>
      <c r="AA97" s="259">
        <f>$G$86/'Fuel Prices - Units Converted'!AC118 + $F$66</f>
        <v>0.10998076923076926</v>
      </c>
      <c r="AB97" s="259">
        <f>$G$86/'Fuel Prices - Units Converted'!AD118 + $F$66</f>
        <v>0.10998076923076926</v>
      </c>
      <c r="AC97" s="259">
        <f>$G$86/'Fuel Prices - Units Converted'!AE118 + $F$66</f>
        <v>0.10998076923076926</v>
      </c>
      <c r="AD97" s="259">
        <f>$G$86/'Fuel Prices - Units Converted'!AF118 + $F$66</f>
        <v>0.10998076923076926</v>
      </c>
      <c r="AE97" s="259">
        <f>$G$86/'Fuel Prices - Units Converted'!AG118 + $F$66</f>
        <v>0.10998076923076926</v>
      </c>
      <c r="AF97" s="259">
        <f>$G$86/'Fuel Prices - Units Converted'!AH118 + $F$66</f>
        <v>0.10998076923076926</v>
      </c>
      <c r="AG97" s="259">
        <f>$G$86/'Fuel Prices - Units Converted'!AI118 + $F$66</f>
        <v>0.10998076923076926</v>
      </c>
      <c r="AH97" s="259">
        <f>$G$86/'Fuel Prices - Units Converted'!AJ118 + $F$66</f>
        <v>0.10998076923076926</v>
      </c>
    </row>
    <row r="98" spans="1:34" s="259" customFormat="1">
      <c r="A98" s="259" t="s">
        <v>591</v>
      </c>
      <c r="B98" s="259">
        <f>$H$86/'Fuel Prices - Units Converted'!D132 + $F$66</f>
        <v>0.10998076923076926</v>
      </c>
      <c r="C98" s="259">
        <f>$H$86/'Fuel Prices - Units Converted'!E132 + $F$66</f>
        <v>0.10998076923076926</v>
      </c>
      <c r="D98" s="259">
        <f>$H$86/'Fuel Prices - Units Converted'!F132 + $F$66</f>
        <v>0.10998076923076926</v>
      </c>
      <c r="E98" s="259">
        <f>$H$86/'Fuel Prices - Units Converted'!G132 + $F$66</f>
        <v>0.10998076923076926</v>
      </c>
      <c r="F98" s="259">
        <f>$H$86/'Fuel Prices - Units Converted'!H132 + $F$66</f>
        <v>0.10998076923076926</v>
      </c>
      <c r="G98" s="259">
        <f>$H$86/'Fuel Prices - Units Converted'!I132 + $F$66</f>
        <v>0.10998076923076926</v>
      </c>
      <c r="H98" s="259">
        <f>$H$86/'Fuel Prices - Units Converted'!J132 + $F$66</f>
        <v>0.10998076923076926</v>
      </c>
      <c r="I98" s="259">
        <f>$H$86/'Fuel Prices - Units Converted'!K132 + $F$66</f>
        <v>0.10998076923076926</v>
      </c>
      <c r="J98" s="259">
        <f>$H$86/'Fuel Prices - Units Converted'!L132 + $F$66</f>
        <v>0.10998076923076926</v>
      </c>
      <c r="K98" s="259">
        <f>$H$86/'Fuel Prices - Units Converted'!M132 + $F$66</f>
        <v>0.10998076923076926</v>
      </c>
      <c r="L98" s="259">
        <f>$H$86/'Fuel Prices - Units Converted'!N132 + $F$66</f>
        <v>0.10998076923076926</v>
      </c>
      <c r="M98" s="259">
        <f>$H$86/'Fuel Prices - Units Converted'!O132 + $F$66</f>
        <v>0.10998076923076926</v>
      </c>
      <c r="N98" s="259">
        <f>$H$86/'Fuel Prices - Units Converted'!P132 + $F$66</f>
        <v>0.10998076923076926</v>
      </c>
      <c r="O98" s="259">
        <f>$H$86/'Fuel Prices - Units Converted'!Q132 + $F$66</f>
        <v>0.10998076923076926</v>
      </c>
      <c r="P98" s="259">
        <f>$H$86/'Fuel Prices - Units Converted'!R132 + $F$66</f>
        <v>0.10998076923076926</v>
      </c>
      <c r="Q98" s="259">
        <f>$H$86/'Fuel Prices - Units Converted'!S132 + $F$66</f>
        <v>0.10998076923076926</v>
      </c>
      <c r="R98" s="259">
        <f>$H$86/'Fuel Prices - Units Converted'!T132 + $F$66</f>
        <v>0.10998076923076926</v>
      </c>
      <c r="S98" s="259">
        <f>$H$86/'Fuel Prices - Units Converted'!U132 + $F$66</f>
        <v>0.10998076923076926</v>
      </c>
      <c r="T98" s="259">
        <f>$H$86/'Fuel Prices - Units Converted'!V132 + $F$66</f>
        <v>0.10998076923076926</v>
      </c>
      <c r="U98" s="259">
        <f>$H$86/'Fuel Prices - Units Converted'!W132 + $F$66</f>
        <v>0.10998076923076926</v>
      </c>
      <c r="V98" s="259">
        <f>$H$86/'Fuel Prices - Units Converted'!X132 + $F$66</f>
        <v>0.10998076923076926</v>
      </c>
      <c r="W98" s="259">
        <f>$H$86/'Fuel Prices - Units Converted'!Y132 + $F$66</f>
        <v>0.10998076923076926</v>
      </c>
      <c r="X98" s="259">
        <f>$H$86/'Fuel Prices - Units Converted'!Z132 + $F$66</f>
        <v>0.10998076923076926</v>
      </c>
      <c r="Y98" s="259">
        <f>$H$86/'Fuel Prices - Units Converted'!AA132 + $F$66</f>
        <v>0.10998076923076926</v>
      </c>
      <c r="Z98" s="259">
        <f>$H$86/'Fuel Prices - Units Converted'!AB132 + $F$66</f>
        <v>0.10998076923076926</v>
      </c>
      <c r="AA98" s="259">
        <f>$H$86/'Fuel Prices - Units Converted'!AC132 + $F$66</f>
        <v>0.10998076923076926</v>
      </c>
      <c r="AB98" s="259">
        <f>$H$86/'Fuel Prices - Units Converted'!AD132 + $F$66</f>
        <v>0.10998076923076926</v>
      </c>
      <c r="AC98" s="259">
        <f>$H$86/'Fuel Prices - Units Converted'!AE132 + $F$66</f>
        <v>0.10998076923076926</v>
      </c>
      <c r="AD98" s="259">
        <f>$H$86/'Fuel Prices - Units Converted'!AF132 + $F$66</f>
        <v>0.10998076923076926</v>
      </c>
      <c r="AE98" s="259">
        <f>$H$86/'Fuel Prices - Units Converted'!AG132 + $F$66</f>
        <v>0.10998076923076926</v>
      </c>
      <c r="AF98" s="259">
        <f>$H$86/'Fuel Prices - Units Converted'!AH132 + $F$66</f>
        <v>0.10998076923076926</v>
      </c>
      <c r="AG98" s="259">
        <f>$H$86/'Fuel Prices - Units Converted'!AI132 + $F$66</f>
        <v>0.10998076923076926</v>
      </c>
      <c r="AH98" s="259">
        <f>$H$86/'Fuel Prices - Units Converted'!AJ132 + $F$66</f>
        <v>0.10998076923076926</v>
      </c>
    </row>
    <row r="99" spans="1:34" s="259" customFormat="1">
      <c r="A99" s="259" t="s">
        <v>592</v>
      </c>
      <c r="B99" s="259">
        <f>$H$86/AVERAGE('Fuel Prices - Units Converted'!D38,'Fuel Prices - Units Converted'!D114,'Fuel Prices - Units Converted'!D133) + $F$66</f>
        <v>0.10998076923076926</v>
      </c>
      <c r="C99" s="259">
        <f>$H$86/AVERAGE('Fuel Prices - Units Converted'!E38,'Fuel Prices - Units Converted'!E114,'Fuel Prices - Units Converted'!E133) + $F$66</f>
        <v>0.10998076923076926</v>
      </c>
      <c r="D99" s="259">
        <f>$H$86/AVERAGE('Fuel Prices - Units Converted'!F38,'Fuel Prices - Units Converted'!F114,'Fuel Prices - Units Converted'!F133) + $F$66</f>
        <v>0.10998076923076926</v>
      </c>
      <c r="E99" s="259">
        <f>$H$86/AVERAGE('Fuel Prices - Units Converted'!G38,'Fuel Prices - Units Converted'!G114,'Fuel Prices - Units Converted'!G133) + $F$66</f>
        <v>0.10998076923076926</v>
      </c>
      <c r="F99" s="259">
        <f>$H$86/AVERAGE('Fuel Prices - Units Converted'!H38,'Fuel Prices - Units Converted'!H114,'Fuel Prices - Units Converted'!H133) + $F$66</f>
        <v>0.10998076923076926</v>
      </c>
      <c r="G99" s="259">
        <f>$H$86/AVERAGE('Fuel Prices - Units Converted'!I38,'Fuel Prices - Units Converted'!I114,'Fuel Prices - Units Converted'!I133) + $F$66</f>
        <v>0.10998076923076926</v>
      </c>
      <c r="H99" s="259">
        <f>$H$86/AVERAGE('Fuel Prices - Units Converted'!J38,'Fuel Prices - Units Converted'!J114,'Fuel Prices - Units Converted'!J133) + $F$66</f>
        <v>0.10998076923076926</v>
      </c>
      <c r="I99" s="259">
        <f>$H$86/AVERAGE('Fuel Prices - Units Converted'!K38,'Fuel Prices - Units Converted'!K114,'Fuel Prices - Units Converted'!K133) + $F$66</f>
        <v>0.10998076923076926</v>
      </c>
      <c r="J99" s="259">
        <f>$H$86/AVERAGE('Fuel Prices - Units Converted'!L38,'Fuel Prices - Units Converted'!L114,'Fuel Prices - Units Converted'!L133) + $F$66</f>
        <v>0.10998076923076926</v>
      </c>
      <c r="K99" s="259">
        <f>$H$86/AVERAGE('Fuel Prices - Units Converted'!M38,'Fuel Prices - Units Converted'!M114,'Fuel Prices - Units Converted'!M133) + $F$66</f>
        <v>0.10998076923076926</v>
      </c>
      <c r="L99" s="259">
        <f>$H$86/AVERAGE('Fuel Prices - Units Converted'!N38,'Fuel Prices - Units Converted'!N114,'Fuel Prices - Units Converted'!N133) + $F$66</f>
        <v>0.10998076923076926</v>
      </c>
      <c r="M99" s="259">
        <f>$H$86/AVERAGE('Fuel Prices - Units Converted'!O38,'Fuel Prices - Units Converted'!O114,'Fuel Prices - Units Converted'!O133) + $F$66</f>
        <v>0.10998076923076926</v>
      </c>
      <c r="N99" s="259">
        <f>$H$86/AVERAGE('Fuel Prices - Units Converted'!P38,'Fuel Prices - Units Converted'!P114,'Fuel Prices - Units Converted'!P133) + $F$66</f>
        <v>0.10998076923076926</v>
      </c>
      <c r="O99" s="259">
        <f>$H$86/AVERAGE('Fuel Prices - Units Converted'!Q38,'Fuel Prices - Units Converted'!Q114,'Fuel Prices - Units Converted'!Q133) + $F$66</f>
        <v>0.10998076923076926</v>
      </c>
      <c r="P99" s="259">
        <f>$H$86/AVERAGE('Fuel Prices - Units Converted'!R38,'Fuel Prices - Units Converted'!R114,'Fuel Prices - Units Converted'!R133) + $F$66</f>
        <v>0.10998076923076926</v>
      </c>
      <c r="Q99" s="259">
        <f>$H$86/AVERAGE('Fuel Prices - Units Converted'!S38,'Fuel Prices - Units Converted'!S114,'Fuel Prices - Units Converted'!S133) + $F$66</f>
        <v>0.10998076923076926</v>
      </c>
      <c r="R99" s="259">
        <f>$H$86/AVERAGE('Fuel Prices - Units Converted'!T38,'Fuel Prices - Units Converted'!T114,'Fuel Prices - Units Converted'!T133) + $F$66</f>
        <v>0.10998076923076926</v>
      </c>
      <c r="S99" s="259">
        <f>$H$86/AVERAGE('Fuel Prices - Units Converted'!U38,'Fuel Prices - Units Converted'!U114,'Fuel Prices - Units Converted'!U133) + $F$66</f>
        <v>0.10998076923076926</v>
      </c>
      <c r="T99" s="259">
        <f>$H$86/AVERAGE('Fuel Prices - Units Converted'!V38,'Fuel Prices - Units Converted'!V114,'Fuel Prices - Units Converted'!V133) + $F$66</f>
        <v>0.10998076923076926</v>
      </c>
      <c r="U99" s="259">
        <f>$H$86/AVERAGE('Fuel Prices - Units Converted'!W38,'Fuel Prices - Units Converted'!W114,'Fuel Prices - Units Converted'!W133) + $F$66</f>
        <v>0.10998076923076926</v>
      </c>
      <c r="V99" s="259">
        <f>$H$86/AVERAGE('Fuel Prices - Units Converted'!X38,'Fuel Prices - Units Converted'!X114,'Fuel Prices - Units Converted'!X133) + $F$66</f>
        <v>0.10998076923076926</v>
      </c>
      <c r="W99" s="259">
        <f>$H$86/AVERAGE('Fuel Prices - Units Converted'!Y38,'Fuel Prices - Units Converted'!Y114,'Fuel Prices - Units Converted'!Y133) + $F$66</f>
        <v>0.10998076923076926</v>
      </c>
      <c r="X99" s="259">
        <f>$H$86/AVERAGE('Fuel Prices - Units Converted'!Z38,'Fuel Prices - Units Converted'!Z114,'Fuel Prices - Units Converted'!Z133) + $F$66</f>
        <v>0.10998076923076926</v>
      </c>
      <c r="Y99" s="259">
        <f>$H$86/AVERAGE('Fuel Prices - Units Converted'!AA38,'Fuel Prices - Units Converted'!AA114,'Fuel Prices - Units Converted'!AA133) + $F$66</f>
        <v>0.10998076923076926</v>
      </c>
      <c r="Z99" s="259">
        <f>$H$86/AVERAGE('Fuel Prices - Units Converted'!AB38,'Fuel Prices - Units Converted'!AB114,'Fuel Prices - Units Converted'!AB133) + $F$66</f>
        <v>0.10998076923076926</v>
      </c>
      <c r="AA99" s="259">
        <f>$H$86/AVERAGE('Fuel Prices - Units Converted'!AC38,'Fuel Prices - Units Converted'!AC114,'Fuel Prices - Units Converted'!AC133) + $F$66</f>
        <v>0.10998076923076926</v>
      </c>
      <c r="AB99" s="259">
        <f>$H$86/AVERAGE('Fuel Prices - Units Converted'!AD38,'Fuel Prices - Units Converted'!AD114,'Fuel Prices - Units Converted'!AD133) + $F$66</f>
        <v>0.10998076923076926</v>
      </c>
      <c r="AC99" s="259">
        <f>$H$86/AVERAGE('Fuel Prices - Units Converted'!AE38,'Fuel Prices - Units Converted'!AE114,'Fuel Prices - Units Converted'!AE133) + $F$66</f>
        <v>0.10998076923076926</v>
      </c>
      <c r="AD99" s="259">
        <f>$H$86/AVERAGE('Fuel Prices - Units Converted'!AF38,'Fuel Prices - Units Converted'!AF114,'Fuel Prices - Units Converted'!AF133) + $F$66</f>
        <v>0.10998076923076926</v>
      </c>
      <c r="AE99" s="259">
        <f>$H$86/AVERAGE('Fuel Prices - Units Converted'!AG38,'Fuel Prices - Units Converted'!AG114,'Fuel Prices - Units Converted'!AG133) + $F$66</f>
        <v>0.10998076923076926</v>
      </c>
      <c r="AF99" s="259">
        <f>$H$86/AVERAGE('Fuel Prices - Units Converted'!AH38,'Fuel Prices - Units Converted'!AH114,'Fuel Prices - Units Converted'!AH133) + $F$66</f>
        <v>0.10998076923076926</v>
      </c>
      <c r="AG99" s="259">
        <f>$H$86/AVERAGE('Fuel Prices - Units Converted'!AI38,'Fuel Prices - Units Converted'!AI114,'Fuel Prices - Units Converted'!AI133) + $F$66</f>
        <v>0.10998076923076926</v>
      </c>
      <c r="AH99" s="259">
        <f>$H$86/AVERAGE('Fuel Prices - Units Converted'!AJ38,'Fuel Prices - Units Converted'!AJ114,'Fuel Prices - Units Converted'!AJ133) + $F$66</f>
        <v>0.10998076923076926</v>
      </c>
    </row>
    <row r="100" spans="1:34" s="259" customFormat="1">
      <c r="A100" s="272" t="s">
        <v>593</v>
      </c>
      <c r="B100" s="259">
        <f>$I$86/'Fuel Prices - Units Converted'!D32 + $F$66</f>
        <v>0.10998076923076926</v>
      </c>
      <c r="C100" s="259">
        <f>$I$86/'Fuel Prices - Units Converted'!E32 + $F$66</f>
        <v>0.10998076923076926</v>
      </c>
      <c r="D100" s="259">
        <f>$I$86/'Fuel Prices - Units Converted'!F32 + $F$66</f>
        <v>0.10998076923076926</v>
      </c>
      <c r="E100" s="259">
        <f>$I$86/'Fuel Prices - Units Converted'!G32 + $F$66</f>
        <v>0.10998076923076926</v>
      </c>
      <c r="F100" s="259">
        <f>$I$86/'Fuel Prices - Units Converted'!H32 + $F$66</f>
        <v>0.10998076923076926</v>
      </c>
      <c r="G100" s="259">
        <f>$I$86/'Fuel Prices - Units Converted'!I32 + $F$66</f>
        <v>0.10998076923076926</v>
      </c>
      <c r="H100" s="259">
        <f>$I$86/'Fuel Prices - Units Converted'!J32 + $F$66</f>
        <v>0.10998076923076926</v>
      </c>
      <c r="I100" s="259">
        <f>$I$86/'Fuel Prices - Units Converted'!K32 + $F$66</f>
        <v>0.10998076923076926</v>
      </c>
      <c r="J100" s="259">
        <f>$I$86/'Fuel Prices - Units Converted'!L32 + $F$66</f>
        <v>0.10998076923076926</v>
      </c>
      <c r="K100" s="259">
        <f>$I$86/'Fuel Prices - Units Converted'!M32 + $F$66</f>
        <v>0.10998076923076926</v>
      </c>
      <c r="L100" s="259">
        <f>$I$86/'Fuel Prices - Units Converted'!N32 + $F$66</f>
        <v>0.10998076923076926</v>
      </c>
      <c r="M100" s="259">
        <f>$I$86/'Fuel Prices - Units Converted'!O32 + $F$66</f>
        <v>0.10998076923076926</v>
      </c>
      <c r="N100" s="259">
        <f>$I$86/'Fuel Prices - Units Converted'!P32 + $F$66</f>
        <v>0.10998076923076926</v>
      </c>
      <c r="O100" s="259">
        <f>$I$86/'Fuel Prices - Units Converted'!Q32 + $F$66</f>
        <v>0.10998076923076926</v>
      </c>
      <c r="P100" s="259">
        <f>$I$86/'Fuel Prices - Units Converted'!R32 + $F$66</f>
        <v>0.10998076923076926</v>
      </c>
      <c r="Q100" s="259">
        <f>$I$86/'Fuel Prices - Units Converted'!S32 + $F$66</f>
        <v>0.10998076923076926</v>
      </c>
      <c r="R100" s="259">
        <f>$I$86/'Fuel Prices - Units Converted'!T32 + $F$66</f>
        <v>0.10998076923076926</v>
      </c>
      <c r="S100" s="259">
        <f>$I$86/'Fuel Prices - Units Converted'!U32 + $F$66</f>
        <v>0.10998076923076926</v>
      </c>
      <c r="T100" s="259">
        <f>$I$86/'Fuel Prices - Units Converted'!V32 + $F$66</f>
        <v>0.10998076923076926</v>
      </c>
      <c r="U100" s="259">
        <f>$I$86/'Fuel Prices - Units Converted'!W32 + $F$66</f>
        <v>0.10998076923076926</v>
      </c>
      <c r="V100" s="259">
        <f>$I$86/'Fuel Prices - Units Converted'!X32 + $F$66</f>
        <v>0.10998076923076926</v>
      </c>
      <c r="W100" s="259">
        <f>$I$86/'Fuel Prices - Units Converted'!Y32 + $F$66</f>
        <v>0.10998076923076926</v>
      </c>
      <c r="X100" s="259">
        <f>$I$86/'Fuel Prices - Units Converted'!Z32 + $F$66</f>
        <v>0.10998076923076926</v>
      </c>
      <c r="Y100" s="259">
        <f>$I$86/'Fuel Prices - Units Converted'!AA32 + $F$66</f>
        <v>0.10998076923076926</v>
      </c>
      <c r="Z100" s="259">
        <f>$I$86/'Fuel Prices - Units Converted'!AB32 + $F$66</f>
        <v>0.10998076923076926</v>
      </c>
      <c r="AA100" s="259">
        <f>$I$86/'Fuel Prices - Units Converted'!AC32 + $F$66</f>
        <v>0.10998076923076926</v>
      </c>
      <c r="AB100" s="259">
        <f>$I$86/'Fuel Prices - Units Converted'!AD32 + $F$66</f>
        <v>0.10998076923076926</v>
      </c>
      <c r="AC100" s="259">
        <f>$I$86/'Fuel Prices - Units Converted'!AE32 + $F$66</f>
        <v>0.10998076923076926</v>
      </c>
      <c r="AD100" s="259">
        <f>$I$86/'Fuel Prices - Units Converted'!AF32 + $F$66</f>
        <v>0.10998076923076926</v>
      </c>
      <c r="AE100" s="259">
        <f>$I$86/'Fuel Prices - Units Converted'!AG32 + $F$66</f>
        <v>0.10998076923076926</v>
      </c>
      <c r="AF100" s="259">
        <f>$I$86/'Fuel Prices - Units Converted'!AH32 + $F$66</f>
        <v>0.10998076923076926</v>
      </c>
      <c r="AG100" s="259">
        <f>$I$86/'Fuel Prices - Units Converted'!AI32 + $F$66</f>
        <v>0.10998076923076926</v>
      </c>
      <c r="AH100" s="259">
        <f>$I$86/'Fuel Prices - Units Converted'!AJ32 + $F$66</f>
        <v>0.10998076923076926</v>
      </c>
    </row>
    <row r="101" spans="1:34" s="259" customFormat="1">
      <c r="A101" s="273" t="s">
        <v>594</v>
      </c>
      <c r="B101" s="259">
        <f>$J$86/AVERAGE('Fuel Prices - Units Converted'!D51,'Fuel Prices - Units Converted'!D70,'Fuel Prices - Units Converted'!D89,'Fuel Prices - Units Converted'!D108,'Fuel Prices - Units Converted'!D127,'Fuel Prices - Units Converted'!D165) + $F$66</f>
        <v>0.10998076923076926</v>
      </c>
      <c r="C101" s="259">
        <f>$J$86/AVERAGE('Fuel Prices - Units Converted'!E51,'Fuel Prices - Units Converted'!E70,'Fuel Prices - Units Converted'!E89,'Fuel Prices - Units Converted'!E108,'Fuel Prices - Units Converted'!E127,'Fuel Prices - Units Converted'!E165) + $F$66</f>
        <v>0.10998076923076926</v>
      </c>
      <c r="D101" s="259">
        <f>$J$86/AVERAGE('Fuel Prices - Units Converted'!F51,'Fuel Prices - Units Converted'!F70,'Fuel Prices - Units Converted'!F89,'Fuel Prices - Units Converted'!F108,'Fuel Prices - Units Converted'!F127,'Fuel Prices - Units Converted'!F165) + $F$66</f>
        <v>0.10998076923076926</v>
      </c>
      <c r="E101" s="259">
        <f>$J$86/AVERAGE('Fuel Prices - Units Converted'!G51,'Fuel Prices - Units Converted'!G70,'Fuel Prices - Units Converted'!G89,'Fuel Prices - Units Converted'!G108,'Fuel Prices - Units Converted'!G127,'Fuel Prices - Units Converted'!G165) + $F$66</f>
        <v>0.10998076923076926</v>
      </c>
      <c r="F101" s="259">
        <f>$J$86/AVERAGE('Fuel Prices - Units Converted'!H51,'Fuel Prices - Units Converted'!H70,'Fuel Prices - Units Converted'!H89,'Fuel Prices - Units Converted'!H108,'Fuel Prices - Units Converted'!H127,'Fuel Prices - Units Converted'!H165) + $F$66</f>
        <v>0.10998076923076926</v>
      </c>
      <c r="G101" s="259">
        <f>$J$86/AVERAGE('Fuel Prices - Units Converted'!I51,'Fuel Prices - Units Converted'!I70,'Fuel Prices - Units Converted'!I89,'Fuel Prices - Units Converted'!I108,'Fuel Prices - Units Converted'!I127,'Fuel Prices - Units Converted'!I165) + $F$66</f>
        <v>0.10998076923076926</v>
      </c>
      <c r="H101" s="259">
        <f>$J$86/AVERAGE('Fuel Prices - Units Converted'!J51,'Fuel Prices - Units Converted'!J70,'Fuel Prices - Units Converted'!J89,'Fuel Prices - Units Converted'!J108,'Fuel Prices - Units Converted'!J127,'Fuel Prices - Units Converted'!J165) + $F$66</f>
        <v>0.10998076923076926</v>
      </c>
      <c r="I101" s="259">
        <f>$J$86/AVERAGE('Fuel Prices - Units Converted'!K51,'Fuel Prices - Units Converted'!K70,'Fuel Prices - Units Converted'!K89,'Fuel Prices - Units Converted'!K108,'Fuel Prices - Units Converted'!K127,'Fuel Prices - Units Converted'!K165) + $F$66</f>
        <v>0.10998076923076926</v>
      </c>
      <c r="J101" s="259">
        <f>$J$86/AVERAGE('Fuel Prices - Units Converted'!L51,'Fuel Prices - Units Converted'!L70,'Fuel Prices - Units Converted'!L89,'Fuel Prices - Units Converted'!L108,'Fuel Prices - Units Converted'!L127,'Fuel Prices - Units Converted'!L165) + $F$66</f>
        <v>0.10998076923076926</v>
      </c>
      <c r="K101" s="259">
        <f>$J$86/AVERAGE('Fuel Prices - Units Converted'!M51,'Fuel Prices - Units Converted'!M70,'Fuel Prices - Units Converted'!M89,'Fuel Prices - Units Converted'!M108,'Fuel Prices - Units Converted'!M127,'Fuel Prices - Units Converted'!M165) + $F$66</f>
        <v>0.10998076923076926</v>
      </c>
      <c r="L101" s="259">
        <f>$J$86/AVERAGE('Fuel Prices - Units Converted'!N51,'Fuel Prices - Units Converted'!N70,'Fuel Prices - Units Converted'!N89,'Fuel Prices - Units Converted'!N108,'Fuel Prices - Units Converted'!N127,'Fuel Prices - Units Converted'!N165) + $F$66</f>
        <v>0.10998076923076926</v>
      </c>
      <c r="M101" s="259">
        <f>$J$86/AVERAGE('Fuel Prices - Units Converted'!O51,'Fuel Prices - Units Converted'!O70,'Fuel Prices - Units Converted'!O89,'Fuel Prices - Units Converted'!O108,'Fuel Prices - Units Converted'!O127,'Fuel Prices - Units Converted'!O165) + $F$66</f>
        <v>0.10998076923076926</v>
      </c>
      <c r="N101" s="259">
        <f>$J$86/AVERAGE('Fuel Prices - Units Converted'!P51,'Fuel Prices - Units Converted'!P70,'Fuel Prices - Units Converted'!P89,'Fuel Prices - Units Converted'!P108,'Fuel Prices - Units Converted'!P127,'Fuel Prices - Units Converted'!P165) + $F$66</f>
        <v>0.10998076923076926</v>
      </c>
      <c r="O101" s="259">
        <f>$J$86/AVERAGE('Fuel Prices - Units Converted'!Q51,'Fuel Prices - Units Converted'!Q70,'Fuel Prices - Units Converted'!Q89,'Fuel Prices - Units Converted'!Q108,'Fuel Prices - Units Converted'!Q127,'Fuel Prices - Units Converted'!Q165) + $F$66</f>
        <v>0.10998076923076926</v>
      </c>
      <c r="P101" s="259">
        <f>$J$86/AVERAGE('Fuel Prices - Units Converted'!R51,'Fuel Prices - Units Converted'!R70,'Fuel Prices - Units Converted'!R89,'Fuel Prices - Units Converted'!R108,'Fuel Prices - Units Converted'!R127,'Fuel Prices - Units Converted'!R165) + $F$66</f>
        <v>0.10998076923076926</v>
      </c>
      <c r="Q101" s="259">
        <f>$J$86/AVERAGE('Fuel Prices - Units Converted'!S51,'Fuel Prices - Units Converted'!S70,'Fuel Prices - Units Converted'!S89,'Fuel Prices - Units Converted'!S108,'Fuel Prices - Units Converted'!S127,'Fuel Prices - Units Converted'!S165) + $F$66</f>
        <v>0.10998076923076926</v>
      </c>
      <c r="R101" s="259">
        <f>$J$86/AVERAGE('Fuel Prices - Units Converted'!T51,'Fuel Prices - Units Converted'!T70,'Fuel Prices - Units Converted'!T89,'Fuel Prices - Units Converted'!T108,'Fuel Prices - Units Converted'!T127,'Fuel Prices - Units Converted'!T165) + $F$66</f>
        <v>0.10998076923076926</v>
      </c>
      <c r="S101" s="259">
        <f>$J$86/AVERAGE('Fuel Prices - Units Converted'!U51,'Fuel Prices - Units Converted'!U70,'Fuel Prices - Units Converted'!U89,'Fuel Prices - Units Converted'!U108,'Fuel Prices - Units Converted'!U127,'Fuel Prices - Units Converted'!U165) + $F$66</f>
        <v>0.10998076923076926</v>
      </c>
      <c r="T101" s="259">
        <f>$J$86/AVERAGE('Fuel Prices - Units Converted'!V51,'Fuel Prices - Units Converted'!V70,'Fuel Prices - Units Converted'!V89,'Fuel Prices - Units Converted'!V108,'Fuel Prices - Units Converted'!V127,'Fuel Prices - Units Converted'!V165) + $F$66</f>
        <v>0.10998076923076926</v>
      </c>
      <c r="U101" s="259">
        <f>$J$86/AVERAGE('Fuel Prices - Units Converted'!W51,'Fuel Prices - Units Converted'!W70,'Fuel Prices - Units Converted'!W89,'Fuel Prices - Units Converted'!W108,'Fuel Prices - Units Converted'!W127,'Fuel Prices - Units Converted'!W165) + $F$66</f>
        <v>0.10998076923076926</v>
      </c>
      <c r="V101" s="259">
        <f>$J$86/AVERAGE('Fuel Prices - Units Converted'!X51,'Fuel Prices - Units Converted'!X70,'Fuel Prices - Units Converted'!X89,'Fuel Prices - Units Converted'!X108,'Fuel Prices - Units Converted'!X127,'Fuel Prices - Units Converted'!X165) + $F$66</f>
        <v>0.10998076923076926</v>
      </c>
      <c r="W101" s="259">
        <f>$J$86/AVERAGE('Fuel Prices - Units Converted'!Y51,'Fuel Prices - Units Converted'!Y70,'Fuel Prices - Units Converted'!Y89,'Fuel Prices - Units Converted'!Y108,'Fuel Prices - Units Converted'!Y127,'Fuel Prices - Units Converted'!Y165) + $F$66</f>
        <v>0.10998076923076926</v>
      </c>
      <c r="X101" s="259">
        <f>$J$86/AVERAGE('Fuel Prices - Units Converted'!Z51,'Fuel Prices - Units Converted'!Z70,'Fuel Prices - Units Converted'!Z89,'Fuel Prices - Units Converted'!Z108,'Fuel Prices - Units Converted'!Z127,'Fuel Prices - Units Converted'!Z165) + $F$66</f>
        <v>0.10998076923076926</v>
      </c>
      <c r="Y101" s="259">
        <f>$J$86/AVERAGE('Fuel Prices - Units Converted'!AA51,'Fuel Prices - Units Converted'!AA70,'Fuel Prices - Units Converted'!AA89,'Fuel Prices - Units Converted'!AA108,'Fuel Prices - Units Converted'!AA127,'Fuel Prices - Units Converted'!AA165) + $F$66</f>
        <v>0.10998076923076926</v>
      </c>
      <c r="Z101" s="259">
        <f>$J$86/AVERAGE('Fuel Prices - Units Converted'!AB51,'Fuel Prices - Units Converted'!AB70,'Fuel Prices - Units Converted'!AB89,'Fuel Prices - Units Converted'!AB108,'Fuel Prices - Units Converted'!AB127,'Fuel Prices - Units Converted'!AB165) + $F$66</f>
        <v>0.10998076923076926</v>
      </c>
      <c r="AA101" s="259">
        <f>$J$86/AVERAGE('Fuel Prices - Units Converted'!AC51,'Fuel Prices - Units Converted'!AC70,'Fuel Prices - Units Converted'!AC89,'Fuel Prices - Units Converted'!AC108,'Fuel Prices - Units Converted'!AC127,'Fuel Prices - Units Converted'!AC165) + $F$66</f>
        <v>0.10998076923076926</v>
      </c>
      <c r="AB101" s="259">
        <f>$J$86/AVERAGE('Fuel Prices - Units Converted'!AD51,'Fuel Prices - Units Converted'!AD70,'Fuel Prices - Units Converted'!AD89,'Fuel Prices - Units Converted'!AD108,'Fuel Prices - Units Converted'!AD127,'Fuel Prices - Units Converted'!AD165) + $F$66</f>
        <v>0.10998076923076926</v>
      </c>
      <c r="AC101" s="259">
        <f>$J$86/AVERAGE('Fuel Prices - Units Converted'!AE51,'Fuel Prices - Units Converted'!AE70,'Fuel Prices - Units Converted'!AE89,'Fuel Prices - Units Converted'!AE108,'Fuel Prices - Units Converted'!AE127,'Fuel Prices - Units Converted'!AE165) + $F$66</f>
        <v>0.10998076923076926</v>
      </c>
      <c r="AD101" s="259">
        <f>$J$86/AVERAGE('Fuel Prices - Units Converted'!AF51,'Fuel Prices - Units Converted'!AF70,'Fuel Prices - Units Converted'!AF89,'Fuel Prices - Units Converted'!AF108,'Fuel Prices - Units Converted'!AF127,'Fuel Prices - Units Converted'!AF165) + $F$66</f>
        <v>0.10998076923076926</v>
      </c>
      <c r="AE101" s="259">
        <f>$J$86/AVERAGE('Fuel Prices - Units Converted'!AG51,'Fuel Prices - Units Converted'!AG70,'Fuel Prices - Units Converted'!AG89,'Fuel Prices - Units Converted'!AG108,'Fuel Prices - Units Converted'!AG127,'Fuel Prices - Units Converted'!AG165) + $F$66</f>
        <v>0.10998076923076926</v>
      </c>
      <c r="AF101" s="259">
        <f>$J$86/AVERAGE('Fuel Prices - Units Converted'!AH51,'Fuel Prices - Units Converted'!AH70,'Fuel Prices - Units Converted'!AH89,'Fuel Prices - Units Converted'!AH108,'Fuel Prices - Units Converted'!AH127,'Fuel Prices - Units Converted'!AH165) + $F$66</f>
        <v>0.10998076923076926</v>
      </c>
      <c r="AG101" s="259">
        <f>$J$86/AVERAGE('Fuel Prices - Units Converted'!AI51,'Fuel Prices - Units Converted'!AI70,'Fuel Prices - Units Converted'!AI89,'Fuel Prices - Units Converted'!AI108,'Fuel Prices - Units Converted'!AI127,'Fuel Prices - Units Converted'!AI165) + $F$66</f>
        <v>0.10998076923076926</v>
      </c>
      <c r="AH101" s="259">
        <f>$J$86/AVERAGE('Fuel Prices - Units Converted'!AJ51,'Fuel Prices - Units Converted'!AJ70,'Fuel Prices - Units Converted'!AJ89,'Fuel Prices - Units Converted'!AJ108,'Fuel Prices - Units Converted'!AJ127,'Fuel Prices - Units Converted'!AJ165) + $F$66</f>
        <v>0.10998076923076926</v>
      </c>
    </row>
    <row r="102" spans="1:34" s="259" customFormat="1">
      <c r="A102" s="272" t="s">
        <v>595</v>
      </c>
      <c r="B102" s="259">
        <f>$K$86/'Fuel Prices - Units Converted'!D43 + $F$66</f>
        <v>0.10998076923076926</v>
      </c>
      <c r="C102" s="259">
        <f>$K$86/'Fuel Prices - Units Converted'!E43 + $F$66</f>
        <v>0.10998076923076926</v>
      </c>
      <c r="D102" s="259">
        <f>$K$86/'Fuel Prices - Units Converted'!F43 + $F$66</f>
        <v>0.10998076923076926</v>
      </c>
      <c r="E102" s="259">
        <f>$K$86/'Fuel Prices - Units Converted'!G43 + $F$66</f>
        <v>0.10998076923076926</v>
      </c>
      <c r="F102" s="259">
        <f>$K$86/'Fuel Prices - Units Converted'!H43 + $F$66</f>
        <v>0.10998076923076926</v>
      </c>
      <c r="G102" s="259">
        <f>$K$86/'Fuel Prices - Units Converted'!I43 + $F$66</f>
        <v>0.10998076923076926</v>
      </c>
      <c r="H102" s="259">
        <f>$K$86/'Fuel Prices - Units Converted'!J43 + $F$66</f>
        <v>0.10998076923076926</v>
      </c>
      <c r="I102" s="259">
        <f>$K$86/'Fuel Prices - Units Converted'!K43 + $F$66</f>
        <v>0.10998076923076926</v>
      </c>
      <c r="J102" s="259">
        <f>$K$86/'Fuel Prices - Units Converted'!L43 + $F$66</f>
        <v>0.10998076923076926</v>
      </c>
      <c r="K102" s="259">
        <f>$K$86/'Fuel Prices - Units Converted'!M43 + $F$66</f>
        <v>0.10998076923076926</v>
      </c>
      <c r="L102" s="259">
        <f>$K$86/'Fuel Prices - Units Converted'!N43 + $F$66</f>
        <v>0.10998076923076926</v>
      </c>
      <c r="M102" s="259">
        <f>$K$86/'Fuel Prices - Units Converted'!O43 + $F$66</f>
        <v>0.10998076923076926</v>
      </c>
      <c r="N102" s="259">
        <f>$K$86/'Fuel Prices - Units Converted'!P43 + $F$66</f>
        <v>0.10998076923076926</v>
      </c>
      <c r="O102" s="259">
        <f>$K$86/'Fuel Prices - Units Converted'!Q43 + $F$66</f>
        <v>0.10998076923076926</v>
      </c>
      <c r="P102" s="259">
        <f>$K$86/'Fuel Prices - Units Converted'!R43 + $F$66</f>
        <v>0.10998076923076926</v>
      </c>
      <c r="Q102" s="259">
        <f>$K$86/'Fuel Prices - Units Converted'!S43 + $F$66</f>
        <v>0.10998076923076926</v>
      </c>
      <c r="R102" s="259">
        <f>$K$86/'Fuel Prices - Units Converted'!T43 + $F$66</f>
        <v>0.10998076923076926</v>
      </c>
      <c r="S102" s="259">
        <f>$K$86/'Fuel Prices - Units Converted'!U43 + $F$66</f>
        <v>0.10998076923076926</v>
      </c>
      <c r="T102" s="259">
        <f>$K$86/'Fuel Prices - Units Converted'!V43 + $F$66</f>
        <v>0.10998076923076926</v>
      </c>
      <c r="U102" s="259">
        <f>$K$86/'Fuel Prices - Units Converted'!W43 + $F$66</f>
        <v>0.10998076923076926</v>
      </c>
      <c r="V102" s="259">
        <f>$K$86/'Fuel Prices - Units Converted'!X43 + $F$66</f>
        <v>0.10998076923076926</v>
      </c>
      <c r="W102" s="259">
        <f>$K$86/'Fuel Prices - Units Converted'!Y43 + $F$66</f>
        <v>0.10998076923076926</v>
      </c>
      <c r="X102" s="259">
        <f>$K$86/'Fuel Prices - Units Converted'!Z43 + $F$66</f>
        <v>0.10998076923076926</v>
      </c>
      <c r="Y102" s="259">
        <f>$K$86/'Fuel Prices - Units Converted'!AA43 + $F$66</f>
        <v>0.10998076923076926</v>
      </c>
      <c r="Z102" s="259">
        <f>$K$86/'Fuel Prices - Units Converted'!AB43 + $F$66</f>
        <v>0.10998076923076926</v>
      </c>
      <c r="AA102" s="259">
        <f>$K$86/'Fuel Prices - Units Converted'!AC43 + $F$66</f>
        <v>0.10998076923076926</v>
      </c>
      <c r="AB102" s="259">
        <f>$K$86/'Fuel Prices - Units Converted'!AD43 + $F$66</f>
        <v>0.10998076923076926</v>
      </c>
      <c r="AC102" s="259">
        <f>$K$86/'Fuel Prices - Units Converted'!AE43 + $F$66</f>
        <v>0.10998076923076926</v>
      </c>
      <c r="AD102" s="259">
        <f>$K$86/'Fuel Prices - Units Converted'!AF43 + $F$66</f>
        <v>0.10998076923076926</v>
      </c>
      <c r="AE102" s="259">
        <f>$K$86/'Fuel Prices - Units Converted'!AG43 + $F$66</f>
        <v>0.10998076923076926</v>
      </c>
      <c r="AF102" s="259">
        <f>$K$86/'Fuel Prices - Units Converted'!AH43 + $F$66</f>
        <v>0.10998076923076926</v>
      </c>
      <c r="AG102" s="259">
        <f>$K$86/'Fuel Prices - Units Converted'!AI43 + $F$66</f>
        <v>0.10998076923076926</v>
      </c>
      <c r="AH102" s="259">
        <f>$K$86/'Fuel Prices - Units Converted'!AJ43 + $F$66</f>
        <v>0.10998076923076926</v>
      </c>
    </row>
    <row r="103" spans="1:34" s="259" customFormat="1"/>
    <row r="108" spans="1:34">
      <c r="B108" s="1"/>
      <c r="C108" s="1"/>
      <c r="D108" s="1"/>
      <c r="E108" s="1"/>
      <c r="F108" s="1"/>
      <c r="G108" s="1"/>
      <c r="H108" s="1"/>
      <c r="I108" s="1"/>
      <c r="J108" s="1"/>
      <c r="K108" s="1"/>
      <c r="L108" s="1"/>
    </row>
    <row r="109" spans="1:34" ht="15.75" customHeight="1">
      <c r="A109" s="1"/>
      <c r="B109" s="266"/>
      <c r="C109" s="266"/>
      <c r="D109" s="266"/>
      <c r="E109" s="266"/>
      <c r="F109" s="266"/>
      <c r="G109" s="266"/>
      <c r="H109" s="266"/>
      <c r="I109" s="266"/>
      <c r="J109" s="266"/>
      <c r="K109" s="266"/>
      <c r="L109" s="241"/>
    </row>
    <row r="110" spans="1:34" ht="18">
      <c r="A110" s="1"/>
      <c r="B110" s="266"/>
      <c r="C110" s="266"/>
      <c r="D110" s="266"/>
      <c r="E110" s="266"/>
      <c r="F110" s="266"/>
      <c r="G110" s="266"/>
      <c r="H110" s="266"/>
      <c r="I110" s="266"/>
      <c r="J110" s="266"/>
      <c r="K110" s="266"/>
      <c r="L110" s="241"/>
    </row>
    <row r="111" spans="1:34" ht="18">
      <c r="A111" s="1"/>
      <c r="B111" s="266"/>
      <c r="C111" s="266"/>
      <c r="D111" s="266"/>
      <c r="E111" s="266"/>
      <c r="F111" s="266"/>
      <c r="G111" s="266"/>
      <c r="H111" s="266"/>
      <c r="I111" s="266"/>
      <c r="J111" s="266"/>
      <c r="K111" s="266"/>
      <c r="L111" s="241"/>
    </row>
    <row r="112" spans="1:34" ht="18">
      <c r="A112" s="1"/>
      <c r="B112" s="266"/>
      <c r="C112" s="266"/>
      <c r="D112" s="266"/>
      <c r="E112" s="266"/>
      <c r="F112" s="266"/>
      <c r="G112" s="266"/>
      <c r="H112" s="266"/>
      <c r="I112" s="266"/>
      <c r="J112" s="266"/>
      <c r="K112" s="266"/>
      <c r="L112" s="241"/>
    </row>
    <row r="113" spans="1:12" ht="18">
      <c r="A113" s="1"/>
      <c r="B113" s="266"/>
      <c r="C113" s="266"/>
      <c r="D113" s="266"/>
      <c r="E113" s="266"/>
      <c r="F113" s="266"/>
      <c r="G113" s="266"/>
      <c r="H113" s="266"/>
      <c r="I113" s="266"/>
      <c r="J113" s="266"/>
      <c r="K113" s="266"/>
      <c r="L113" s="241"/>
    </row>
    <row r="114" spans="1:12" ht="18">
      <c r="A114" s="1"/>
      <c r="B114" s="266"/>
      <c r="C114" s="266"/>
      <c r="D114" s="266"/>
      <c r="E114" s="266"/>
      <c r="F114" s="266"/>
      <c r="G114" s="266"/>
      <c r="H114" s="266"/>
      <c r="I114" s="266"/>
      <c r="J114" s="266"/>
      <c r="K114" s="266"/>
    </row>
    <row r="115" spans="1:12" ht="18">
      <c r="A115" s="1"/>
      <c r="B115" s="266"/>
      <c r="C115" s="266"/>
      <c r="D115" s="266"/>
      <c r="E115" s="266"/>
      <c r="F115" s="266"/>
      <c r="G115" s="266"/>
      <c r="H115" s="266"/>
      <c r="I115" s="266"/>
      <c r="J115" s="266"/>
      <c r="K115" s="266"/>
    </row>
    <row r="116" spans="1:12" ht="18">
      <c r="A116" s="1"/>
      <c r="B116" s="266"/>
      <c r="C116" s="266"/>
      <c r="D116" s="266"/>
      <c r="E116" s="266"/>
      <c r="F116" s="266"/>
      <c r="G116" s="266"/>
      <c r="H116" s="266"/>
      <c r="I116" s="266"/>
      <c r="J116" s="266"/>
      <c r="K116" s="266"/>
      <c r="L116" s="241"/>
    </row>
    <row r="117" spans="1:12" ht="18">
      <c r="A117" s="266"/>
      <c r="B117" s="266"/>
      <c r="C117" s="266"/>
      <c r="D117" s="266"/>
      <c r="E117" s="266"/>
      <c r="F117" s="266"/>
      <c r="G117" s="266"/>
      <c r="H117" s="266"/>
      <c r="I117" s="266"/>
      <c r="J117" s="266"/>
      <c r="K117" s="266"/>
      <c r="L117" s="241"/>
    </row>
    <row r="118" spans="1:12" ht="18">
      <c r="A118" s="266"/>
      <c r="B118" s="266"/>
      <c r="C118" s="266"/>
      <c r="D118" s="266"/>
      <c r="E118" s="266"/>
      <c r="F118" s="266"/>
      <c r="G118" s="266"/>
      <c r="H118" s="266"/>
      <c r="I118" s="266"/>
      <c r="J118" s="266"/>
      <c r="K118" s="266"/>
    </row>
    <row r="119" spans="1:12" ht="18">
      <c r="A119" s="271"/>
      <c r="B119" s="271"/>
      <c r="C119" s="271"/>
      <c r="D119" s="271"/>
      <c r="E119" s="271"/>
      <c r="F119" s="271"/>
      <c r="G119" s="271"/>
      <c r="H119" s="271"/>
      <c r="I119" s="271"/>
      <c r="J119" s="271"/>
      <c r="K119" s="271"/>
    </row>
    <row r="120" spans="1:12" ht="18">
      <c r="A120" s="240"/>
      <c r="B120" s="245"/>
      <c r="C120" s="245"/>
      <c r="D120" s="245"/>
      <c r="E120" s="245"/>
      <c r="F120" s="245"/>
      <c r="G120" s="245"/>
      <c r="H120" s="245"/>
      <c r="I120" s="245"/>
      <c r="J120" s="245"/>
      <c r="K120" s="245"/>
    </row>
    <row r="121" spans="1:12" ht="18">
      <c r="A121" s="240"/>
      <c r="B121" s="245"/>
      <c r="C121" s="245"/>
      <c r="D121" s="245"/>
      <c r="E121" s="245"/>
      <c r="F121" s="245"/>
      <c r="G121" s="245"/>
      <c r="H121" s="245"/>
      <c r="I121" s="245"/>
      <c r="J121" s="245"/>
      <c r="K121" s="245"/>
      <c r="L121" s="241"/>
    </row>
    <row r="122" spans="1:12" ht="18">
      <c r="A122" s="240"/>
      <c r="B122" s="245"/>
      <c r="C122" s="245"/>
      <c r="D122" s="245"/>
      <c r="E122" s="245"/>
      <c r="F122" s="245"/>
      <c r="G122" s="245"/>
      <c r="H122" s="245"/>
      <c r="I122" s="245"/>
      <c r="J122" s="245"/>
      <c r="K122" s="245"/>
      <c r="L122" s="241"/>
    </row>
    <row r="123" spans="1:12" ht="18">
      <c r="A123" s="267"/>
      <c r="B123" s="268"/>
      <c r="C123" s="268"/>
      <c r="D123" s="268"/>
      <c r="E123" s="268"/>
      <c r="F123" s="268"/>
      <c r="G123" s="268"/>
      <c r="H123" s="268"/>
      <c r="I123" s="268"/>
      <c r="J123" s="268"/>
      <c r="K123" s="268"/>
      <c r="L123" s="241"/>
    </row>
    <row r="124" spans="1:12" ht="18">
      <c r="B124" s="266"/>
      <c r="C124" s="266"/>
      <c r="D124" s="266"/>
      <c r="E124" s="266"/>
      <c r="F124" s="266"/>
      <c r="G124" s="266"/>
      <c r="H124" s="266"/>
      <c r="I124" s="266"/>
      <c r="J124" s="266"/>
      <c r="K124" s="266"/>
    </row>
    <row r="125" spans="1:12" ht="18">
      <c r="B125" s="266"/>
      <c r="C125" s="266"/>
      <c r="D125" s="266"/>
      <c r="E125" s="266"/>
      <c r="F125" s="266"/>
      <c r="G125" s="266"/>
      <c r="H125" s="266"/>
      <c r="I125" s="266"/>
      <c r="J125" s="266"/>
      <c r="K125" s="266"/>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topLeftCell="A15" workbookViewId="0">
      <selection activeCell="A32" sqref="A3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596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597</v>
      </c>
      <c r="B2" s="1">
        <f>'Fuel Prices - Units Converted'!D30</f>
        <v>3.378586885738675E-5</v>
      </c>
      <c r="C2" s="1">
        <f>'Fuel Prices - Units Converted'!E30</f>
        <v>3.3955827138293251E-5</v>
      </c>
      <c r="D2" s="1">
        <f>'Fuel Prices - Units Converted'!F30</f>
        <v>3.4451233116725528E-5</v>
      </c>
      <c r="E2" s="1">
        <f>'Fuel Prices - Units Converted'!G30</f>
        <v>3.4868188072618201E-5</v>
      </c>
      <c r="F2" s="1">
        <f>'Fuel Prices - Units Converted'!H30</f>
        <v>3.5096142934017999E-5</v>
      </c>
      <c r="G2" s="1">
        <f>'Fuel Prices - Units Converted'!I30</f>
        <v>3.5343221986966403E-5</v>
      </c>
      <c r="H2" s="1">
        <f>'Fuel Prices - Units Converted'!J30</f>
        <v>3.5584769477269002E-5</v>
      </c>
      <c r="I2" s="1">
        <f>'Fuel Prices - Units Converted'!K30</f>
        <v>3.5820358350716281E-5</v>
      </c>
      <c r="J2" s="1">
        <f>'Fuel Prices - Units Converted'!L30</f>
        <v>3.6063743210086569E-5</v>
      </c>
      <c r="K2" s="1">
        <f>'Fuel Prices - Units Converted'!M30</f>
        <v>3.6291927391212925E-5</v>
      </c>
      <c r="L2" s="1">
        <f>'Fuel Prices - Units Converted'!N30</f>
        <v>3.6505575034631901E-5</v>
      </c>
      <c r="M2" s="1">
        <f>'Fuel Prices - Units Converted'!O30</f>
        <v>3.670625551073209E-5</v>
      </c>
      <c r="N2" s="1">
        <f>'Fuel Prices - Units Converted'!P30</f>
        <v>3.6894205735183741E-5</v>
      </c>
      <c r="O2" s="1">
        <f>'Fuel Prices - Units Converted'!Q30</f>
        <v>3.7079790678216546E-5</v>
      </c>
      <c r="P2" s="1">
        <f>'Fuel Prices - Units Converted'!R30</f>
        <v>3.7265529986582652E-5</v>
      </c>
      <c r="Q2" s="1">
        <f>'Fuel Prices - Units Converted'!S30</f>
        <v>3.745080620066712E-5</v>
      </c>
      <c r="R2" s="1">
        <f>'Fuel Prices - Units Converted'!T30</f>
        <v>3.763674618075943E-5</v>
      </c>
      <c r="S2" s="1">
        <f>'Fuel Prices - Units Converted'!U30</f>
        <v>3.7822979452235976E-5</v>
      </c>
      <c r="T2" s="1">
        <f>'Fuel Prices - Units Converted'!V30</f>
        <v>3.8010447634352237E-5</v>
      </c>
      <c r="U2" s="1">
        <f>'Fuel Prices - Units Converted'!W30</f>
        <v>3.8197715143596909E-5</v>
      </c>
      <c r="V2" s="1">
        <f>'Fuel Prices - Units Converted'!X30</f>
        <v>3.8384534997842147E-5</v>
      </c>
      <c r="W2" s="1">
        <f>'Fuel Prices - Units Converted'!Y30</f>
        <v>3.8571540088540108E-5</v>
      </c>
      <c r="X2" s="1">
        <f>'Fuel Prices - Units Converted'!Z30</f>
        <v>3.8757526377888747E-5</v>
      </c>
      <c r="Y2" s="1">
        <f>'Fuel Prices - Units Converted'!AA30</f>
        <v>3.8944793888278784E-5</v>
      </c>
      <c r="Z2" s="1">
        <f>'Fuel Prices - Units Converted'!AB30</f>
        <v>3.9131135213541557E-5</v>
      </c>
      <c r="AA2" s="1">
        <f>'Fuel Prices - Units Converted'!AC30</f>
        <v>3.9317553722616271E-5</v>
      </c>
      <c r="AB2" s="1">
        <f>'Fuel Prices - Units Converted'!AD30</f>
        <v>3.9503709810853592E-5</v>
      </c>
      <c r="AC2" s="1">
        <f>'Fuel Prices - Units Converted'!AE30</f>
        <v>3.969048335584244E-5</v>
      </c>
      <c r="AD2" s="1">
        <f>'Fuel Prices - Units Converted'!AF30</f>
        <v>3.9876485082182527E-5</v>
      </c>
      <c r="AE2" s="1">
        <f>'Fuel Prices - Units Converted'!AG30</f>
        <v>4.0063845209939912E-5</v>
      </c>
      <c r="AF2" s="1">
        <f>'Fuel Prices - Units Converted'!AH30</f>
        <v>4.025009391611731E-5</v>
      </c>
      <c r="AG2" s="1">
        <f>'Fuel Prices - Units Converted'!AI30</f>
        <v>4.0436898335089053E-5</v>
      </c>
      <c r="AH2" s="1">
        <f>'Fuel Prices - Units Converted'!AJ30</f>
        <v>4.0611636354321154E-5</v>
      </c>
    </row>
    <row r="3" spans="1:36">
      <c r="A3" s="1" t="s">
        <v>598</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599</v>
      </c>
      <c r="B4" s="1">
        <f>'Fuel Prices - Units Converted'!D68</f>
        <v>3.378586885738675E-5</v>
      </c>
      <c r="C4" s="1">
        <f>'Fuel Prices - Units Converted'!E68</f>
        <v>3.3955827138293251E-5</v>
      </c>
      <c r="D4" s="1">
        <f>'Fuel Prices - Units Converted'!F68</f>
        <v>3.4451233116725528E-5</v>
      </c>
      <c r="E4" s="1">
        <f>'Fuel Prices - Units Converted'!G68</f>
        <v>3.4868188072618201E-5</v>
      </c>
      <c r="F4" s="1">
        <f>'Fuel Prices - Units Converted'!H68</f>
        <v>3.5096142934017999E-5</v>
      </c>
      <c r="G4" s="1">
        <f>'Fuel Prices - Units Converted'!I68</f>
        <v>3.5343221986966403E-5</v>
      </c>
      <c r="H4" s="1">
        <f>'Fuel Prices - Units Converted'!J68</f>
        <v>3.5584769477269002E-5</v>
      </c>
      <c r="I4" s="1">
        <f>'Fuel Prices - Units Converted'!K68</f>
        <v>3.5820358350716281E-5</v>
      </c>
      <c r="J4" s="1">
        <f>'Fuel Prices - Units Converted'!L68</f>
        <v>3.6063743210086569E-5</v>
      </c>
      <c r="K4" s="1">
        <f>'Fuel Prices - Units Converted'!M68</f>
        <v>3.6291927391212925E-5</v>
      </c>
      <c r="L4" s="1">
        <f>'Fuel Prices - Units Converted'!N68</f>
        <v>3.6505575034631901E-5</v>
      </c>
      <c r="M4" s="1">
        <f>'Fuel Prices - Units Converted'!O68</f>
        <v>3.670625551073209E-5</v>
      </c>
      <c r="N4" s="1">
        <f>'Fuel Prices - Units Converted'!P68</f>
        <v>3.6894205735183741E-5</v>
      </c>
      <c r="O4" s="1">
        <f>'Fuel Prices - Units Converted'!Q68</f>
        <v>3.7079790678216546E-5</v>
      </c>
      <c r="P4" s="1">
        <f>'Fuel Prices - Units Converted'!R68</f>
        <v>3.7265529986582652E-5</v>
      </c>
      <c r="Q4" s="1">
        <f>'Fuel Prices - Units Converted'!S68</f>
        <v>3.745080620066712E-5</v>
      </c>
      <c r="R4" s="1">
        <f>'Fuel Prices - Units Converted'!T68</f>
        <v>3.763674618075943E-5</v>
      </c>
      <c r="S4" s="1">
        <f>'Fuel Prices - Units Converted'!U68</f>
        <v>3.7822979452235976E-5</v>
      </c>
      <c r="T4" s="1">
        <f>'Fuel Prices - Units Converted'!V68</f>
        <v>3.8010447634352237E-5</v>
      </c>
      <c r="U4" s="1">
        <f>'Fuel Prices - Units Converted'!W68</f>
        <v>3.8197715143596909E-5</v>
      </c>
      <c r="V4" s="1">
        <f>'Fuel Prices - Units Converted'!X68</f>
        <v>3.8384534997842147E-5</v>
      </c>
      <c r="W4" s="1">
        <f>'Fuel Prices - Units Converted'!Y68</f>
        <v>3.8571540088540108E-5</v>
      </c>
      <c r="X4" s="1">
        <f>'Fuel Prices - Units Converted'!Z68</f>
        <v>3.8757526377888747E-5</v>
      </c>
      <c r="Y4" s="1">
        <f>'Fuel Prices - Units Converted'!AA68</f>
        <v>3.8944793888278784E-5</v>
      </c>
      <c r="Z4" s="1">
        <f>'Fuel Prices - Units Converted'!AB68</f>
        <v>3.9131135213541557E-5</v>
      </c>
      <c r="AA4" s="1">
        <f>'Fuel Prices - Units Converted'!AC68</f>
        <v>3.9317553722616271E-5</v>
      </c>
      <c r="AB4" s="1">
        <f>'Fuel Prices - Units Converted'!AD68</f>
        <v>3.9503709810853592E-5</v>
      </c>
      <c r="AC4" s="1">
        <f>'Fuel Prices - Units Converted'!AE68</f>
        <v>3.969048335584244E-5</v>
      </c>
      <c r="AD4" s="1">
        <f>'Fuel Prices - Units Converted'!AF68</f>
        <v>3.9876485082182527E-5</v>
      </c>
      <c r="AE4" s="1">
        <f>'Fuel Prices - Units Converted'!AG68</f>
        <v>4.0063845209939912E-5</v>
      </c>
      <c r="AF4" s="1">
        <f>'Fuel Prices - Units Converted'!AH68</f>
        <v>4.025009391611731E-5</v>
      </c>
      <c r="AG4" s="1">
        <f>'Fuel Prices - Units Converted'!AI68</f>
        <v>4.0436898335089053E-5</v>
      </c>
      <c r="AH4" s="1">
        <f>'Fuel Prices - Units Converted'!AJ68</f>
        <v>4.0611636354321154E-5</v>
      </c>
    </row>
    <row r="5" spans="1:36">
      <c r="A5" s="1" t="s">
        <v>600</v>
      </c>
      <c r="B5" s="1">
        <f>'Fuel Prices - Units Converted'!D87</f>
        <v>2.5979927812896519E-5</v>
      </c>
      <c r="C5" s="1">
        <f>'Fuel Prices - Units Converted'!E87</f>
        <v>2.6104804495740102E-5</v>
      </c>
      <c r="D5" s="1">
        <f>'Fuel Prices - Units Converted'!F87</f>
        <v>2.6600210474172378E-5</v>
      </c>
      <c r="E5" s="1">
        <f>'Fuel Prices - Units Converted'!G87</f>
        <v>2.701716543006513E-5</v>
      </c>
      <c r="F5" s="1">
        <f>'Fuel Prices - Units Converted'!H87</f>
        <v>2.7245120291464927E-5</v>
      </c>
      <c r="G5" s="1">
        <f>'Fuel Prices - Units Converted'!I87</f>
        <v>2.7492199344413254E-5</v>
      </c>
      <c r="H5" s="1">
        <f>'Fuel Prices - Units Converted'!J87</f>
        <v>2.7733430290489875E-5</v>
      </c>
      <c r="I5" s="1">
        <f>'Fuel Prices - Units Converted'!K87</f>
        <v>2.7968701395334849E-5</v>
      </c>
      <c r="J5" s="1">
        <f>'Fuel Prices - Units Converted'!L87</f>
        <v>2.82114482624485E-5</v>
      </c>
      <c r="K5" s="1">
        <f>'Fuel Prices - Units Converted'!M87</f>
        <v>2.8438671756576994E-5</v>
      </c>
      <c r="L5" s="1">
        <f>'Fuel Prices - Units Converted'!N87</f>
        <v>2.8651033533998397E-5</v>
      </c>
      <c r="M5" s="1">
        <f>'Fuel Prices - Units Converted'!O87</f>
        <v>2.8850100465953604E-5</v>
      </c>
      <c r="N5" s="1">
        <f>'Fuel Prices - Units Converted'!P87</f>
        <v>2.9036106954075304E-5</v>
      </c>
      <c r="O5" s="1">
        <f>'Fuel Prices - Units Converted'!Q87</f>
        <v>2.9216789832823113E-5</v>
      </c>
      <c r="P5" s="1">
        <f>'Fuel Prices - Units Converted'!R87</f>
        <v>2.9397615646337712E-5</v>
      </c>
      <c r="Q5" s="1">
        <f>'Fuel Prices - Units Converted'!S87</f>
        <v>2.957801264638929E-5</v>
      </c>
      <c r="R5" s="1">
        <f>'Fuel Prices - Units Converted'!T87</f>
        <v>2.9759024280483844E-5</v>
      </c>
      <c r="S5" s="1">
        <f>'Fuel Prices - Units Converted'!U87</f>
        <v>2.9940307494758447E-5</v>
      </c>
      <c r="T5" s="1">
        <f>'Fuel Prices - Units Converted'!V87</f>
        <v>3.012273421179215E-5</v>
      </c>
      <c r="U5" s="1">
        <f>'Fuel Prices - Units Converted'!W87</f>
        <v>3.0304975110536662E-5</v>
      </c>
      <c r="V5" s="1">
        <f>'Fuel Prices - Units Converted'!X87</f>
        <v>3.0486801488607507E-5</v>
      </c>
      <c r="W5" s="1">
        <f>'Fuel Prices - Units Converted'!Y87</f>
        <v>3.0668799392750838E-5</v>
      </c>
      <c r="X5" s="1">
        <f>'Fuel Prices - Units Converted'!Z87</f>
        <v>3.0849853906359083E-5</v>
      </c>
      <c r="Y5" s="1">
        <f>'Fuel Prices - Units Converted'!AA87</f>
        <v>3.1032094805103591E-5</v>
      </c>
      <c r="Z5" s="1">
        <f>'Fuel Prices - Units Converted'!AB87</f>
        <v>3.1213478076349254E-5</v>
      </c>
      <c r="AA5" s="1">
        <f>'Fuel Prices - Units Converted'!AC87</f>
        <v>3.1394932816123611E-5</v>
      </c>
      <c r="AB5" s="1">
        <f>'Fuel Prices - Units Converted'!AD87</f>
        <v>3.1576144562442241E-5</v>
      </c>
      <c r="AC5" s="1">
        <f>'Fuel Prices - Units Converted'!AE87</f>
        <v>3.1757928059853956E-5</v>
      </c>
      <c r="AD5" s="1">
        <f>'Fuel Prices - Units Converted'!AF87</f>
        <v>3.1938996868542457E-5</v>
      </c>
      <c r="AE5" s="1">
        <f>'Fuel Prices - Units Converted'!AG87</f>
        <v>3.2121323528605103E-5</v>
      </c>
      <c r="AF5" s="1">
        <f>'Fuel Prices - Units Converted'!AH87</f>
        <v>3.2302621037959906E-5</v>
      </c>
      <c r="AG5" s="1">
        <f>'Fuel Prices - Units Converted'!AI87</f>
        <v>3.2484433121523289E-5</v>
      </c>
      <c r="AH5" s="1">
        <f>'Fuel Prices - Units Converted'!AJ87</f>
        <v>3.265431980161341E-5</v>
      </c>
    </row>
    <row r="6" spans="1:36">
      <c r="A6" s="1" t="s">
        <v>601</v>
      </c>
      <c r="B6" s="1">
        <f>'Fuel Prices - Units Converted'!D106</f>
        <v>1.7469170669836799E-5</v>
      </c>
      <c r="C6" s="1">
        <f>'Fuel Prices - Units Converted'!E106</f>
        <v>1.7376486571627825E-5</v>
      </c>
      <c r="D6" s="1">
        <f>'Fuel Prices - Units Converted'!F106</f>
        <v>1.7908025284098754E-5</v>
      </c>
      <c r="E6" s="1">
        <f>'Fuel Prices - Units Converted'!G106</f>
        <v>1.85155407146044E-5</v>
      </c>
      <c r="F6" s="1">
        <f>'Fuel Prices - Units Converted'!H106</f>
        <v>1.8881807060727809E-5</v>
      </c>
      <c r="G6" s="1">
        <f>'Fuel Prices - Units Converted'!I106</f>
        <v>1.9157226822068668E-5</v>
      </c>
      <c r="H6" s="1">
        <f>'Fuel Prices - Units Converted'!J106</f>
        <v>1.9423300664131528E-5</v>
      </c>
      <c r="I6" s="1">
        <f>'Fuel Prices - Units Converted'!K106</f>
        <v>1.9683725575955913E-5</v>
      </c>
      <c r="J6" s="1">
        <f>'Fuel Prices - Units Converted'!L106</f>
        <v>1.9904111440443043E-5</v>
      </c>
      <c r="K6" s="1">
        <f>'Fuel Prices - Units Converted'!M106</f>
        <v>2.0088824322480949E-5</v>
      </c>
      <c r="L6" s="1">
        <f>'Fuel Prices - Units Converted'!N106</f>
        <v>2.0248246015777509E-5</v>
      </c>
      <c r="M6" s="1">
        <f>'Fuel Prices - Units Converted'!O106</f>
        <v>2.0422968448979788E-5</v>
      </c>
      <c r="N6" s="1">
        <f>'Fuel Prices - Units Converted'!P106</f>
        <v>2.0586611988977543E-5</v>
      </c>
      <c r="O6" s="1">
        <f>'Fuel Prices - Units Converted'!Q106</f>
        <v>2.0748593853769137E-5</v>
      </c>
      <c r="P6" s="1">
        <f>'Fuel Prices - Units Converted'!R106</f>
        <v>2.0950254118896547E-5</v>
      </c>
      <c r="Q6" s="1">
        <f>'Fuel Prices - Units Converted'!S106</f>
        <v>2.1146879468233723E-5</v>
      </c>
      <c r="R6" s="1">
        <f>'Fuel Prices - Units Converted'!T106</f>
        <v>2.1363327387005477E-5</v>
      </c>
      <c r="S6" s="1">
        <f>'Fuel Prices - Units Converted'!U106</f>
        <v>2.1578666463289337E-5</v>
      </c>
      <c r="T6" s="1">
        <f>'Fuel Prices - Units Converted'!V106</f>
        <v>2.178944777129403E-5</v>
      </c>
      <c r="U6" s="1">
        <f>'Fuel Prices - Units Converted'!W106</f>
        <v>2.1892569423198111E-5</v>
      </c>
      <c r="V6" s="1">
        <f>'Fuel Prices - Units Converted'!X106</f>
        <v>2.2068952399357393E-5</v>
      </c>
      <c r="W6" s="1">
        <f>'Fuel Prices - Units Converted'!Y106</f>
        <v>2.2241939809524995E-5</v>
      </c>
      <c r="X6" s="1">
        <f>'Fuel Prices - Units Converted'!Z106</f>
        <v>2.2425772629754737E-5</v>
      </c>
      <c r="Y6" s="1">
        <f>'Fuel Prices - Units Converted'!AA106</f>
        <v>2.2641626774107454E-5</v>
      </c>
      <c r="Z6" s="1">
        <f>'Fuel Prices - Units Converted'!AB106</f>
        <v>2.2898985304638745E-5</v>
      </c>
      <c r="AA6" s="1">
        <f>'Fuel Prices - Units Converted'!AC106</f>
        <v>2.3047310487604399E-5</v>
      </c>
      <c r="AB6" s="1">
        <f>'Fuel Prices - Units Converted'!AD106</f>
        <v>2.3203257481855269E-5</v>
      </c>
      <c r="AC6" s="1">
        <f>'Fuel Prices - Units Converted'!AE106</f>
        <v>2.3414791987435709E-5</v>
      </c>
      <c r="AD6" s="1">
        <f>'Fuel Prices - Units Converted'!AF106</f>
        <v>2.3619967341275101E-5</v>
      </c>
      <c r="AE6" s="1">
        <f>'Fuel Prices - Units Converted'!AG106</f>
        <v>2.3822044275878608E-5</v>
      </c>
      <c r="AF6" s="1">
        <f>'Fuel Prices - Units Converted'!AH106</f>
        <v>2.4033591804446226E-5</v>
      </c>
      <c r="AG6" s="1">
        <f>'Fuel Prices - Units Converted'!AI106</f>
        <v>2.4235950282618031E-5</v>
      </c>
      <c r="AH6" s="1">
        <f>'Fuel Prices - Units Converted'!AJ106</f>
        <v>2.4394262005423644E-5</v>
      </c>
    </row>
    <row r="7" spans="1:36">
      <c r="A7" s="1" t="s">
        <v>602</v>
      </c>
      <c r="B7" s="1">
        <f>B6</f>
        <v>1.7469170669836799E-5</v>
      </c>
      <c r="C7" s="1">
        <f t="shared" ref="C7:AH7" si="0">C6</f>
        <v>1.7376486571627825E-5</v>
      </c>
      <c r="D7" s="1">
        <f t="shared" si="0"/>
        <v>1.7908025284098754E-5</v>
      </c>
      <c r="E7" s="1">
        <f t="shared" si="0"/>
        <v>1.85155407146044E-5</v>
      </c>
      <c r="F7" s="1">
        <f t="shared" si="0"/>
        <v>1.8881807060727809E-5</v>
      </c>
      <c r="G7" s="1">
        <f t="shared" si="0"/>
        <v>1.9157226822068668E-5</v>
      </c>
      <c r="H7" s="1">
        <f t="shared" si="0"/>
        <v>1.9423300664131528E-5</v>
      </c>
      <c r="I7" s="1">
        <f t="shared" si="0"/>
        <v>1.9683725575955913E-5</v>
      </c>
      <c r="J7" s="1">
        <f t="shared" si="0"/>
        <v>1.9904111440443043E-5</v>
      </c>
      <c r="K7" s="1">
        <f t="shared" si="0"/>
        <v>2.0088824322480949E-5</v>
      </c>
      <c r="L7" s="1">
        <f t="shared" si="0"/>
        <v>2.0248246015777509E-5</v>
      </c>
      <c r="M7" s="1">
        <f t="shared" si="0"/>
        <v>2.0422968448979788E-5</v>
      </c>
      <c r="N7" s="1">
        <f t="shared" si="0"/>
        <v>2.0586611988977543E-5</v>
      </c>
      <c r="O7" s="1">
        <f t="shared" si="0"/>
        <v>2.0748593853769137E-5</v>
      </c>
      <c r="P7" s="1">
        <f t="shared" si="0"/>
        <v>2.0950254118896547E-5</v>
      </c>
      <c r="Q7" s="1">
        <f t="shared" si="0"/>
        <v>2.1146879468233723E-5</v>
      </c>
      <c r="R7" s="1">
        <f t="shared" si="0"/>
        <v>2.1363327387005477E-5</v>
      </c>
      <c r="S7" s="1">
        <f t="shared" si="0"/>
        <v>2.1578666463289337E-5</v>
      </c>
      <c r="T7" s="1">
        <f t="shared" si="0"/>
        <v>2.178944777129403E-5</v>
      </c>
      <c r="U7" s="1">
        <f t="shared" si="0"/>
        <v>2.1892569423198111E-5</v>
      </c>
      <c r="V7" s="1">
        <f t="shared" si="0"/>
        <v>2.2068952399357393E-5</v>
      </c>
      <c r="W7" s="1">
        <f t="shared" si="0"/>
        <v>2.2241939809524995E-5</v>
      </c>
      <c r="X7" s="1">
        <f t="shared" si="0"/>
        <v>2.2425772629754737E-5</v>
      </c>
      <c r="Y7" s="1">
        <f t="shared" si="0"/>
        <v>2.2641626774107454E-5</v>
      </c>
      <c r="Z7" s="1">
        <f t="shared" si="0"/>
        <v>2.2898985304638745E-5</v>
      </c>
      <c r="AA7" s="1">
        <f t="shared" si="0"/>
        <v>2.3047310487604399E-5</v>
      </c>
      <c r="AB7" s="1">
        <f t="shared" si="0"/>
        <v>2.3203257481855269E-5</v>
      </c>
      <c r="AC7" s="1">
        <f t="shared" si="0"/>
        <v>2.3414791987435709E-5</v>
      </c>
      <c r="AD7" s="1">
        <f t="shared" si="0"/>
        <v>2.3619967341275101E-5</v>
      </c>
      <c r="AE7" s="1">
        <f t="shared" si="0"/>
        <v>2.3822044275878608E-5</v>
      </c>
      <c r="AF7" s="1">
        <f t="shared" si="0"/>
        <v>2.4033591804446226E-5</v>
      </c>
      <c r="AG7" s="1">
        <f t="shared" si="0"/>
        <v>2.4235950282618031E-5</v>
      </c>
      <c r="AH7" s="1">
        <f t="shared" si="0"/>
        <v>2.4394262005423644E-5</v>
      </c>
    </row>
    <row r="8" spans="1:36">
      <c r="A8" s="1" t="s">
        <v>603</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604</v>
      </c>
      <c r="B9" s="1">
        <f>'Fuel Prices - Units Converted'!D163</f>
        <v>1.7469170669836799E-5</v>
      </c>
      <c r="C9" s="1">
        <f>'Fuel Prices - Units Converted'!E163</f>
        <v>1.7376486571627825E-5</v>
      </c>
      <c r="D9" s="1">
        <f>'Fuel Prices - Units Converted'!F163</f>
        <v>1.7908025284098754E-5</v>
      </c>
      <c r="E9" s="1">
        <f>'Fuel Prices - Units Converted'!G163</f>
        <v>1.85155407146044E-5</v>
      </c>
      <c r="F9" s="1">
        <f>'Fuel Prices - Units Converted'!H163</f>
        <v>1.8881807060727809E-5</v>
      </c>
      <c r="G9" s="1">
        <f>'Fuel Prices - Units Converted'!I163</f>
        <v>1.9157226822068668E-5</v>
      </c>
      <c r="H9" s="1">
        <f>'Fuel Prices - Units Converted'!J163</f>
        <v>1.9423300664131528E-5</v>
      </c>
      <c r="I9" s="1">
        <f>'Fuel Prices - Units Converted'!K163</f>
        <v>1.9683725575955913E-5</v>
      </c>
      <c r="J9" s="1">
        <f>'Fuel Prices - Units Converted'!L163</f>
        <v>1.9904111440443043E-5</v>
      </c>
      <c r="K9" s="1">
        <f>'Fuel Prices - Units Converted'!M163</f>
        <v>2.0088824322480949E-5</v>
      </c>
      <c r="L9" s="1">
        <f>'Fuel Prices - Units Converted'!N163</f>
        <v>2.0248246015777509E-5</v>
      </c>
      <c r="M9" s="1">
        <f>'Fuel Prices - Units Converted'!O163</f>
        <v>2.0422968448979788E-5</v>
      </c>
      <c r="N9" s="1">
        <f>'Fuel Prices - Units Converted'!P163</f>
        <v>2.0586611988977543E-5</v>
      </c>
      <c r="O9" s="1">
        <f>'Fuel Prices - Units Converted'!Q163</f>
        <v>2.0748593853769137E-5</v>
      </c>
      <c r="P9" s="1">
        <f>'Fuel Prices - Units Converted'!R163</f>
        <v>2.0950254118896547E-5</v>
      </c>
      <c r="Q9" s="1">
        <f>'Fuel Prices - Units Converted'!S163</f>
        <v>2.1146879468233723E-5</v>
      </c>
      <c r="R9" s="1">
        <f>'Fuel Prices - Units Converted'!T163</f>
        <v>2.1363327387005477E-5</v>
      </c>
      <c r="S9" s="1">
        <f>'Fuel Prices - Units Converted'!U163</f>
        <v>2.1578666463289337E-5</v>
      </c>
      <c r="T9" s="1">
        <f>'Fuel Prices - Units Converted'!V163</f>
        <v>2.178944777129403E-5</v>
      </c>
      <c r="U9" s="1">
        <f>'Fuel Prices - Units Converted'!W163</f>
        <v>2.1892569423198111E-5</v>
      </c>
      <c r="V9" s="1">
        <f>'Fuel Prices - Units Converted'!X163</f>
        <v>2.2068952399357393E-5</v>
      </c>
      <c r="W9" s="1">
        <f>'Fuel Prices - Units Converted'!Y163</f>
        <v>2.2241939809524995E-5</v>
      </c>
      <c r="X9" s="1">
        <f>'Fuel Prices - Units Converted'!Z163</f>
        <v>2.2425772629754737E-5</v>
      </c>
      <c r="Y9" s="1">
        <f>'Fuel Prices - Units Converted'!AA163</f>
        <v>2.2641626774107454E-5</v>
      </c>
      <c r="Z9" s="1">
        <f>'Fuel Prices - Units Converted'!AB163</f>
        <v>2.2898985304638745E-5</v>
      </c>
      <c r="AA9" s="1">
        <f>'Fuel Prices - Units Converted'!AC163</f>
        <v>2.3047310487604399E-5</v>
      </c>
      <c r="AB9" s="1">
        <f>'Fuel Prices - Units Converted'!AD163</f>
        <v>2.3203257481855269E-5</v>
      </c>
      <c r="AC9" s="1">
        <f>'Fuel Prices - Units Converted'!AE163</f>
        <v>2.3414791987435709E-5</v>
      </c>
      <c r="AD9" s="1">
        <f>'Fuel Prices - Units Converted'!AF163</f>
        <v>2.3619967341275101E-5</v>
      </c>
      <c r="AE9" s="1">
        <f>'Fuel Prices - Units Converted'!AG163</f>
        <v>2.3822044275878608E-5</v>
      </c>
      <c r="AF9" s="1">
        <f>'Fuel Prices - Units Converted'!AH163</f>
        <v>2.4033591804446226E-5</v>
      </c>
      <c r="AG9" s="1">
        <f>'Fuel Prices - Units Converted'!AI163</f>
        <v>2.4235950282618031E-5</v>
      </c>
      <c r="AH9" s="1">
        <f>'Fuel Prices - Units Converted'!AJ163</f>
        <v>2.4394262005423644E-5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abSelected="1" workbookViewId="0">
      <selection activeCell="H10" sqref="H10"/>
    </sheetView>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17" style="10" customWidth="1"/>
    <col min="6" max="7" width="12" style="10" bestFit="1" customWidth="1"/>
    <col min="8" max="17" width="9.28515625" style="10" bestFit="1" customWidth="1"/>
    <col min="18" max="16384" width="9.140625" style="10"/>
  </cols>
  <sheetData>
    <row r="1" spans="1:37" ht="15" customHeight="1">
      <c r="A1" s="23" t="s">
        <v>605</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0" t="s">
        <v>606</v>
      </c>
      <c r="B2" s="67"/>
      <c r="C2" s="148" t="s">
        <v>607</v>
      </c>
      <c r="D2" s="217" t="s">
        <v>608</v>
      </c>
      <c r="E2" s="67"/>
    </row>
    <row r="3" spans="1:37" ht="15" customHeight="1">
      <c r="A3" s="86" t="s">
        <v>609</v>
      </c>
      <c r="B3" s="67"/>
      <c r="C3" s="154" t="s">
        <v>610</v>
      </c>
      <c r="D3" s="67"/>
      <c r="E3" s="67"/>
      <c r="F3" s="26"/>
      <c r="G3" s="26"/>
      <c r="H3" s="25"/>
      <c r="I3" s="25"/>
      <c r="J3" s="25"/>
      <c r="K3" s="25"/>
    </row>
    <row r="4" spans="1:37" ht="15" customHeight="1">
      <c r="A4" s="121" t="s">
        <v>611</v>
      </c>
      <c r="B4" s="67"/>
      <c r="C4" s="202" t="s">
        <v>612</v>
      </c>
      <c r="E4" s="67"/>
      <c r="F4" s="26"/>
      <c r="G4" s="26"/>
      <c r="H4" s="25"/>
      <c r="I4" s="25"/>
      <c r="J4" s="26"/>
      <c r="K4" s="25"/>
    </row>
    <row r="5" spans="1:37" ht="15" customHeight="1">
      <c r="A5" s="72"/>
      <c r="B5" s="72"/>
      <c r="F5" s="26"/>
      <c r="G5" s="26"/>
      <c r="H5" s="25"/>
      <c r="I5" s="25"/>
      <c r="J5" s="25"/>
      <c r="K5" s="25"/>
    </row>
    <row r="6" spans="1:37" ht="15" customHeight="1">
      <c r="A6" s="239" t="s">
        <v>613</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614</v>
      </c>
      <c r="B10" s="11"/>
      <c r="C10" s="24"/>
      <c r="D10" s="24"/>
      <c r="E10" s="24"/>
      <c r="AK10" s="22" t="s">
        <v>198</v>
      </c>
    </row>
    <row r="11" spans="1:37" ht="15" customHeight="1">
      <c r="C11" s="23"/>
      <c r="D11" s="23"/>
      <c r="E11" s="23"/>
      <c r="AK11" s="22" t="s">
        <v>200</v>
      </c>
    </row>
    <row r="12" spans="1:37" ht="15" customHeight="1">
      <c r="C12" s="16"/>
    </row>
    <row r="13" spans="1:37" ht="15" customHeight="1">
      <c r="A13" s="29" t="s">
        <v>615</v>
      </c>
      <c r="C13" s="18"/>
    </row>
    <row r="14" spans="1:37" ht="15" customHeight="1">
      <c r="C14" s="18"/>
    </row>
    <row r="15" spans="1:37">
      <c r="C15" s="18"/>
    </row>
    <row r="16" spans="1:37">
      <c r="A16" s="292" t="s">
        <v>164</v>
      </c>
      <c r="B16" s="293" t="s">
        <v>616</v>
      </c>
      <c r="C16" s="292" t="s">
        <v>617</v>
      </c>
      <c r="D16" s="294" t="s">
        <v>616</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1">
        <v>2021</v>
      </c>
      <c r="C20" s="291">
        <v>0.67597768400000002</v>
      </c>
      <c r="D20" s="291">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316</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201</v>
      </c>
    </row>
    <row r="27" spans="1:37" ht="15" customHeight="1">
      <c r="A27" s="82" t="s">
        <v>618</v>
      </c>
      <c r="B27" s="85" t="s">
        <v>619</v>
      </c>
      <c r="C27" s="21" t="s">
        <v>203</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204</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597</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620</v>
      </c>
      <c r="B30" s="86" t="s">
        <v>621</v>
      </c>
      <c r="C30" s="87" t="s">
        <v>622</v>
      </c>
      <c r="D30" s="88">
        <f>('Fuel Prices - Raw'!E16/'Unit Conversions'!$B$6)*$C$17</f>
        <v>3.378586885738675E-5</v>
      </c>
      <c r="E30" s="88">
        <f>('Fuel Prices - Raw'!F16/'Unit Conversions'!$B$6)*$C$17</f>
        <v>3.3955827138293251E-5</v>
      </c>
      <c r="F30" s="88">
        <f>('Fuel Prices - Raw'!G16/'Unit Conversions'!$B$6)*$C$17</f>
        <v>3.4451233116725528E-5</v>
      </c>
      <c r="G30" s="88">
        <f>('Fuel Prices - Raw'!H16/'Unit Conversions'!$B$6)*$C$17</f>
        <v>3.4868188072618201E-5</v>
      </c>
      <c r="H30" s="88">
        <f>('Fuel Prices - Raw'!I16/'Unit Conversions'!$B$6)*$C$17</f>
        <v>3.5096142934017999E-5</v>
      </c>
      <c r="I30" s="88">
        <f>('Fuel Prices - Raw'!J16/'Unit Conversions'!$B$6)*$C$17</f>
        <v>3.5343221986966403E-5</v>
      </c>
      <c r="J30" s="88">
        <f>('Fuel Prices - Raw'!K16/'Unit Conversions'!$B$6)*$C$17</f>
        <v>3.5584769477269002E-5</v>
      </c>
      <c r="K30" s="88">
        <f>('Fuel Prices - Raw'!L16/'Unit Conversions'!$B$6)*$C$17</f>
        <v>3.5820358350716281E-5</v>
      </c>
      <c r="L30" s="88">
        <f>('Fuel Prices - Raw'!M16/'Unit Conversions'!$B$6)*$C$17</f>
        <v>3.6063743210086569E-5</v>
      </c>
      <c r="M30" s="88">
        <f>('Fuel Prices - Raw'!N16/'Unit Conversions'!$B$6)*$C$17</f>
        <v>3.6291927391212925E-5</v>
      </c>
      <c r="N30" s="88">
        <f>('Fuel Prices - Raw'!O16/'Unit Conversions'!$B$6)*$C$17</f>
        <v>3.6505575034631901E-5</v>
      </c>
      <c r="O30" s="88">
        <f>('Fuel Prices - Raw'!P16/'Unit Conversions'!$B$6)*$C$17</f>
        <v>3.670625551073209E-5</v>
      </c>
      <c r="P30" s="88">
        <f>('Fuel Prices - Raw'!Q16/'Unit Conversions'!$B$6)*$C$17</f>
        <v>3.6894205735183741E-5</v>
      </c>
      <c r="Q30" s="88">
        <f>('Fuel Prices - Raw'!R16/'Unit Conversions'!$B$6)*$C$17</f>
        <v>3.7079790678216546E-5</v>
      </c>
      <c r="R30" s="88">
        <f>('Fuel Prices - Raw'!S16/'Unit Conversions'!$B$6)*$C$17</f>
        <v>3.7265529986582652E-5</v>
      </c>
      <c r="S30" s="88">
        <f>('Fuel Prices - Raw'!T16/'Unit Conversions'!$B$6)*$C$17</f>
        <v>3.745080620066712E-5</v>
      </c>
      <c r="T30" s="88">
        <f>('Fuel Prices - Raw'!U16/'Unit Conversions'!$B$6)*$C$17</f>
        <v>3.763674618075943E-5</v>
      </c>
      <c r="U30" s="88">
        <f>('Fuel Prices - Raw'!V16/'Unit Conversions'!$B$6)*$C$17</f>
        <v>3.7822979452235976E-5</v>
      </c>
      <c r="V30" s="88">
        <f>('Fuel Prices - Raw'!W16/'Unit Conversions'!$B$6)*$C$17</f>
        <v>3.8010447634352237E-5</v>
      </c>
      <c r="W30" s="88">
        <f>('Fuel Prices - Raw'!X16/'Unit Conversions'!$B$6)*$C$17</f>
        <v>3.8197715143596909E-5</v>
      </c>
      <c r="X30" s="88">
        <f>('Fuel Prices - Raw'!Y16/'Unit Conversions'!$B$6)*$C$17</f>
        <v>3.8384534997842147E-5</v>
      </c>
      <c r="Y30" s="88">
        <f>('Fuel Prices - Raw'!Z16/'Unit Conversions'!$B$6)*$C$17</f>
        <v>3.8571540088540108E-5</v>
      </c>
      <c r="Z30" s="88">
        <f>('Fuel Prices - Raw'!AA16/'Unit Conversions'!$B$6)*$C$17</f>
        <v>3.8757526377888747E-5</v>
      </c>
      <c r="AA30" s="88">
        <f>('Fuel Prices - Raw'!AB16/'Unit Conversions'!$B$6)*$C$17</f>
        <v>3.8944793888278784E-5</v>
      </c>
      <c r="AB30" s="88">
        <f>('Fuel Prices - Raw'!AC16/'Unit Conversions'!$B$6)*$C$17</f>
        <v>3.9131135213541557E-5</v>
      </c>
      <c r="AC30" s="88">
        <f>('Fuel Prices - Raw'!AD16/'Unit Conversions'!$B$6)*$C$17</f>
        <v>3.9317553722616271E-5</v>
      </c>
      <c r="AD30" s="88">
        <f>('Fuel Prices - Raw'!AE16/'Unit Conversions'!$B$6)*$C$17</f>
        <v>3.9503709810853592E-5</v>
      </c>
      <c r="AE30" s="88">
        <f>('Fuel Prices - Raw'!AF16/'Unit Conversions'!$B$6)*$C$17</f>
        <v>3.969048335584244E-5</v>
      </c>
      <c r="AF30" s="88">
        <f>('Fuel Prices - Raw'!AG16/'Unit Conversions'!$B$6)*$C$17</f>
        <v>3.9876485082182527E-5</v>
      </c>
      <c r="AG30" s="88">
        <f>('Fuel Prices - Raw'!AH16/'Unit Conversions'!$B$6)*$C$17</f>
        <v>4.0063845209939912E-5</v>
      </c>
      <c r="AH30" s="88">
        <f>('Fuel Prices - Raw'!AI16/'Unit Conversions'!$B$6)*$C$17</f>
        <v>4.025009391611731E-5</v>
      </c>
      <c r="AI30" s="88">
        <f>('Fuel Prices - Raw'!AJ16/'Unit Conversions'!$B$6)*$C$17</f>
        <v>4.0436898335089053E-5</v>
      </c>
      <c r="AJ30" s="88">
        <f>('Fuel Prices - Raw'!AK16/'Unit Conversions'!$B$6)*$C$17</f>
        <v>4.0611636354321154E-5</v>
      </c>
      <c r="AK30" s="89">
        <f>((AJ30-D30)/AJ30)/33</f>
        <v>5.0931569832948689E-3</v>
      </c>
    </row>
    <row r="31" spans="1:37" ht="15" customHeight="1">
      <c r="C31" s="57" t="s">
        <v>623</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48" customFormat="1" ht="15" customHeight="1">
      <c r="A32" s="143"/>
      <c r="B32" s="143" t="s">
        <v>621</v>
      </c>
      <c r="C32" s="144" t="s">
        <v>624</v>
      </c>
      <c r="D32" s="145">
        <f>('Fuel Prices - Raw'!E$18/1000000)*$D19</f>
        <v>7.3476174080315573E-6</v>
      </c>
      <c r="E32" s="145">
        <f>('Fuel Prices - Raw'!F$18/1000000)*$D19</f>
        <v>6.9258912966619755E-6</v>
      </c>
      <c r="F32" s="145">
        <f>('Fuel Prices - Raw'!G$18/1000000)*$D19</f>
        <v>8.1714112863866027E-6</v>
      </c>
      <c r="G32" s="145">
        <f>('Fuel Prices - Raw'!H$18/1000000)*$D19</f>
        <v>8.0801594967371886E-6</v>
      </c>
      <c r="H32" s="145">
        <f>('Fuel Prices - Raw'!I$18/1000000)*$D19</f>
        <v>7.911190839616441E-6</v>
      </c>
      <c r="I32" s="145">
        <f>('Fuel Prices - Raw'!J$18/1000000)*$D19</f>
        <v>8.4247517605459014E-6</v>
      </c>
      <c r="J32" s="145">
        <f>('Fuel Prices - Raw'!K$18/1000000)*$D19</f>
        <v>8.875516111015386E-6</v>
      </c>
      <c r="K32" s="145">
        <f>('Fuel Prices - Raw'!L$18/1000000)*$D19</f>
        <v>9.3771037724861691E-6</v>
      </c>
      <c r="L32" s="145">
        <f>('Fuel Prices - Raw'!M$18/1000000)*$D19</f>
        <v>9.8685556805776604E-6</v>
      </c>
      <c r="M32" s="145">
        <f>('Fuel Prices - Raw'!N$18/1000000)*$D19</f>
        <v>1.0357269053748628E-5</v>
      </c>
      <c r="N32" s="145">
        <f>('Fuel Prices - Raw'!O$18/1000000)*$D19</f>
        <v>1.0794490254617444E-5</v>
      </c>
      <c r="O32" s="145">
        <f>('Fuel Prices - Raw'!P$18/1000000)*$D19</f>
        <v>1.1234447846511907E-5</v>
      </c>
      <c r="P32" s="145">
        <f>('Fuel Prices - Raw'!Q$18/1000000)*$D19</f>
        <v>1.1667240433577138E-5</v>
      </c>
      <c r="Q32" s="145">
        <f>('Fuel Prices - Raw'!R$18/1000000)*$D19</f>
        <v>1.1579425298526469E-5</v>
      </c>
      <c r="R32" s="145">
        <f>('Fuel Prices - Raw'!S$18/1000000)*$D19</f>
        <v>1.1469185569100945E-5</v>
      </c>
      <c r="S32" s="145">
        <f>('Fuel Prices - Raw'!T$18/1000000)*$D19</f>
        <v>1.1396065922830797E-5</v>
      </c>
      <c r="T32" s="145">
        <f>('Fuel Prices - Raw'!U$18/1000000)*$D19</f>
        <v>1.1333209686021376E-5</v>
      </c>
      <c r="U32" s="145">
        <f>('Fuel Prices - Raw'!V$18/1000000)*$D19</f>
        <v>1.1282165632400978E-5</v>
      </c>
      <c r="V32" s="145">
        <f>('Fuel Prices - Raw'!W$18/1000000)*$D19</f>
        <v>1.1220649118531842E-5</v>
      </c>
      <c r="W32" s="145">
        <f>('Fuel Prices - Raw'!X$18/1000000)*$D19</f>
        <v>1.1185554396666223E-5</v>
      </c>
      <c r="X32" s="145">
        <f>('Fuel Prices - Raw'!Y$18/1000000)*$D19</f>
        <v>1.1152158844321364E-5</v>
      </c>
      <c r="Y32" s="145">
        <f>('Fuel Prices - Raw'!Z$18/1000000)*$D19</f>
        <v>1.1131938869782771E-5</v>
      </c>
      <c r="Z32" s="145">
        <f>('Fuel Prices - Raw'!AA$18/1000000)*$D19</f>
        <v>1.1110286964020867E-5</v>
      </c>
      <c r="AA32" s="145">
        <f>('Fuel Prices - Raw'!AB$18/1000000)*$D19</f>
        <v>1.1091088065857386E-5</v>
      </c>
      <c r="AB32" s="145">
        <f>('Fuel Prices - Raw'!AC$18/1000000)*$D19</f>
        <v>1.1071295688974521E-5</v>
      </c>
      <c r="AC32" s="145">
        <f>('Fuel Prices - Raw'!AD$18/1000000)*$D19</f>
        <v>1.1058282041458676E-5</v>
      </c>
      <c r="AD32" s="145">
        <f>('Fuel Prices - Raw'!AE$18/1000000)*$D19</f>
        <v>1.1049310208251155E-5</v>
      </c>
      <c r="AE32" s="145">
        <f>('Fuel Prices - Raw'!AF$18/1000000)*$D19</f>
        <v>1.1039698866277666E-5</v>
      </c>
      <c r="AF32" s="145">
        <f>('Fuel Prices - Raw'!AG$18/1000000)*$D19</f>
        <v>1.1027487869534742E-5</v>
      </c>
      <c r="AG32" s="145">
        <f>('Fuel Prices - Raw'!AH$18/1000000)*$D19</f>
        <v>1.1014343643966359E-5</v>
      </c>
      <c r="AH32" s="145">
        <f>('Fuel Prices - Raw'!AI$18/1000000)*$D19</f>
        <v>1.0992482859260474E-5</v>
      </c>
      <c r="AI32" s="145">
        <f>('Fuel Prices - Raw'!AJ$18/1000000)*$D19</f>
        <v>1.0969499365370172E-5</v>
      </c>
      <c r="AJ32" s="145">
        <f>('Fuel Prices - Raw'!AK$18/1000000)*$D19</f>
        <v>1.0940743931457468E-5</v>
      </c>
      <c r="AK32" s="147">
        <f>((AJ32-D32)/AJ32)/33</f>
        <v>9.9520309225894221E-3</v>
      </c>
    </row>
    <row r="33" spans="1:37" ht="15" customHeight="1">
      <c r="A33" s="11"/>
      <c r="B33" s="11"/>
      <c r="C33" s="57" t="s">
        <v>625</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626</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621</v>
      </c>
      <c r="C35" s="87" t="s">
        <v>627</v>
      </c>
      <c r="D35" s="91">
        <f>('Fuel Prices - Raw'!E21/'Unit Conversions'!$B$6)*$C$17</f>
        <v>3.107519832932321E-5</v>
      </c>
      <c r="E35" s="91">
        <f>('Fuel Prices - Raw'!F21/'Unit Conversions'!$B$6)*$C$17</f>
        <v>2.9872038066612675E-5</v>
      </c>
      <c r="F35" s="91">
        <f>('Fuel Prices - Raw'!G21/'Unit Conversions'!$B$6)*$C$17</f>
        <v>2.6489737034658043E-5</v>
      </c>
      <c r="G35" s="91">
        <f>('Fuel Prices - Raw'!H21/'Unit Conversions'!$B$6)*$C$17</f>
        <v>3.0017782214061821E-5</v>
      </c>
      <c r="H35" s="91">
        <f>('Fuel Prices - Raw'!I21/'Unit Conversions'!$B$6)*$C$17</f>
        <v>3.0376269506954546E-5</v>
      </c>
      <c r="I35" s="91">
        <f>('Fuel Prices - Raw'!J21/'Unit Conversions'!$B$6)*$C$17</f>
        <v>3.1207096454659873E-5</v>
      </c>
      <c r="J35" s="91">
        <f>('Fuel Prices - Raw'!K21/'Unit Conversions'!$B$6)*$C$17</f>
        <v>3.1773274079239449E-5</v>
      </c>
      <c r="K35" s="91">
        <f>('Fuel Prices - Raw'!L21/'Unit Conversions'!$B$6)*$C$17</f>
        <v>3.2369046755822448E-5</v>
      </c>
      <c r="L35" s="91">
        <f>('Fuel Prices - Raw'!M21/'Unit Conversions'!$B$6)*$C$17</f>
        <v>3.297289081022445E-5</v>
      </c>
      <c r="M35" s="91">
        <f>('Fuel Prices - Raw'!N21/'Unit Conversions'!$B$6)*$C$17</f>
        <v>3.3474956758956313E-5</v>
      </c>
      <c r="N35" s="91">
        <f>('Fuel Prices - Raw'!O21/'Unit Conversions'!$B$6)*$C$17</f>
        <v>3.3945655889822049E-5</v>
      </c>
      <c r="O35" s="91">
        <f>('Fuel Prices - Raw'!P21/'Unit Conversions'!$B$6)*$C$17</f>
        <v>3.437606375255001E-5</v>
      </c>
      <c r="P35" s="91">
        <f>('Fuel Prices - Raw'!Q21/'Unit Conversions'!$B$6)*$C$17</f>
        <v>3.4790919448260791E-5</v>
      </c>
      <c r="Q35" s="91">
        <f>('Fuel Prices - Raw'!R21/'Unit Conversions'!$B$6)*$C$17</f>
        <v>3.4363267665763621E-5</v>
      </c>
      <c r="R35" s="91">
        <f>('Fuel Prices - Raw'!S21/'Unit Conversions'!$B$6)*$C$17</f>
        <v>3.3989950036390305E-5</v>
      </c>
      <c r="S35" s="91">
        <f>('Fuel Prices - Raw'!T21/'Unit Conversions'!$B$6)*$C$17</f>
        <v>3.3638877911737914E-5</v>
      </c>
      <c r="T35" s="91">
        <f>('Fuel Prices - Raw'!U21/'Unit Conversions'!$B$6)*$C$17</f>
        <v>3.333990882764144E-5</v>
      </c>
      <c r="U35" s="91">
        <f>('Fuel Prices - Raw'!V21/'Unit Conversions'!$B$6)*$C$17</f>
        <v>3.3076440681757456E-5</v>
      </c>
      <c r="V35" s="91">
        <f>('Fuel Prices - Raw'!W21/'Unit Conversions'!$B$6)*$C$17</f>
        <v>3.2854838707000281E-5</v>
      </c>
      <c r="W35" s="91">
        <f>('Fuel Prices - Raw'!X21/'Unit Conversions'!$B$6)*$C$17</f>
        <v>3.2642489287303961E-5</v>
      </c>
      <c r="X35" s="91">
        <f>('Fuel Prices - Raw'!Y21/'Unit Conversions'!$B$6)*$C$17</f>
        <v>3.2417278159863413E-5</v>
      </c>
      <c r="Y35" s="91">
        <f>('Fuel Prices - Raw'!Z21/'Unit Conversions'!$B$6)*$C$17</f>
        <v>3.2222515156878707E-5</v>
      </c>
      <c r="Z35" s="91">
        <f>('Fuel Prices - Raw'!AA21/'Unit Conversions'!$B$6)*$C$17</f>
        <v>3.2035561047881589E-5</v>
      </c>
      <c r="AA35" s="91">
        <f>('Fuel Prices - Raw'!AB21/'Unit Conversions'!$B$6)*$C$17</f>
        <v>3.1861403025670866E-5</v>
      </c>
      <c r="AB35" s="91">
        <f>('Fuel Prices - Raw'!AC21/'Unit Conversions'!$B$6)*$C$17</f>
        <v>3.169374147829014E-5</v>
      </c>
      <c r="AC35" s="91">
        <f>('Fuel Prices - Raw'!AD21/'Unit Conversions'!$B$6)*$C$17</f>
        <v>3.1532642026697311E-5</v>
      </c>
      <c r="AD35" s="91">
        <f>('Fuel Prices - Raw'!AE21/'Unit Conversions'!$B$6)*$C$17</f>
        <v>3.1372001921809659E-5</v>
      </c>
      <c r="AE35" s="91">
        <f>('Fuel Prices - Raw'!AF21/'Unit Conversions'!$B$6)*$C$17</f>
        <v>3.1217727049836245E-5</v>
      </c>
      <c r="AF35" s="91">
        <f>('Fuel Prices - Raw'!AG21/'Unit Conversions'!$B$6)*$C$17</f>
        <v>3.1059186815600704E-5</v>
      </c>
      <c r="AG35" s="91">
        <f>('Fuel Prices - Raw'!AH21/'Unit Conversions'!$B$6)*$C$17</f>
        <v>3.090228710531217E-5</v>
      </c>
      <c r="AH35" s="91">
        <f>('Fuel Prices - Raw'!AI21/'Unit Conversions'!$B$6)*$C$17</f>
        <v>3.0723535616049902E-5</v>
      </c>
      <c r="AI35" s="91">
        <f>('Fuel Prices - Raw'!AJ21/'Unit Conversions'!$B$6)*$C$17</f>
        <v>3.0543274844756439E-5</v>
      </c>
      <c r="AJ35" s="91">
        <f>('Fuel Prices - Raw'!AK21/'Unit Conversions'!$B$6)*$C$17</f>
        <v>3.0343590269930767E-5</v>
      </c>
      <c r="AK35" s="89">
        <f t="shared" ref="AK35:AK36" si="0">((AJ35-D35)/AJ35)/33</f>
        <v>-7.3063012637894313E-4</v>
      </c>
    </row>
    <row r="36" spans="1:37" s="86" customFormat="1" ht="15" customHeight="1">
      <c r="A36" s="90"/>
      <c r="B36" s="90" t="s">
        <v>621</v>
      </c>
      <c r="C36" s="87" t="s">
        <v>628</v>
      </c>
      <c r="D36" s="91">
        <f>('Fuel Prices - Raw'!E22/'Unit Conversions'!$B$6)*$C$17</f>
        <v>2.9043967199138213E-5</v>
      </c>
      <c r="E36" s="91">
        <f>('Fuel Prices - Raw'!F22/'Unit Conversions'!$B$6)*$C$17</f>
        <v>2.8603978676559895E-5</v>
      </c>
      <c r="F36" s="91">
        <f>('Fuel Prices - Raw'!G22/'Unit Conversions'!$B$6)*$C$17</f>
        <v>2.5240970206221652E-5</v>
      </c>
      <c r="G36" s="91">
        <f>('Fuel Prices - Raw'!H22/'Unit Conversions'!$B$6)*$C$17</f>
        <v>2.8814556330393448E-5</v>
      </c>
      <c r="H36" s="91">
        <f>('Fuel Prices - Raw'!I22/'Unit Conversions'!$B$6)*$C$17</f>
        <v>2.9204869787857373E-5</v>
      </c>
      <c r="I36" s="91">
        <f>('Fuel Prices - Raw'!J22/'Unit Conversions'!$B$6)*$C$17</f>
        <v>3.0073428786343205E-5</v>
      </c>
      <c r="J36" s="91">
        <f>('Fuel Prices - Raw'!K22/'Unit Conversions'!$B$6)*$C$17</f>
        <v>3.0644724845637261E-5</v>
      </c>
      <c r="K36" s="91">
        <f>('Fuel Prices - Raw'!L22/'Unit Conversions'!$B$6)*$C$17</f>
        <v>3.1237019611452713E-5</v>
      </c>
      <c r="L36" s="91">
        <f>('Fuel Prices - Raw'!M22/'Unit Conversions'!$B$6)*$C$17</f>
        <v>3.1828198820984152E-5</v>
      </c>
      <c r="M36" s="91">
        <f>('Fuel Prices - Raw'!N22/'Unit Conversions'!$B$6)*$C$17</f>
        <v>3.2315828158982592E-5</v>
      </c>
      <c r="N36" s="91">
        <f>('Fuel Prices - Raw'!O22/'Unit Conversions'!$B$6)*$C$17</f>
        <v>3.2771368848578249E-5</v>
      </c>
      <c r="O36" s="91">
        <f>('Fuel Prices - Raw'!P22/'Unit Conversions'!$B$6)*$C$17</f>
        <v>3.3180253037121967E-5</v>
      </c>
      <c r="P36" s="91">
        <f>('Fuel Prices - Raw'!Q22/'Unit Conversions'!$B$6)*$C$17</f>
        <v>3.3567744793397182E-5</v>
      </c>
      <c r="Q36" s="91">
        <f>('Fuel Prices - Raw'!R22/'Unit Conversions'!$B$6)*$C$17</f>
        <v>3.3125131432503673E-5</v>
      </c>
      <c r="R36" s="91">
        <f>('Fuel Prices - Raw'!S22/'Unit Conversions'!$B$6)*$C$17</f>
        <v>3.2776356041377058E-5</v>
      </c>
      <c r="S36" s="91">
        <f>('Fuel Prices - Raw'!T22/'Unit Conversions'!$B$6)*$C$17</f>
        <v>3.2440639220868343E-5</v>
      </c>
      <c r="T36" s="91">
        <f>('Fuel Prices - Raw'!U22/'Unit Conversions'!$B$6)*$C$17</f>
        <v>3.2156106747505206E-5</v>
      </c>
      <c r="U36" s="91">
        <f>('Fuel Prices - Raw'!V22/'Unit Conversions'!$B$6)*$C$17</f>
        <v>3.190648462373371E-5</v>
      </c>
      <c r="V36" s="91">
        <f>('Fuel Prices - Raw'!W22/'Unit Conversions'!$B$6)*$C$17</f>
        <v>3.1698269324383772E-5</v>
      </c>
      <c r="W36" s="91">
        <f>('Fuel Prices - Raw'!X22/'Unit Conversions'!$B$6)*$C$17</f>
        <v>3.1498650370516017E-5</v>
      </c>
      <c r="X36" s="91">
        <f>('Fuel Prices - Raw'!Y22/'Unit Conversions'!$B$6)*$C$17</f>
        <v>3.1286038466988267E-5</v>
      </c>
      <c r="Y36" s="91">
        <f>('Fuel Prices - Raw'!Z22/'Unit Conversions'!$B$6)*$C$17</f>
        <v>3.110275913163236E-5</v>
      </c>
      <c r="Z36" s="91">
        <f>('Fuel Prices - Raw'!AA22/'Unit Conversions'!$B$6)*$C$17</f>
        <v>3.0927026206432536E-5</v>
      </c>
      <c r="AA36" s="91">
        <f>('Fuel Prices - Raw'!AB22/'Unit Conversions'!$B$6)*$C$17</f>
        <v>3.0763433158440272E-5</v>
      </c>
      <c r="AB36" s="91">
        <f>('Fuel Prices - Raw'!AC22/'Unit Conversions'!$B$6)*$C$17</f>
        <v>3.0606139722404482E-5</v>
      </c>
      <c r="AC36" s="91">
        <f>('Fuel Prices - Raw'!AD22/'Unit Conversions'!$B$6)*$C$17</f>
        <v>3.0454686551619853E-5</v>
      </c>
      <c r="AD36" s="91">
        <f>('Fuel Prices - Raw'!AE22/'Unit Conversions'!$B$6)*$C$17</f>
        <v>3.030388959041406E-5</v>
      </c>
      <c r="AE36" s="91">
        <f>('Fuel Prices - Raw'!AF22/'Unit Conversions'!$B$6)*$C$17</f>
        <v>3.0158670410627916E-5</v>
      </c>
      <c r="AF36" s="91">
        <f>('Fuel Prices - Raw'!AG22/'Unit Conversions'!$B$6)*$C$17</f>
        <v>3.0009842078158481E-5</v>
      </c>
      <c r="AG36" s="91">
        <f>('Fuel Prices - Raw'!AH22/'Unit Conversions'!$B$6)*$C$17</f>
        <v>2.9862523027720231E-5</v>
      </c>
      <c r="AH36" s="91">
        <f>('Fuel Prices - Raw'!AI22/'Unit Conversions'!$B$6)*$C$17</f>
        <v>2.9693877165971323E-5</v>
      </c>
      <c r="AI36" s="91">
        <f>('Fuel Prices - Raw'!AJ22/'Unit Conversions'!$B$6)*$C$17</f>
        <v>2.9523787643149069E-5</v>
      </c>
      <c r="AJ36" s="91">
        <f>('Fuel Prices - Raw'!AK22/'Unit Conversions'!$B$6)*$C$17</f>
        <v>2.9334471179668338E-5</v>
      </c>
      <c r="AK36" s="89">
        <f t="shared" si="0"/>
        <v>3.0009577712301693E-4</v>
      </c>
    </row>
    <row r="37" spans="1:37" s="201" customFormat="1" ht="15" customHeight="1">
      <c r="A37" s="197"/>
      <c r="B37" s="197"/>
      <c r="C37" s="204" t="s">
        <v>629</v>
      </c>
      <c r="D37" s="269">
        <f>D113</f>
        <v>1.693835096671499E-5</v>
      </c>
      <c r="E37" s="269">
        <f t="shared" ref="E37:AJ37" si="1">E113</f>
        <v>1.7101241181518107E-5</v>
      </c>
      <c r="F37" s="269">
        <f t="shared" si="1"/>
        <v>1.7264131396321164E-5</v>
      </c>
      <c r="G37" s="269">
        <f t="shared" si="1"/>
        <v>1.7427021611124227E-5</v>
      </c>
      <c r="H37" s="269">
        <f t="shared" si="1"/>
        <v>1.7589911825927335E-5</v>
      </c>
      <c r="I37" s="269">
        <f t="shared" si="1"/>
        <v>1.7752802040730402E-5</v>
      </c>
      <c r="J37" s="269">
        <f t="shared" si="1"/>
        <v>1.7915692255533469E-5</v>
      </c>
      <c r="K37" s="269">
        <f t="shared" si="1"/>
        <v>1.8078582470336573E-5</v>
      </c>
      <c r="L37" s="269">
        <f t="shared" si="1"/>
        <v>1.824147268513964E-5</v>
      </c>
      <c r="M37" s="269">
        <f t="shared" si="1"/>
        <v>1.8404362899942744E-5</v>
      </c>
      <c r="N37" s="269">
        <f t="shared" si="1"/>
        <v>1.8567253114745811E-5</v>
      </c>
      <c r="O37" s="269">
        <f t="shared" si="1"/>
        <v>1.8730143329548878E-5</v>
      </c>
      <c r="P37" s="269">
        <f t="shared" si="1"/>
        <v>1.8893033544351985E-5</v>
      </c>
      <c r="Q37" s="269">
        <f t="shared" si="1"/>
        <v>1.9055923759155049E-5</v>
      </c>
      <c r="R37" s="269">
        <f t="shared" si="1"/>
        <v>1.9218813973958156E-5</v>
      </c>
      <c r="S37" s="269">
        <f t="shared" si="1"/>
        <v>1.9381704188761223E-5</v>
      </c>
      <c r="T37" s="269">
        <f t="shared" si="1"/>
        <v>1.9544594403564287E-5</v>
      </c>
      <c r="U37" s="269">
        <f t="shared" si="1"/>
        <v>1.9707484618367394E-5</v>
      </c>
      <c r="V37" s="269">
        <f t="shared" si="1"/>
        <v>1.9870374833170461E-5</v>
      </c>
      <c r="W37" s="269">
        <f t="shared" si="1"/>
        <v>2.0033265047973569E-5</v>
      </c>
      <c r="X37" s="269">
        <f t="shared" si="1"/>
        <v>2.0196155262776632E-5</v>
      </c>
      <c r="Y37" s="269">
        <f t="shared" si="1"/>
        <v>2.0359045477579699E-5</v>
      </c>
      <c r="Z37" s="269">
        <f t="shared" si="1"/>
        <v>2.0521935692382807E-5</v>
      </c>
      <c r="AA37" s="269">
        <f t="shared" si="1"/>
        <v>2.068482590718587E-5</v>
      </c>
      <c r="AB37" s="269">
        <f t="shared" si="1"/>
        <v>2.0847716121988978E-5</v>
      </c>
      <c r="AC37" s="269">
        <f t="shared" si="1"/>
        <v>2.1010606336792045E-5</v>
      </c>
      <c r="AD37" s="269">
        <f t="shared" si="1"/>
        <v>2.1173496551595111E-5</v>
      </c>
      <c r="AE37" s="269">
        <f t="shared" si="1"/>
        <v>2.1336386766398216E-5</v>
      </c>
      <c r="AF37" s="269">
        <f t="shared" si="1"/>
        <v>2.1499276981201283E-5</v>
      </c>
      <c r="AG37" s="269">
        <f t="shared" si="1"/>
        <v>2.1662167196004387E-5</v>
      </c>
      <c r="AH37" s="269">
        <f t="shared" si="1"/>
        <v>2.1825057410807457E-5</v>
      </c>
      <c r="AI37" s="269">
        <f t="shared" si="1"/>
        <v>2.198794762561052E-5</v>
      </c>
      <c r="AJ37" s="269">
        <f t="shared" si="1"/>
        <v>2.2150837840413628E-5</v>
      </c>
      <c r="AK37" s="200">
        <v>0</v>
      </c>
    </row>
    <row r="38" spans="1:37" s="154" customFormat="1" ht="15" customHeight="1">
      <c r="A38" s="155"/>
      <c r="B38" s="155" t="s">
        <v>621</v>
      </c>
      <c r="C38" s="156" t="s">
        <v>630</v>
      </c>
      <c r="D38" s="157">
        <f>('Fuel Prices - Raw'!E$24)*$D$18</f>
        <v>1.661401409599987E-5</v>
      </c>
      <c r="E38" s="157">
        <f>('Fuel Prices - Raw'!F$24)*$D$18</f>
        <v>1.7215710822719994E-5</v>
      </c>
      <c r="F38" s="157">
        <f>('Fuel Prices - Raw'!G$24)*$D$18</f>
        <v>1.8140707283200001E-5</v>
      </c>
      <c r="G38" s="157">
        <f>('Fuel Prices - Raw'!H$24)*$D$18</f>
        <v>1.80509018016E-5</v>
      </c>
      <c r="H38" s="157">
        <f>('Fuel Prices - Raw'!I$24)*$D$18</f>
        <v>1.8769345654399999E-5</v>
      </c>
      <c r="I38" s="157">
        <f>('Fuel Prices - Raw'!J$24)*$D$18</f>
        <v>1.9936816915200003E-5</v>
      </c>
      <c r="J38" s="157">
        <f>('Fuel Prices - Raw'!K$24)*$D$18</f>
        <v>2.020623336E-5</v>
      </c>
      <c r="K38" s="157">
        <f>('Fuel Prices - Raw'!L$24)*$D$18</f>
        <v>2.0385844323200001E-5</v>
      </c>
      <c r="L38" s="157">
        <f>('Fuel Prices - Raw'!M$24)*$D$18</f>
        <v>2.0565455286400002E-5</v>
      </c>
      <c r="M38" s="157">
        <f>('Fuel Prices - Raw'!N$24)*$D$18</f>
        <v>2.10144826944E-5</v>
      </c>
      <c r="N38" s="157">
        <f>('Fuel Prices - Raw'!O$24)*$D$18</f>
        <v>2.1283899139200001E-5</v>
      </c>
      <c r="O38" s="157">
        <f>('Fuel Prices - Raw'!P$24)*$D$18</f>
        <v>2.1463510102400001E-5</v>
      </c>
      <c r="P38" s="157">
        <f>('Fuel Prices - Raw'!Q$24)*$D$18</f>
        <v>2.21819539552E-5</v>
      </c>
      <c r="Q38" s="157">
        <f>('Fuel Prices - Raw'!R$24)*$D$18</f>
        <v>2.2361564918400001E-5</v>
      </c>
      <c r="R38" s="157">
        <f>('Fuel Prices - Raw'!S$24)*$D$18</f>
        <v>2.2630981363200002E-5</v>
      </c>
      <c r="S38" s="157">
        <f>('Fuel Prices - Raw'!T$24)*$D$18</f>
        <v>2.2720786844799998E-5</v>
      </c>
      <c r="T38" s="157">
        <f>('Fuel Prices - Raw'!U$24)*$D$18</f>
        <v>2.2900397807999999E-5</v>
      </c>
      <c r="U38" s="157">
        <f>('Fuel Prices - Raw'!V$24)*$D$18</f>
        <v>2.2630981363200002E-5</v>
      </c>
      <c r="V38" s="157">
        <f>('Fuel Prices - Raw'!W$24)*$D$18</f>
        <v>2.2541175881600001E-5</v>
      </c>
      <c r="W38" s="157">
        <f>('Fuel Prices - Raw'!X$24)*$D$18</f>
        <v>2.2720786844799998E-5</v>
      </c>
      <c r="X38" s="157">
        <f>('Fuel Prices - Raw'!Y$24)*$D$18</f>
        <v>2.2900397807999999E-5</v>
      </c>
      <c r="Y38" s="157">
        <f>('Fuel Prices - Raw'!Z$24)*$D$18</f>
        <v>2.2720786844799998E-5</v>
      </c>
      <c r="Z38" s="157">
        <f>('Fuel Prices - Raw'!AA$24)*$D$18</f>
        <v>2.3080008771200003E-5</v>
      </c>
      <c r="AA38" s="157">
        <f>('Fuel Prices - Raw'!AB$24)*$D$18</f>
        <v>2.31698142528E-5</v>
      </c>
      <c r="AB38" s="157">
        <f>('Fuel Prices - Raw'!AC$24)*$D$18</f>
        <v>2.32596197344E-5</v>
      </c>
      <c r="AC38" s="157">
        <f>('Fuel Prices - Raw'!AD$24)*$D$18</f>
        <v>2.3349425216E-5</v>
      </c>
      <c r="AD38" s="157">
        <f>('Fuel Prices - Raw'!AE$24)*$D$18</f>
        <v>2.3529036179200001E-5</v>
      </c>
      <c r="AE38" s="157">
        <f>('Fuel Prices - Raw'!AF$24)*$D$18</f>
        <v>2.3708647142400002E-5</v>
      </c>
      <c r="AF38" s="157">
        <f>('Fuel Prices - Raw'!AG$24)*$D$18</f>
        <v>2.3888258105599999E-5</v>
      </c>
      <c r="AG38" s="157">
        <f>('Fuel Prices - Raw'!AH$24)*$D$18</f>
        <v>2.3978063587199999E-5</v>
      </c>
      <c r="AH38" s="157">
        <f>('Fuel Prices - Raw'!AI$24)*$D$18</f>
        <v>2.4067869068800003E-5</v>
      </c>
      <c r="AI38" s="157">
        <f>('Fuel Prices - Raw'!AJ$24)*$D$18</f>
        <v>2.4247480032E-5</v>
      </c>
      <c r="AJ38" s="157">
        <f>('Fuel Prices - Raw'!AK$24)*$D$18</f>
        <v>2.4337285513600004E-5</v>
      </c>
      <c r="AK38" s="159">
        <f t="shared" ref="AK38" si="2">((AJ38-D38)/AJ38)/33</f>
        <v>9.6164598009618098E-3</v>
      </c>
    </row>
    <row r="39" spans="1:37" s="148" customFormat="1" ht="15" customHeight="1">
      <c r="A39" s="143" t="s">
        <v>631</v>
      </c>
      <c r="B39" s="143" t="s">
        <v>632</v>
      </c>
      <c r="C39" s="144" t="s">
        <v>633</v>
      </c>
      <c r="D39" s="145">
        <f>('Fuel Prices - Raw'!E$25/1000000)*$D$19</f>
        <v>7.1075306960519491E-6</v>
      </c>
      <c r="E39" s="145">
        <f>('Fuel Prices - Raw'!F$25/1000000)*$D$19</f>
        <v>7.8234290075489657E-6</v>
      </c>
      <c r="F39" s="145">
        <f>('Fuel Prices - Raw'!G$25/1000000)*$D$19</f>
        <v>8.4896491214699997E-6</v>
      </c>
      <c r="G39" s="145">
        <f>('Fuel Prices - Raw'!H$25/1000000)*$D$19</f>
        <v>9.2082087649799996E-6</v>
      </c>
      <c r="H39" s="145">
        <f>('Fuel Prices - Raw'!I$25/1000000)*$D$19</f>
        <v>1.0077577222559999E-5</v>
      </c>
      <c r="I39" s="145">
        <f>('Fuel Prices - Raw'!J$25/1000000)*$D$19</f>
        <v>1.0813879079489999E-5</v>
      </c>
      <c r="J39" s="145">
        <f>('Fuel Prices - Raw'!K$25/1000000)*$D$19</f>
        <v>1.1266305521699999E-5</v>
      </c>
      <c r="K39" s="145">
        <f>('Fuel Prices - Raw'!L$25/1000000)*$D$19</f>
        <v>1.1443727655899999E-5</v>
      </c>
      <c r="L39" s="145">
        <f>('Fuel Prices - Raw'!M$25/1000000)*$D$19</f>
        <v>1.1763087497459999E-5</v>
      </c>
      <c r="M39" s="145">
        <f>('Fuel Prices - Raw'!N$25/1000000)*$D$19</f>
        <v>1.2206642832960001E-5</v>
      </c>
      <c r="N39" s="145">
        <f>('Fuel Prices - Raw'!O$25/1000000)*$D$19</f>
        <v>1.2446162714129999E-5</v>
      </c>
      <c r="O39" s="145">
        <f>('Fuel Prices - Raw'!P$25/1000000)*$D$19</f>
        <v>1.2703424808719999E-5</v>
      </c>
      <c r="P39" s="145">
        <f>('Fuel Prices - Raw'!Q$25/1000000)*$D$19</f>
        <v>1.305826907712E-5</v>
      </c>
      <c r="Q39" s="145">
        <f>('Fuel Prices - Raw'!R$25/1000000)*$D$19</f>
        <v>1.3262304531449999E-5</v>
      </c>
      <c r="R39" s="145">
        <f>('Fuel Prices - Raw'!S$25/1000000)*$D$19</f>
        <v>1.3537308839459999E-5</v>
      </c>
      <c r="S39" s="145">
        <f>('Fuel Prices - Raw'!T$25/1000000)*$D$19</f>
        <v>1.3723602080369999E-5</v>
      </c>
      <c r="T39" s="145">
        <f>('Fuel Prices - Raw'!U$25/1000000)*$D$19</f>
        <v>1.3838926467599998E-5</v>
      </c>
      <c r="U39" s="145">
        <f>('Fuel Prices - Raw'!V$25/1000000)*$D$19</f>
        <v>1.376795761392E-5</v>
      </c>
      <c r="V39" s="145">
        <f>('Fuel Prices - Raw'!W$25/1000000)*$D$19</f>
        <v>1.373247318708E-5</v>
      </c>
      <c r="W39" s="145">
        <f>('Fuel Prices - Raw'!X$25/1000000)*$D$19</f>
        <v>1.393650864141E-5</v>
      </c>
      <c r="X39" s="145">
        <f>('Fuel Prices - Raw'!Y$25/1000000)*$D$19</f>
        <v>1.4140544095739998E-5</v>
      </c>
      <c r="Y39" s="145">
        <f>('Fuel Prices - Raw'!Z$25/1000000)*$D$19</f>
        <v>1.4078446348769998E-5</v>
      </c>
      <c r="Z39" s="145">
        <f>('Fuel Prices - Raw'!AA$25/1000000)*$D$19</f>
        <v>1.4451032830589998E-5</v>
      </c>
      <c r="AA39" s="145">
        <f>('Fuel Prices - Raw'!AB$25/1000000)*$D$19</f>
        <v>1.461071275137E-5</v>
      </c>
      <c r="AB39" s="145">
        <f>('Fuel Prices - Raw'!AC$25/1000000)*$D$19</f>
        <v>1.4734908245309998E-5</v>
      </c>
      <c r="AC39" s="145">
        <f>('Fuel Prices - Raw'!AD$25/1000000)*$D$19</f>
        <v>1.4903459272800002E-5</v>
      </c>
      <c r="AD39" s="145">
        <f>('Fuel Prices - Raw'!AE$25/1000000)*$D$19</f>
        <v>1.5134108047259998E-5</v>
      </c>
      <c r="AE39" s="145">
        <f>('Fuel Prices - Raw'!AF$25/1000000)*$D$19</f>
        <v>1.5373627928429996E-5</v>
      </c>
      <c r="AF39" s="145">
        <f>('Fuel Prices - Raw'!AG$25/1000000)*$D$19</f>
        <v>1.553330784921E-5</v>
      </c>
      <c r="AG39" s="145">
        <f>('Fuel Prices - Raw'!AH$25/1000000)*$D$19</f>
        <v>1.564863223644E-5</v>
      </c>
      <c r="AH39" s="145">
        <f>('Fuel Prices - Raw'!AI$25/1000000)*$D$19</f>
        <v>1.571960109012E-5</v>
      </c>
      <c r="AI39" s="145">
        <f>('Fuel Prices - Raw'!AJ$25/1000000)*$D$19</f>
        <v>1.589702322432E-5</v>
      </c>
      <c r="AJ39" s="145">
        <f>('Fuel Prices - Raw'!AK$25/1000000)*$D$19</f>
        <v>1.603896093168E-5</v>
      </c>
      <c r="AK39" s="147">
        <f>((AJ39-D39)/AJ39)/33</f>
        <v>1.6874497184231795E-2</v>
      </c>
    </row>
    <row r="40" spans="1:37" ht="15" customHeight="1">
      <c r="C40" s="57" t="s">
        <v>634</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635</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636</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48" customFormat="1">
      <c r="A43" s="143" t="s">
        <v>631</v>
      </c>
      <c r="B43" s="143" t="s">
        <v>621</v>
      </c>
      <c r="C43" s="144" t="s">
        <v>637</v>
      </c>
      <c r="D43" s="145">
        <f>('Fuel Prices - Raw'!E29/1000000)*$D$19</f>
        <v>7.2730655472606493E-6</v>
      </c>
      <c r="E43" s="145">
        <f>('Fuel Prices - Raw'!F29/1000000)*$D$19</f>
        <v>6.8591397081720237E-6</v>
      </c>
      <c r="F43" s="145">
        <f>('Fuel Prices - Raw'!G29/1000000)*$D$19</f>
        <v>8.1702892799100015E-6</v>
      </c>
      <c r="G43" s="145">
        <f>('Fuel Prices - Raw'!H29/1000000)*$D$19</f>
        <v>6.2009035902899994E-6</v>
      </c>
      <c r="H43" s="145">
        <f>('Fuel Prices - Raw'!I29/1000000)*$D$19</f>
        <v>6.3339701909399994E-6</v>
      </c>
      <c r="I43" s="145">
        <f>('Fuel Prices - Raw'!J29/1000000)*$D$19</f>
        <v>7.2654363954899992E-6</v>
      </c>
      <c r="J43" s="145">
        <f>('Fuel Prices - Raw'!K29/1000000)*$D$19</f>
        <v>8.2944847738499998E-6</v>
      </c>
      <c r="K43" s="145">
        <f>('Fuel Prices - Raw'!L29/1000000)*$D$19</f>
        <v>8.3210980939799998E-6</v>
      </c>
      <c r="L43" s="145">
        <f>('Fuel Prices - Raw'!M29/1000000)*$D$19</f>
        <v>8.5517468684399997E-6</v>
      </c>
      <c r="M43" s="145">
        <f>('Fuel Prices - Raw'!N29/1000000)*$D$19</f>
        <v>8.9864310972300013E-6</v>
      </c>
      <c r="N43" s="145">
        <f>('Fuel Prices - Raw'!O29/1000000)*$D$19</f>
        <v>9.0751421643299996E-6</v>
      </c>
      <c r="O43" s="145">
        <f>('Fuel Prices - Raw'!P29/1000000)*$D$19</f>
        <v>9.7316040608699994E-6</v>
      </c>
      <c r="P43" s="145">
        <f>('Fuel Prices - Raw'!Q29/1000000)*$D$19</f>
        <v>1.0050963902429999E-5</v>
      </c>
      <c r="Q43" s="145">
        <f>('Fuel Prices - Raw'!R29/1000000)*$D$19</f>
        <v>9.8025729145500011E-6</v>
      </c>
      <c r="R43" s="145">
        <f>('Fuel Prices - Raw'!S29/1000000)*$D$19</f>
        <v>1.0050963902429999E-5</v>
      </c>
      <c r="S43" s="145">
        <f>('Fuel Prices - Raw'!T29/1000000)*$D$19</f>
        <v>1.0166288289659999E-5</v>
      </c>
      <c r="T43" s="145">
        <f>('Fuel Prices - Raw'!U29/1000000)*$D$19</f>
        <v>1.0538874771480001E-5</v>
      </c>
      <c r="U43" s="145">
        <f>('Fuel Prices - Raw'!V29/1000000)*$D$19</f>
        <v>1.0228386036629999E-5</v>
      </c>
      <c r="V43" s="145">
        <f>('Fuel Prices - Raw'!W29/1000000)*$D$19</f>
        <v>1.0325968210439999E-5</v>
      </c>
      <c r="W43" s="145">
        <f>('Fuel Prices - Raw'!X29/1000000)*$D$19</f>
        <v>1.0450163704379999E-5</v>
      </c>
      <c r="X43" s="145">
        <f>('Fuel Prices - Raw'!Y29/1000000)*$D$19</f>
        <v>1.0627585838579999E-5</v>
      </c>
      <c r="Y43" s="145">
        <f>('Fuel Prices - Raw'!Z29/1000000)*$D$19</f>
        <v>1.0751781332519999E-5</v>
      </c>
      <c r="Z43" s="145">
        <f>('Fuel Prices - Raw'!AA29/1000000)*$D$19</f>
        <v>1.0911461253300001E-5</v>
      </c>
      <c r="AA43" s="145">
        <f>('Fuel Prices - Raw'!AB29/1000000)*$D$19</f>
        <v>1.0955816786849999E-5</v>
      </c>
      <c r="AB43" s="145">
        <f>('Fuel Prices - Raw'!AC29/1000000)*$D$19</f>
        <v>1.1177594454599999E-5</v>
      </c>
      <c r="AC43" s="145">
        <f>('Fuel Prices - Raw'!AD29/1000000)*$D$19</f>
        <v>1.1479212082739999E-5</v>
      </c>
      <c r="AD43" s="145">
        <f>('Fuel Prices - Raw'!AE29/1000000)*$D$19</f>
        <v>1.1745345284039999E-5</v>
      </c>
      <c r="AE43" s="145">
        <f>('Fuel Prices - Raw'!AF29/1000000)*$D$19</f>
        <v>1.1709860857199999E-5</v>
      </c>
      <c r="AF43" s="145">
        <f>('Fuel Prices - Raw'!AG29/1000000)*$D$19</f>
        <v>1.2242127259799999E-5</v>
      </c>
      <c r="AG43" s="145">
        <f>('Fuel Prices - Raw'!AH29/1000000)*$D$19</f>
        <v>1.2313096113480001E-5</v>
      </c>
      <c r="AH43" s="145">
        <f>('Fuel Prices - Raw'!AI29/1000000)*$D$19</f>
        <v>1.2366322753739999E-5</v>
      </c>
      <c r="AI43" s="145">
        <f>('Fuel Prices - Raw'!AJ29/1000000)*$D$19</f>
        <v>1.2517131567809999E-5</v>
      </c>
      <c r="AJ43" s="145">
        <f>('Fuel Prices - Raw'!AK29/1000000)*$D$19</f>
        <v>1.2712295915429999E-5</v>
      </c>
      <c r="AK43" s="147">
        <f>((AJ43-D43)/AJ43)/33</f>
        <v>1.2965806001395554E-2</v>
      </c>
    </row>
    <row r="44" spans="1:37" s="105" customFormat="1">
      <c r="A44" s="99" t="s">
        <v>638</v>
      </c>
      <c r="B44" s="100" t="s">
        <v>639</v>
      </c>
      <c r="C44" s="101" t="s">
        <v>640</v>
      </c>
      <c r="D44" s="102">
        <f>(('Fuel Prices - Raw'!E30/'Unit Conversions'!$B$17)*C17)/100</f>
        <v>2.5622884113876049E-5</v>
      </c>
      <c r="E44" s="102">
        <f>(('Fuel Prices - Raw'!F30/'Unit Conversions'!$B$17)*C18)/100</f>
        <v>2.5126420255023479E-5</v>
      </c>
      <c r="F44" s="102">
        <f>(('Fuel Prices - Raw'!G30/'Unit Conversions'!$B$17)*C19)/100</f>
        <v>2.4507603510279919E-5</v>
      </c>
      <c r="G44" s="102">
        <f>(('Fuel Prices - Raw'!H30/'Unit Conversions'!$B$17)*$C$20)/100</f>
        <v>2.6281077676897437E-5</v>
      </c>
      <c r="H44" s="102">
        <f>(('Fuel Prices - Raw'!I30/'Unit Conversions'!$B$17)*$C$20)/100</f>
        <v>2.6281077676897437E-5</v>
      </c>
      <c r="I44" s="102">
        <f>(('Fuel Prices - Raw'!J30/'Unit Conversions'!$B$17)*$C$20)/100</f>
        <v>2.6281077676897437E-5</v>
      </c>
      <c r="J44" s="102">
        <f>(('Fuel Prices - Raw'!K30/'Unit Conversions'!$B$17)*$C$20)/100</f>
        <v>2.6281077676897437E-5</v>
      </c>
      <c r="K44" s="102">
        <f>(('Fuel Prices - Raw'!L30/'Unit Conversions'!$B$17)*$C$20)/100</f>
        <v>2.6281077676897437E-5</v>
      </c>
      <c r="L44" s="102">
        <f>(('Fuel Prices - Raw'!M30/'Unit Conversions'!$B$17)*$C$20)/100</f>
        <v>2.6281077676897437E-5</v>
      </c>
      <c r="M44" s="102">
        <f>(('Fuel Prices - Raw'!N30/'Unit Conversions'!$B$17)*$C$20)/100</f>
        <v>2.6281077676897437E-5</v>
      </c>
      <c r="N44" s="102">
        <f>(('Fuel Prices - Raw'!O30/'Unit Conversions'!$B$17)*$C$20)/100</f>
        <v>2.6281077676897437E-5</v>
      </c>
      <c r="O44" s="102">
        <f>(('Fuel Prices - Raw'!P30/'Unit Conversions'!$B$17)*$C$20)/100</f>
        <v>2.6281077676897437E-5</v>
      </c>
      <c r="P44" s="102">
        <f>(('Fuel Prices - Raw'!Q30/'Unit Conversions'!$B$17)*$C$20)/100</f>
        <v>2.6281077676897437E-5</v>
      </c>
      <c r="Q44" s="102">
        <f>(('Fuel Prices - Raw'!R30/'Unit Conversions'!$B$17)*$C$20)/100</f>
        <v>2.6281077676897437E-5</v>
      </c>
      <c r="R44" s="102">
        <f>(('Fuel Prices - Raw'!S30/'Unit Conversions'!$B$17)*$C$20)/100</f>
        <v>2.6281077676897437E-5</v>
      </c>
      <c r="S44" s="102">
        <f>(('Fuel Prices - Raw'!T30/'Unit Conversions'!$B$17)*$C$20)/100</f>
        <v>2.6281077676897437E-5</v>
      </c>
      <c r="T44" s="102">
        <f>(('Fuel Prices - Raw'!U30/'Unit Conversions'!$B$17)*$C$20)/100</f>
        <v>2.6281077676897437E-5</v>
      </c>
      <c r="U44" s="102">
        <f>(('Fuel Prices - Raw'!V30/'Unit Conversions'!$B$17)*$C$20)/100</f>
        <v>2.6281077676897437E-5</v>
      </c>
      <c r="V44" s="102">
        <f>(('Fuel Prices - Raw'!W30/'Unit Conversions'!$B$17)*$C$20)/100</f>
        <v>2.6281077676897437E-5</v>
      </c>
      <c r="W44" s="102">
        <f>(('Fuel Prices - Raw'!X30/'Unit Conversions'!$B$17)*$C$20)/100</f>
        <v>2.6281077676897437E-5</v>
      </c>
      <c r="X44" s="102">
        <f>(('Fuel Prices - Raw'!Y30/'Unit Conversions'!$B$17)*$C$20)/100</f>
        <v>2.6281077676897437E-5</v>
      </c>
      <c r="Y44" s="102">
        <f>(('Fuel Prices - Raw'!Z30/'Unit Conversions'!$B$17)*$C$20)/100</f>
        <v>2.6281077676897437E-5</v>
      </c>
      <c r="Z44" s="102">
        <f>(('Fuel Prices - Raw'!AA30/'Unit Conversions'!$B$17)*$C$20)/100</f>
        <v>2.6281077676897437E-5</v>
      </c>
      <c r="AA44" s="102">
        <f>(('Fuel Prices - Raw'!AB30/'Unit Conversions'!$B$17)*$C$20)/100</f>
        <v>2.6281077676897437E-5</v>
      </c>
      <c r="AB44" s="102">
        <f>(('Fuel Prices - Raw'!AC30/'Unit Conversions'!$B$17)*$C$20)/100</f>
        <v>2.6281077676897437E-5</v>
      </c>
      <c r="AC44" s="102">
        <f>(('Fuel Prices - Raw'!AD30/'Unit Conversions'!$B$17)*$C$20)/100</f>
        <v>2.6281077676897437E-5</v>
      </c>
      <c r="AD44" s="102">
        <f>(('Fuel Prices - Raw'!AE30/'Unit Conversions'!$B$17)*$C$20)/100</f>
        <v>2.6281077676897437E-5</v>
      </c>
      <c r="AE44" s="102">
        <f>(('Fuel Prices - Raw'!AF30/'Unit Conversions'!$B$17)*$C$20)/100</f>
        <v>2.6281077676897437E-5</v>
      </c>
      <c r="AF44" s="102">
        <f>(('Fuel Prices - Raw'!AG30/'Unit Conversions'!$B$17)*$C$20)/100</f>
        <v>2.6281077676897437E-5</v>
      </c>
      <c r="AG44" s="102">
        <f>(('Fuel Prices - Raw'!AH30/'Unit Conversions'!$B$17)*$C$20)/100</f>
        <v>2.6281077676897437E-5</v>
      </c>
      <c r="AH44" s="102">
        <f>(('Fuel Prices - Raw'!AI30/'Unit Conversions'!$B$17)*$C$20)/100</f>
        <v>2.6281077676897437E-5</v>
      </c>
      <c r="AI44" s="102">
        <f>(('Fuel Prices - Raw'!AJ30/'Unit Conversions'!$B$17)*$C$20)/100</f>
        <v>2.6281077676897437E-5</v>
      </c>
      <c r="AJ44" s="102">
        <f>(('Fuel Prices - Raw'!AK30/'Unit Conversions'!$B$17)*$C$20)/100</f>
        <v>2.6281077676897437E-5</v>
      </c>
      <c r="AK44" s="104">
        <f>((AJ44-D44)/AJ44)/33</f>
        <v>7.5892091377324387E-4</v>
      </c>
    </row>
    <row r="45" spans="1:37">
      <c r="A45" s="11"/>
      <c r="B45" s="11"/>
      <c r="C45" s="57" t="s">
        <v>641</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2" customFormat="1">
      <c r="A46" s="218"/>
      <c r="B46" s="218"/>
      <c r="C46" s="219" t="s">
        <v>642</v>
      </c>
      <c r="D46" s="220">
        <f>('Fuel Prices - Raw'!E32/'Unit Conversions'!$B$7)*$C17</f>
        <v>3.5666349726540893E-5</v>
      </c>
      <c r="E46" s="220">
        <f>('Fuel Prices - Raw'!F32/'Unit Conversions'!$B$7)*$C17</f>
        <v>3.5000359763002365E-5</v>
      </c>
      <c r="F46" s="220">
        <f>('Fuel Prices - Raw'!G32/'Unit Conversions'!$B$7)*$C17</f>
        <v>3.4334369799463837E-5</v>
      </c>
      <c r="G46" s="220">
        <f>('Fuel Prices - Raw'!H32/'Unit Conversions'!$B$7)*$C17</f>
        <v>3.3668379835925493E-5</v>
      </c>
      <c r="H46" s="220">
        <f>('Fuel Prices - Raw'!I32/'Unit Conversions'!$B$7)*$C17</f>
        <v>3.3002389872386965E-5</v>
      </c>
      <c r="I46" s="220">
        <f>('Fuel Prices - Raw'!J32/'Unit Conversions'!$B$7)*$C17</f>
        <v>3.2336399908848438E-5</v>
      </c>
      <c r="J46" s="220">
        <f>('Fuel Prices - Raw'!K32/'Unit Conversions'!$B$7)*$C17</f>
        <v>3.1670409945310093E-5</v>
      </c>
      <c r="K46" s="220">
        <f>('Fuel Prices - Raw'!L32/'Unit Conversions'!$B$7)*$C17</f>
        <v>3.1004419981771565E-5</v>
      </c>
      <c r="L46" s="220">
        <f>('Fuel Prices - Raw'!M32/'Unit Conversions'!$B$7)*$C17</f>
        <v>3.0338430018233221E-5</v>
      </c>
      <c r="M46" s="220">
        <f>('Fuel Prices - Raw'!N32/'Unit Conversions'!$B$7)*$C17</f>
        <v>2.967244005469469E-5</v>
      </c>
      <c r="N46" s="220">
        <f>('Fuel Prices - Raw'!O32/'Unit Conversions'!$B$7)*$C17</f>
        <v>2.9006450091156162E-5</v>
      </c>
      <c r="O46" s="220">
        <f>('Fuel Prices - Raw'!P32/'Unit Conversions'!$B$7)*$C17</f>
        <v>2.8340460127617817E-5</v>
      </c>
      <c r="P46" s="220">
        <f>('Fuel Prices - Raw'!Q32/'Unit Conversions'!$B$7)*$C17</f>
        <v>2.767447016407929E-5</v>
      </c>
      <c r="Q46" s="220">
        <f>('Fuel Prices - Raw'!R32/'Unit Conversions'!$B$7)*$C17</f>
        <v>2.7008480200540942E-5</v>
      </c>
      <c r="R46" s="220">
        <f>('Fuel Prices - Raw'!S32/'Unit Conversions'!$B$7)*$C17</f>
        <v>2.6342490237002417E-5</v>
      </c>
      <c r="S46" s="220">
        <f>('Fuel Prices - Raw'!T32/'Unit Conversions'!$B$7)*$C17</f>
        <v>2.567650027346389E-5</v>
      </c>
      <c r="T46" s="220">
        <f>('Fuel Prices - Raw'!U32/'Unit Conversions'!$B$7)*$C17</f>
        <v>2.5010510309925542E-5</v>
      </c>
      <c r="U46" s="220">
        <f>('Fuel Prices - Raw'!V32/'Unit Conversions'!$B$7)*$C17</f>
        <v>2.4344520346387011E-5</v>
      </c>
      <c r="V46" s="220">
        <f>('Fuel Prices - Raw'!W32/'Unit Conversions'!$B$7)*$C17</f>
        <v>2.3678530382848486E-5</v>
      </c>
      <c r="W46" s="220">
        <f>('Fuel Prices - Raw'!X32/'Unit Conversions'!$B$7)*$C17</f>
        <v>2.3012540419310138E-5</v>
      </c>
      <c r="X46" s="220">
        <f>('Fuel Prices - Raw'!Y32/'Unit Conversions'!$B$7)*$C17</f>
        <v>2.2346550455771611E-5</v>
      </c>
      <c r="Y46" s="220">
        <f>('Fuel Prices - Raw'!Z32/'Unit Conversions'!$B$7)*$C17</f>
        <v>2.1680560492233269E-5</v>
      </c>
      <c r="Z46" s="220">
        <f>('Fuel Prices - Raw'!AA32/'Unit Conversions'!$B$7)*$C17</f>
        <v>2.1014570528694738E-5</v>
      </c>
      <c r="AA46" s="220">
        <f>('Fuel Prices - Raw'!AB32/'Unit Conversions'!$B$7)*$C17</f>
        <v>2.0348580565156211E-5</v>
      </c>
      <c r="AB46" s="220">
        <f>('Fuel Prices - Raw'!AC32/'Unit Conversions'!$B$7)*$C17</f>
        <v>1.9682590601617866E-5</v>
      </c>
      <c r="AC46" s="220">
        <f>('Fuel Prices - Raw'!AD32/'Unit Conversions'!$B$7)*$C17</f>
        <v>1.9016600638079338E-5</v>
      </c>
      <c r="AD46" s="220">
        <f>('Fuel Prices - Raw'!AE32/'Unit Conversions'!$B$7)*$C17</f>
        <v>1.8350610674540811E-5</v>
      </c>
      <c r="AE46" s="220">
        <f>('Fuel Prices - Raw'!AF32/'Unit Conversions'!$B$7)*$C17</f>
        <v>1.7684620711002466E-5</v>
      </c>
      <c r="AF46" s="220">
        <f>('Fuel Prices - Raw'!AG32/'Unit Conversions'!$B$7)*$C17</f>
        <v>1.7018630747463935E-5</v>
      </c>
      <c r="AG46" s="220">
        <f>('Fuel Prices - Raw'!AH32/'Unit Conversions'!$B$7)*$C17</f>
        <v>1.635264078392559E-5</v>
      </c>
      <c r="AH46" s="220">
        <f>('Fuel Prices - Raw'!AI32/'Unit Conversions'!$B$7)*$C17</f>
        <v>1.5686650820387066E-5</v>
      </c>
      <c r="AI46" s="220">
        <f>('Fuel Prices - Raw'!AJ32/'Unit Conversions'!$B$7)*$C17</f>
        <v>1.5020660856848535E-5</v>
      </c>
      <c r="AJ46" s="220">
        <f>('Fuel Prices - Raw'!AK32/'Unit Conversions'!$B$7)*$C17</f>
        <v>1.435467089331019E-5</v>
      </c>
      <c r="AK46" s="221">
        <f t="shared" ref="AK46" si="3">((AJ46-D46)/AJ46)/33</f>
        <v>-4.4989429175475569E-2</v>
      </c>
    </row>
    <row r="47" spans="1:37">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c r="B48" s="11"/>
      <c r="C48" s="1" t="s">
        <v>598</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c r="A49" s="11"/>
      <c r="C49" s="57" t="s">
        <v>643</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7" customFormat="1">
      <c r="B50" s="247" t="s">
        <v>644</v>
      </c>
      <c r="C50" s="248" t="s">
        <v>623</v>
      </c>
      <c r="D50" s="249">
        <f>('Fuel Prices - Raw'!E36/'Unit Conversions'!$B$6)*$C19</f>
        <v>1.5720017908216151E-6</v>
      </c>
      <c r="E50" s="249">
        <f>('Fuel Prices - Raw'!F36/'Unit Conversions'!$B$6)*$C19</f>
        <v>1.5778477010257177E-6</v>
      </c>
      <c r="F50" s="249">
        <f>('Fuel Prices - Raw'!G36/'Unit Conversions'!$B$6)*$C19</f>
        <v>1.5835001803774783E-6</v>
      </c>
      <c r="G50" s="249">
        <f>('Fuel Prices - Raw'!H36/'Unit Conversions'!$B$6)*$C19</f>
        <v>1.5898941446632145E-6</v>
      </c>
      <c r="H50" s="249">
        <f>('Fuel Prices - Raw'!I36/'Unit Conversions'!$B$6)*$C19</f>
        <v>1.5952672238949246E-6</v>
      </c>
      <c r="I50" s="249">
        <f>('Fuel Prices - Raw'!J36/'Unit Conversions'!$B$6)*$C19</f>
        <v>1.6011776110498068E-6</v>
      </c>
      <c r="J50" s="249">
        <f>('Fuel Prices - Raw'!K36/'Unit Conversions'!$B$6)*$C19</f>
        <v>1.6070879982046888E-6</v>
      </c>
      <c r="K50" s="249">
        <f>('Fuel Prices - Raw'!L36/'Unit Conversions'!$B$6)*$C19</f>
        <v>1.6119237695132284E-6</v>
      </c>
      <c r="L50" s="249">
        <f>('Fuel Prices - Raw'!M36/'Unit Conversions'!$B$6)*$C19</f>
        <v>1.6183714645912812E-6</v>
      </c>
      <c r="M50" s="249">
        <f>('Fuel Prices - Raw'!N36/'Unit Conversions'!$B$6)*$C19</f>
        <v>1.6248191596693344E-6</v>
      </c>
      <c r="N50" s="249">
        <f>('Fuel Prices - Raw'!O36/'Unit Conversions'!$B$6)*$C19</f>
        <v>1.6307295468242166E-6</v>
      </c>
      <c r="O50" s="249">
        <f>('Fuel Prices - Raw'!P36/'Unit Conversions'!$B$6)*$C19</f>
        <v>1.6366399339790979E-6</v>
      </c>
      <c r="P50" s="249">
        <f>('Fuel Prices - Raw'!Q36/'Unit Conversions'!$B$6)*$C19</f>
        <v>1.6425503211339797E-6</v>
      </c>
      <c r="Q50" s="249">
        <f>('Fuel Prices - Raw'!R36/'Unit Conversions'!$B$6)*$C19</f>
        <v>1.6484607082888615E-6</v>
      </c>
      <c r="R50" s="249">
        <f>('Fuel Prices - Raw'!S36/'Unit Conversions'!$B$6)*$C19</f>
        <v>1.6543710954437437E-6</v>
      </c>
      <c r="S50" s="249">
        <f>('Fuel Prices - Raw'!T36/'Unit Conversions'!$B$6)*$C19</f>
        <v>1.6613560984449675E-6</v>
      </c>
      <c r="T50" s="249">
        <f>('Fuel Prices - Raw'!U36/'Unit Conversions'!$B$6)*$C19</f>
        <v>1.666191869753507E-6</v>
      </c>
      <c r="U50" s="249">
        <f>('Fuel Prices - Raw'!V36/'Unit Conversions'!$B$6)*$C19</f>
        <v>1.67263956483156E-6</v>
      </c>
      <c r="V50" s="249">
        <f>('Fuel Prices - Raw'!W36/'Unit Conversions'!$B$6)*$C19</f>
        <v>1.679087259909613E-6</v>
      </c>
      <c r="W50" s="249">
        <f>('Fuel Prices - Raw'!X36/'Unit Conversions'!$B$6)*$C19</f>
        <v>1.6855349549876662E-6</v>
      </c>
      <c r="X50" s="249">
        <f>('Fuel Prices - Raw'!Y36/'Unit Conversions'!$B$6)*$C19</f>
        <v>1.6914453421425473E-6</v>
      </c>
      <c r="Y50" s="249">
        <f>('Fuel Prices - Raw'!Z36/'Unit Conversions'!$B$6)*$C19</f>
        <v>1.6968184213742586E-6</v>
      </c>
      <c r="Z50" s="249">
        <f>('Fuel Prices - Raw'!AA36/'Unit Conversions'!$B$6)*$C19</f>
        <v>1.7032661164523111E-6</v>
      </c>
      <c r="AA50" s="249">
        <f>('Fuel Prices - Raw'!AB36/'Unit Conversions'!$B$6)*$C19</f>
        <v>1.7102511194535355E-6</v>
      </c>
      <c r="AB50" s="249">
        <f>('Fuel Prices - Raw'!AC36/'Unit Conversions'!$B$6)*$C19</f>
        <v>1.7166988145315885E-6</v>
      </c>
      <c r="AC50" s="249">
        <f>('Fuel Prices - Raw'!AD36/'Unit Conversions'!$B$6)*$C19</f>
        <v>1.7215345858401279E-6</v>
      </c>
      <c r="AD50" s="249">
        <f>('Fuel Prices - Raw'!AE36/'Unit Conversions'!$B$6)*$C19</f>
        <v>1.7279822809181815E-6</v>
      </c>
      <c r="AE50" s="249">
        <f>('Fuel Prices - Raw'!AF36/'Unit Conversions'!$B$6)*$C19</f>
        <v>1.7344299759962338E-6</v>
      </c>
      <c r="AF50" s="249">
        <f>('Fuel Prices - Raw'!AG36/'Unit Conversions'!$B$6)*$C19</f>
        <v>1.7414149789974578E-6</v>
      </c>
      <c r="AG50" s="249">
        <f>('Fuel Prices - Raw'!AH36/'Unit Conversions'!$B$6)*$C19</f>
        <v>1.7473253661523394E-6</v>
      </c>
      <c r="AH50" s="249">
        <f>('Fuel Prices - Raw'!AI36/'Unit Conversions'!$B$6)*$C19</f>
        <v>1.7548476770767344E-6</v>
      </c>
      <c r="AI50" s="249">
        <f>('Fuel Prices - Raw'!AJ36/'Unit Conversions'!$B$6)*$C19</f>
        <v>1.7602207563084456E-6</v>
      </c>
      <c r="AJ50" s="249">
        <f>('Fuel Prices - Raw'!AK36/'Unit Conversions'!$B$6)*$C19</f>
        <v>1.7666684513864984E-6</v>
      </c>
      <c r="AK50" s="250">
        <f t="shared" ref="AK50:AK53" si="4">((AJ50-D50)/AJ50)/33</f>
        <v>3.3390474083905154E-3</v>
      </c>
    </row>
    <row r="51" spans="1:37" s="119" customFormat="1">
      <c r="A51" s="116" t="s">
        <v>645</v>
      </c>
      <c r="B51" s="116" t="s">
        <v>621</v>
      </c>
      <c r="C51" s="170" t="s">
        <v>624</v>
      </c>
      <c r="D51" s="249">
        <f>('Fuel Prices - Raw'!E37/'Unit Conversions'!$B$6)*$C19</f>
        <v>2.7253918574820759E-6</v>
      </c>
      <c r="E51" s="249">
        <f>('Fuel Prices - Raw'!F37/'Unit Conversions'!$B$6)*$C19</f>
        <v>1.9358829338434231E-6</v>
      </c>
      <c r="F51" s="249">
        <f>('Fuel Prices - Raw'!G37/'Unit Conversions'!$B$6)*$C19</f>
        <v>2.4761799451273663E-6</v>
      </c>
      <c r="G51" s="249">
        <f>('Fuel Prices - Raw'!H37/'Unit Conversions'!$B$6)*$C19</f>
        <v>2.7471730720713908E-6</v>
      </c>
      <c r="H51" s="249">
        <f>('Fuel Prices - Raw'!I37/'Unit Conversions'!$B$6)*$C19</f>
        <v>3.0653464406140337E-6</v>
      </c>
      <c r="I51" s="249">
        <f>('Fuel Prices - Raw'!J37/'Unit Conversions'!$B$6)*$C19</f>
        <v>3.5578502185082912E-6</v>
      </c>
      <c r="J51" s="249">
        <f>('Fuel Prices - Raw'!K37/'Unit Conversions'!$B$6)*$C19</f>
        <v>3.9878998359766797E-6</v>
      </c>
      <c r="K51" s="249">
        <f>('Fuel Prices - Raw'!L37/'Unit Conversions'!$B$6)*$C19</f>
        <v>4.4059340195486473E-6</v>
      </c>
      <c r="L51" s="249">
        <f>('Fuel Prices - Raw'!M37/'Unit Conversions'!$B$6)*$C19</f>
        <v>4.8133801073159055E-6</v>
      </c>
      <c r="M51" s="249">
        <f>('Fuel Prices - Raw'!N37/'Unit Conversions'!$B$6)*$C19</f>
        <v>5.1998981224926773E-6</v>
      </c>
      <c r="N51" s="249">
        <f>('Fuel Prices - Raw'!O37/'Unit Conversions'!$B$6)*$C19</f>
        <v>5.5658251324521371E-6</v>
      </c>
      <c r="O51" s="249">
        <f>('Fuel Prices - Raw'!P37/'Unit Conversions'!$B$6)*$C19</f>
        <v>5.9133884864168376E-6</v>
      </c>
      <c r="P51" s="249">
        <f>('Fuel Prices - Raw'!Q37/'Unit Conversions'!$B$6)*$C19</f>
        <v>6.2545416270310881E-6</v>
      </c>
      <c r="Q51" s="249">
        <f>('Fuel Prices - Raw'!R37/'Unit Conversions'!$B$6)*$C19</f>
        <v>6.1801164710340427E-6</v>
      </c>
      <c r="R51" s="249">
        <f>('Fuel Prices - Raw'!S37/'Unit Conversions'!$B$6)*$C19</f>
        <v>6.1128442287618046E-6</v>
      </c>
      <c r="S51" s="249">
        <f>('Fuel Prices - Raw'!T37/'Unit Conversions'!$B$6)*$C19</f>
        <v>6.0480887189534818E-6</v>
      </c>
      <c r="T51" s="249">
        <f>('Fuel Prices - Raw'!U37/'Unit Conversions'!$B$6)*$C19</f>
        <v>5.9922388661092505E-6</v>
      </c>
      <c r="U51" s="249">
        <f>('Fuel Prices - Raw'!V37/'Unit Conversions'!$B$6)*$C19</f>
        <v>5.9435885861378292E-6</v>
      </c>
      <c r="V51" s="249">
        <f>('Fuel Prices - Raw'!W37/'Unit Conversions'!$B$6)*$C19</f>
        <v>5.904579309609876E-6</v>
      </c>
      <c r="W51" s="249">
        <f>('Fuel Prices - Raw'!X37/'Unit Conversions'!$B$6)*$C19</f>
        <v>5.871716706481674E-6</v>
      </c>
      <c r="X51" s="249">
        <f>('Fuel Prices - Raw'!Y37/'Unit Conversions'!$B$6)*$C19</f>
        <v>5.8406729030095235E-6</v>
      </c>
      <c r="Y51" s="249">
        <f>('Fuel Prices - Raw'!Z37/'Unit Conversions'!$B$6)*$C19</f>
        <v>5.8219992136725661E-6</v>
      </c>
      <c r="Z51" s="249">
        <f>('Fuel Prices - Raw'!AA37/'Unit Conversions'!$B$6)*$C19</f>
        <v>5.8005909996990199E-6</v>
      </c>
      <c r="AA51" s="249">
        <f>('Fuel Prices - Raw'!AB37/'Unit Conversions'!$B$6)*$C19</f>
        <v>5.7831917966117215E-6</v>
      </c>
      <c r="AB51" s="249">
        <f>('Fuel Prices - Raw'!AC37/'Unit Conversions'!$B$6)*$C19</f>
        <v>5.7686077104787612E-6</v>
      </c>
      <c r="AC51" s="249">
        <f>('Fuel Prices - Raw'!AD37/'Unit Conversions'!$B$6)*$C19</f>
        <v>5.7577980273952365E-6</v>
      </c>
      <c r="AD51" s="249">
        <f>('Fuel Prices - Raw'!AE37/'Unit Conversions'!$B$6)*$C19</f>
        <v>5.7486001769402719E-6</v>
      </c>
      <c r="AE51" s="249">
        <f>('Fuel Prices - Raw'!AF37/'Unit Conversions'!$B$6)*$C19</f>
        <v>5.7393772866055011E-6</v>
      </c>
      <c r="AF51" s="249">
        <f>('Fuel Prices - Raw'!AG37/'Unit Conversions'!$B$6)*$C19</f>
        <v>5.7291619343279969E-6</v>
      </c>
      <c r="AG51" s="249">
        <f>('Fuel Prices - Raw'!AH37/'Unit Conversions'!$B$6)*$C19</f>
        <v>5.7194826015070211E-6</v>
      </c>
      <c r="AH51" s="249">
        <f>('Fuel Prices - Raw'!AI37/'Unit Conversions'!$B$6)*$C19</f>
        <v>5.7044837507303871E-6</v>
      </c>
      <c r="AI51" s="249">
        <f>('Fuel Prices - Raw'!AJ37/'Unit Conversions'!$B$6)*$C19</f>
        <v>5.6889520944425012E-6</v>
      </c>
      <c r="AJ51" s="249">
        <f>('Fuel Prices - Raw'!AK37/'Unit Conversions'!$B$6)*$C19</f>
        <v>5.6687067175294855E-6</v>
      </c>
      <c r="AK51" s="250">
        <f t="shared" si="4"/>
        <v>1.5733987281361259E-2</v>
      </c>
    </row>
    <row r="52" spans="1:37" s="148" customFormat="1">
      <c r="A52" s="143"/>
      <c r="B52" s="143" t="s">
        <v>621</v>
      </c>
      <c r="C52" s="144" t="s">
        <v>625</v>
      </c>
      <c r="D52" s="145">
        <f>('Fuel Prices - Raw'!E38/1000000)*$D$19</f>
        <v>6.1210636298999996E-7</v>
      </c>
      <c r="E52" s="145">
        <f>('Fuel Prices - Raw'!F38/1000000)*$D$19</f>
        <v>6.1210636298999996E-7</v>
      </c>
      <c r="F52" s="145">
        <f>('Fuel Prices - Raw'!G38/1000000)*$D$19</f>
        <v>6.1210636298999996E-7</v>
      </c>
      <c r="G52" s="145">
        <f>('Fuel Prices - Raw'!H38/1000000)*$D$19</f>
        <v>6.1210636298999996E-7</v>
      </c>
      <c r="H52" s="145">
        <f>('Fuel Prices - Raw'!I38/1000000)*$D$19</f>
        <v>6.1210636298999996E-7</v>
      </c>
      <c r="I52" s="145">
        <f>('Fuel Prices - Raw'!J38/1000000)*$D$19</f>
        <v>6.1210636298999996E-7</v>
      </c>
      <c r="J52" s="145">
        <f>('Fuel Prices - Raw'!K38/1000000)*$D$19</f>
        <v>6.1210636298999996E-7</v>
      </c>
      <c r="K52" s="145">
        <f>('Fuel Prices - Raw'!L38/1000000)*$D$19</f>
        <v>6.1210636298999996E-7</v>
      </c>
      <c r="L52" s="145">
        <f>('Fuel Prices - Raw'!M38/1000000)*$D$19</f>
        <v>6.1210636298999996E-7</v>
      </c>
      <c r="M52" s="145">
        <f>('Fuel Prices - Raw'!N38/1000000)*$D$19</f>
        <v>6.2097746969999996E-7</v>
      </c>
      <c r="N52" s="145">
        <f>('Fuel Prices - Raw'!O38/1000000)*$D$19</f>
        <v>6.2097746969999996E-7</v>
      </c>
      <c r="O52" s="145">
        <f>('Fuel Prices - Raw'!P38/1000000)*$D$19</f>
        <v>6.2097746969999996E-7</v>
      </c>
      <c r="P52" s="145">
        <f>('Fuel Prices - Raw'!Q38/1000000)*$D$19</f>
        <v>6.2097746969999996E-7</v>
      </c>
      <c r="Q52" s="145">
        <f>('Fuel Prices - Raw'!R38/1000000)*$D$19</f>
        <v>6.2097746969999996E-7</v>
      </c>
      <c r="R52" s="145">
        <f>('Fuel Prices - Raw'!S38/1000000)*$D$19</f>
        <v>6.2097746969999996E-7</v>
      </c>
      <c r="S52" s="145">
        <f>('Fuel Prices - Raw'!T38/1000000)*$D$19</f>
        <v>6.2984857640999996E-7</v>
      </c>
      <c r="T52" s="145">
        <f>('Fuel Prices - Raw'!U38/1000000)*$D$19</f>
        <v>6.2984857640999996E-7</v>
      </c>
      <c r="U52" s="145">
        <f>('Fuel Prices - Raw'!V38/1000000)*$D$19</f>
        <v>6.2984857640999996E-7</v>
      </c>
      <c r="V52" s="145">
        <f>('Fuel Prices - Raw'!W38/1000000)*$D$19</f>
        <v>6.2984857640999996E-7</v>
      </c>
      <c r="W52" s="145">
        <f>('Fuel Prices - Raw'!X38/1000000)*$D$19</f>
        <v>6.2984857640999996E-7</v>
      </c>
      <c r="X52" s="145">
        <f>('Fuel Prices - Raw'!Y38/1000000)*$D$19</f>
        <v>6.2984857640999996E-7</v>
      </c>
      <c r="Y52" s="145">
        <f>('Fuel Prices - Raw'!Z38/1000000)*$D$19</f>
        <v>6.3871968311999996E-7</v>
      </c>
      <c r="Z52" s="145">
        <f>('Fuel Prices - Raw'!AA38/1000000)*$D$19</f>
        <v>6.3871968311999996E-7</v>
      </c>
      <c r="AA52" s="145">
        <f>('Fuel Prices - Raw'!AB38/1000000)*$D$19</f>
        <v>6.3871968311999996E-7</v>
      </c>
      <c r="AB52" s="145">
        <f>('Fuel Prices - Raw'!AC38/1000000)*$D$19</f>
        <v>6.3871968311999996E-7</v>
      </c>
      <c r="AC52" s="145">
        <f>('Fuel Prices - Raw'!AD38/1000000)*$D$19</f>
        <v>6.3871968311999996E-7</v>
      </c>
      <c r="AD52" s="145">
        <f>('Fuel Prices - Raw'!AE38/1000000)*$D$19</f>
        <v>6.4759078982999996E-7</v>
      </c>
      <c r="AE52" s="145">
        <f>('Fuel Prices - Raw'!AF38/1000000)*$D$19</f>
        <v>6.4759078982999996E-7</v>
      </c>
      <c r="AF52" s="145">
        <f>('Fuel Prices - Raw'!AG38/1000000)*$D$19</f>
        <v>6.4759078982999996E-7</v>
      </c>
      <c r="AG52" s="145">
        <f>('Fuel Prices - Raw'!AH38/1000000)*$D$19</f>
        <v>6.4759078982999996E-7</v>
      </c>
      <c r="AH52" s="145">
        <f>('Fuel Prices - Raw'!AI38/1000000)*$D$19</f>
        <v>6.4759078982999996E-7</v>
      </c>
      <c r="AI52" s="145">
        <f>('Fuel Prices - Raw'!AJ38/1000000)*$D$19</f>
        <v>6.5646189653999995E-7</v>
      </c>
      <c r="AJ52" s="145">
        <f>('Fuel Prices - Raw'!AK38/1000000)*$D$19</f>
        <v>6.5646189653999995E-7</v>
      </c>
      <c r="AK52" s="147">
        <f t="shared" si="4"/>
        <v>2.0475020475020471E-3</v>
      </c>
    </row>
    <row r="53" spans="1:37" s="201" customFormat="1">
      <c r="A53" s="197" t="s">
        <v>646</v>
      </c>
      <c r="B53" s="197" t="s">
        <v>621</v>
      </c>
      <c r="C53" s="204" t="s">
        <v>626</v>
      </c>
      <c r="D53" s="251">
        <f>('Fuel Prices - Raw'!E39/'Unit Conversions'!$B$6)*$C$18</f>
        <v>1.3443723636894083E-4</v>
      </c>
      <c r="E53" s="251">
        <f>('Fuel Prices - Raw'!F39/'Unit Conversions'!$B$6)*$C$18</f>
        <v>1.2938392075536922E-4</v>
      </c>
      <c r="F53" s="251">
        <f>('Fuel Prices - Raw'!G39/'Unit Conversions'!$B$6)*$C$18</f>
        <v>1.2433060514179764E-4</v>
      </c>
      <c r="G53" s="251">
        <f>('Fuel Prices - Raw'!H39/'Unit Conversions'!$B$6)*$C$18</f>
        <v>1.1927728952822606E-4</v>
      </c>
      <c r="H53" s="251">
        <f>('Fuel Prices - Raw'!I39/'Unit Conversions'!$B$6)*$C$18</f>
        <v>1.1422397391465576E-4</v>
      </c>
      <c r="I53" s="251">
        <f>('Fuel Prices - Raw'!J39/'Unit Conversions'!$B$6)*$C$18</f>
        <v>1.0917065830108416E-4</v>
      </c>
      <c r="J53" s="251">
        <f>('Fuel Prices - Raw'!K39/'Unit Conversions'!$B$6)*$C$18</f>
        <v>1.0411734268751258E-4</v>
      </c>
      <c r="K53" s="251">
        <f>('Fuel Prices - Raw'!L39/'Unit Conversions'!$B$6)*$C$18</f>
        <v>9.9064027073940988E-5</v>
      </c>
      <c r="L53" s="251">
        <f>('Fuel Prices - Raw'!M39/'Unit Conversions'!$B$6)*$C$18</f>
        <v>9.4010711460369394E-5</v>
      </c>
      <c r="M53" s="251">
        <f>('Fuel Prices - Raw'!N39/'Unit Conversions'!$B$6)*$C$18</f>
        <v>8.8957395846797814E-5</v>
      </c>
      <c r="N53" s="251">
        <f>('Fuel Prices - Raw'!O39/'Unit Conversions'!$B$6)*$C$18</f>
        <v>8.390408023322622E-5</v>
      </c>
      <c r="O53" s="251">
        <f>('Fuel Prices - Raw'!P39/'Unit Conversions'!$B$6)*$C$18</f>
        <v>7.885076461965594E-5</v>
      </c>
      <c r="P53" s="251">
        <f>('Fuel Prices - Raw'!Q39/'Unit Conversions'!$B$6)*$C$18</f>
        <v>7.3797449006084346E-5</v>
      </c>
      <c r="Q53" s="251">
        <f>('Fuel Prices - Raw'!R39/'Unit Conversions'!$B$6)*$C$18</f>
        <v>6.8744133392512752E-5</v>
      </c>
      <c r="R53" s="251">
        <f>('Fuel Prices - Raw'!S39/'Unit Conversions'!$B$6)*$C$18</f>
        <v>6.3690817778941158E-5</v>
      </c>
      <c r="S53" s="251">
        <f>('Fuel Prices - Raw'!T39/'Unit Conversions'!$B$6)*$C$18</f>
        <v>5.8637502165369571E-5</v>
      </c>
      <c r="T53" s="251">
        <f>('Fuel Prices - Raw'!U39/'Unit Conversions'!$B$6)*$C$18</f>
        <v>5.3584186551797983E-5</v>
      </c>
      <c r="U53" s="251">
        <f>('Fuel Prices - Raw'!V39/'Unit Conversions'!$B$6)*$C$18</f>
        <v>4.8530870938226396E-5</v>
      </c>
      <c r="V53" s="251">
        <f>('Fuel Prices - Raw'!W39/'Unit Conversions'!$B$6)*$C$18</f>
        <v>4.8530870938226396E-5</v>
      </c>
      <c r="W53" s="251">
        <f>('Fuel Prices - Raw'!X39/'Unit Conversions'!$B$6)*$C$18</f>
        <v>4.8530870938226396E-5</v>
      </c>
      <c r="X53" s="251">
        <f>('Fuel Prices - Raw'!Y39/'Unit Conversions'!$B$6)*$C$18</f>
        <v>4.8530870938226396E-5</v>
      </c>
      <c r="Y53" s="251">
        <f>('Fuel Prices - Raw'!Z39/'Unit Conversions'!$B$6)*$C$18</f>
        <v>4.8530870938226396E-5</v>
      </c>
      <c r="Z53" s="251">
        <f>('Fuel Prices - Raw'!AA39/'Unit Conversions'!$B$6)*$C$18</f>
        <v>4.8530870938226396E-5</v>
      </c>
      <c r="AA53" s="251">
        <f>('Fuel Prices - Raw'!AB39/'Unit Conversions'!$B$6)*$C$18</f>
        <v>4.8530870938226396E-5</v>
      </c>
      <c r="AB53" s="251">
        <f>('Fuel Prices - Raw'!AC39/'Unit Conversions'!$B$6)*$C$18</f>
        <v>4.8530870938226396E-5</v>
      </c>
      <c r="AC53" s="251">
        <f>('Fuel Prices - Raw'!AD39/'Unit Conversions'!$B$6)*$C$18</f>
        <v>4.8530870938226396E-5</v>
      </c>
      <c r="AD53" s="251">
        <f>('Fuel Prices - Raw'!AE39/'Unit Conversions'!$B$6)*$C$18</f>
        <v>4.8530870938226396E-5</v>
      </c>
      <c r="AE53" s="251">
        <f>('Fuel Prices - Raw'!AF39/'Unit Conversions'!$B$6)*$C$18</f>
        <v>4.8530870938226396E-5</v>
      </c>
      <c r="AF53" s="251">
        <f>('Fuel Prices - Raw'!AG39/'Unit Conversions'!$B$6)*$C$18</f>
        <v>4.8530870938226396E-5</v>
      </c>
      <c r="AG53" s="251">
        <f>('Fuel Prices - Raw'!AH39/'Unit Conversions'!$B$6)*$C$18</f>
        <v>4.8530870938226396E-5</v>
      </c>
      <c r="AH53" s="251">
        <f>('Fuel Prices - Raw'!AI39/'Unit Conversions'!$B$6)*$C$18</f>
        <v>4.8530870938226396E-5</v>
      </c>
      <c r="AI53" s="251">
        <f>('Fuel Prices - Raw'!AJ39/'Unit Conversions'!$B$6)*$C$18</f>
        <v>4.8530870938226396E-5</v>
      </c>
      <c r="AJ53" s="251">
        <f>('Fuel Prices - Raw'!AK39/'Unit Conversions'!$B$6)*$C$18</f>
        <v>4.8530870938226396E-5</v>
      </c>
      <c r="AK53" s="200">
        <f t="shared" si="4"/>
        <v>-5.3640562069939057E-2</v>
      </c>
    </row>
    <row r="54" spans="1:37">
      <c r="A54" s="11"/>
      <c r="B54" s="11"/>
      <c r="C54" s="57" t="s">
        <v>627</v>
      </c>
      <c r="D54" s="184">
        <v>0</v>
      </c>
      <c r="E54" s="184">
        <v>0</v>
      </c>
      <c r="F54" s="184">
        <v>0</v>
      </c>
      <c r="G54" s="184">
        <v>0</v>
      </c>
      <c r="H54" s="184">
        <v>0</v>
      </c>
      <c r="I54" s="184">
        <v>0</v>
      </c>
      <c r="J54" s="184">
        <v>0</v>
      </c>
      <c r="K54" s="184">
        <v>0</v>
      </c>
      <c r="L54" s="184">
        <v>0</v>
      </c>
      <c r="M54" s="184">
        <v>0</v>
      </c>
      <c r="N54" s="184">
        <v>0</v>
      </c>
      <c r="O54" s="184">
        <v>0</v>
      </c>
      <c r="P54" s="184">
        <v>0</v>
      </c>
      <c r="Q54" s="184">
        <v>0</v>
      </c>
      <c r="R54" s="184">
        <v>0</v>
      </c>
      <c r="S54" s="184">
        <v>0</v>
      </c>
      <c r="T54" s="184">
        <v>0</v>
      </c>
      <c r="U54" s="184">
        <v>0</v>
      </c>
      <c r="V54" s="184">
        <v>0</v>
      </c>
      <c r="W54" s="184">
        <v>0</v>
      </c>
      <c r="X54" s="184">
        <v>0</v>
      </c>
      <c r="Y54" s="184">
        <v>0</v>
      </c>
      <c r="Z54" s="184">
        <v>0</v>
      </c>
      <c r="AA54" s="184">
        <v>0</v>
      </c>
      <c r="AB54" s="184">
        <v>0</v>
      </c>
      <c r="AC54" s="184">
        <v>0</v>
      </c>
      <c r="AD54" s="184">
        <v>0</v>
      </c>
      <c r="AE54" s="184">
        <v>0</v>
      </c>
      <c r="AF54" s="184">
        <v>0</v>
      </c>
      <c r="AG54" s="184">
        <v>0</v>
      </c>
      <c r="AH54" s="184">
        <v>0</v>
      </c>
      <c r="AI54" s="184">
        <v>0</v>
      </c>
      <c r="AJ54" s="184">
        <v>0</v>
      </c>
      <c r="AK54" s="185">
        <v>0</v>
      </c>
    </row>
    <row r="55" spans="1:37" s="119" customFormat="1">
      <c r="A55" s="116" t="s">
        <v>647</v>
      </c>
      <c r="B55" s="116"/>
      <c r="C55" s="170" t="s">
        <v>628</v>
      </c>
      <c r="D55" s="249">
        <f>('Fuel Prices - Raw'!E41/'Unit Conversions'!$B$6)*$C19</f>
        <v>1.7274449729950293E-5</v>
      </c>
      <c r="E55" s="249">
        <f>('Fuel Prices - Raw'!F41/'Unit Conversions'!$B$6)*$C19</f>
        <v>1.8367946576712628E-5</v>
      </c>
      <c r="F55" s="249">
        <f>('Fuel Prices - Raw'!G41/'Unit Conversions'!$B$6)*$C19</f>
        <v>1.9725003705948741E-5</v>
      </c>
      <c r="G55" s="249">
        <f>('Fuel Prices - Raw'!H41/'Unit Conversions'!$B$6)*$C19</f>
        <v>2.014797250306902E-5</v>
      </c>
      <c r="H55" s="249">
        <f>('Fuel Prices - Raw'!I41/'Unit Conversions'!$B$6)*$C19</f>
        <v>2.1558405801393088E-5</v>
      </c>
      <c r="I55" s="249">
        <f>('Fuel Prices - Raw'!J41/'Unit Conversions'!$B$6)*$C19</f>
        <v>2.3088658766584312E-5</v>
      </c>
      <c r="J55" s="249">
        <f>('Fuel Prices - Raw'!K41/'Unit Conversions'!$B$6)*$C19</f>
        <v>2.3722144808003009E-5</v>
      </c>
      <c r="K55" s="249">
        <f>('Fuel Prices - Raw'!L41/'Unit Conversions'!$B$6)*$C19</f>
        <v>2.4343810075111954E-5</v>
      </c>
      <c r="L55" s="249">
        <f>('Fuel Prices - Raw'!M41/'Unit Conversions'!$B$6)*$C19</f>
        <v>2.5013295747383105E-5</v>
      </c>
      <c r="M55" s="249">
        <f>('Fuel Prices - Raw'!N41/'Unit Conversions'!$B$6)*$C19</f>
        <v>2.4873595687358629E-5</v>
      </c>
      <c r="N55" s="249">
        <f>('Fuel Prices - Raw'!O41/'Unit Conversions'!$B$6)*$C19</f>
        <v>2.4765059486878078E-5</v>
      </c>
      <c r="O55" s="249">
        <f>('Fuel Prices - Raw'!P41/'Unit Conversions'!$B$6)*$C19</f>
        <v>2.458452402469259E-5</v>
      </c>
      <c r="P55" s="249">
        <f>('Fuel Prices - Raw'!Q41/'Unit Conversions'!$B$6)*$C19</f>
        <v>2.4418495876432729E-5</v>
      </c>
      <c r="Q55" s="249">
        <f>('Fuel Prices - Raw'!R41/'Unit Conversions'!$B$6)*$C19</f>
        <v>2.427557196886922E-5</v>
      </c>
      <c r="R55" s="249">
        <f>('Fuel Prices - Raw'!S41/'Unit Conversions'!$B$6)*$C19</f>
        <v>2.4135334600921574E-5</v>
      </c>
      <c r="S55" s="249">
        <f>('Fuel Prices - Raw'!T41/'Unit Conversions'!$B$6)*$C19</f>
        <v>2.3978977995278789E-5</v>
      </c>
      <c r="T55" s="249">
        <f>('Fuel Prices - Raw'!U41/'Unit Conversions'!$B$6)*$C19</f>
        <v>2.3843039090716502E-5</v>
      </c>
      <c r="U55" s="249">
        <f>('Fuel Prices - Raw'!V41/'Unit Conversions'!$B$6)*$C19</f>
        <v>2.3716234420848135E-5</v>
      </c>
      <c r="V55" s="249">
        <f>('Fuel Prices - Raw'!W41/'Unit Conversions'!$B$6)*$C19</f>
        <v>2.3602862449059033E-5</v>
      </c>
      <c r="W55" s="249">
        <f>('Fuel Prices - Raw'!X41/'Unit Conversions'!$B$6)*$C19</f>
        <v>2.3529251263584593E-5</v>
      </c>
      <c r="X55" s="249">
        <f>('Fuel Prices - Raw'!Y41/'Unit Conversions'!$B$6)*$C19</f>
        <v>2.3447580459262586E-5</v>
      </c>
      <c r="Y55" s="249">
        <f>('Fuel Prices - Raw'!Z41/'Unit Conversions'!$B$6)*$C19</f>
        <v>2.3384178124328403E-5</v>
      </c>
      <c r="Z55" s="249">
        <f>('Fuel Prices - Raw'!AA41/'Unit Conversions'!$B$6)*$C19</f>
        <v>2.3315940018085676E-5</v>
      </c>
      <c r="AA55" s="249">
        <f>('Fuel Prices - Raw'!AB41/'Unit Conversions'!$B$6)*$C19</f>
        <v>2.3245552680150267E-5</v>
      </c>
      <c r="AB55" s="249">
        <f>('Fuel Prices - Raw'!AC41/'Unit Conversions'!$B$6)*$C19</f>
        <v>2.3147762638133133E-5</v>
      </c>
      <c r="AC55" s="249">
        <f>('Fuel Prices - Raw'!AD41/'Unit Conversions'!$B$6)*$C19</f>
        <v>2.307092760511967E-5</v>
      </c>
      <c r="AD55" s="249">
        <f>('Fuel Prices - Raw'!AE41/'Unit Conversions'!$B$6)*$C19</f>
        <v>2.2984958337412298E-5</v>
      </c>
      <c r="AE55" s="249">
        <f>('Fuel Prices - Raw'!AF41/'Unit Conversions'!$B$6)*$C19</f>
        <v>2.2881257908240273E-5</v>
      </c>
      <c r="AF55" s="249">
        <f>('Fuel Prices - Raw'!AG41/'Unit Conversions'!$B$6)*$C19</f>
        <v>2.2782393250376795E-5</v>
      </c>
      <c r="AG55" s="249">
        <f>('Fuel Prices - Raw'!AH41/'Unit Conversions'!$B$6)*$C19</f>
        <v>2.268890167174503E-5</v>
      </c>
      <c r="AH55" s="249">
        <f>('Fuel Prices - Raw'!AI41/'Unit Conversions'!$B$6)*$C19</f>
        <v>2.2589499705958385E-5</v>
      </c>
      <c r="AI55" s="249">
        <f>('Fuel Prices - Raw'!AJ41/'Unit Conversions'!$B$6)*$C19</f>
        <v>2.2491709663941251E-5</v>
      </c>
      <c r="AJ55" s="249">
        <f>('Fuel Prices - Raw'!AK41/'Unit Conversions'!$B$6)*$C19</f>
        <v>2.2401441932848506E-5</v>
      </c>
      <c r="AK55" s="252">
        <f t="shared" ref="AK55:AK74" si="5">((AJ55-D55)/AJ55)/33</f>
        <v>6.93541962850197E-3</v>
      </c>
    </row>
    <row r="56" spans="1:37">
      <c r="C56" s="57" t="s">
        <v>629</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c r="C57" s="57" t="s">
        <v>630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c r="A58" s="11"/>
      <c r="B58" s="11"/>
      <c r="C58" s="57" t="s">
        <v>633</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634</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635</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636</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637</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640</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641</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642</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3">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599</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621</v>
      </c>
      <c r="C68" s="93" t="s">
        <v>622</v>
      </c>
      <c r="D68" s="91">
        <f>('Fuel Prices - Raw'!E54/'Unit Conversions'!$B$6)*$C17</f>
        <v>3.378586885738675E-5</v>
      </c>
      <c r="E68" s="91">
        <f>('Fuel Prices - Raw'!F54/'Unit Conversions'!$B$6)*$C17</f>
        <v>3.3955827138293251E-5</v>
      </c>
      <c r="F68" s="91">
        <f>('Fuel Prices - Raw'!G54/'Unit Conversions'!$B$6)*$C17</f>
        <v>3.4451233116725528E-5</v>
      </c>
      <c r="G68" s="91">
        <f>('Fuel Prices - Raw'!H54/'Unit Conversions'!$B$6)*$C17</f>
        <v>3.4868188072618201E-5</v>
      </c>
      <c r="H68" s="91">
        <f>('Fuel Prices - Raw'!I54/'Unit Conversions'!$B$6)*$C17</f>
        <v>3.5096142934017999E-5</v>
      </c>
      <c r="I68" s="91">
        <f>('Fuel Prices - Raw'!J54/'Unit Conversions'!$B$6)*$C17</f>
        <v>3.5343221986966403E-5</v>
      </c>
      <c r="J68" s="91">
        <f>('Fuel Prices - Raw'!K54/'Unit Conversions'!$B$6)*$C17</f>
        <v>3.5584769477269002E-5</v>
      </c>
      <c r="K68" s="91">
        <f>('Fuel Prices - Raw'!L54/'Unit Conversions'!$B$6)*$C17</f>
        <v>3.5820358350716281E-5</v>
      </c>
      <c r="L68" s="91">
        <f>('Fuel Prices - Raw'!M54/'Unit Conversions'!$B$6)*$C17</f>
        <v>3.6063743210086569E-5</v>
      </c>
      <c r="M68" s="91">
        <f>('Fuel Prices - Raw'!N54/'Unit Conversions'!$B$6)*$C17</f>
        <v>3.6291927391212925E-5</v>
      </c>
      <c r="N68" s="91">
        <f>('Fuel Prices - Raw'!O54/'Unit Conversions'!$B$6)*$C17</f>
        <v>3.6505575034631901E-5</v>
      </c>
      <c r="O68" s="91">
        <f>('Fuel Prices - Raw'!P54/'Unit Conversions'!$B$6)*$C17</f>
        <v>3.670625551073209E-5</v>
      </c>
      <c r="P68" s="91">
        <f>('Fuel Prices - Raw'!Q54/'Unit Conversions'!$B$6)*$C17</f>
        <v>3.6894205735183741E-5</v>
      </c>
      <c r="Q68" s="91">
        <f>('Fuel Prices - Raw'!R54/'Unit Conversions'!$B$6)*$C17</f>
        <v>3.7079790678216546E-5</v>
      </c>
      <c r="R68" s="91">
        <f>('Fuel Prices - Raw'!S54/'Unit Conversions'!$B$6)*$C17</f>
        <v>3.7265529986582652E-5</v>
      </c>
      <c r="S68" s="91">
        <f>('Fuel Prices - Raw'!T54/'Unit Conversions'!$B$6)*$C17</f>
        <v>3.745080620066712E-5</v>
      </c>
      <c r="T68" s="91">
        <f>('Fuel Prices - Raw'!U54/'Unit Conversions'!$B$6)*$C17</f>
        <v>3.763674618075943E-5</v>
      </c>
      <c r="U68" s="91">
        <f>('Fuel Prices - Raw'!V54/'Unit Conversions'!$B$6)*$C17</f>
        <v>3.7822979452235976E-5</v>
      </c>
      <c r="V68" s="91">
        <f>('Fuel Prices - Raw'!W54/'Unit Conversions'!$B$6)*$C17</f>
        <v>3.8010447634352237E-5</v>
      </c>
      <c r="W68" s="91">
        <f>('Fuel Prices - Raw'!X54/'Unit Conversions'!$B$6)*$C17</f>
        <v>3.8197715143596909E-5</v>
      </c>
      <c r="X68" s="91">
        <f>('Fuel Prices - Raw'!Y54/'Unit Conversions'!$B$6)*$C17</f>
        <v>3.8384534997842147E-5</v>
      </c>
      <c r="Y68" s="91">
        <f>('Fuel Prices - Raw'!Z54/'Unit Conversions'!$B$6)*$C17</f>
        <v>3.8571540088540108E-5</v>
      </c>
      <c r="Z68" s="91">
        <f>('Fuel Prices - Raw'!AA54/'Unit Conversions'!$B$6)*$C17</f>
        <v>3.8757526377888747E-5</v>
      </c>
      <c r="AA68" s="91">
        <f>('Fuel Prices - Raw'!AB54/'Unit Conversions'!$B$6)*$C17</f>
        <v>3.8944793888278784E-5</v>
      </c>
      <c r="AB68" s="91">
        <f>('Fuel Prices - Raw'!AC54/'Unit Conversions'!$B$6)*$C17</f>
        <v>3.9131135213541557E-5</v>
      </c>
      <c r="AC68" s="91">
        <f>('Fuel Prices - Raw'!AD54/'Unit Conversions'!$B$6)*$C17</f>
        <v>3.9317553722616271E-5</v>
      </c>
      <c r="AD68" s="91">
        <f>('Fuel Prices - Raw'!AE54/'Unit Conversions'!$B$6)*$C17</f>
        <v>3.9503709810853592E-5</v>
      </c>
      <c r="AE68" s="91">
        <f>('Fuel Prices - Raw'!AF54/'Unit Conversions'!$B$6)*$C17</f>
        <v>3.969048335584244E-5</v>
      </c>
      <c r="AF68" s="91">
        <f>('Fuel Prices - Raw'!AG54/'Unit Conversions'!$B$6)*$C17</f>
        <v>3.9876485082182527E-5</v>
      </c>
      <c r="AG68" s="91">
        <f>('Fuel Prices - Raw'!AH54/'Unit Conversions'!$B$6)*$C17</f>
        <v>4.0063845209939912E-5</v>
      </c>
      <c r="AH68" s="91">
        <f>('Fuel Prices - Raw'!AI54/'Unit Conversions'!$B$6)*$C17</f>
        <v>4.025009391611731E-5</v>
      </c>
      <c r="AI68" s="91">
        <f>('Fuel Prices - Raw'!AJ54/'Unit Conversions'!$B$6)*$C17</f>
        <v>4.0436898335089053E-5</v>
      </c>
      <c r="AJ68" s="91">
        <f>('Fuel Prices - Raw'!AK54/'Unit Conversions'!$B$6)*$C17</f>
        <v>4.0611636354321154E-5</v>
      </c>
      <c r="AK68" s="89">
        <f t="shared" si="5"/>
        <v>5.0931569832948689E-3</v>
      </c>
    </row>
    <row r="69" spans="1:41" ht="15" customHeight="1">
      <c r="A69" s="11"/>
      <c r="B69" s="11"/>
      <c r="C69" s="63" t="s">
        <v>648</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621</v>
      </c>
      <c r="C70" s="93" t="s">
        <v>624</v>
      </c>
      <c r="D70" s="91">
        <f>('Fuel Prices - Raw'!E56/'Unit Conversions'!$B$6)*$C17</f>
        <v>7.1297069807554679E-6</v>
      </c>
      <c r="E70" s="91">
        <f>('Fuel Prices - Raw'!F56/'Unit Conversions'!$B$6)*$C17</f>
        <v>6.4978324755133596E-6</v>
      </c>
      <c r="F70" s="91">
        <f>('Fuel Prices - Raw'!G56/'Unit Conversions'!$B$6)*$C17</f>
        <v>7.2899946460351823E-6</v>
      </c>
      <c r="G70" s="91">
        <f>('Fuel Prices - Raw'!H56/'Unit Conversions'!$B$6)*$C17</f>
        <v>7.588657411501344E-6</v>
      </c>
      <c r="H70" s="91">
        <f>('Fuel Prices - Raw'!I56/'Unit Conversions'!$B$6)*$C17</f>
        <v>7.8342358797704295E-6</v>
      </c>
      <c r="I70" s="91">
        <f>('Fuel Prices - Raw'!J56/'Unit Conversions'!$B$6)*$C17</f>
        <v>8.334468849406937E-6</v>
      </c>
      <c r="J70" s="91">
        <f>('Fuel Prices - Raw'!K56/'Unit Conversions'!$B$6)*$C17</f>
        <v>8.7643200885240636E-6</v>
      </c>
      <c r="K70" s="91">
        <f>('Fuel Prices - Raw'!L56/'Unit Conversions'!$B$6)*$C17</f>
        <v>9.1804127055109794E-6</v>
      </c>
      <c r="L70" s="91">
        <f>('Fuel Prices - Raw'!M56/'Unit Conversions'!$B$6)*$C17</f>
        <v>9.5872097680559069E-6</v>
      </c>
      <c r="M70" s="91">
        <f>('Fuel Prices - Raw'!N56/'Unit Conversions'!$B$6)*$C17</f>
        <v>9.9927634875615994E-6</v>
      </c>
      <c r="N70" s="91">
        <f>('Fuel Prices - Raw'!O56/'Unit Conversions'!$B$6)*$C17</f>
        <v>1.0376554153202626E-5</v>
      </c>
      <c r="O70" s="91">
        <f>('Fuel Prices - Raw'!P56/'Unit Conversions'!$B$6)*$C17</f>
        <v>1.0740810754457562E-5</v>
      </c>
      <c r="P70" s="91">
        <f>('Fuel Prices - Raw'!Q56/'Unit Conversions'!$B$6)*$C17</f>
        <v>1.1092728024740595E-5</v>
      </c>
      <c r="Q70" s="91">
        <f>('Fuel Prices - Raw'!R56/'Unit Conversions'!$B$6)*$C17</f>
        <v>1.1001987745079347E-5</v>
      </c>
      <c r="R70" s="91">
        <f>('Fuel Prices - Raw'!S56/'Unit Conversions'!$B$6)*$C17</f>
        <v>1.0935895820091448E-5</v>
      </c>
      <c r="S70" s="91">
        <f>('Fuel Prices - Raw'!T56/'Unit Conversions'!$B$6)*$C17</f>
        <v>1.0866850293526943E-5</v>
      </c>
      <c r="T70" s="91">
        <f>('Fuel Prices - Raw'!U56/'Unit Conversions'!$B$6)*$C17</f>
        <v>1.0817736030870329E-5</v>
      </c>
      <c r="U70" s="91">
        <f>('Fuel Prices - Raw'!V56/'Unit Conversions'!$B$6)*$C17</f>
        <v>1.0772924479050617E-5</v>
      </c>
      <c r="V70" s="91">
        <f>('Fuel Prices - Raw'!W56/'Unit Conversions'!$B$6)*$C17</f>
        <v>1.0738799204532031E-5</v>
      </c>
      <c r="W70" s="91">
        <f>('Fuel Prices - Raw'!X56/'Unit Conversions'!$B$6)*$C17</f>
        <v>1.0692929720484355E-5</v>
      </c>
      <c r="X70" s="91">
        <f>('Fuel Prices - Raw'!Y56/'Unit Conversions'!$B$6)*$C17</f>
        <v>1.0653911680489046E-5</v>
      </c>
      <c r="Y70" s="91">
        <f>('Fuel Prices - Raw'!Z56/'Unit Conversions'!$B$6)*$C17</f>
        <v>1.0624897828582119E-5</v>
      </c>
      <c r="Z70" s="91">
        <f>('Fuel Prices - Raw'!AA56/'Unit Conversions'!$B$6)*$C17</f>
        <v>1.0599482694736859E-5</v>
      </c>
      <c r="AA70" s="91">
        <f>('Fuel Prices - Raw'!AB56/'Unit Conversions'!$B$6)*$C17</f>
        <v>1.0578496380781997E-5</v>
      </c>
      <c r="AB70" s="91">
        <f>('Fuel Prices - Raw'!AC56/'Unit Conversions'!$B$6)*$C17</f>
        <v>1.0570152997814542E-5</v>
      </c>
      <c r="AC70" s="91">
        <f>('Fuel Prices - Raw'!AD56/'Unit Conversions'!$B$6)*$C17</f>
        <v>1.0546326938362607E-5</v>
      </c>
      <c r="AD70" s="91">
        <f>('Fuel Prices - Raw'!AE56/'Unit Conversions'!$B$6)*$C17</f>
        <v>1.0526138116143675E-5</v>
      </c>
      <c r="AE70" s="91">
        <f>('Fuel Prices - Raw'!AF56/'Unit Conversions'!$B$6)*$C17</f>
        <v>1.0513651507924581E-5</v>
      </c>
      <c r="AF70" s="91">
        <f>('Fuel Prices - Raw'!AG56/'Unit Conversions'!$B$6)*$C17</f>
        <v>1.0500782608623429E-5</v>
      </c>
      <c r="AG70" s="91">
        <f>('Fuel Prices - Raw'!AH56/'Unit Conversions'!$B$6)*$C17</f>
        <v>1.0486513518250569E-5</v>
      </c>
      <c r="AH70" s="91">
        <f>('Fuel Prices - Raw'!AI56/'Unit Conversions'!$B$6)*$C17</f>
        <v>1.0467776393770787E-5</v>
      </c>
      <c r="AI70" s="91">
        <f>('Fuel Prices - Raw'!AJ56/'Unit Conversions'!$B$6)*$C17</f>
        <v>1.0447120127443842E-5</v>
      </c>
      <c r="AJ70" s="91">
        <f>('Fuel Prices - Raw'!AK56/'Unit Conversions'!$B$6)*$C17</f>
        <v>1.0422918961890722E-5</v>
      </c>
      <c r="AK70" s="89">
        <f t="shared" si="5"/>
        <v>9.5745062226350978E-3</v>
      </c>
    </row>
    <row r="71" spans="1:41" ht="15" customHeight="1">
      <c r="A71" s="11"/>
      <c r="B71" s="11"/>
      <c r="C71" s="63" t="s">
        <v>625</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1" customFormat="1" ht="15" customHeight="1">
      <c r="A72" s="197" t="s">
        <v>649</v>
      </c>
      <c r="B72" s="197" t="s">
        <v>650</v>
      </c>
      <c r="C72" s="198" t="s">
        <v>626</v>
      </c>
      <c r="D72" s="251">
        <f>'Fuel Prices - Raw'!E58/'Unit Conversions'!$B$6*$C18</f>
        <v>1.3443723636894083E-4</v>
      </c>
      <c r="E72" s="251">
        <f>'Fuel Prices - Raw'!F58/'Unit Conversions'!$B$6*$C18</f>
        <v>1.2938392075536922E-4</v>
      </c>
      <c r="F72" s="251">
        <f>'Fuel Prices - Raw'!G58/'Unit Conversions'!$B$6*$C18</f>
        <v>1.2433060514179764E-4</v>
      </c>
      <c r="G72" s="251">
        <f>'Fuel Prices - Raw'!H58/'Unit Conversions'!$B$6*$C18</f>
        <v>1.1927728952822606E-4</v>
      </c>
      <c r="H72" s="251">
        <f>'Fuel Prices - Raw'!I58/'Unit Conversions'!$B$6*$C18</f>
        <v>1.1422397391465576E-4</v>
      </c>
      <c r="I72" s="251">
        <f>'Fuel Prices - Raw'!J58/'Unit Conversions'!$B$6*$C18</f>
        <v>1.0917065830108416E-4</v>
      </c>
      <c r="J72" s="251">
        <f>'Fuel Prices - Raw'!K58/'Unit Conversions'!$B$6*$C18</f>
        <v>1.0411734268751258E-4</v>
      </c>
      <c r="K72" s="251">
        <f>'Fuel Prices - Raw'!L58/'Unit Conversions'!$B$6*$C18</f>
        <v>9.9064027073940988E-5</v>
      </c>
      <c r="L72" s="251">
        <f>'Fuel Prices - Raw'!M58/'Unit Conversions'!$B$6*$C18</f>
        <v>9.4010711460369394E-5</v>
      </c>
      <c r="M72" s="251">
        <f>'Fuel Prices - Raw'!N58/'Unit Conversions'!$B$6*$C18</f>
        <v>8.8957395846797814E-5</v>
      </c>
      <c r="N72" s="251">
        <f>'Fuel Prices - Raw'!O58/'Unit Conversions'!$B$6*$C18</f>
        <v>8.390408023322622E-5</v>
      </c>
      <c r="O72" s="251">
        <f>'Fuel Prices - Raw'!P58/'Unit Conversions'!$B$6*$C18</f>
        <v>7.885076461965594E-5</v>
      </c>
      <c r="P72" s="251">
        <f>'Fuel Prices - Raw'!Q58/'Unit Conversions'!$B$6*$C18</f>
        <v>7.3797449006084346E-5</v>
      </c>
      <c r="Q72" s="251">
        <f>'Fuel Prices - Raw'!R58/'Unit Conversions'!$B$6*$C18</f>
        <v>6.8744133392512752E-5</v>
      </c>
      <c r="R72" s="251">
        <f>'Fuel Prices - Raw'!S58/'Unit Conversions'!$B$6*$C18</f>
        <v>6.3690817778941158E-5</v>
      </c>
      <c r="S72" s="251">
        <f>'Fuel Prices - Raw'!T58/'Unit Conversions'!$B$6*$C18</f>
        <v>5.8637502165369571E-5</v>
      </c>
      <c r="T72" s="251">
        <f>'Fuel Prices - Raw'!U58/'Unit Conversions'!$B$6*$C18</f>
        <v>5.3584186551797983E-5</v>
      </c>
      <c r="U72" s="251">
        <f>'Fuel Prices - Raw'!V58/'Unit Conversions'!$B$6*$C18</f>
        <v>4.8530870938226396E-5</v>
      </c>
      <c r="V72" s="251">
        <f>'Fuel Prices - Raw'!W58/'Unit Conversions'!$B$6*$C18</f>
        <v>4.8530870938226396E-5</v>
      </c>
      <c r="W72" s="251">
        <f>'Fuel Prices - Raw'!X58/'Unit Conversions'!$B$6*$C18</f>
        <v>4.8530870938226396E-5</v>
      </c>
      <c r="X72" s="251">
        <f>'Fuel Prices - Raw'!Y58/'Unit Conversions'!$B$6*$C18</f>
        <v>4.8530870938226396E-5</v>
      </c>
      <c r="Y72" s="251">
        <f>'Fuel Prices - Raw'!Z58/'Unit Conversions'!$B$6*$C18</f>
        <v>4.8530870938226396E-5</v>
      </c>
      <c r="Z72" s="251">
        <f>'Fuel Prices - Raw'!AA58/'Unit Conversions'!$B$6*$C18</f>
        <v>4.8530870938226396E-5</v>
      </c>
      <c r="AA72" s="251">
        <f>'Fuel Prices - Raw'!AB58/'Unit Conversions'!$B$6*$C18</f>
        <v>4.8530870938226396E-5</v>
      </c>
      <c r="AB72" s="251">
        <f>'Fuel Prices - Raw'!AC58/'Unit Conversions'!$B$6*$C18</f>
        <v>4.8530870938226396E-5</v>
      </c>
      <c r="AC72" s="251">
        <f>'Fuel Prices - Raw'!AD58/'Unit Conversions'!$B$6*$C18</f>
        <v>4.8530870938226396E-5</v>
      </c>
      <c r="AD72" s="251">
        <f>'Fuel Prices - Raw'!AE58/'Unit Conversions'!$B$6*$C18</f>
        <v>4.8530870938226396E-5</v>
      </c>
      <c r="AE72" s="251">
        <f>'Fuel Prices - Raw'!AF58/'Unit Conversions'!$B$6*$C18</f>
        <v>4.8530870938226396E-5</v>
      </c>
      <c r="AF72" s="251">
        <f>'Fuel Prices - Raw'!AG58/'Unit Conversions'!$B$6*$C18</f>
        <v>4.8530870938226396E-5</v>
      </c>
      <c r="AG72" s="251">
        <f>'Fuel Prices - Raw'!AH58/'Unit Conversions'!$B$6*$C18</f>
        <v>4.8530870938226396E-5</v>
      </c>
      <c r="AH72" s="251">
        <f>'Fuel Prices - Raw'!AI58/'Unit Conversions'!$B$6*$C18</f>
        <v>4.8530870938226396E-5</v>
      </c>
      <c r="AI72" s="251">
        <f>'Fuel Prices - Raw'!AJ58/'Unit Conversions'!$B$6*$C18</f>
        <v>4.8530870938226396E-5</v>
      </c>
      <c r="AJ72" s="251">
        <f>'Fuel Prices - Raw'!AK58/'Unit Conversions'!$B$6*$C18</f>
        <v>4.8530870938226396E-5</v>
      </c>
      <c r="AK72" s="200">
        <f t="shared" si="5"/>
        <v>-5.3640562069939057E-2</v>
      </c>
    </row>
    <row r="73" spans="1:41" ht="15" customHeight="1">
      <c r="C73" s="63" t="s">
        <v>627</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651</v>
      </c>
      <c r="B74" s="90" t="s">
        <v>652</v>
      </c>
      <c r="C74" s="93" t="s">
        <v>653</v>
      </c>
      <c r="D74" s="91">
        <f>('Fuel Prices - Raw'!E60/'Unit Conversions'!$B$6)*$C17</f>
        <v>2.4611337115373186E-5</v>
      </c>
      <c r="E74" s="91">
        <f>('Fuel Prices - Raw'!F60/'Unit Conversions'!$B$6)*$C17</f>
        <v>2.4184275921496942E-5</v>
      </c>
      <c r="F74" s="91">
        <f>('Fuel Prices - Raw'!G60/'Unit Conversions'!$B$6)*$C17</f>
        <v>2.1310799796935726E-5</v>
      </c>
      <c r="G74" s="91">
        <f>('Fuel Prices - Raw'!H60/'Unit Conversions'!$B$6)*$C17</f>
        <v>2.5173905587269393E-5</v>
      </c>
      <c r="H74" s="91">
        <f>('Fuel Prices - Raw'!I60/'Unit Conversions'!$B$6)*$C17</f>
        <v>2.5691326840144916E-5</v>
      </c>
      <c r="I74" s="91">
        <f>('Fuel Prices - Raw'!J60/'Unit Conversions'!$B$6)*$C17</f>
        <v>2.6701627107649189E-5</v>
      </c>
      <c r="J74" s="91">
        <f>('Fuel Prices - Raw'!K60/'Unit Conversions'!$B$6)*$C17</f>
        <v>2.7441765891565819E-5</v>
      </c>
      <c r="K74" s="91">
        <f>('Fuel Prices - Raw'!L60/'Unit Conversions'!$B$6)*$C17</f>
        <v>2.8229545490902577E-5</v>
      </c>
      <c r="L74" s="91">
        <f>('Fuel Prices - Raw'!M60/'Unit Conversions'!$B$6)*$C17</f>
        <v>2.9023493460279982E-5</v>
      </c>
      <c r="M74" s="91">
        <f>('Fuel Prices - Raw'!N60/'Unit Conversions'!$B$6)*$C17</f>
        <v>2.9719338097628363E-5</v>
      </c>
      <c r="N74" s="91">
        <f>('Fuel Prices - Raw'!O60/'Unit Conversions'!$B$6)*$C17</f>
        <v>3.0386112650636334E-5</v>
      </c>
      <c r="O74" s="91">
        <f>('Fuel Prices - Raw'!P60/'Unit Conversions'!$B$6)*$C17</f>
        <v>3.1009839855275726E-5</v>
      </c>
      <c r="P74" s="91">
        <f>('Fuel Prices - Raw'!Q60/'Unit Conversions'!$B$6)*$C17</f>
        <v>3.1618211755771454E-5</v>
      </c>
      <c r="Q74" s="91">
        <f>('Fuel Prices - Raw'!R60/'Unit Conversions'!$B$6)*$C17</f>
        <v>3.1327051565662574E-5</v>
      </c>
      <c r="R74" s="91">
        <f>('Fuel Prices - Raw'!S60/'Unit Conversions'!$B$6)*$C17</f>
        <v>3.1052624719812794E-5</v>
      </c>
      <c r="S74" s="91">
        <f>('Fuel Prices - Raw'!T60/'Unit Conversions'!$B$6)*$C17</f>
        <v>3.0788172259560637E-5</v>
      </c>
      <c r="T74" s="91">
        <f>('Fuel Prices - Raw'!U60/'Unit Conversions'!$B$6)*$C17</f>
        <v>3.0570376300360413E-5</v>
      </c>
      <c r="U74" s="91">
        <f>('Fuel Prices - Raw'!V60/'Unit Conversions'!$B$6)*$C17</f>
        <v>3.038795003745694E-5</v>
      </c>
      <c r="V74" s="91">
        <f>('Fuel Prices - Raw'!W60/'Unit Conversions'!$B$6)*$C17</f>
        <v>3.0244699486407229E-5</v>
      </c>
      <c r="W74" s="91">
        <f>('Fuel Prices - Raw'!X60/'Unit Conversions'!$B$6)*$C17</f>
        <v>3.0107682926356004E-5</v>
      </c>
      <c r="X74" s="91">
        <f>('Fuel Prices - Raw'!Y60/'Unit Conversions'!$B$6)*$C17</f>
        <v>2.9956426618444967E-5</v>
      </c>
      <c r="Y74" s="91">
        <f>('Fuel Prices - Raw'!Z60/'Unit Conversions'!$B$6)*$C17</f>
        <v>2.9830959346980458E-5</v>
      </c>
      <c r="Z74" s="91">
        <f>('Fuel Prices - Raw'!AA60/'Unit Conversions'!$B$6)*$C17</f>
        <v>2.9710544889272593E-5</v>
      </c>
      <c r="AA74" s="91">
        <f>('Fuel Prices - Raw'!AB60/'Unit Conversions'!$B$6)*$C17</f>
        <v>2.9598792398004746E-5</v>
      </c>
      <c r="AB74" s="91">
        <f>('Fuel Prices - Raw'!AC60/'Unit Conversions'!$B$6)*$C17</f>
        <v>2.9491436510914779E-5</v>
      </c>
      <c r="AC74" s="91">
        <f>('Fuel Prices - Raw'!AD60/'Unit Conversions'!$B$6)*$C17</f>
        <v>2.9388214744171193E-5</v>
      </c>
      <c r="AD74" s="91">
        <f>('Fuel Prices - Raw'!AE60/'Unit Conversions'!$B$6)*$C17</f>
        <v>2.9285517945090617E-5</v>
      </c>
      <c r="AE74" s="91">
        <f>('Fuel Prices - Raw'!AF60/'Unit Conversions'!$B$6)*$C17</f>
        <v>2.918649591965133E-5</v>
      </c>
      <c r="AF74" s="91">
        <f>('Fuel Prices - Raw'!AG60/'Unit Conversions'!$B$6)*$C17</f>
        <v>2.9084980297812595E-5</v>
      </c>
      <c r="AG74" s="91">
        <f>('Fuel Prices - Raw'!AH60/'Unit Conversions'!$B$6)*$C17</f>
        <v>2.8984514611299875E-5</v>
      </c>
      <c r="AH74" s="91">
        <f>('Fuel Prices - Raw'!AI60/'Unit Conversions'!$B$6)*$C17</f>
        <v>2.8864165774549927E-5</v>
      </c>
      <c r="AI74" s="91">
        <f>('Fuel Prices - Raw'!AJ60/'Unit Conversions'!$B$6)*$C17</f>
        <v>2.874270138151597E-5</v>
      </c>
      <c r="AJ74" s="91">
        <f>('Fuel Prices - Raw'!AK60/'Unit Conversions'!$B$6)*$C17</f>
        <v>2.8603322466981059E-5</v>
      </c>
      <c r="AK74" s="89">
        <f t="shared" si="5"/>
        <v>4.2292028563699286E-3</v>
      </c>
    </row>
    <row r="75" spans="1:41" ht="15" customHeight="1">
      <c r="C75" s="63" t="s">
        <v>629</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630</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6" customFormat="1" ht="15" customHeight="1">
      <c r="A77" s="173"/>
      <c r="B77" s="173"/>
      <c r="C77" s="174" t="s">
        <v>633</v>
      </c>
      <c r="D77" s="175">
        <v>0</v>
      </c>
      <c r="E77" s="175">
        <v>0</v>
      </c>
      <c r="F77" s="175">
        <v>0</v>
      </c>
      <c r="G77" s="175">
        <v>0</v>
      </c>
      <c r="H77" s="175">
        <v>0</v>
      </c>
      <c r="I77" s="175">
        <v>0</v>
      </c>
      <c r="J77" s="175">
        <v>0</v>
      </c>
      <c r="K77" s="175">
        <v>0</v>
      </c>
      <c r="L77" s="175">
        <v>0</v>
      </c>
      <c r="M77" s="175">
        <v>0</v>
      </c>
      <c r="N77" s="175">
        <v>0</v>
      </c>
      <c r="O77" s="175">
        <v>0</v>
      </c>
      <c r="P77" s="175">
        <v>0</v>
      </c>
      <c r="Q77" s="175">
        <v>0</v>
      </c>
      <c r="R77" s="175">
        <v>0</v>
      </c>
      <c r="S77" s="175">
        <v>0</v>
      </c>
      <c r="T77" s="175">
        <v>0</v>
      </c>
      <c r="U77" s="175">
        <v>0</v>
      </c>
      <c r="V77" s="175">
        <v>0</v>
      </c>
      <c r="W77" s="175">
        <v>0</v>
      </c>
      <c r="X77" s="175">
        <v>0</v>
      </c>
      <c r="Y77" s="175">
        <v>0</v>
      </c>
      <c r="Z77" s="175">
        <v>0</v>
      </c>
      <c r="AA77" s="175">
        <v>0</v>
      </c>
      <c r="AB77" s="175">
        <v>0</v>
      </c>
      <c r="AC77" s="175">
        <v>0</v>
      </c>
      <c r="AD77" s="175">
        <v>0</v>
      </c>
      <c r="AE77" s="175">
        <v>0</v>
      </c>
      <c r="AF77" s="175">
        <v>0</v>
      </c>
      <c r="AG77" s="175">
        <v>0</v>
      </c>
      <c r="AH77" s="175">
        <v>0</v>
      </c>
      <c r="AI77" s="175">
        <v>0</v>
      </c>
      <c r="AJ77" s="175">
        <v>0</v>
      </c>
      <c r="AK77" s="223">
        <v>0</v>
      </c>
    </row>
    <row r="78" spans="1:41">
      <c r="A78" s="11"/>
      <c r="B78" s="11"/>
      <c r="C78" s="63" t="s">
        <v>634</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635</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636</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1" customFormat="1" ht="15" customHeight="1">
      <c r="A81" s="178"/>
      <c r="B81" s="178"/>
      <c r="C81" s="179" t="s">
        <v>637</v>
      </c>
      <c r="D81" s="145">
        <f>('Fuel Prices - Raw'!E67/1000000)*$D19</f>
        <v>2.6666546770258739E-6</v>
      </c>
      <c r="E81" s="145">
        <f>('Fuel Prices - Raw'!F67/1000000)*$D19</f>
        <v>3.2556961625698629E-6</v>
      </c>
      <c r="F81" s="145">
        <f>('Fuel Prices - Raw'!G67/1000000)*$D19</f>
        <v>4.6573310227499998E-6</v>
      </c>
      <c r="G81" s="145">
        <f>('Fuel Prices - Raw'!H67/1000000)*$D19</f>
        <v>3.6282826443899996E-6</v>
      </c>
      <c r="H81" s="145">
        <f>('Fuel Prices - Raw'!I67/1000000)*$D19</f>
        <v>4.5774910623599998E-6</v>
      </c>
      <c r="I81" s="145">
        <f>('Fuel Prices - Raw'!J67/1000000)*$D19</f>
        <v>5.6686371876899995E-6</v>
      </c>
      <c r="J81" s="145">
        <f>('Fuel Prices - Raw'!K67/1000000)*$D19</f>
        <v>6.5823611788200002E-6</v>
      </c>
      <c r="K81" s="145">
        <f>('Fuel Prices - Raw'!L67/1000000)*$D19</f>
        <v>7.16785422168E-6</v>
      </c>
      <c r="L81" s="145">
        <f>('Fuel Prices - Raw'!M67/1000000)*$D19</f>
        <v>7.8065739047999999E-6</v>
      </c>
      <c r="M81" s="145">
        <f>('Fuel Prices - Raw'!N67/1000000)*$D19</f>
        <v>8.2235159201699998E-6</v>
      </c>
      <c r="N81" s="145">
        <f>('Fuel Prices - Raw'!O67/1000000)*$D19</f>
        <v>8.3210980939799998E-6</v>
      </c>
      <c r="O81" s="145">
        <f>('Fuel Prices - Raw'!P67/1000000)*$D19</f>
        <v>8.5428757617299997E-6</v>
      </c>
      <c r="P81" s="145">
        <f>('Fuel Prices - Raw'!Q67/1000000)*$D19</f>
        <v>8.8533644965800013E-6</v>
      </c>
      <c r="Q81" s="145">
        <f>('Fuel Prices - Raw'!R67/1000000)*$D19</f>
        <v>8.9243333502599996E-6</v>
      </c>
      <c r="R81" s="145">
        <f>('Fuel Prices - Raw'!S67/1000000)*$D19</f>
        <v>9.1549821247199996E-6</v>
      </c>
      <c r="S81" s="145">
        <f>('Fuel Prices - Raw'!T67/1000000)*$D19</f>
        <v>9.3057909387899995E-6</v>
      </c>
      <c r="T81" s="145">
        <f>('Fuel Prices - Raw'!U67/1000000)*$D19</f>
        <v>9.4565997528599995E-6</v>
      </c>
      <c r="U81" s="145">
        <f>('Fuel Prices - Raw'!V67/1000000)*$D19</f>
        <v>9.3767597924699995E-6</v>
      </c>
      <c r="V81" s="145">
        <f>('Fuel Prices - Raw'!W67/1000000)*$D19</f>
        <v>9.3856308991799995E-6</v>
      </c>
      <c r="W81" s="145">
        <f>('Fuel Prices - Raw'!X67/1000000)*$D19</f>
        <v>9.5453108199599995E-6</v>
      </c>
      <c r="X81" s="145">
        <f>('Fuel Prices - Raw'!Y67/1000000)*$D19</f>
        <v>9.7049907407399994E-6</v>
      </c>
      <c r="Y81" s="145">
        <f>('Fuel Prices - Raw'!Z67/1000000)*$D19</f>
        <v>9.6961196340299994E-6</v>
      </c>
      <c r="Z81" s="145">
        <f>('Fuel Prices - Raw'!AA67/1000000)*$D19</f>
        <v>9.9888661554599994E-6</v>
      </c>
      <c r="AA81" s="145">
        <f>('Fuel Prices - Raw'!AB67/1000000)*$D19</f>
        <v>1.0113061649400001E-5</v>
      </c>
      <c r="AB81" s="145">
        <f>('Fuel Prices - Raw'!AC67/1000000)*$D19</f>
        <v>1.0228386036629999E-5</v>
      </c>
      <c r="AC81" s="145">
        <f>('Fuel Prices - Raw'!AD67/1000000)*$D19</f>
        <v>1.0334839317149999E-5</v>
      </c>
      <c r="AD81" s="145">
        <f>('Fuel Prices - Raw'!AE67/1000000)*$D19</f>
        <v>1.0556616984899999E-5</v>
      </c>
      <c r="AE81" s="145">
        <f>('Fuel Prices - Raw'!AF67/1000000)*$D19</f>
        <v>1.0716296905679999E-5</v>
      </c>
      <c r="AF81" s="145">
        <f>('Fuel Prices - Raw'!AG67/1000000)*$D19</f>
        <v>1.0893719039879999E-5</v>
      </c>
      <c r="AG81" s="145">
        <f>('Fuel Prices - Raw'!AH67/1000000)*$D19</f>
        <v>1.1000172320399999E-5</v>
      </c>
      <c r="AH81" s="145">
        <f>('Fuel Prices - Raw'!AI67/1000000)*$D19</f>
        <v>1.1026785640529999E-5</v>
      </c>
      <c r="AI81" s="145">
        <f>('Fuel Prices - Raw'!AJ67/1000000)*$D19</f>
        <v>1.1159852241179999E-5</v>
      </c>
      <c r="AJ81" s="145">
        <f>('Fuel Prices - Raw'!AK67/1000000)*$D19</f>
        <v>1.1248563308279999E-5</v>
      </c>
      <c r="AK81" s="147">
        <f t="shared" ref="AK81:AK93" si="6">((AJ81-D81)/AJ81)/33</f>
        <v>2.3119204664946328E-2</v>
      </c>
    </row>
    <row r="82" spans="1:37" s="253" customFormat="1" ht="15" customHeight="1">
      <c r="A82" s="253" t="s">
        <v>654</v>
      </c>
      <c r="B82" s="253" t="s">
        <v>621</v>
      </c>
      <c r="C82" s="254" t="s">
        <v>640</v>
      </c>
      <c r="D82" s="334">
        <f>(('Fuel Prices - Raw'!E68/'Unit Conversions'!$B$17)*C17)/100</f>
        <v>2.5622884113876049E-5</v>
      </c>
      <c r="E82" s="334">
        <f>(('Fuel Prices - Raw'!F68/'Unit Conversions'!$B$17)*C18)/100</f>
        <v>2.5126420255023479E-5</v>
      </c>
      <c r="F82" s="334">
        <f>(('Fuel Prices - Raw'!G68/'Unit Conversions'!$B$17)*C19)/100</f>
        <v>2.4507603510279919E-5</v>
      </c>
      <c r="G82" s="334">
        <f>(('Fuel Prices - Raw'!H68/'Unit Conversions'!$B$17)*$C$20)/100</f>
        <v>2.6281077676897437E-5</v>
      </c>
      <c r="H82" s="334">
        <f>(('Fuel Prices - Raw'!I68/'Unit Conversions'!$B$17)*$C$20)/100</f>
        <v>2.6281077676897437E-5</v>
      </c>
      <c r="I82" s="334">
        <f>(('Fuel Prices - Raw'!J68/'Unit Conversions'!$B$17)*$C$20)/100</f>
        <v>2.6281077676897437E-5</v>
      </c>
      <c r="J82" s="334">
        <f>(('Fuel Prices - Raw'!K68/'Unit Conversions'!$B$17)*$C$20)/100</f>
        <v>2.6281077676897437E-5</v>
      </c>
      <c r="K82" s="334">
        <f>(('Fuel Prices - Raw'!L68/'Unit Conversions'!$B$17)*$C$20)/100</f>
        <v>2.6281077676897437E-5</v>
      </c>
      <c r="L82" s="334">
        <f>(('Fuel Prices - Raw'!M68/'Unit Conversions'!$B$17)*$C$20)/100</f>
        <v>2.6281077676897437E-5</v>
      </c>
      <c r="M82" s="334">
        <f>(('Fuel Prices - Raw'!N68/'Unit Conversions'!$B$17)*$C$20)/100</f>
        <v>2.6281077676897437E-5</v>
      </c>
      <c r="N82" s="334">
        <f>(('Fuel Prices - Raw'!O68/'Unit Conversions'!$B$17)*$C$20)/100</f>
        <v>2.6281077676897437E-5</v>
      </c>
      <c r="O82" s="334">
        <f>(('Fuel Prices - Raw'!P68/'Unit Conversions'!$B$17)*$C$20)/100</f>
        <v>2.6281077676897437E-5</v>
      </c>
      <c r="P82" s="334">
        <f>(('Fuel Prices - Raw'!Q68/'Unit Conversions'!$B$17)*$C$20)/100</f>
        <v>2.6281077676897437E-5</v>
      </c>
      <c r="Q82" s="334">
        <f>(('Fuel Prices - Raw'!R68/'Unit Conversions'!$B$17)*$C$20)/100</f>
        <v>2.6281077676897437E-5</v>
      </c>
      <c r="R82" s="334">
        <f>(('Fuel Prices - Raw'!S68/'Unit Conversions'!$B$17)*$C$20)/100</f>
        <v>2.6281077676897437E-5</v>
      </c>
      <c r="S82" s="334">
        <f>(('Fuel Prices - Raw'!T68/'Unit Conversions'!$B$17)*$C$20)/100</f>
        <v>2.6281077676897437E-5</v>
      </c>
      <c r="T82" s="334">
        <f>(('Fuel Prices - Raw'!U68/'Unit Conversions'!$B$17)*$C$20)/100</f>
        <v>2.6281077676897437E-5</v>
      </c>
      <c r="U82" s="334">
        <f>(('Fuel Prices - Raw'!V68/'Unit Conversions'!$B$17)*$C$20)/100</f>
        <v>2.6281077676897437E-5</v>
      </c>
      <c r="V82" s="334">
        <f>(('Fuel Prices - Raw'!W68/'Unit Conversions'!$B$17)*$C$20)/100</f>
        <v>2.6281077676897437E-5</v>
      </c>
      <c r="W82" s="334">
        <f>(('Fuel Prices - Raw'!X68/'Unit Conversions'!$B$17)*$C$20)/100</f>
        <v>2.6281077676897437E-5</v>
      </c>
      <c r="X82" s="334">
        <f>(('Fuel Prices - Raw'!Y68/'Unit Conversions'!$B$17)*$C$20)/100</f>
        <v>2.6281077676897437E-5</v>
      </c>
      <c r="Y82" s="334">
        <f>(('Fuel Prices - Raw'!Z68/'Unit Conversions'!$B$17)*$C$20)/100</f>
        <v>2.6281077676897437E-5</v>
      </c>
      <c r="Z82" s="334">
        <f>(('Fuel Prices - Raw'!AA68/'Unit Conversions'!$B$17)*$C$20)/100</f>
        <v>2.6281077676897437E-5</v>
      </c>
      <c r="AA82" s="334">
        <f>(('Fuel Prices - Raw'!AB68/'Unit Conversions'!$B$17)*$C$20)/100</f>
        <v>2.6281077676897437E-5</v>
      </c>
      <c r="AB82" s="334">
        <f>(('Fuel Prices - Raw'!AC68/'Unit Conversions'!$B$17)*$C$20)/100</f>
        <v>2.6281077676897437E-5</v>
      </c>
      <c r="AC82" s="334">
        <f>(('Fuel Prices - Raw'!AD68/'Unit Conversions'!$B$17)*$C$20)/100</f>
        <v>2.6281077676897437E-5</v>
      </c>
      <c r="AD82" s="334">
        <f>(('Fuel Prices - Raw'!AE68/'Unit Conversions'!$B$17)*$C$20)/100</f>
        <v>2.6281077676897437E-5</v>
      </c>
      <c r="AE82" s="334">
        <f>(('Fuel Prices - Raw'!AF68/'Unit Conversions'!$B$17)*$C$20)/100</f>
        <v>2.6281077676897437E-5</v>
      </c>
      <c r="AF82" s="334">
        <f>(('Fuel Prices - Raw'!AG68/'Unit Conversions'!$B$17)*$C$20)/100</f>
        <v>2.6281077676897437E-5</v>
      </c>
      <c r="AG82" s="334">
        <f>(('Fuel Prices - Raw'!AH68/'Unit Conversions'!$B$17)*$C$20)/100</f>
        <v>2.6281077676897437E-5</v>
      </c>
      <c r="AH82" s="334">
        <f>(('Fuel Prices - Raw'!AI68/'Unit Conversions'!$B$17)*$C$20)/100</f>
        <v>2.6281077676897437E-5</v>
      </c>
      <c r="AI82" s="334">
        <f>(('Fuel Prices - Raw'!AJ68/'Unit Conversions'!$B$17)*$C$20)/100</f>
        <v>2.6281077676897437E-5</v>
      </c>
      <c r="AJ82" s="334">
        <f>(('Fuel Prices - Raw'!AK68/'Unit Conversions'!$B$17)*$C$20)/100</f>
        <v>2.6281077676897437E-5</v>
      </c>
      <c r="AK82" s="104">
        <f t="shared" si="6"/>
        <v>7.5892091377324387E-4</v>
      </c>
    </row>
    <row r="83" spans="1:37">
      <c r="C83" s="63" t="s">
        <v>641</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2" customFormat="1" ht="15" customHeight="1">
      <c r="C84" s="234" t="s">
        <v>642</v>
      </c>
      <c r="D84" s="220">
        <f>('Fuel Prices - Raw'!E70/'Unit Conversions'!$B$7)*$C17</f>
        <v>3.5666349726540893E-5</v>
      </c>
      <c r="E84" s="220">
        <f>('Fuel Prices - Raw'!F70/'Unit Conversions'!$B$7)*$C17</f>
        <v>3.5000359763002365E-5</v>
      </c>
      <c r="F84" s="220">
        <f>('Fuel Prices - Raw'!G70/'Unit Conversions'!$B$7)*$C17</f>
        <v>3.4334369799463837E-5</v>
      </c>
      <c r="G84" s="220">
        <f>('Fuel Prices - Raw'!H70/'Unit Conversions'!$B$7)*$C17</f>
        <v>3.3668379835925493E-5</v>
      </c>
      <c r="H84" s="220">
        <f>('Fuel Prices - Raw'!I70/'Unit Conversions'!$B$7)*$C17</f>
        <v>3.3002389872386965E-5</v>
      </c>
      <c r="I84" s="220">
        <f>('Fuel Prices - Raw'!J70/'Unit Conversions'!$B$7)*$C17</f>
        <v>3.2336399908848438E-5</v>
      </c>
      <c r="J84" s="220">
        <f>('Fuel Prices - Raw'!K70/'Unit Conversions'!$B$7)*$C17</f>
        <v>3.1670409945310093E-5</v>
      </c>
      <c r="K84" s="220">
        <f>('Fuel Prices - Raw'!L70/'Unit Conversions'!$B$7)*$C17</f>
        <v>3.1004419981771565E-5</v>
      </c>
      <c r="L84" s="220">
        <f>('Fuel Prices - Raw'!M70/'Unit Conversions'!$B$7)*$C17</f>
        <v>3.0338430018233221E-5</v>
      </c>
      <c r="M84" s="220">
        <f>('Fuel Prices - Raw'!N70/'Unit Conversions'!$B$7)*$C17</f>
        <v>2.967244005469469E-5</v>
      </c>
      <c r="N84" s="220">
        <f>('Fuel Prices - Raw'!O70/'Unit Conversions'!$B$7)*$C17</f>
        <v>2.9006450091156162E-5</v>
      </c>
      <c r="O84" s="220">
        <f>('Fuel Prices - Raw'!P70/'Unit Conversions'!$B$7)*$C17</f>
        <v>2.8340460127617817E-5</v>
      </c>
      <c r="P84" s="220">
        <f>('Fuel Prices - Raw'!Q70/'Unit Conversions'!$B$7)*$C17</f>
        <v>2.767447016407929E-5</v>
      </c>
      <c r="Q84" s="220">
        <f>('Fuel Prices - Raw'!R70/'Unit Conversions'!$B$7)*$C17</f>
        <v>2.7008480200540942E-5</v>
      </c>
      <c r="R84" s="220">
        <f>('Fuel Prices - Raw'!S70/'Unit Conversions'!$B$7)*$C17</f>
        <v>2.6342490237002417E-5</v>
      </c>
      <c r="S84" s="220">
        <f>('Fuel Prices - Raw'!T70/'Unit Conversions'!$B$7)*$C17</f>
        <v>2.567650027346389E-5</v>
      </c>
      <c r="T84" s="220">
        <f>('Fuel Prices - Raw'!U70/'Unit Conversions'!$B$7)*$C17</f>
        <v>2.5010510309925542E-5</v>
      </c>
      <c r="U84" s="220">
        <f>('Fuel Prices - Raw'!V70/'Unit Conversions'!$B$7)*$C17</f>
        <v>2.4344520346387011E-5</v>
      </c>
      <c r="V84" s="220">
        <f>('Fuel Prices - Raw'!W70/'Unit Conversions'!$B$7)*$C17</f>
        <v>2.3678530382848486E-5</v>
      </c>
      <c r="W84" s="220">
        <f>('Fuel Prices - Raw'!X70/'Unit Conversions'!$B$7)*$C17</f>
        <v>2.3012540419310138E-5</v>
      </c>
      <c r="X84" s="220">
        <f>('Fuel Prices - Raw'!Y70/'Unit Conversions'!$B$7)*$C17</f>
        <v>2.2346550455771611E-5</v>
      </c>
      <c r="Y84" s="220">
        <f>('Fuel Prices - Raw'!Z70/'Unit Conversions'!$B$7)*$C17</f>
        <v>2.1680560492233269E-5</v>
      </c>
      <c r="Z84" s="220">
        <f>('Fuel Prices - Raw'!AA70/'Unit Conversions'!$B$7)*$C17</f>
        <v>2.1014570528694738E-5</v>
      </c>
      <c r="AA84" s="220">
        <f>('Fuel Prices - Raw'!AB70/'Unit Conversions'!$B$7)*$C17</f>
        <v>2.0348580565156211E-5</v>
      </c>
      <c r="AB84" s="220">
        <f>('Fuel Prices - Raw'!AC70/'Unit Conversions'!$B$7)*$C17</f>
        <v>1.9682590601617866E-5</v>
      </c>
      <c r="AC84" s="220">
        <f>('Fuel Prices - Raw'!AD70/'Unit Conversions'!$B$7)*$C17</f>
        <v>1.9016600638079338E-5</v>
      </c>
      <c r="AD84" s="220">
        <f>('Fuel Prices - Raw'!AE70/'Unit Conversions'!$B$7)*$C17</f>
        <v>1.8350610674540811E-5</v>
      </c>
      <c r="AE84" s="220">
        <f>('Fuel Prices - Raw'!AF70/'Unit Conversions'!$B$7)*$C17</f>
        <v>1.7684620711002466E-5</v>
      </c>
      <c r="AF84" s="220">
        <f>('Fuel Prices - Raw'!AG70/'Unit Conversions'!$B$7)*$C17</f>
        <v>1.7018630747463935E-5</v>
      </c>
      <c r="AG84" s="220">
        <f>('Fuel Prices - Raw'!AH70/'Unit Conversions'!$B$7)*$C17</f>
        <v>1.635264078392559E-5</v>
      </c>
      <c r="AH84" s="220">
        <f>('Fuel Prices - Raw'!AI70/'Unit Conversions'!$B$7)*$C17</f>
        <v>1.5686650820387066E-5</v>
      </c>
      <c r="AI84" s="220">
        <f>('Fuel Prices - Raw'!AJ70/'Unit Conversions'!$B$7)*$C17</f>
        <v>1.5020660856848535E-5</v>
      </c>
      <c r="AJ84" s="220">
        <f>('Fuel Prices - Raw'!AK70/'Unit Conversions'!$B$7)*$C17</f>
        <v>1.435467089331019E-5</v>
      </c>
      <c r="AK84" s="221">
        <v>0</v>
      </c>
    </row>
    <row r="85" spans="1:37">
      <c r="C85" s="18"/>
      <c r="D85" s="46"/>
      <c r="E85" s="16"/>
      <c r="AK85" s="71"/>
    </row>
    <row r="86" spans="1:37" ht="15" customHeight="1">
      <c r="A86" s="11"/>
      <c r="B86" s="11"/>
      <c r="C86" s="1" t="s">
        <v>600</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621</v>
      </c>
      <c r="C87" s="93" t="s">
        <v>622</v>
      </c>
      <c r="D87" s="91">
        <f>('Fuel Prices - Raw'!E73/'Unit Conversions'!$B$6)*$C17</f>
        <v>2.5979927812896519E-5</v>
      </c>
      <c r="E87" s="91">
        <f>('Fuel Prices - Raw'!F73/'Unit Conversions'!$B$6)*$C17</f>
        <v>2.6104804495740102E-5</v>
      </c>
      <c r="F87" s="91">
        <f>('Fuel Prices - Raw'!G73/'Unit Conversions'!$B$6)*$C17</f>
        <v>2.6600210474172378E-5</v>
      </c>
      <c r="G87" s="91">
        <f>('Fuel Prices - Raw'!H73/'Unit Conversions'!$B$6)*$C17</f>
        <v>2.701716543006513E-5</v>
      </c>
      <c r="H87" s="91">
        <f>('Fuel Prices - Raw'!I73/'Unit Conversions'!$B$6)*$C17</f>
        <v>2.7245120291464927E-5</v>
      </c>
      <c r="I87" s="91">
        <f>('Fuel Prices - Raw'!J73/'Unit Conversions'!$B$6)*$C17</f>
        <v>2.7492199344413254E-5</v>
      </c>
      <c r="J87" s="91">
        <f>('Fuel Prices - Raw'!K73/'Unit Conversions'!$B$6)*$C17</f>
        <v>2.7733430290489875E-5</v>
      </c>
      <c r="K87" s="91">
        <f>('Fuel Prices - Raw'!L73/'Unit Conversions'!$B$6)*$C17</f>
        <v>2.7968701395334849E-5</v>
      </c>
      <c r="L87" s="91">
        <f>('Fuel Prices - Raw'!M73/'Unit Conversions'!$B$6)*$C17</f>
        <v>2.82114482624485E-5</v>
      </c>
      <c r="M87" s="91">
        <f>('Fuel Prices - Raw'!N73/'Unit Conversions'!$B$6)*$C17</f>
        <v>2.8438671756576994E-5</v>
      </c>
      <c r="N87" s="91">
        <f>('Fuel Prices - Raw'!O73/'Unit Conversions'!$B$6)*$C17</f>
        <v>2.8651033533998397E-5</v>
      </c>
      <c r="O87" s="91">
        <f>('Fuel Prices - Raw'!P73/'Unit Conversions'!$B$6)*$C17</f>
        <v>2.8850100465953604E-5</v>
      </c>
      <c r="P87" s="91">
        <f>('Fuel Prices - Raw'!Q73/'Unit Conversions'!$B$6)*$C17</f>
        <v>2.9036106954075304E-5</v>
      </c>
      <c r="Q87" s="91">
        <f>('Fuel Prices - Raw'!R73/'Unit Conversions'!$B$6)*$C17</f>
        <v>2.9216789832823113E-5</v>
      </c>
      <c r="R87" s="91">
        <f>('Fuel Prices - Raw'!S73/'Unit Conversions'!$B$6)*$C17</f>
        <v>2.9397615646337712E-5</v>
      </c>
      <c r="S87" s="91">
        <f>('Fuel Prices - Raw'!T73/'Unit Conversions'!$B$6)*$C17</f>
        <v>2.957801264638929E-5</v>
      </c>
      <c r="T87" s="91">
        <f>('Fuel Prices - Raw'!U73/'Unit Conversions'!$B$6)*$C17</f>
        <v>2.9759024280483844E-5</v>
      </c>
      <c r="U87" s="91">
        <f>('Fuel Prices - Raw'!V73/'Unit Conversions'!$B$6)*$C17</f>
        <v>2.9940307494758447E-5</v>
      </c>
      <c r="V87" s="91">
        <f>('Fuel Prices - Raw'!W73/'Unit Conversions'!$B$6)*$C17</f>
        <v>3.012273421179215E-5</v>
      </c>
      <c r="W87" s="91">
        <f>('Fuel Prices - Raw'!X73/'Unit Conversions'!$B$6)*$C17</f>
        <v>3.0304975110536662E-5</v>
      </c>
      <c r="X87" s="91">
        <f>('Fuel Prices - Raw'!Y73/'Unit Conversions'!$B$6)*$C17</f>
        <v>3.0486801488607507E-5</v>
      </c>
      <c r="Y87" s="91">
        <f>('Fuel Prices - Raw'!Z73/'Unit Conversions'!$B$6)*$C17</f>
        <v>3.0668799392750838E-5</v>
      </c>
      <c r="Z87" s="91">
        <f>('Fuel Prices - Raw'!AA73/'Unit Conversions'!$B$6)*$C17</f>
        <v>3.0849853906359083E-5</v>
      </c>
      <c r="AA87" s="91">
        <f>('Fuel Prices - Raw'!AB73/'Unit Conversions'!$B$6)*$C17</f>
        <v>3.1032094805103591E-5</v>
      </c>
      <c r="AB87" s="91">
        <f>('Fuel Prices - Raw'!AC73/'Unit Conversions'!$B$6)*$C17</f>
        <v>3.1213478076349254E-5</v>
      </c>
      <c r="AC87" s="91">
        <f>('Fuel Prices - Raw'!AD73/'Unit Conversions'!$B$6)*$C17</f>
        <v>3.1394932816123611E-5</v>
      </c>
      <c r="AD87" s="91">
        <f>('Fuel Prices - Raw'!AE73/'Unit Conversions'!$B$6)*$C17</f>
        <v>3.1576144562442241E-5</v>
      </c>
      <c r="AE87" s="91">
        <f>('Fuel Prices - Raw'!AF73/'Unit Conversions'!$B$6)*$C17</f>
        <v>3.1757928059853956E-5</v>
      </c>
      <c r="AF87" s="91">
        <f>('Fuel Prices - Raw'!AG73/'Unit Conversions'!$B$6)*$C17</f>
        <v>3.1938996868542457E-5</v>
      </c>
      <c r="AG87" s="91">
        <f>('Fuel Prices - Raw'!AH73/'Unit Conversions'!$B$6)*$C17</f>
        <v>3.2121323528605103E-5</v>
      </c>
      <c r="AH87" s="91">
        <f>('Fuel Prices - Raw'!AI73/'Unit Conversions'!$B$6)*$C17</f>
        <v>3.2302621037959906E-5</v>
      </c>
      <c r="AI87" s="91">
        <f>('Fuel Prices - Raw'!AJ73/'Unit Conversions'!$B$6)*$C17</f>
        <v>3.2484433121523289E-5</v>
      </c>
      <c r="AJ87" s="91">
        <f>('Fuel Prices - Raw'!AK73/'Unit Conversions'!$B$6)*$C17</f>
        <v>3.265431980161341E-5</v>
      </c>
      <c r="AK87" s="89">
        <f t="shared" si="6"/>
        <v>6.1937992865004491E-3</v>
      </c>
    </row>
    <row r="88" spans="1:37" ht="15" customHeight="1">
      <c r="A88" s="11"/>
      <c r="B88" s="11"/>
      <c r="C88" s="63" t="s">
        <v>623</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621</v>
      </c>
      <c r="C89" s="93" t="s">
        <v>624</v>
      </c>
      <c r="D89" s="91">
        <f>('Fuel Prices - Raw'!E75/'Unit Conversions'!$B$6)*$C17</f>
        <v>5.4121660639963274E-6</v>
      </c>
      <c r="E89" s="91">
        <f>('Fuel Prices - Raw'!F75/'Unit Conversions'!$B$6)*$C17</f>
        <v>4.518438372136521E-6</v>
      </c>
      <c r="F89" s="91">
        <f>('Fuel Prices - Raw'!G75/'Unit Conversions'!$B$6)*$C17</f>
        <v>5.1121843012785388E-6</v>
      </c>
      <c r="G89" s="91">
        <f>('Fuel Prices - Raw'!H75/'Unit Conversions'!$B$6)*$C17</f>
        <v>5.4351996645866073E-6</v>
      </c>
      <c r="H89" s="91">
        <f>('Fuel Prices - Raw'!I75/'Unit Conversions'!$B$6)*$C17</f>
        <v>5.7161451049459379E-6</v>
      </c>
      <c r="I89" s="91">
        <f>('Fuel Prices - Raw'!J75/'Unit Conversions'!$B$6)*$C17</f>
        <v>6.2360831395482491E-6</v>
      </c>
      <c r="J89" s="91">
        <f>('Fuel Prices - Raw'!K75/'Unit Conversions'!$B$6)*$C17</f>
        <v>6.6801885849067379E-6</v>
      </c>
      <c r="K89" s="91">
        <f>('Fuel Prices - Raw'!L75/'Unit Conversions'!$B$6)*$C17</f>
        <v>7.1026099082840096E-6</v>
      </c>
      <c r="L89" s="91">
        <f>('Fuel Prices - Raw'!M75/'Unit Conversions'!$B$6)*$C17</f>
        <v>7.5157222788310143E-6</v>
      </c>
      <c r="M89" s="91">
        <f>('Fuel Prices - Raw'!N75/'Unit Conversions'!$B$6)*$C17</f>
        <v>7.9262610706928046E-6</v>
      </c>
      <c r="N89" s="91">
        <f>('Fuel Prices - Raw'!O75/'Unit Conversions'!$B$6)*$C17</f>
        <v>8.3215886241316995E-6</v>
      </c>
      <c r="O89" s="91">
        <f>('Fuel Prices - Raw'!P75/'Unit Conversions'!$B$6)*$C17</f>
        <v>8.6970429999869075E-6</v>
      </c>
      <c r="P89" s="91">
        <f>('Fuel Prices - Raw'!Q75/'Unit Conversions'!$B$6)*$C17</f>
        <v>9.0587431425537641E-6</v>
      </c>
      <c r="Q89" s="91">
        <f>('Fuel Prices - Raw'!R75/'Unit Conversions'!$B$6)*$C17</f>
        <v>8.9777267002396708E-6</v>
      </c>
      <c r="R89" s="91">
        <f>('Fuel Prices - Raw'!S75/'Unit Conversions'!$B$6)*$C17</f>
        <v>8.9138512333206637E-6</v>
      </c>
      <c r="S89" s="91">
        <f>('Fuel Prices - Raw'!T75/'Unit Conversions'!$B$6)*$C17</f>
        <v>8.8502988746646868E-6</v>
      </c>
      <c r="T89" s="91">
        <f>('Fuel Prices - Raw'!U75/'Unit Conversions'!$B$6)*$C17</f>
        <v>8.805915668988171E-6</v>
      </c>
      <c r="U89" s="91">
        <f>('Fuel Prices - Raw'!V75/'Unit Conversions'!$B$6)*$C17</f>
        <v>8.7656337180631278E-6</v>
      </c>
      <c r="V89" s="91">
        <f>('Fuel Prices - Raw'!W75/'Unit Conversions'!$B$6)*$C17</f>
        <v>8.7342160288693026E-6</v>
      </c>
      <c r="W89" s="91">
        <f>('Fuel Prices - Raw'!X75/'Unit Conversions'!$B$6)*$C17</f>
        <v>8.6939168313199629E-6</v>
      </c>
      <c r="X89" s="91">
        <f>('Fuel Prices - Raw'!Y75/'Unit Conversions'!$B$6)*$C17</f>
        <v>8.6557402557993713E-6</v>
      </c>
      <c r="Y89" s="91">
        <f>('Fuel Prices - Raw'!Z75/'Unit Conversions'!$B$6)*$C17</f>
        <v>8.6238549165000976E-6</v>
      </c>
      <c r="Z89" s="91">
        <f>('Fuel Prices - Raw'!AA75/'Unit Conversions'!$B$6)*$C17</f>
        <v>8.5995294409486816E-6</v>
      </c>
      <c r="AA89" s="91">
        <f>('Fuel Prices - Raw'!AB75/'Unit Conversions'!$B$6)*$C17</f>
        <v>8.5779848380799338E-6</v>
      </c>
      <c r="AB89" s="91">
        <f>('Fuel Prices - Raw'!AC75/'Unit Conversions'!$B$6)*$C17</f>
        <v>8.56539271705591E-6</v>
      </c>
      <c r="AC89" s="91">
        <f>('Fuel Prices - Raw'!AD75/'Unit Conversions'!$B$6)*$C17</f>
        <v>8.5423519922097449E-6</v>
      </c>
      <c r="AD89" s="91">
        <f>('Fuel Prices - Raw'!AE75/'Unit Conversions'!$B$6)*$C17</f>
        <v>8.5199556578168186E-6</v>
      </c>
      <c r="AE89" s="91">
        <f>('Fuel Prices - Raw'!AF75/'Unit Conversions'!$B$6)*$C17</f>
        <v>8.5038078472934444E-6</v>
      </c>
      <c r="AF89" s="91">
        <f>('Fuel Prices - Raw'!AG75/'Unit Conversions'!$B$6)*$C17</f>
        <v>8.4866032008502643E-6</v>
      </c>
      <c r="AG89" s="91">
        <f>('Fuel Prices - Raw'!AH75/'Unit Conversions'!$B$6)*$C17</f>
        <v>8.4681269119931971E-6</v>
      </c>
      <c r="AH89" s="91">
        <f>('Fuel Prices - Raw'!AI75/'Unit Conversions'!$B$6)*$C17</f>
        <v>8.4444826821660014E-6</v>
      </c>
      <c r="AI89" s="91">
        <f>('Fuel Prices - Raw'!AJ75/'Unit Conversions'!$B$6)*$C17</f>
        <v>8.418489121130337E-6</v>
      </c>
      <c r="AJ89" s="91">
        <f>('Fuel Prices - Raw'!AK75/'Unit Conversions'!$B$6)*$C17</f>
        <v>8.3882707949379191E-6</v>
      </c>
      <c r="AK89" s="89">
        <f t="shared" si="6"/>
        <v>1.0751320987531655E-2</v>
      </c>
    </row>
    <row r="90" spans="1:37" ht="15" customHeight="1">
      <c r="C90" s="63" t="s">
        <v>625</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626</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627</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c r="A93" s="94"/>
      <c r="B93" s="90" t="s">
        <v>655</v>
      </c>
      <c r="C93" s="93" t="s">
        <v>628</v>
      </c>
      <c r="D93" s="91">
        <f>('Fuel Prices - Raw'!E79/'Unit Conversions'!$B$6)*$C17</f>
        <v>2.2546967401459311E-5</v>
      </c>
      <c r="E93" s="91">
        <f>('Fuel Prices - Raw'!F79/'Unit Conversions'!$B$6)*$C17</f>
        <v>2.2142807921882901E-5</v>
      </c>
      <c r="F93" s="91">
        <f>('Fuel Prices - Raw'!G79/'Unit Conversions'!$B$6)*$C17</f>
        <v>1.9572435001764463E-5</v>
      </c>
      <c r="G93" s="91">
        <f>('Fuel Prices - Raw'!H79/'Unit Conversions'!$B$6)*$C17</f>
        <v>2.312948464455074E-5</v>
      </c>
      <c r="H93" s="91">
        <f>('Fuel Prices - Raw'!I79/'Unit Conversions'!$B$6)*$C17</f>
        <v>2.364250929324838E-5</v>
      </c>
      <c r="I93" s="91">
        <f>('Fuel Prices - Raw'!J79/'Unit Conversions'!$B$6)*$C17</f>
        <v>2.4632204579978674E-5</v>
      </c>
      <c r="J93" s="91">
        <f>('Fuel Prices - Raw'!K79/'Unit Conversions'!$B$6)*$C17</f>
        <v>2.5364796953739221E-5</v>
      </c>
      <c r="K93" s="91">
        <f>('Fuel Prices - Raw'!L79/'Unit Conversions'!$B$6)*$C17</f>
        <v>2.6139189877668738E-5</v>
      </c>
      <c r="L93" s="91">
        <f>('Fuel Prices - Raw'!M79/'Unit Conversions'!$B$6)*$C17</f>
        <v>2.6917388817155132E-5</v>
      </c>
      <c r="M93" s="91">
        <f>('Fuel Prices - Raw'!N79/'Unit Conversions'!$B$6)*$C17</f>
        <v>2.7604899592852916E-5</v>
      </c>
      <c r="N93" s="91">
        <f>('Fuel Prices - Raw'!O79/'Unit Conversions'!$B$6)*$C17</f>
        <v>2.8263537147083879E-5</v>
      </c>
      <c r="O93" s="91">
        <f>('Fuel Prices - Raw'!P79/'Unit Conversions'!$B$6)*$C17</f>
        <v>2.8879914804440857E-5</v>
      </c>
      <c r="P93" s="91">
        <f>('Fuel Prices - Raw'!Q79/'Unit Conversions'!$B$6)*$C17</f>
        <v>2.948080591573841E-5</v>
      </c>
      <c r="Q93" s="91">
        <f>('Fuel Prices - Raw'!R79/'Unit Conversions'!$B$6)*$C17</f>
        <v>2.9196010958543768E-5</v>
      </c>
      <c r="R93" s="91">
        <f>('Fuel Prices - Raw'!S79/'Unit Conversions'!$B$6)*$C17</f>
        <v>2.8927686861776734E-5</v>
      </c>
      <c r="S93" s="91">
        <f>('Fuel Prices - Raw'!T79/'Unit Conversions'!$B$6)*$C17</f>
        <v>2.8669205908691556E-5</v>
      </c>
      <c r="T93" s="91">
        <f>('Fuel Prices - Raw'!U79/'Unit Conversions'!$B$6)*$C17</f>
        <v>2.8455609690795556E-5</v>
      </c>
      <c r="U93" s="91">
        <f>('Fuel Prices - Raw'!V79/'Unit Conversions'!$B$6)*$C17</f>
        <v>2.8275939508123015E-5</v>
      </c>
      <c r="V93" s="91">
        <f>('Fuel Prices - Raw'!W79/'Unit Conversions'!$B$6)*$C17</f>
        <v>2.8133804513357239E-5</v>
      </c>
      <c r="W93" s="91">
        <f>('Fuel Prices - Raw'!X79/'Unit Conversions'!$B$6)*$C17</f>
        <v>2.7997575404800528E-5</v>
      </c>
      <c r="X93" s="91">
        <f>('Fuel Prices - Raw'!Y79/'Unit Conversions'!$B$6)*$C17</f>
        <v>2.7847893999878666E-5</v>
      </c>
      <c r="Y93" s="91">
        <f>('Fuel Prices - Raw'!Z79/'Unit Conversions'!$B$6)*$C17</f>
        <v>2.7723148558950757E-5</v>
      </c>
      <c r="Z93" s="91">
        <f>('Fuel Prices - Raw'!AA79/'Unit Conversions'!$B$6)*$C17</f>
        <v>2.7603652794653162E-5</v>
      </c>
      <c r="AA93" s="91">
        <f>('Fuel Prices - Raw'!AB79/'Unit Conversions'!$B$6)*$C17</f>
        <v>2.7492687754879899E-5</v>
      </c>
      <c r="AB93" s="91">
        <f>('Fuel Prices - Raw'!AC79/'Unit Conversions'!$B$6)*$C17</f>
        <v>2.7385922456410854E-5</v>
      </c>
      <c r="AC93" s="91">
        <f>('Fuel Prices - Raw'!AD79/'Unit Conversions'!$B$6)*$C17</f>
        <v>2.7283094415414529E-5</v>
      </c>
      <c r="AD93" s="91">
        <f>('Fuel Prices - Raw'!AE79/'Unit Conversions'!$B$6)*$C17</f>
        <v>2.7180988204954872E-5</v>
      </c>
      <c r="AE93" s="91">
        <f>('Fuel Prices - Raw'!AF79/'Unit Conversions'!$B$6)*$C17</f>
        <v>2.7082425526220674E-5</v>
      </c>
      <c r="AF93" s="91">
        <f>('Fuel Prices - Raw'!AG79/'Unit Conversions'!$B$6)*$C17</f>
        <v>2.6981369251087109E-5</v>
      </c>
      <c r="AG93" s="91">
        <f>('Fuel Prices - Raw'!AH79/'Unit Conversions'!$B$6)*$C17</f>
        <v>2.6881166048405971E-5</v>
      </c>
      <c r="AH93" s="91">
        <f>('Fuel Prices - Raw'!AI79/'Unit Conversions'!$B$6)*$C17</f>
        <v>2.6762260872729301E-5</v>
      </c>
      <c r="AI93" s="91">
        <f>('Fuel Prices - Raw'!AJ79/'Unit Conversions'!$B$6)*$C17</f>
        <v>2.664224014076869E-5</v>
      </c>
      <c r="AJ93" s="91">
        <f>('Fuel Prices - Raw'!AK79/'Unit Conversions'!$B$6)*$C17</f>
        <v>2.6504895475928051E-5</v>
      </c>
      <c r="AK93" s="89">
        <f t="shared" si="6"/>
        <v>4.5250966745659683E-3</v>
      </c>
    </row>
    <row r="94" spans="1:37" ht="15" customHeight="1">
      <c r="C94" s="63" t="s">
        <v>629</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630</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621</v>
      </c>
      <c r="C96" s="63" t="s">
        <v>633</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4" customFormat="1" ht="15" customHeight="1">
      <c r="A97" s="160"/>
      <c r="B97" s="160" t="s">
        <v>656</v>
      </c>
      <c r="C97" s="161" t="s">
        <v>634</v>
      </c>
      <c r="D97" s="158">
        <f>'Fuel Prices - Raw'!E$83*$D18</f>
        <v>1.4817904464000002E-5</v>
      </c>
      <c r="E97" s="158">
        <f>'Fuel Prices - Raw'!F$83*$D18</f>
        <v>1.4817904464000002E-5</v>
      </c>
      <c r="F97" s="158">
        <f>'Fuel Prices - Raw'!G$83*$D18</f>
        <v>1.4817904464000002E-5</v>
      </c>
      <c r="G97" s="158">
        <f>'Fuel Prices - Raw'!H$83*$D18</f>
        <v>1.4817904464000002E-5</v>
      </c>
      <c r="H97" s="158">
        <f>'Fuel Prices - Raw'!I$83*$D18</f>
        <v>1.4817904464000002E-5</v>
      </c>
      <c r="I97" s="158">
        <f>'Fuel Prices - Raw'!J$83*$D18</f>
        <v>1.4817904464000002E-5</v>
      </c>
      <c r="J97" s="158">
        <f>'Fuel Prices - Raw'!K$83*$D18</f>
        <v>1.4817904464000002E-5</v>
      </c>
      <c r="K97" s="158">
        <f>'Fuel Prices - Raw'!L$83*$D18</f>
        <v>1.4817904464000002E-5</v>
      </c>
      <c r="L97" s="158">
        <f>'Fuel Prices - Raw'!M$83*$D18</f>
        <v>1.4817904464000002E-5</v>
      </c>
      <c r="M97" s="158">
        <f>'Fuel Prices - Raw'!N$83*$D18</f>
        <v>1.4817904464000002E-5</v>
      </c>
      <c r="N97" s="158">
        <f>'Fuel Prices - Raw'!O$83*$D18</f>
        <v>1.4817904464000002E-5</v>
      </c>
      <c r="O97" s="158">
        <f>'Fuel Prices - Raw'!P$83*$D18</f>
        <v>1.4817904464000002E-5</v>
      </c>
      <c r="P97" s="158">
        <f>'Fuel Prices - Raw'!Q$83*$D18</f>
        <v>1.4817904464000002E-5</v>
      </c>
      <c r="Q97" s="158">
        <f>'Fuel Prices - Raw'!R$83*$D18</f>
        <v>1.4817904464000002E-5</v>
      </c>
      <c r="R97" s="158">
        <f>'Fuel Prices - Raw'!S$83*$D18</f>
        <v>1.4817904464000002E-5</v>
      </c>
      <c r="S97" s="158">
        <f>'Fuel Prices - Raw'!T$83*$D18</f>
        <v>1.4817904464000002E-5</v>
      </c>
      <c r="T97" s="158">
        <f>'Fuel Prices - Raw'!U$83*$D18</f>
        <v>1.4817904464000002E-5</v>
      </c>
      <c r="U97" s="158">
        <f>'Fuel Prices - Raw'!V$83*$D18</f>
        <v>1.4817904464000002E-5</v>
      </c>
      <c r="V97" s="158">
        <f>'Fuel Prices - Raw'!W$83*$D18</f>
        <v>1.4817904464000002E-5</v>
      </c>
      <c r="W97" s="158">
        <f>'Fuel Prices - Raw'!X$83*$D18</f>
        <v>1.4817904464000002E-5</v>
      </c>
      <c r="X97" s="158">
        <f>'Fuel Prices - Raw'!Y$83*$D18</f>
        <v>1.4817904464000002E-5</v>
      </c>
      <c r="Y97" s="158">
        <f>'Fuel Prices - Raw'!Z$83*$D18</f>
        <v>1.4817904464000002E-5</v>
      </c>
      <c r="Z97" s="158">
        <f>'Fuel Prices - Raw'!AA$83*$D18</f>
        <v>1.4817904464000002E-5</v>
      </c>
      <c r="AA97" s="158">
        <f>'Fuel Prices - Raw'!AB$83*$D18</f>
        <v>1.4817904464000002E-5</v>
      </c>
      <c r="AB97" s="158">
        <f>'Fuel Prices - Raw'!AC$83*$D18</f>
        <v>1.4817904464000002E-5</v>
      </c>
      <c r="AC97" s="158">
        <f>'Fuel Prices - Raw'!AD$83*$D18</f>
        <v>1.4817904464000002E-5</v>
      </c>
      <c r="AD97" s="158">
        <f>'Fuel Prices - Raw'!AE$83*$D18</f>
        <v>1.4817904464000002E-5</v>
      </c>
      <c r="AE97" s="158">
        <f>'Fuel Prices - Raw'!AF$83*$D18</f>
        <v>1.4817904464000002E-5</v>
      </c>
      <c r="AF97" s="158">
        <f>'Fuel Prices - Raw'!AG$83*$D18</f>
        <v>1.4817904464000002E-5</v>
      </c>
      <c r="AG97" s="158">
        <f>'Fuel Prices - Raw'!AH$83*$D18</f>
        <v>1.4817904464000002E-5</v>
      </c>
      <c r="AH97" s="158">
        <f>'Fuel Prices - Raw'!AI$83*$D18</f>
        <v>1.4817904464000002E-5</v>
      </c>
      <c r="AI97" s="158">
        <f>'Fuel Prices - Raw'!AJ$83*$D18</f>
        <v>1.4817904464000002E-5</v>
      </c>
      <c r="AJ97" s="158">
        <f>'Fuel Prices - Raw'!AK$83*$D18</f>
        <v>1.4817904464000002E-5</v>
      </c>
      <c r="AK97" s="159">
        <v>0</v>
      </c>
    </row>
    <row r="98" spans="1:37" ht="15" customHeight="1">
      <c r="A98" s="11"/>
      <c r="B98" s="11"/>
      <c r="C98" s="63" t="s">
        <v>635</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636</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621</v>
      </c>
      <c r="C100" s="63" t="s">
        <v>637</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c r="A101" s="11"/>
      <c r="B101" s="11"/>
      <c r="C101" s="63" t="s">
        <v>640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c r="A102" s="11"/>
      <c r="B102" s="11"/>
      <c r="C102" s="63" t="s">
        <v>641</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2" customFormat="1" ht="15" customHeight="1">
      <c r="C103" s="234" t="s">
        <v>642</v>
      </c>
      <c r="D103" s="236">
        <f>D46</f>
        <v>3.5666349726540893E-5</v>
      </c>
      <c r="E103" s="236">
        <f t="shared" ref="E103:AJ103" si="7">E46</f>
        <v>3.5000359763002365E-5</v>
      </c>
      <c r="F103" s="236">
        <f t="shared" si="7"/>
        <v>3.4334369799463837E-5</v>
      </c>
      <c r="G103" s="236">
        <f t="shared" si="7"/>
        <v>3.3668379835925493E-5</v>
      </c>
      <c r="H103" s="236">
        <f t="shared" si="7"/>
        <v>3.3002389872386965E-5</v>
      </c>
      <c r="I103" s="236">
        <f t="shared" si="7"/>
        <v>3.2336399908848438E-5</v>
      </c>
      <c r="J103" s="236">
        <f t="shared" si="7"/>
        <v>3.1670409945310093E-5</v>
      </c>
      <c r="K103" s="236">
        <f t="shared" si="7"/>
        <v>3.1004419981771565E-5</v>
      </c>
      <c r="L103" s="236">
        <f t="shared" si="7"/>
        <v>3.0338430018233221E-5</v>
      </c>
      <c r="M103" s="236">
        <f t="shared" si="7"/>
        <v>2.967244005469469E-5</v>
      </c>
      <c r="N103" s="236">
        <f t="shared" si="7"/>
        <v>2.9006450091156162E-5</v>
      </c>
      <c r="O103" s="236">
        <f t="shared" si="7"/>
        <v>2.8340460127617817E-5</v>
      </c>
      <c r="P103" s="236">
        <f t="shared" si="7"/>
        <v>2.767447016407929E-5</v>
      </c>
      <c r="Q103" s="236">
        <f t="shared" si="7"/>
        <v>2.7008480200540942E-5</v>
      </c>
      <c r="R103" s="236">
        <f t="shared" si="7"/>
        <v>2.6342490237002417E-5</v>
      </c>
      <c r="S103" s="236">
        <f t="shared" si="7"/>
        <v>2.567650027346389E-5</v>
      </c>
      <c r="T103" s="236">
        <f t="shared" si="7"/>
        <v>2.5010510309925542E-5</v>
      </c>
      <c r="U103" s="236">
        <f t="shared" si="7"/>
        <v>2.4344520346387011E-5</v>
      </c>
      <c r="V103" s="236">
        <f t="shared" si="7"/>
        <v>2.3678530382848486E-5</v>
      </c>
      <c r="W103" s="236">
        <f t="shared" si="7"/>
        <v>2.3012540419310138E-5</v>
      </c>
      <c r="X103" s="236">
        <f t="shared" si="7"/>
        <v>2.2346550455771611E-5</v>
      </c>
      <c r="Y103" s="236">
        <f t="shared" si="7"/>
        <v>2.1680560492233269E-5</v>
      </c>
      <c r="Z103" s="236">
        <f t="shared" si="7"/>
        <v>2.1014570528694738E-5</v>
      </c>
      <c r="AA103" s="236">
        <f t="shared" si="7"/>
        <v>2.0348580565156211E-5</v>
      </c>
      <c r="AB103" s="236">
        <f t="shared" si="7"/>
        <v>1.9682590601617866E-5</v>
      </c>
      <c r="AC103" s="236">
        <f t="shared" si="7"/>
        <v>1.9016600638079338E-5</v>
      </c>
      <c r="AD103" s="236">
        <f t="shared" si="7"/>
        <v>1.8350610674540811E-5</v>
      </c>
      <c r="AE103" s="236">
        <f t="shared" si="7"/>
        <v>1.7684620711002466E-5</v>
      </c>
      <c r="AF103" s="236">
        <f t="shared" si="7"/>
        <v>1.7018630747463935E-5</v>
      </c>
      <c r="AG103" s="236">
        <f t="shared" si="7"/>
        <v>1.635264078392559E-5</v>
      </c>
      <c r="AH103" s="236">
        <f t="shared" si="7"/>
        <v>1.5686650820387066E-5</v>
      </c>
      <c r="AI103" s="236">
        <f t="shared" si="7"/>
        <v>1.5020660856848535E-5</v>
      </c>
      <c r="AJ103" s="236">
        <f t="shared" si="7"/>
        <v>1.435467089331019E-5</v>
      </c>
      <c r="AK103" s="221">
        <v>0</v>
      </c>
    </row>
    <row r="104" spans="1:37" ht="15" customHeight="1">
      <c r="C104" s="18"/>
      <c r="AK104" s="71"/>
    </row>
    <row r="105" spans="1:37" ht="15" customHeight="1">
      <c r="C105" s="1" t="s">
        <v>657</v>
      </c>
      <c r="D105" s="16"/>
      <c r="E105" s="16"/>
      <c r="AK105" s="71"/>
    </row>
    <row r="106" spans="1:37" s="86" customFormat="1" ht="15" customHeight="1">
      <c r="A106" s="90"/>
      <c r="B106" s="90" t="s">
        <v>621</v>
      </c>
      <c r="C106" s="93" t="s">
        <v>622</v>
      </c>
      <c r="D106" s="91">
        <f>('Fuel Prices - Raw'!E92/'Unit Conversions'!$B$6)*$C17</f>
        <v>1.7469170669836799E-5</v>
      </c>
      <c r="E106" s="91">
        <f>('Fuel Prices - Raw'!F92/'Unit Conversions'!$B$6)*$C17</f>
        <v>1.7376486571627825E-5</v>
      </c>
      <c r="F106" s="91">
        <f>('Fuel Prices - Raw'!G92/'Unit Conversions'!$B$6)*$C17</f>
        <v>1.7908025284098754E-5</v>
      </c>
      <c r="G106" s="91">
        <f>('Fuel Prices - Raw'!H92/'Unit Conversions'!$B$6)*$C17</f>
        <v>1.85155407146044E-5</v>
      </c>
      <c r="H106" s="91">
        <f>('Fuel Prices - Raw'!I92/'Unit Conversions'!$B$6)*$C17</f>
        <v>1.8881807060727809E-5</v>
      </c>
      <c r="I106" s="91">
        <f>('Fuel Prices - Raw'!J92/'Unit Conversions'!$B$6)*$C17</f>
        <v>1.9157226822068668E-5</v>
      </c>
      <c r="J106" s="91">
        <f>('Fuel Prices - Raw'!K92/'Unit Conversions'!$B$6)*$C17</f>
        <v>1.9423300664131528E-5</v>
      </c>
      <c r="K106" s="91">
        <f>('Fuel Prices - Raw'!L92/'Unit Conversions'!$B$6)*$C17</f>
        <v>1.9683725575955913E-5</v>
      </c>
      <c r="L106" s="91">
        <f>('Fuel Prices - Raw'!M92/'Unit Conversions'!$B$6)*$C17</f>
        <v>1.9904111440443043E-5</v>
      </c>
      <c r="M106" s="91">
        <f>('Fuel Prices - Raw'!N92/'Unit Conversions'!$B$6)*$C17</f>
        <v>2.0088824322480949E-5</v>
      </c>
      <c r="N106" s="91">
        <f>('Fuel Prices - Raw'!O92/'Unit Conversions'!$B$6)*$C17</f>
        <v>2.0248246015777509E-5</v>
      </c>
      <c r="O106" s="91">
        <f>('Fuel Prices - Raw'!P92/'Unit Conversions'!$B$6)*$C17</f>
        <v>2.0422968448979788E-5</v>
      </c>
      <c r="P106" s="91">
        <f>('Fuel Prices - Raw'!Q92/'Unit Conversions'!$B$6)*$C17</f>
        <v>2.0586611988977543E-5</v>
      </c>
      <c r="Q106" s="91">
        <f>('Fuel Prices - Raw'!R92/'Unit Conversions'!$B$6)*$C17</f>
        <v>2.0748593853769137E-5</v>
      </c>
      <c r="R106" s="91">
        <f>('Fuel Prices - Raw'!S92/'Unit Conversions'!$B$6)*$C17</f>
        <v>2.0950254118896547E-5</v>
      </c>
      <c r="S106" s="91">
        <f>('Fuel Prices - Raw'!T92/'Unit Conversions'!$B$6)*$C17</f>
        <v>2.1146879468233723E-5</v>
      </c>
      <c r="T106" s="91">
        <f>('Fuel Prices - Raw'!U92/'Unit Conversions'!$B$6)*$C17</f>
        <v>2.1363327387005477E-5</v>
      </c>
      <c r="U106" s="91">
        <f>('Fuel Prices - Raw'!V92/'Unit Conversions'!$B$6)*$C17</f>
        <v>2.1578666463289337E-5</v>
      </c>
      <c r="V106" s="91">
        <f>('Fuel Prices - Raw'!W92/'Unit Conversions'!$B$6)*$C17</f>
        <v>2.178944777129403E-5</v>
      </c>
      <c r="W106" s="91">
        <f>('Fuel Prices - Raw'!X92/'Unit Conversions'!$B$6)*$C17</f>
        <v>2.1892569423198111E-5</v>
      </c>
      <c r="X106" s="91">
        <f>('Fuel Prices - Raw'!Y92/'Unit Conversions'!$B$6)*$C17</f>
        <v>2.2068952399357393E-5</v>
      </c>
      <c r="Y106" s="91">
        <f>('Fuel Prices - Raw'!Z92/'Unit Conversions'!$B$6)*$C17</f>
        <v>2.2241939809524995E-5</v>
      </c>
      <c r="Z106" s="91">
        <f>('Fuel Prices - Raw'!AA92/'Unit Conversions'!$B$6)*$C17</f>
        <v>2.2425772629754737E-5</v>
      </c>
      <c r="AA106" s="91">
        <f>('Fuel Prices - Raw'!AB92/'Unit Conversions'!$B$6)*$C17</f>
        <v>2.2641626774107454E-5</v>
      </c>
      <c r="AB106" s="91">
        <f>('Fuel Prices - Raw'!AC92/'Unit Conversions'!$B$6)*$C17</f>
        <v>2.2898985304638745E-5</v>
      </c>
      <c r="AC106" s="91">
        <f>('Fuel Prices - Raw'!AD92/'Unit Conversions'!$B$6)*$C17</f>
        <v>2.3047310487604399E-5</v>
      </c>
      <c r="AD106" s="91">
        <f>('Fuel Prices - Raw'!AE92/'Unit Conversions'!$B$6)*$C17</f>
        <v>2.3203257481855269E-5</v>
      </c>
      <c r="AE106" s="91">
        <f>('Fuel Prices - Raw'!AF92/'Unit Conversions'!$B$6)*$C17</f>
        <v>2.3414791987435709E-5</v>
      </c>
      <c r="AF106" s="91">
        <f>('Fuel Prices - Raw'!AG92/'Unit Conversions'!$B$6)*$C17</f>
        <v>2.3619967341275101E-5</v>
      </c>
      <c r="AG106" s="91">
        <f>('Fuel Prices - Raw'!AH92/'Unit Conversions'!$B$6)*$C17</f>
        <v>2.3822044275878608E-5</v>
      </c>
      <c r="AH106" s="91">
        <f>('Fuel Prices - Raw'!AI92/'Unit Conversions'!$B$6)*$C17</f>
        <v>2.4033591804446226E-5</v>
      </c>
      <c r="AI106" s="91">
        <f>('Fuel Prices - Raw'!AJ92/'Unit Conversions'!$B$6)*$C17</f>
        <v>2.4235950282618031E-5</v>
      </c>
      <c r="AJ106" s="91">
        <f>('Fuel Prices - Raw'!AK92/'Unit Conversions'!$B$6)*$C17</f>
        <v>2.4394262005423644E-5</v>
      </c>
      <c r="AK106" s="89">
        <f t="shared" ref="AK106:AK165" si="8">((AJ106-D106)/AJ106)/33</f>
        <v>8.6024841639761006E-3</v>
      </c>
    </row>
    <row r="107" spans="1:37" s="148" customFormat="1" ht="15" customHeight="1">
      <c r="A107" s="143"/>
      <c r="B107" s="143" t="s">
        <v>658</v>
      </c>
      <c r="C107" s="167" t="s">
        <v>648</v>
      </c>
      <c r="D107" s="145">
        <f>('Fuel Prices - Raw'!E93/1000000)*$D19</f>
        <v>2.4821356574579983E-6</v>
      </c>
      <c r="E107" s="145">
        <f>('Fuel Prices - Raw'!F93/1000000)*$D19</f>
        <v>2.494555206851998E-6</v>
      </c>
      <c r="F107" s="145">
        <f>('Fuel Prices - Raw'!G93/1000000)*$D19</f>
        <v>2.5016520922199994E-6</v>
      </c>
      <c r="G107" s="145">
        <f>('Fuel Prices - Raw'!H93/1000000)*$D19</f>
        <v>2.5105231989299998E-6</v>
      </c>
      <c r="H107" s="145">
        <f>('Fuel Prices - Raw'!I93/1000000)*$D19</f>
        <v>2.5548787324799998E-6</v>
      </c>
      <c r="I107" s="145">
        <f>('Fuel Prices - Raw'!J93/1000000)*$D19</f>
        <v>2.5460076257699998E-6</v>
      </c>
      <c r="J107" s="145">
        <f>('Fuel Prices - Raw'!K93/1000000)*$D19</f>
        <v>2.5460076257699998E-6</v>
      </c>
      <c r="K107" s="145">
        <f>('Fuel Prices - Raw'!L93/1000000)*$D19</f>
        <v>2.5371365190599998E-6</v>
      </c>
      <c r="L107" s="145">
        <f>('Fuel Prices - Raw'!M93/1000000)*$D19</f>
        <v>2.5282654123500003E-6</v>
      </c>
      <c r="M107" s="145">
        <f>('Fuel Prices - Raw'!N93/1000000)*$D19</f>
        <v>2.5193943056399998E-6</v>
      </c>
      <c r="N107" s="145">
        <f>('Fuel Prices - Raw'!O93/1000000)*$D19</f>
        <v>2.5105231989299998E-6</v>
      </c>
      <c r="O107" s="145">
        <f>('Fuel Prices - Raw'!P93/1000000)*$D19</f>
        <v>2.5016520922199994E-6</v>
      </c>
      <c r="P107" s="145">
        <f>('Fuel Prices - Raw'!Q93/1000000)*$D19</f>
        <v>2.5105231989299998E-6</v>
      </c>
      <c r="Q107" s="145">
        <f>('Fuel Prices - Raw'!R93/1000000)*$D19</f>
        <v>2.5105231989299998E-6</v>
      </c>
      <c r="R107" s="145">
        <f>('Fuel Prices - Raw'!S93/1000000)*$D19</f>
        <v>2.5016520922199994E-6</v>
      </c>
      <c r="S107" s="145">
        <f>('Fuel Prices - Raw'!T93/1000000)*$D19</f>
        <v>2.5016520922199994E-6</v>
      </c>
      <c r="T107" s="145">
        <f>('Fuel Prices - Raw'!U93/1000000)*$D19</f>
        <v>2.5016520922199994E-6</v>
      </c>
      <c r="U107" s="145">
        <f>('Fuel Prices - Raw'!V93/1000000)*$D19</f>
        <v>2.5016520922199994E-6</v>
      </c>
      <c r="V107" s="145">
        <f>('Fuel Prices - Raw'!W93/1000000)*$D19</f>
        <v>2.5016520922199994E-6</v>
      </c>
      <c r="W107" s="145">
        <f>('Fuel Prices - Raw'!X93/1000000)*$D19</f>
        <v>2.5105231989299998E-6</v>
      </c>
      <c r="X107" s="145">
        <f>('Fuel Prices - Raw'!Y93/1000000)*$D19</f>
        <v>2.5105231989299998E-6</v>
      </c>
      <c r="Y107" s="145">
        <f>('Fuel Prices - Raw'!Z93/1000000)*$D19</f>
        <v>2.5105231989299998E-6</v>
      </c>
      <c r="Z107" s="145">
        <f>('Fuel Prices - Raw'!AA93/1000000)*$D19</f>
        <v>2.5193943056399998E-6</v>
      </c>
      <c r="AA107" s="145">
        <f>('Fuel Prices - Raw'!AB93/1000000)*$D19</f>
        <v>2.5193943056399998E-6</v>
      </c>
      <c r="AB107" s="145">
        <f>('Fuel Prices - Raw'!AC93/1000000)*$D19</f>
        <v>2.5193943056399998E-6</v>
      </c>
      <c r="AC107" s="145">
        <f>('Fuel Prices - Raw'!AD93/1000000)*$D19</f>
        <v>2.5282654123500003E-6</v>
      </c>
      <c r="AD107" s="145">
        <f>('Fuel Prices - Raw'!AE93/1000000)*$D19</f>
        <v>2.5282654123500003E-6</v>
      </c>
      <c r="AE107" s="145">
        <f>('Fuel Prices - Raw'!AF93/1000000)*$D19</f>
        <v>2.5371365190599998E-6</v>
      </c>
      <c r="AF107" s="145">
        <f>('Fuel Prices - Raw'!AG93/1000000)*$D19</f>
        <v>2.5371365190599998E-6</v>
      </c>
      <c r="AG107" s="145">
        <f>('Fuel Prices - Raw'!AH93/1000000)*$D19</f>
        <v>2.5460076257699998E-6</v>
      </c>
      <c r="AH107" s="145">
        <f>('Fuel Prices - Raw'!AI93/1000000)*$D19</f>
        <v>2.5548787324799998E-6</v>
      </c>
      <c r="AI107" s="145">
        <f>('Fuel Prices - Raw'!AJ93/1000000)*$D19</f>
        <v>2.5637498391900003E-6</v>
      </c>
      <c r="AJ107" s="145">
        <f>('Fuel Prices - Raw'!AK93/1000000)*$D19</f>
        <v>2.5726209458999998E-6</v>
      </c>
      <c r="AK107" s="147">
        <f t="shared" si="8"/>
        <v>1.0658307210031526E-3</v>
      </c>
    </row>
    <row r="108" spans="1:37" s="86" customFormat="1" ht="15" customHeight="1">
      <c r="A108" s="90"/>
      <c r="B108" s="90" t="s">
        <v>621</v>
      </c>
      <c r="C108" s="93" t="s">
        <v>624</v>
      </c>
      <c r="D108" s="91">
        <f>('Fuel Prices - Raw'!E94/'Unit Conversions'!$B$6)*$C17</f>
        <v>2.9047778586645851E-6</v>
      </c>
      <c r="E108" s="91">
        <f>('Fuel Prices - Raw'!F94/'Unit Conversions'!$B$6)*$C17</f>
        <v>2.0633032522487441E-6</v>
      </c>
      <c r="F108" s="91">
        <f>('Fuel Prices - Raw'!G94/'Unit Conversions'!$B$6)*$C17</f>
        <v>2.6391627533959362E-6</v>
      </c>
      <c r="G108" s="91">
        <f>('Fuel Prices - Raw'!H94/'Unit Conversions'!$B$6)*$C17</f>
        <v>2.9279927184654491E-6</v>
      </c>
      <c r="H108" s="91">
        <f>('Fuel Prices - Raw'!I94/'Unit Conversions'!$B$6)*$C17</f>
        <v>3.2671083409114869E-6</v>
      </c>
      <c r="I108" s="91">
        <f>('Fuel Prices - Raw'!J94/'Unit Conversions'!$B$6)*$C17</f>
        <v>3.792028845611904E-6</v>
      </c>
      <c r="J108" s="91">
        <f>('Fuel Prices - Raw'!K94/'Unit Conversions'!$B$6)*$C17</f>
        <v>4.2503844407971981E-6</v>
      </c>
      <c r="K108" s="91">
        <f>('Fuel Prices - Raw'!L94/'Unit Conversions'!$B$6)*$C17</f>
        <v>4.6959337431006973E-6</v>
      </c>
      <c r="L108" s="91">
        <f>('Fuel Prices - Raw'!M94/'Unit Conversions'!$B$6)*$C17</f>
        <v>5.1301980383786918E-6</v>
      </c>
      <c r="M108" s="91">
        <f>('Fuel Prices - Raw'!N94/'Unit Conversions'!$B$6)*$C17</f>
        <v>5.5421567698829931E-6</v>
      </c>
      <c r="N108" s="91">
        <f>('Fuel Prices - Raw'!O94/'Unit Conversions'!$B$6)*$C17</f>
        <v>5.9321691908489819E-6</v>
      </c>
      <c r="O108" s="91">
        <f>('Fuel Prices - Raw'!P94/'Unit Conversions'!$B$6)*$C17</f>
        <v>6.3026092552045718E-6</v>
      </c>
      <c r="P108" s="91">
        <f>('Fuel Prices - Raw'!Q94/'Unit Conversions'!$B$6)*$C17</f>
        <v>6.6662171842991046E-6</v>
      </c>
      <c r="Q108" s="91">
        <f>('Fuel Prices - Raw'!R94/'Unit Conversions'!$B$6)*$C17</f>
        <v>6.5868933451695619E-6</v>
      </c>
      <c r="R108" s="91">
        <f>('Fuel Prices - Raw'!S94/'Unit Conversions'!$B$6)*$C17</f>
        <v>6.5151932264073175E-6</v>
      </c>
      <c r="S108" s="91">
        <f>('Fuel Prices - Raw'!T94/'Unit Conversions'!$B$6)*$C17</f>
        <v>6.4461754920945965E-6</v>
      </c>
      <c r="T108" s="91">
        <f>('Fuel Prices - Raw'!U94/'Unit Conversions'!$B$6)*$C17</f>
        <v>6.3866495874045162E-6</v>
      </c>
      <c r="U108" s="91">
        <f>('Fuel Prices - Raw'!V94/'Unit Conversions'!$B$6)*$C17</f>
        <v>6.3347971333470002E-6</v>
      </c>
      <c r="V108" s="91">
        <f>('Fuel Prices - Raw'!W94/'Unit Conversions'!$B$6)*$C17</f>
        <v>6.2932202560881058E-6</v>
      </c>
      <c r="W108" s="91">
        <f>('Fuel Prices - Raw'!X94/'Unit Conversions'!$B$6)*$C17</f>
        <v>6.2581946278714442E-6</v>
      </c>
      <c r="X108" s="91">
        <f>('Fuel Prices - Raw'!Y94/'Unit Conversions'!$B$6)*$C17</f>
        <v>6.2251075131774318E-6</v>
      </c>
      <c r="Y108" s="91">
        <f>('Fuel Prices - Raw'!Z94/'Unit Conversions'!$B$6)*$C17</f>
        <v>6.2052047167495861E-6</v>
      </c>
      <c r="Z108" s="91">
        <f>('Fuel Prices - Raw'!AA94/'Unit Conversions'!$B$6)*$C17</f>
        <v>6.1823874085620719E-6</v>
      </c>
      <c r="AA108" s="91">
        <f>('Fuel Prices - Raw'!AB94/'Unit Conversions'!$B$6)*$C17</f>
        <v>6.1638429854004473E-6</v>
      </c>
      <c r="AB108" s="91">
        <f>('Fuel Prices - Raw'!AC94/'Unit Conversions'!$B$6)*$C17</f>
        <v>6.1482989709235644E-6</v>
      </c>
      <c r="AC108" s="91">
        <f>('Fuel Prices - Raw'!AD94/'Unit Conversions'!$B$6)*$C17</f>
        <v>6.136777791686897E-6</v>
      </c>
      <c r="AD108" s="91">
        <f>('Fuel Prices - Raw'!AE94/'Unit Conversions'!$B$6)*$C17</f>
        <v>6.1269745363217869E-6</v>
      </c>
      <c r="AE108" s="91">
        <f>('Fuel Prices - Raw'!AF94/'Unit Conversions'!$B$6)*$C17</f>
        <v>6.1171445929454669E-6</v>
      </c>
      <c r="AF108" s="91">
        <f>('Fuel Prices - Raw'!AG94/'Unit Conversions'!$B$6)*$C17</f>
        <v>6.1062568635231125E-6</v>
      </c>
      <c r="AG108" s="91">
        <f>('Fuel Prices - Raw'!AH94/'Unit Conversions'!$B$6)*$C17</f>
        <v>6.0959404344973823E-6</v>
      </c>
      <c r="AH108" s="91">
        <f>('Fuel Prices - Raw'!AI94/'Unit Conversions'!$B$6)*$C17</f>
        <v>6.0799543554600608E-6</v>
      </c>
      <c r="AI108" s="91">
        <f>('Fuel Prices - Raw'!AJ94/'Unit Conversions'!$B$6)*$C17</f>
        <v>6.0634004015141053E-6</v>
      </c>
      <c r="AJ108" s="91">
        <f>('Fuel Prices - Raw'!AK94/'Unit Conversions'!$B$6)*$C17</f>
        <v>6.0418224686250062E-6</v>
      </c>
      <c r="AK108" s="89">
        <f t="shared" si="8"/>
        <v>1.5733987281361259E-2</v>
      </c>
    </row>
    <row r="109" spans="1:37" ht="15" customHeight="1">
      <c r="A109" s="11"/>
      <c r="B109" s="11"/>
      <c r="C109" s="63" t="s">
        <v>625</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1" customFormat="1" ht="15" customHeight="1">
      <c r="A110" s="197"/>
      <c r="B110" s="197" t="s">
        <v>659</v>
      </c>
      <c r="C110" s="198" t="s">
        <v>626</v>
      </c>
      <c r="D110" s="251">
        <f>'Fuel Prices - Raw'!E96/'Unit Conversions'!$B$6*$C18</f>
        <v>1.3443723636894083E-4</v>
      </c>
      <c r="E110" s="251">
        <f>'Fuel Prices - Raw'!F96/'Unit Conversions'!$B$6*$C18</f>
        <v>1.2938392075536922E-4</v>
      </c>
      <c r="F110" s="251">
        <f>'Fuel Prices - Raw'!G96/'Unit Conversions'!$B$6*$C18</f>
        <v>1.2433060514179764E-4</v>
      </c>
      <c r="G110" s="251">
        <f>'Fuel Prices - Raw'!H96/'Unit Conversions'!$B$6*$C18</f>
        <v>1.1927728952822606E-4</v>
      </c>
      <c r="H110" s="251">
        <f>'Fuel Prices - Raw'!I96/'Unit Conversions'!$B$6*$C18</f>
        <v>1.1422397391465576E-4</v>
      </c>
      <c r="I110" s="251">
        <f>'Fuel Prices - Raw'!J96/'Unit Conversions'!$B$6*$C18</f>
        <v>1.0917065830108416E-4</v>
      </c>
      <c r="J110" s="251">
        <f>'Fuel Prices - Raw'!K96/'Unit Conversions'!$B$6*$C18</f>
        <v>1.0411734268751258E-4</v>
      </c>
      <c r="K110" s="251">
        <f>'Fuel Prices - Raw'!L96/'Unit Conversions'!$B$6*$C18</f>
        <v>9.9064027073940988E-5</v>
      </c>
      <c r="L110" s="251">
        <f>'Fuel Prices - Raw'!M96/'Unit Conversions'!$B$6*$C18</f>
        <v>9.4010711460369394E-5</v>
      </c>
      <c r="M110" s="251">
        <f>'Fuel Prices - Raw'!N96/'Unit Conversions'!$B$6*$C18</f>
        <v>8.8957395846797814E-5</v>
      </c>
      <c r="N110" s="251">
        <f>'Fuel Prices - Raw'!O96/'Unit Conversions'!$B$6*$C18</f>
        <v>8.390408023322622E-5</v>
      </c>
      <c r="O110" s="251">
        <f>'Fuel Prices - Raw'!P96/'Unit Conversions'!$B$6*$C18</f>
        <v>7.885076461965594E-5</v>
      </c>
      <c r="P110" s="251">
        <f>'Fuel Prices - Raw'!Q96/'Unit Conversions'!$B$6*$C18</f>
        <v>7.3797449006084346E-5</v>
      </c>
      <c r="Q110" s="251">
        <f>'Fuel Prices - Raw'!R96/'Unit Conversions'!$B$6*$C18</f>
        <v>6.8744133392512752E-5</v>
      </c>
      <c r="R110" s="251">
        <f>'Fuel Prices - Raw'!S96/'Unit Conversions'!$B$6*$C18</f>
        <v>6.3690817778941158E-5</v>
      </c>
      <c r="S110" s="251">
        <f>'Fuel Prices - Raw'!T96/'Unit Conversions'!$B$6*$C18</f>
        <v>5.8637502165369571E-5</v>
      </c>
      <c r="T110" s="251">
        <f>'Fuel Prices - Raw'!U96/'Unit Conversions'!$B$6*$C18</f>
        <v>5.3584186551797983E-5</v>
      </c>
      <c r="U110" s="251">
        <f>'Fuel Prices - Raw'!V96/'Unit Conversions'!$B$6*$C18</f>
        <v>4.8530870938226396E-5</v>
      </c>
      <c r="V110" s="251">
        <f>'Fuel Prices - Raw'!W96/'Unit Conversions'!$B$6*$C18</f>
        <v>4.8530870938226396E-5</v>
      </c>
      <c r="W110" s="251">
        <f>'Fuel Prices - Raw'!X96/'Unit Conversions'!$B$6*$C18</f>
        <v>4.8530870938226396E-5</v>
      </c>
      <c r="X110" s="251">
        <f>'Fuel Prices - Raw'!Y96/'Unit Conversions'!$B$6*$C18</f>
        <v>4.8530870938226396E-5</v>
      </c>
      <c r="Y110" s="251">
        <f>'Fuel Prices - Raw'!Z96/'Unit Conversions'!$B$6*$C18</f>
        <v>4.8530870938226396E-5</v>
      </c>
      <c r="Z110" s="251">
        <f>'Fuel Prices - Raw'!AA96/'Unit Conversions'!$B$6*$C18</f>
        <v>4.8530870938226396E-5</v>
      </c>
      <c r="AA110" s="251">
        <f>'Fuel Prices - Raw'!AB96/'Unit Conversions'!$B$6*$C18</f>
        <v>4.8530870938226396E-5</v>
      </c>
      <c r="AB110" s="251">
        <f>'Fuel Prices - Raw'!AC96/'Unit Conversions'!$B$6*$C18</f>
        <v>4.8530870938226396E-5</v>
      </c>
      <c r="AC110" s="251">
        <f>'Fuel Prices - Raw'!AD96/'Unit Conversions'!$B$6*$C18</f>
        <v>4.8530870938226396E-5</v>
      </c>
      <c r="AD110" s="251">
        <f>'Fuel Prices - Raw'!AE96/'Unit Conversions'!$B$6*$C18</f>
        <v>4.8530870938226396E-5</v>
      </c>
      <c r="AE110" s="251">
        <f>'Fuel Prices - Raw'!AF96/'Unit Conversions'!$B$6*$C18</f>
        <v>4.8530870938226396E-5</v>
      </c>
      <c r="AF110" s="251">
        <f>'Fuel Prices - Raw'!AG96/'Unit Conversions'!$B$6*$C18</f>
        <v>4.8530870938226396E-5</v>
      </c>
      <c r="AG110" s="251">
        <f>'Fuel Prices - Raw'!AH96/'Unit Conversions'!$B$6*$C18</f>
        <v>4.8530870938226396E-5</v>
      </c>
      <c r="AH110" s="251">
        <f>'Fuel Prices - Raw'!AI96/'Unit Conversions'!$B$6*$C18</f>
        <v>4.8530870938226396E-5</v>
      </c>
      <c r="AI110" s="251">
        <f>'Fuel Prices - Raw'!AJ96/'Unit Conversions'!$B$6*$C18</f>
        <v>4.8530870938226396E-5</v>
      </c>
      <c r="AJ110" s="251">
        <f>'Fuel Prices - Raw'!AK96/'Unit Conversions'!$B$6*$C18</f>
        <v>4.8530870938226396E-5</v>
      </c>
      <c r="AK110" s="200">
        <f t="shared" si="8"/>
        <v>-5.3640562069939057E-2</v>
      </c>
    </row>
    <row r="111" spans="1:37" s="86" customFormat="1" ht="15" customHeight="1">
      <c r="A111" s="86" t="s">
        <v>660</v>
      </c>
      <c r="B111" s="86" t="s">
        <v>621</v>
      </c>
      <c r="C111" s="93" t="s">
        <v>627</v>
      </c>
      <c r="D111" s="91">
        <f>'Fuel Prices - Raw'!E97/'Unit Conversions'!$B$6*$C17</f>
        <v>3.107519832932321E-5</v>
      </c>
      <c r="E111" s="91">
        <f>'Fuel Prices - Raw'!F97/'Unit Conversions'!$B$6*$C17</f>
        <v>2.9872038066612675E-5</v>
      </c>
      <c r="F111" s="91">
        <f>'Fuel Prices - Raw'!G97/'Unit Conversions'!$B$6*$C17</f>
        <v>2.6489737034658043E-5</v>
      </c>
      <c r="G111" s="91">
        <f>'Fuel Prices - Raw'!H97/'Unit Conversions'!$B$6*$C17</f>
        <v>3.0017782214061821E-5</v>
      </c>
      <c r="H111" s="91">
        <f>'Fuel Prices - Raw'!I97/'Unit Conversions'!$B$6*$C17</f>
        <v>3.0376269506954546E-5</v>
      </c>
      <c r="I111" s="91">
        <f>'Fuel Prices - Raw'!J97/'Unit Conversions'!$B$6*$C17</f>
        <v>3.1207096454659873E-5</v>
      </c>
      <c r="J111" s="91">
        <f>'Fuel Prices - Raw'!K97/'Unit Conversions'!$B$6*$C17</f>
        <v>3.1773274079239449E-5</v>
      </c>
      <c r="K111" s="91">
        <f>'Fuel Prices - Raw'!L97/'Unit Conversions'!$B$6*$C17</f>
        <v>3.2369046755822448E-5</v>
      </c>
      <c r="L111" s="91">
        <f>'Fuel Prices - Raw'!M97/'Unit Conversions'!$B$6*$C17</f>
        <v>3.297289081022445E-5</v>
      </c>
      <c r="M111" s="91">
        <f>'Fuel Prices - Raw'!N97/'Unit Conversions'!$B$6*$C17</f>
        <v>3.3474956758956313E-5</v>
      </c>
      <c r="N111" s="91">
        <f>'Fuel Prices - Raw'!O97/'Unit Conversions'!$B$6*$C17</f>
        <v>3.3945655889822049E-5</v>
      </c>
      <c r="O111" s="91">
        <f>'Fuel Prices - Raw'!P97/'Unit Conversions'!$B$6*$C17</f>
        <v>3.437606375255001E-5</v>
      </c>
      <c r="P111" s="91">
        <f>'Fuel Prices - Raw'!Q97/'Unit Conversions'!$B$6*$C17</f>
        <v>3.4790919448260791E-5</v>
      </c>
      <c r="Q111" s="91">
        <f>'Fuel Prices - Raw'!R97/'Unit Conversions'!$B$6*$C17</f>
        <v>3.4363267665763621E-5</v>
      </c>
      <c r="R111" s="91">
        <f>'Fuel Prices - Raw'!S97/'Unit Conversions'!$B$6*$C17</f>
        <v>3.3989950036390305E-5</v>
      </c>
      <c r="S111" s="91">
        <f>'Fuel Prices - Raw'!T97/'Unit Conversions'!$B$6*$C17</f>
        <v>3.3638877911737914E-5</v>
      </c>
      <c r="T111" s="91">
        <f>'Fuel Prices - Raw'!U97/'Unit Conversions'!$B$6*$C17</f>
        <v>3.333990882764144E-5</v>
      </c>
      <c r="U111" s="91">
        <f>'Fuel Prices - Raw'!V97/'Unit Conversions'!$B$6*$C17</f>
        <v>3.3076440681757456E-5</v>
      </c>
      <c r="V111" s="91">
        <f>'Fuel Prices - Raw'!W97/'Unit Conversions'!$B$6*$C17</f>
        <v>3.2854838707000281E-5</v>
      </c>
      <c r="W111" s="91">
        <f>'Fuel Prices - Raw'!X97/'Unit Conversions'!$B$6*$C17</f>
        <v>3.2642489287303961E-5</v>
      </c>
      <c r="X111" s="91">
        <f>'Fuel Prices - Raw'!Y97/'Unit Conversions'!$B$6*$C17</f>
        <v>3.2417278159863413E-5</v>
      </c>
      <c r="Y111" s="91">
        <f>'Fuel Prices - Raw'!Z97/'Unit Conversions'!$B$6*$C17</f>
        <v>3.2222515156878707E-5</v>
      </c>
      <c r="Z111" s="91">
        <f>'Fuel Prices - Raw'!AA97/'Unit Conversions'!$B$6*$C17</f>
        <v>3.2035561047881589E-5</v>
      </c>
      <c r="AA111" s="91">
        <f>'Fuel Prices - Raw'!AB97/'Unit Conversions'!$B$6*$C17</f>
        <v>3.1861403025670866E-5</v>
      </c>
      <c r="AB111" s="91">
        <f>'Fuel Prices - Raw'!AC97/'Unit Conversions'!$B$6*$C17</f>
        <v>3.169374147829014E-5</v>
      </c>
      <c r="AC111" s="91">
        <f>'Fuel Prices - Raw'!AD97/'Unit Conversions'!$B$6*$C17</f>
        <v>3.1532642026697311E-5</v>
      </c>
      <c r="AD111" s="91">
        <f>'Fuel Prices - Raw'!AE97/'Unit Conversions'!$B$6*$C17</f>
        <v>3.1372001921809659E-5</v>
      </c>
      <c r="AE111" s="91">
        <f>'Fuel Prices - Raw'!AF97/'Unit Conversions'!$B$6*$C17</f>
        <v>3.1217727049836245E-5</v>
      </c>
      <c r="AF111" s="91">
        <f>'Fuel Prices - Raw'!AG97/'Unit Conversions'!$B$6*$C17</f>
        <v>3.1059186815600704E-5</v>
      </c>
      <c r="AG111" s="91">
        <f>'Fuel Prices - Raw'!AH97/'Unit Conversions'!$B$6*$C17</f>
        <v>3.090228710531217E-5</v>
      </c>
      <c r="AH111" s="91">
        <f>'Fuel Prices - Raw'!AI97/'Unit Conversions'!$B$6*$C17</f>
        <v>3.0723535616049902E-5</v>
      </c>
      <c r="AI111" s="91">
        <f>'Fuel Prices - Raw'!AJ97/'Unit Conversions'!$B$6*$C17</f>
        <v>3.0543274844756439E-5</v>
      </c>
      <c r="AJ111" s="91">
        <f>'Fuel Prices - Raw'!AK97/'Unit Conversions'!$B$6*$C17</f>
        <v>3.0343590269930767E-5</v>
      </c>
      <c r="AK111" s="89">
        <f t="shared" si="8"/>
        <v>-7.3063012637894313E-4</v>
      </c>
    </row>
    <row r="112" spans="1:37" s="86" customFormat="1" ht="15" customHeight="1">
      <c r="A112" s="86" t="s">
        <v>661</v>
      </c>
      <c r="B112" s="86" t="s">
        <v>662</v>
      </c>
      <c r="C112" s="93" t="s">
        <v>628</v>
      </c>
      <c r="D112" s="91">
        <f>'Fuel Prices - Raw'!E98/'Unit Conversions'!$B$6*$C17</f>
        <v>2.9043967199138213E-5</v>
      </c>
      <c r="E112" s="91">
        <f>'Fuel Prices - Raw'!F98/'Unit Conversions'!$B$6*$C17</f>
        <v>2.8603978676559895E-5</v>
      </c>
      <c r="F112" s="91">
        <f>'Fuel Prices - Raw'!G98/'Unit Conversions'!$B$6*$C17</f>
        <v>2.5240970206221652E-5</v>
      </c>
      <c r="G112" s="91">
        <f>'Fuel Prices - Raw'!H98/'Unit Conversions'!$B$6*$C17</f>
        <v>2.8814556330393448E-5</v>
      </c>
      <c r="H112" s="91">
        <f>'Fuel Prices - Raw'!I98/'Unit Conversions'!$B$6*$C17</f>
        <v>2.9204869787857373E-5</v>
      </c>
      <c r="I112" s="91">
        <f>'Fuel Prices - Raw'!J98/'Unit Conversions'!$B$6*$C17</f>
        <v>3.0073428786343205E-5</v>
      </c>
      <c r="J112" s="91">
        <f>'Fuel Prices - Raw'!K98/'Unit Conversions'!$B$6*$C17</f>
        <v>3.0644724845637261E-5</v>
      </c>
      <c r="K112" s="91">
        <f>'Fuel Prices - Raw'!L98/'Unit Conversions'!$B$6*$C17</f>
        <v>3.1237019611452713E-5</v>
      </c>
      <c r="L112" s="91">
        <f>'Fuel Prices - Raw'!M98/'Unit Conversions'!$B$6*$C17</f>
        <v>3.1828198820984152E-5</v>
      </c>
      <c r="M112" s="91">
        <f>'Fuel Prices - Raw'!N98/'Unit Conversions'!$B$6*$C17</f>
        <v>3.2315828158982592E-5</v>
      </c>
      <c r="N112" s="91">
        <f>'Fuel Prices - Raw'!O98/'Unit Conversions'!$B$6*$C17</f>
        <v>3.2771368848578249E-5</v>
      </c>
      <c r="O112" s="91">
        <f>'Fuel Prices - Raw'!P98/'Unit Conversions'!$B$6*$C17</f>
        <v>3.3180253037121967E-5</v>
      </c>
      <c r="P112" s="91">
        <f>'Fuel Prices - Raw'!Q98/'Unit Conversions'!$B$6*$C17</f>
        <v>3.3567744793397182E-5</v>
      </c>
      <c r="Q112" s="91">
        <f>'Fuel Prices - Raw'!R98/'Unit Conversions'!$B$6*$C17</f>
        <v>3.3125131432503673E-5</v>
      </c>
      <c r="R112" s="91">
        <f>'Fuel Prices - Raw'!S98/'Unit Conversions'!$B$6*$C17</f>
        <v>3.2776356041377058E-5</v>
      </c>
      <c r="S112" s="91">
        <f>'Fuel Prices - Raw'!T98/'Unit Conversions'!$B$6*$C17</f>
        <v>3.2440639220868343E-5</v>
      </c>
      <c r="T112" s="91">
        <f>'Fuel Prices - Raw'!U98/'Unit Conversions'!$B$6*$C17</f>
        <v>3.2156106747505206E-5</v>
      </c>
      <c r="U112" s="91">
        <f>'Fuel Prices - Raw'!V98/'Unit Conversions'!$B$6*$C17</f>
        <v>3.190648462373371E-5</v>
      </c>
      <c r="V112" s="91">
        <f>'Fuel Prices - Raw'!W98/'Unit Conversions'!$B$6*$C17</f>
        <v>3.1698269324383772E-5</v>
      </c>
      <c r="W112" s="91">
        <f>'Fuel Prices - Raw'!X98/'Unit Conversions'!$B$6*$C17</f>
        <v>3.1498650370516017E-5</v>
      </c>
      <c r="X112" s="91">
        <f>'Fuel Prices - Raw'!Y98/'Unit Conversions'!$B$6*$C17</f>
        <v>3.1286038466988267E-5</v>
      </c>
      <c r="Y112" s="91">
        <f>'Fuel Prices - Raw'!Z98/'Unit Conversions'!$B$6*$C17</f>
        <v>3.110275913163236E-5</v>
      </c>
      <c r="Z112" s="91">
        <f>'Fuel Prices - Raw'!AA98/'Unit Conversions'!$B$6*$C17</f>
        <v>3.0927026206432536E-5</v>
      </c>
      <c r="AA112" s="91">
        <f>'Fuel Prices - Raw'!AB98/'Unit Conversions'!$B$6*$C17</f>
        <v>3.0763433158440272E-5</v>
      </c>
      <c r="AB112" s="91">
        <f>'Fuel Prices - Raw'!AC98/'Unit Conversions'!$B$6*$C17</f>
        <v>3.0606139722404482E-5</v>
      </c>
      <c r="AC112" s="91">
        <f>'Fuel Prices - Raw'!AD98/'Unit Conversions'!$B$6*$C17</f>
        <v>3.0454686551619853E-5</v>
      </c>
      <c r="AD112" s="91">
        <f>'Fuel Prices - Raw'!AE98/'Unit Conversions'!$B$6*$C17</f>
        <v>3.030388959041406E-5</v>
      </c>
      <c r="AE112" s="91">
        <f>'Fuel Prices - Raw'!AF98/'Unit Conversions'!$B$6*$C17</f>
        <v>3.0158670410627916E-5</v>
      </c>
      <c r="AF112" s="91">
        <f>'Fuel Prices - Raw'!AG98/'Unit Conversions'!$B$6*$C17</f>
        <v>3.0009842078158481E-5</v>
      </c>
      <c r="AG112" s="91">
        <f>'Fuel Prices - Raw'!AH98/'Unit Conversions'!$B$6*$C17</f>
        <v>2.9862523027720231E-5</v>
      </c>
      <c r="AH112" s="91">
        <f>'Fuel Prices - Raw'!AI98/'Unit Conversions'!$B$6*$C17</f>
        <v>2.9693877165971323E-5</v>
      </c>
      <c r="AI112" s="91">
        <f>'Fuel Prices - Raw'!AJ98/'Unit Conversions'!$B$6*$C17</f>
        <v>2.9523787643149069E-5</v>
      </c>
      <c r="AJ112" s="91">
        <f>'Fuel Prices - Raw'!AK98/'Unit Conversions'!$B$6*$C17</f>
        <v>2.9334471179668338E-5</v>
      </c>
      <c r="AK112" s="89">
        <f t="shared" si="8"/>
        <v>3.0009577712301693E-4</v>
      </c>
    </row>
    <row r="113" spans="1:37" s="201" customFormat="1" ht="15" customHeight="1">
      <c r="A113" s="197" t="s">
        <v>663</v>
      </c>
      <c r="B113" s="197"/>
      <c r="C113" s="198" t="s">
        <v>629</v>
      </c>
      <c r="D113" s="251">
        <f>'Fuel Prices - Raw'!E99/'Unit Conversions'!$B$6*$C18</f>
        <v>1.693835096671499E-5</v>
      </c>
      <c r="E113" s="251">
        <f>'Fuel Prices - Raw'!F99/'Unit Conversions'!$B$6*$C18</f>
        <v>1.7101241181518107E-5</v>
      </c>
      <c r="F113" s="251">
        <f>'Fuel Prices - Raw'!G99/'Unit Conversions'!$B$6*$C18</f>
        <v>1.7264131396321164E-5</v>
      </c>
      <c r="G113" s="251">
        <f>'Fuel Prices - Raw'!H99/'Unit Conversions'!$B$6*$C18</f>
        <v>1.7427021611124227E-5</v>
      </c>
      <c r="H113" s="251">
        <f>'Fuel Prices - Raw'!I99/'Unit Conversions'!$B$6*$C18</f>
        <v>1.7589911825927335E-5</v>
      </c>
      <c r="I113" s="251">
        <f>'Fuel Prices - Raw'!J99/'Unit Conversions'!$B$6*$C18</f>
        <v>1.7752802040730402E-5</v>
      </c>
      <c r="J113" s="251">
        <f>'Fuel Prices - Raw'!K99/'Unit Conversions'!$B$6*$C18</f>
        <v>1.7915692255533469E-5</v>
      </c>
      <c r="K113" s="251">
        <f>'Fuel Prices - Raw'!L99/'Unit Conversions'!$B$6*$C18</f>
        <v>1.8078582470336573E-5</v>
      </c>
      <c r="L113" s="251">
        <f>'Fuel Prices - Raw'!M99/'Unit Conversions'!$B$6*$C18</f>
        <v>1.824147268513964E-5</v>
      </c>
      <c r="M113" s="251">
        <f>'Fuel Prices - Raw'!N99/'Unit Conversions'!$B$6*$C18</f>
        <v>1.8404362899942744E-5</v>
      </c>
      <c r="N113" s="251">
        <f>'Fuel Prices - Raw'!O99/'Unit Conversions'!$B$6*$C18</f>
        <v>1.8567253114745811E-5</v>
      </c>
      <c r="O113" s="251">
        <f>'Fuel Prices - Raw'!P99/'Unit Conversions'!$B$6*$C18</f>
        <v>1.8730143329548878E-5</v>
      </c>
      <c r="P113" s="251">
        <f>'Fuel Prices - Raw'!Q99/'Unit Conversions'!$B$6*$C18</f>
        <v>1.8893033544351985E-5</v>
      </c>
      <c r="Q113" s="251">
        <f>'Fuel Prices - Raw'!R99/'Unit Conversions'!$B$6*$C18</f>
        <v>1.9055923759155049E-5</v>
      </c>
      <c r="R113" s="251">
        <f>'Fuel Prices - Raw'!S99/'Unit Conversions'!$B$6*$C18</f>
        <v>1.9218813973958156E-5</v>
      </c>
      <c r="S113" s="251">
        <f>'Fuel Prices - Raw'!T99/'Unit Conversions'!$B$6*$C18</f>
        <v>1.9381704188761223E-5</v>
      </c>
      <c r="T113" s="251">
        <f>'Fuel Prices - Raw'!U99/'Unit Conversions'!$B$6*$C18</f>
        <v>1.9544594403564287E-5</v>
      </c>
      <c r="U113" s="251">
        <f>'Fuel Prices - Raw'!V99/'Unit Conversions'!$B$6*$C18</f>
        <v>1.9707484618367394E-5</v>
      </c>
      <c r="V113" s="251">
        <f>'Fuel Prices - Raw'!W99/'Unit Conversions'!$B$6*$C18</f>
        <v>1.9870374833170461E-5</v>
      </c>
      <c r="W113" s="251">
        <f>'Fuel Prices - Raw'!X99/'Unit Conversions'!$B$6*$C18</f>
        <v>2.0033265047973569E-5</v>
      </c>
      <c r="X113" s="251">
        <f>'Fuel Prices - Raw'!Y99/'Unit Conversions'!$B$6*$C18</f>
        <v>2.0196155262776632E-5</v>
      </c>
      <c r="Y113" s="251">
        <f>'Fuel Prices - Raw'!Z99/'Unit Conversions'!$B$6*$C18</f>
        <v>2.0359045477579699E-5</v>
      </c>
      <c r="Z113" s="251">
        <f>'Fuel Prices - Raw'!AA99/'Unit Conversions'!$B$6*$C18</f>
        <v>2.0521935692382807E-5</v>
      </c>
      <c r="AA113" s="251">
        <f>'Fuel Prices - Raw'!AB99/'Unit Conversions'!$B$6*$C18</f>
        <v>2.068482590718587E-5</v>
      </c>
      <c r="AB113" s="251">
        <f>'Fuel Prices - Raw'!AC99/'Unit Conversions'!$B$6*$C18</f>
        <v>2.0847716121988978E-5</v>
      </c>
      <c r="AC113" s="251">
        <f>'Fuel Prices - Raw'!AD99/'Unit Conversions'!$B$6*$C18</f>
        <v>2.1010606336792045E-5</v>
      </c>
      <c r="AD113" s="251">
        <f>'Fuel Prices - Raw'!AE99/'Unit Conversions'!$B$6*$C18</f>
        <v>2.1173496551595111E-5</v>
      </c>
      <c r="AE113" s="251">
        <f>'Fuel Prices - Raw'!AF99/'Unit Conversions'!$B$6*$C18</f>
        <v>2.1336386766398216E-5</v>
      </c>
      <c r="AF113" s="251">
        <f>'Fuel Prices - Raw'!AG99/'Unit Conversions'!$B$6*$C18</f>
        <v>2.1499276981201283E-5</v>
      </c>
      <c r="AG113" s="251">
        <f>'Fuel Prices - Raw'!AH99/'Unit Conversions'!$B$6*$C18</f>
        <v>2.1662167196004387E-5</v>
      </c>
      <c r="AH113" s="251">
        <f>'Fuel Prices - Raw'!AI99/'Unit Conversions'!$B$6*$C18</f>
        <v>2.1825057410807457E-5</v>
      </c>
      <c r="AI113" s="251">
        <f>'Fuel Prices - Raw'!AJ99/'Unit Conversions'!$B$6*$C18</f>
        <v>2.198794762561052E-5</v>
      </c>
      <c r="AJ113" s="251">
        <f>'Fuel Prices - Raw'!AK99/'Unit Conversions'!$B$6*$C18</f>
        <v>2.2150837840413628E-5</v>
      </c>
      <c r="AK113" s="200">
        <f t="shared" si="8"/>
        <v>7.130843032928276E-3</v>
      </c>
    </row>
    <row r="114" spans="1:37" s="154" customFormat="1" ht="15.75" customHeight="1">
      <c r="A114" s="155" t="s">
        <v>663</v>
      </c>
      <c r="B114" s="155"/>
      <c r="C114" s="165" t="s">
        <v>630</v>
      </c>
      <c r="D114" s="166">
        <f>D38</f>
        <v>1.661401409599987E-5</v>
      </c>
      <c r="E114" s="166">
        <f t="shared" ref="E114:AJ114" si="9">E38</f>
        <v>1.7215710822719994E-5</v>
      </c>
      <c r="F114" s="166">
        <f>F38</f>
        <v>1.8140707283200001E-5</v>
      </c>
      <c r="G114" s="166">
        <f t="shared" si="9"/>
        <v>1.80509018016E-5</v>
      </c>
      <c r="H114" s="166">
        <f t="shared" si="9"/>
        <v>1.8769345654399999E-5</v>
      </c>
      <c r="I114" s="166">
        <f t="shared" si="9"/>
        <v>1.9936816915200003E-5</v>
      </c>
      <c r="J114" s="166">
        <f t="shared" si="9"/>
        <v>2.020623336E-5</v>
      </c>
      <c r="K114" s="166">
        <f t="shared" si="9"/>
        <v>2.0385844323200001E-5</v>
      </c>
      <c r="L114" s="166">
        <f t="shared" si="9"/>
        <v>2.0565455286400002E-5</v>
      </c>
      <c r="M114" s="166">
        <f t="shared" si="9"/>
        <v>2.10144826944E-5</v>
      </c>
      <c r="N114" s="166">
        <f t="shared" si="9"/>
        <v>2.1283899139200001E-5</v>
      </c>
      <c r="O114" s="166">
        <f t="shared" si="9"/>
        <v>2.1463510102400001E-5</v>
      </c>
      <c r="P114" s="166">
        <f t="shared" si="9"/>
        <v>2.21819539552E-5</v>
      </c>
      <c r="Q114" s="166">
        <f t="shared" si="9"/>
        <v>2.2361564918400001E-5</v>
      </c>
      <c r="R114" s="166">
        <f t="shared" si="9"/>
        <v>2.2630981363200002E-5</v>
      </c>
      <c r="S114" s="166">
        <f t="shared" si="9"/>
        <v>2.2720786844799998E-5</v>
      </c>
      <c r="T114" s="166">
        <f t="shared" si="9"/>
        <v>2.2900397807999999E-5</v>
      </c>
      <c r="U114" s="166">
        <f t="shared" si="9"/>
        <v>2.2630981363200002E-5</v>
      </c>
      <c r="V114" s="166">
        <f t="shared" si="9"/>
        <v>2.2541175881600001E-5</v>
      </c>
      <c r="W114" s="166">
        <f t="shared" si="9"/>
        <v>2.2720786844799998E-5</v>
      </c>
      <c r="X114" s="166">
        <f t="shared" si="9"/>
        <v>2.2900397807999999E-5</v>
      </c>
      <c r="Y114" s="166">
        <f t="shared" si="9"/>
        <v>2.2720786844799998E-5</v>
      </c>
      <c r="Z114" s="166">
        <f t="shared" si="9"/>
        <v>2.3080008771200003E-5</v>
      </c>
      <c r="AA114" s="166">
        <f t="shared" si="9"/>
        <v>2.31698142528E-5</v>
      </c>
      <c r="AB114" s="166">
        <f t="shared" si="9"/>
        <v>2.32596197344E-5</v>
      </c>
      <c r="AC114" s="166">
        <f t="shared" si="9"/>
        <v>2.3349425216E-5</v>
      </c>
      <c r="AD114" s="166">
        <f t="shared" si="9"/>
        <v>2.3529036179200001E-5</v>
      </c>
      <c r="AE114" s="166">
        <f t="shared" si="9"/>
        <v>2.3708647142400002E-5</v>
      </c>
      <c r="AF114" s="166">
        <f t="shared" si="9"/>
        <v>2.3888258105599999E-5</v>
      </c>
      <c r="AG114" s="166">
        <f t="shared" si="9"/>
        <v>2.3978063587199999E-5</v>
      </c>
      <c r="AH114" s="166">
        <f t="shared" si="9"/>
        <v>2.4067869068800003E-5</v>
      </c>
      <c r="AI114" s="166">
        <f t="shared" si="9"/>
        <v>2.4247480032E-5</v>
      </c>
      <c r="AJ114" s="166">
        <f t="shared" si="9"/>
        <v>2.4337285513600004E-5</v>
      </c>
      <c r="AK114" s="159">
        <f t="shared" si="8"/>
        <v>9.6164598009618098E-3</v>
      </c>
    </row>
    <row r="115" spans="1:37" s="148" customFormat="1" ht="15" customHeight="1">
      <c r="A115" s="143"/>
      <c r="B115" s="143" t="s">
        <v>664</v>
      </c>
      <c r="C115" s="167" t="s">
        <v>633</v>
      </c>
      <c r="D115" s="168">
        <f>'Fuel Prices - Units Converted'!D39</f>
        <v>7.1075306960519491E-6</v>
      </c>
      <c r="E115" s="168">
        <f>'Fuel Prices - Units Converted'!E39</f>
        <v>7.8234290075489657E-6</v>
      </c>
      <c r="F115" s="168">
        <f>'Fuel Prices - Units Converted'!F39</f>
        <v>8.4896491214699997E-6</v>
      </c>
      <c r="G115" s="168">
        <f>'Fuel Prices - Units Converted'!G39</f>
        <v>9.2082087649799996E-6</v>
      </c>
      <c r="H115" s="168">
        <f>'Fuel Prices - Units Converted'!H39</f>
        <v>1.0077577222559999E-5</v>
      </c>
      <c r="I115" s="168">
        <f>'Fuel Prices - Units Converted'!I39</f>
        <v>1.0813879079489999E-5</v>
      </c>
      <c r="J115" s="168">
        <f>'Fuel Prices - Units Converted'!J39</f>
        <v>1.1266305521699999E-5</v>
      </c>
      <c r="K115" s="168">
        <f>'Fuel Prices - Units Converted'!K39</f>
        <v>1.1443727655899999E-5</v>
      </c>
      <c r="L115" s="168">
        <f>'Fuel Prices - Units Converted'!L39</f>
        <v>1.1763087497459999E-5</v>
      </c>
      <c r="M115" s="168">
        <f>'Fuel Prices - Units Converted'!M39</f>
        <v>1.2206642832960001E-5</v>
      </c>
      <c r="N115" s="168">
        <f>'Fuel Prices - Units Converted'!N39</f>
        <v>1.2446162714129999E-5</v>
      </c>
      <c r="O115" s="168">
        <f>'Fuel Prices - Units Converted'!O39</f>
        <v>1.2703424808719999E-5</v>
      </c>
      <c r="P115" s="168">
        <f>'Fuel Prices - Units Converted'!P39</f>
        <v>1.305826907712E-5</v>
      </c>
      <c r="Q115" s="168">
        <f>'Fuel Prices - Units Converted'!Q39</f>
        <v>1.3262304531449999E-5</v>
      </c>
      <c r="R115" s="168">
        <f>'Fuel Prices - Units Converted'!R39</f>
        <v>1.3537308839459999E-5</v>
      </c>
      <c r="S115" s="168">
        <f>'Fuel Prices - Units Converted'!S39</f>
        <v>1.3723602080369999E-5</v>
      </c>
      <c r="T115" s="168">
        <f>'Fuel Prices - Units Converted'!T39</f>
        <v>1.3838926467599998E-5</v>
      </c>
      <c r="U115" s="168">
        <f>'Fuel Prices - Units Converted'!U39</f>
        <v>1.376795761392E-5</v>
      </c>
      <c r="V115" s="168">
        <f>'Fuel Prices - Units Converted'!V39</f>
        <v>1.373247318708E-5</v>
      </c>
      <c r="W115" s="168">
        <f>'Fuel Prices - Units Converted'!W39</f>
        <v>1.393650864141E-5</v>
      </c>
      <c r="X115" s="168">
        <f>'Fuel Prices - Units Converted'!X39</f>
        <v>1.4140544095739998E-5</v>
      </c>
      <c r="Y115" s="168">
        <f>'Fuel Prices - Units Converted'!Y39</f>
        <v>1.4078446348769998E-5</v>
      </c>
      <c r="Z115" s="168">
        <f>'Fuel Prices - Units Converted'!Z39</f>
        <v>1.4451032830589998E-5</v>
      </c>
      <c r="AA115" s="168">
        <f>'Fuel Prices - Units Converted'!AA39</f>
        <v>1.461071275137E-5</v>
      </c>
      <c r="AB115" s="168">
        <f>'Fuel Prices - Units Converted'!AB39</f>
        <v>1.4734908245309998E-5</v>
      </c>
      <c r="AC115" s="168">
        <f>'Fuel Prices - Units Converted'!AC39</f>
        <v>1.4903459272800002E-5</v>
      </c>
      <c r="AD115" s="168">
        <f>'Fuel Prices - Units Converted'!AD39</f>
        <v>1.5134108047259998E-5</v>
      </c>
      <c r="AE115" s="168">
        <f>'Fuel Prices - Units Converted'!AE39</f>
        <v>1.5373627928429996E-5</v>
      </c>
      <c r="AF115" s="168">
        <f>'Fuel Prices - Units Converted'!AF39</f>
        <v>1.553330784921E-5</v>
      </c>
      <c r="AG115" s="168">
        <f>'Fuel Prices - Units Converted'!AG39</f>
        <v>1.564863223644E-5</v>
      </c>
      <c r="AH115" s="168">
        <f>'Fuel Prices - Units Converted'!AH39</f>
        <v>1.571960109012E-5</v>
      </c>
      <c r="AI115" s="168">
        <f>'Fuel Prices - Units Converted'!AI39</f>
        <v>1.589702322432E-5</v>
      </c>
      <c r="AJ115" s="168">
        <f>'Fuel Prices - Units Converted'!AJ39</f>
        <v>1.603896093168E-5</v>
      </c>
      <c r="AK115" s="147">
        <f t="shared" si="8"/>
        <v>1.6874497184231795E-2</v>
      </c>
    </row>
    <row r="116" spans="1:37" s="154" customFormat="1" ht="15" customHeight="1">
      <c r="A116" s="155"/>
      <c r="B116" s="155" t="s">
        <v>656</v>
      </c>
      <c r="C116" s="165" t="s">
        <v>634</v>
      </c>
      <c r="D116" s="166">
        <f>D97</f>
        <v>1.4817904464000002E-5</v>
      </c>
      <c r="E116" s="166">
        <f t="shared" ref="E116:AJ116" si="10">E97</f>
        <v>1.4817904464000002E-5</v>
      </c>
      <c r="F116" s="166">
        <f t="shared" si="10"/>
        <v>1.4817904464000002E-5</v>
      </c>
      <c r="G116" s="166">
        <f t="shared" si="10"/>
        <v>1.4817904464000002E-5</v>
      </c>
      <c r="H116" s="166">
        <f t="shared" si="10"/>
        <v>1.4817904464000002E-5</v>
      </c>
      <c r="I116" s="166">
        <f t="shared" si="10"/>
        <v>1.4817904464000002E-5</v>
      </c>
      <c r="J116" s="166">
        <f t="shared" si="10"/>
        <v>1.4817904464000002E-5</v>
      </c>
      <c r="K116" s="166">
        <f t="shared" si="10"/>
        <v>1.4817904464000002E-5</v>
      </c>
      <c r="L116" s="166">
        <f t="shared" si="10"/>
        <v>1.4817904464000002E-5</v>
      </c>
      <c r="M116" s="166">
        <f t="shared" si="10"/>
        <v>1.4817904464000002E-5</v>
      </c>
      <c r="N116" s="166">
        <f t="shared" si="10"/>
        <v>1.4817904464000002E-5</v>
      </c>
      <c r="O116" s="166">
        <f t="shared" si="10"/>
        <v>1.4817904464000002E-5</v>
      </c>
      <c r="P116" s="166">
        <f t="shared" si="10"/>
        <v>1.4817904464000002E-5</v>
      </c>
      <c r="Q116" s="166">
        <f t="shared" si="10"/>
        <v>1.4817904464000002E-5</v>
      </c>
      <c r="R116" s="166">
        <f t="shared" si="10"/>
        <v>1.4817904464000002E-5</v>
      </c>
      <c r="S116" s="166">
        <f t="shared" si="10"/>
        <v>1.4817904464000002E-5</v>
      </c>
      <c r="T116" s="166">
        <f t="shared" si="10"/>
        <v>1.4817904464000002E-5</v>
      </c>
      <c r="U116" s="166">
        <f t="shared" si="10"/>
        <v>1.4817904464000002E-5</v>
      </c>
      <c r="V116" s="166">
        <f t="shared" si="10"/>
        <v>1.4817904464000002E-5</v>
      </c>
      <c r="W116" s="166">
        <f t="shared" si="10"/>
        <v>1.4817904464000002E-5</v>
      </c>
      <c r="X116" s="166">
        <f t="shared" si="10"/>
        <v>1.4817904464000002E-5</v>
      </c>
      <c r="Y116" s="166">
        <f t="shared" si="10"/>
        <v>1.4817904464000002E-5</v>
      </c>
      <c r="Z116" s="166">
        <f t="shared" si="10"/>
        <v>1.4817904464000002E-5</v>
      </c>
      <c r="AA116" s="166">
        <f t="shared" si="10"/>
        <v>1.4817904464000002E-5</v>
      </c>
      <c r="AB116" s="166">
        <f t="shared" si="10"/>
        <v>1.4817904464000002E-5</v>
      </c>
      <c r="AC116" s="166">
        <f t="shared" si="10"/>
        <v>1.4817904464000002E-5</v>
      </c>
      <c r="AD116" s="166">
        <f t="shared" si="10"/>
        <v>1.4817904464000002E-5</v>
      </c>
      <c r="AE116" s="166">
        <f t="shared" si="10"/>
        <v>1.4817904464000002E-5</v>
      </c>
      <c r="AF116" s="166">
        <f t="shared" si="10"/>
        <v>1.4817904464000002E-5</v>
      </c>
      <c r="AG116" s="166">
        <f t="shared" si="10"/>
        <v>1.4817904464000002E-5</v>
      </c>
      <c r="AH116" s="166">
        <f t="shared" si="10"/>
        <v>1.4817904464000002E-5</v>
      </c>
      <c r="AI116" s="166">
        <f t="shared" si="10"/>
        <v>1.4817904464000002E-5</v>
      </c>
      <c r="AJ116" s="166">
        <f t="shared" si="10"/>
        <v>1.4817904464000002E-5</v>
      </c>
      <c r="AK116" s="159">
        <f t="shared" si="8"/>
        <v>0</v>
      </c>
    </row>
    <row r="117" spans="1:37" ht="15" customHeight="1">
      <c r="C117" s="63" t="s">
        <v>635</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665</v>
      </c>
      <c r="C118" s="93" t="s">
        <v>636</v>
      </c>
      <c r="D118" s="91">
        <f>'Fuel Prices - Raw'!E104/'Unit Conversions'!$B$6*$C17</f>
        <v>2.5576227680025201E-5</v>
      </c>
      <c r="E118" s="91">
        <f>'Fuel Prices - Raw'!F104/'Unit Conversions'!$B$6*$C17</f>
        <v>2.5137551576604473E-5</v>
      </c>
      <c r="F118" s="91">
        <f>'Fuel Prices - Raw'!G104/'Unit Conversions'!$B$6*$C17</f>
        <v>2.181581868877211E-5</v>
      </c>
      <c r="G118" s="91">
        <f>'Fuel Prices - Raw'!H104/'Unit Conversions'!$B$6*$C17</f>
        <v>2.5530096146636339E-5</v>
      </c>
      <c r="H118" s="91">
        <f>'Fuel Prices - Raw'!I104/'Unit Conversions'!$B$6*$C17</f>
        <v>2.5995348737998031E-5</v>
      </c>
      <c r="I118" s="91">
        <f>'Fuel Prices - Raw'!J104/'Unit Conversions'!$B$6*$C17</f>
        <v>2.6893896514234454E-5</v>
      </c>
      <c r="J118" s="91">
        <f>'Fuel Prices - Raw'!K104/'Unit Conversions'!$B$6*$C17</f>
        <v>2.7529566733207893E-5</v>
      </c>
      <c r="K118" s="91">
        <f>'Fuel Prices - Raw'!L104/'Unit Conversions'!$B$6*$C17</f>
        <v>2.820513449457163E-5</v>
      </c>
      <c r="L118" s="91">
        <f>'Fuel Prices - Raw'!M104/'Unit Conversions'!$B$6*$C17</f>
        <v>2.8888970496628128E-5</v>
      </c>
      <c r="M118" s="91">
        <f>'Fuel Prices - Raw'!N104/'Unit Conversions'!$B$6*$C17</f>
        <v>2.9485333761832042E-5</v>
      </c>
      <c r="N118" s="91">
        <f>'Fuel Prices - Raw'!O104/'Unit Conversions'!$B$6*$C17</f>
        <v>3.0065947997144954E-5</v>
      </c>
      <c r="O118" s="91">
        <f>'Fuel Prices - Raw'!P104/'Unit Conversions'!$B$6*$C17</f>
        <v>3.0618673325359373E-5</v>
      </c>
      <c r="P118" s="91">
        <f>'Fuel Prices - Raw'!Q104/'Unit Conversions'!$B$6*$C17</f>
        <v>3.115013746322098E-5</v>
      </c>
      <c r="Q118" s="91">
        <f>'Fuel Prices - Raw'!R104/'Unit Conversions'!$B$6*$C17</f>
        <v>3.081278011876525E-5</v>
      </c>
      <c r="R118" s="91">
        <f>'Fuel Prices - Raw'!S104/'Unit Conversions'!$B$6*$C17</f>
        <v>3.0478506959329878E-5</v>
      </c>
      <c r="S118" s="91">
        <f>'Fuel Prices - Raw'!T104/'Unit Conversions'!$B$6*$C17</f>
        <v>3.0156701781891562E-5</v>
      </c>
      <c r="T118" s="91">
        <f>'Fuel Prices - Raw'!U104/'Unit Conversions'!$B$6*$C17</f>
        <v>2.9885162258188486E-5</v>
      </c>
      <c r="U118" s="91">
        <f>'Fuel Prices - Raw'!V104/'Unit Conversions'!$B$6*$C17</f>
        <v>2.9648992430782144E-5</v>
      </c>
      <c r="V118" s="91">
        <f>'Fuel Prices - Raw'!W104/'Unit Conversions'!$B$6*$C17</f>
        <v>2.9453376355345012E-5</v>
      </c>
      <c r="W118" s="91">
        <f>'Fuel Prices - Raw'!X104/'Unit Conversions'!$B$6*$C17</f>
        <v>2.9266159762516317E-5</v>
      </c>
      <c r="X118" s="91">
        <f>'Fuel Prices - Raw'!Y104/'Unit Conversions'!$B$6*$C17</f>
        <v>2.9065556494280379E-5</v>
      </c>
      <c r="Y118" s="91">
        <f>'Fuel Prices - Raw'!Z104/'Unit Conversions'!$B$6*$C17</f>
        <v>2.8893760826553346E-5</v>
      </c>
      <c r="Z118" s="91">
        <f>'Fuel Prices - Raw'!AA104/'Unit Conversions'!$B$6*$C17</f>
        <v>2.8728920980361398E-5</v>
      </c>
      <c r="AA118" s="91">
        <f>'Fuel Prices - Raw'!AB104/'Unit Conversions'!$B$6*$C17</f>
        <v>2.857563042275616E-5</v>
      </c>
      <c r="AB118" s="91">
        <f>'Fuel Prices - Raw'!AC104/'Unit Conversions'!$B$6*$C17</f>
        <v>2.8428114509444319E-5</v>
      </c>
      <c r="AC118" s="91">
        <f>'Fuel Prices - Raw'!AD104/'Unit Conversions'!$B$6*$C17</f>
        <v>2.8285979514678468E-5</v>
      </c>
      <c r="AD118" s="91">
        <f>'Fuel Prices - Raw'!AE104/'Unit Conversions'!$B$6*$C17</f>
        <v>2.8144631971407274E-5</v>
      </c>
      <c r="AE118" s="91">
        <f>'Fuel Prices - Raw'!AF104/'Unit Conversions'!$B$6*$C17</f>
        <v>2.8008468483808408E-5</v>
      </c>
      <c r="AF118" s="91">
        <f>'Fuel Prices - Raw'!AG104/'Unit Conversions'!$B$6*$C17</f>
        <v>2.7869023948315662E-5</v>
      </c>
      <c r="AG118" s="91">
        <f>'Fuel Prices - Raw'!AH104/'Unit Conversions'!$B$6*$C17</f>
        <v>2.7730826211022592E-5</v>
      </c>
      <c r="AH118" s="91">
        <f>'Fuel Prices - Raw'!AI104/'Unit Conversions'!$B$6*$C17</f>
        <v>2.7571564146250373E-5</v>
      </c>
      <c r="AI118" s="91">
        <f>'Fuel Prices - Raw'!AJ104/'Unit Conversions'!$B$6*$C17</f>
        <v>2.7410989662320631E-5</v>
      </c>
      <c r="AJ118" s="91">
        <f>'Fuel Prices - Raw'!AK104/'Unit Conversions'!$B$6*$C17</f>
        <v>2.7231713205395279E-5</v>
      </c>
      <c r="AK118" s="89">
        <f t="shared" si="8"/>
        <v>1.8421987505207109E-3</v>
      </c>
    </row>
    <row r="119" spans="1:37" s="148" customFormat="1" ht="15" customHeight="1">
      <c r="A119" s="143" t="s">
        <v>666</v>
      </c>
      <c r="B119" s="143" t="s">
        <v>621</v>
      </c>
      <c r="C119" s="167" t="s">
        <v>637</v>
      </c>
      <c r="D119" s="145">
        <f>'Fuel Prices - Raw'!E105/1000000*$D19</f>
        <v>2.3153588513099114E-6</v>
      </c>
      <c r="E119" s="145">
        <f>'Fuel Prices - Raw'!F105/1000000*$D19</f>
        <v>3.1385975539978076E-6</v>
      </c>
      <c r="F119" s="145">
        <f>'Fuel Prices - Raw'!G105/1000000*$D19</f>
        <v>4.8081398368199997E-6</v>
      </c>
      <c r="G119" s="145">
        <f>'Fuel Prices - Raw'!H105/1000000*$D19</f>
        <v>3.9299002725299999E-6</v>
      </c>
      <c r="H119" s="145">
        <f>'Fuel Prices - Raw'!I105/1000000*$D19</f>
        <v>5.1541129985099997E-6</v>
      </c>
      <c r="I119" s="145">
        <f>'Fuel Prices - Raw'!J105/1000000*$D19</f>
        <v>6.5202634318499993E-6</v>
      </c>
      <c r="J119" s="145">
        <f>'Fuel Prices - Raw'!K105/1000000*$D19</f>
        <v>7.6291517705999991E-6</v>
      </c>
      <c r="K119" s="145">
        <f>'Fuel Prices - Raw'!L105/1000000*$D19</f>
        <v>8.5073913348899997E-6</v>
      </c>
      <c r="L119" s="145">
        <f>'Fuel Prices - Raw'!M105/1000000*$D19</f>
        <v>9.4743419662799995E-6</v>
      </c>
      <c r="M119" s="145">
        <f>'Fuel Prices - Raw'!N105/1000000*$D19</f>
        <v>9.8646706615199977E-6</v>
      </c>
      <c r="N119" s="145">
        <f>'Fuel Prices - Raw'!O105/1000000*$D19</f>
        <v>1.0042092795719999E-5</v>
      </c>
      <c r="O119" s="145">
        <f>'Fuel Prices - Raw'!P105/1000000*$D19</f>
        <v>1.0254999356760001E-5</v>
      </c>
      <c r="P119" s="145">
        <f>'Fuel Prices - Raw'!Q105/1000000*$D19</f>
        <v>1.0547745878190001E-5</v>
      </c>
      <c r="Q119" s="145">
        <f>'Fuel Prices - Raw'!R105/1000000*$D19</f>
        <v>1.0636456945289999E-5</v>
      </c>
      <c r="R119" s="145">
        <f>'Fuel Prices - Raw'!S105/1000000*$D19</f>
        <v>1.0831621292910001E-5</v>
      </c>
      <c r="S119" s="145">
        <f>'Fuel Prices - Raw'!T105/1000000*$D19</f>
        <v>1.1000172320399999E-5</v>
      </c>
      <c r="T119" s="145">
        <f>'Fuel Prices - Raw'!U105/1000000*$D19</f>
        <v>1.1124367814339997E-5</v>
      </c>
      <c r="U119" s="145">
        <f>'Fuel Prices - Raw'!V105/1000000*$D19</f>
        <v>1.1035656747239999E-5</v>
      </c>
      <c r="V119" s="145">
        <f>'Fuel Prices - Raw'!W105/1000000*$D19</f>
        <v>1.1035656747239999E-5</v>
      </c>
      <c r="W119" s="145">
        <f>'Fuel Prices - Raw'!X105/1000000*$D19</f>
        <v>1.1195336668019999E-5</v>
      </c>
      <c r="X119" s="145">
        <f>'Fuel Prices - Raw'!Y105/1000000*$D19</f>
        <v>1.1372758802220001E-5</v>
      </c>
      <c r="Y119" s="145">
        <f>'Fuel Prices - Raw'!Z105/1000000*$D19</f>
        <v>1.1355016588800001E-5</v>
      </c>
      <c r="Z119" s="145">
        <f>'Fuel Prices - Raw'!AA105/1000000*$D19</f>
        <v>1.1647763110230001E-5</v>
      </c>
      <c r="AA119" s="145">
        <f>'Fuel Prices - Raw'!AB105/1000000*$D19</f>
        <v>1.1780829710879999E-5</v>
      </c>
      <c r="AB119" s="145">
        <f>'Fuel Prices - Raw'!AC105/1000000*$D19</f>
        <v>1.1878411884690001E-5</v>
      </c>
      <c r="AC119" s="145">
        <f>'Fuel Prices - Raw'!AD105/1000000*$D19</f>
        <v>1.1975994058499999E-5</v>
      </c>
      <c r="AD119" s="145">
        <f>'Fuel Prices - Raw'!AE105/1000000*$D19</f>
        <v>1.2180029512830001E-5</v>
      </c>
      <c r="AE119" s="145">
        <f>'Fuel Prices - Raw'!AF105/1000000*$D19</f>
        <v>1.2366322753739999E-5</v>
      </c>
      <c r="AF119" s="145">
        <f>'Fuel Prices - Raw'!AG105/1000000*$D19</f>
        <v>1.249938935439E-5</v>
      </c>
      <c r="AG119" s="145">
        <f>'Fuel Prices - Raw'!AH105/1000000*$D19</f>
        <v>1.2579229314779999E-5</v>
      </c>
      <c r="AH119" s="145">
        <f>'Fuel Prices - Raw'!AI105/1000000*$D19</f>
        <v>1.262358484833E-5</v>
      </c>
      <c r="AI119" s="145">
        <f>'Fuel Prices - Raw'!AJ105/1000000*$D19</f>
        <v>1.2747780342269999E-5</v>
      </c>
      <c r="AJ119" s="145">
        <f>'Fuel Prices - Raw'!AK105/1000000*$D19</f>
        <v>1.2889718049629999E-5</v>
      </c>
      <c r="AK119" s="147">
        <f t="shared" si="8"/>
        <v>2.485974681432376E-2</v>
      </c>
    </row>
    <row r="120" spans="1:37" s="105" customFormat="1" ht="15" customHeight="1">
      <c r="A120" s="100"/>
      <c r="B120" s="100" t="s">
        <v>667</v>
      </c>
      <c r="C120" s="106" t="s">
        <v>640</v>
      </c>
      <c r="D120" s="334">
        <f>(('Fuel Prices - Raw'!E106/'Unit Conversions'!$B$17)*C17)/100</f>
        <v>2.5622884113876049E-5</v>
      </c>
      <c r="E120" s="334">
        <f>(('Fuel Prices - Raw'!F106/'Unit Conversions'!$B$17)*C18)/100</f>
        <v>2.5126420255023479E-5</v>
      </c>
      <c r="F120" s="334">
        <f>(('Fuel Prices - Raw'!G106/'Unit Conversions'!$B$17)*C19)/100</f>
        <v>2.4507603510279919E-5</v>
      </c>
      <c r="G120" s="334">
        <f>(('Fuel Prices - Raw'!H106/'Unit Conversions'!$B$17)*$C$20)/100</f>
        <v>2.6281077676897437E-5</v>
      </c>
      <c r="H120" s="334">
        <f>(('Fuel Prices - Raw'!I106/'Unit Conversions'!$B$17)*$C$20)/100</f>
        <v>2.6281077676897437E-5</v>
      </c>
      <c r="I120" s="334">
        <f>(('Fuel Prices - Raw'!J106/'Unit Conversions'!$B$17)*$C$20)/100</f>
        <v>2.6281077676897437E-5</v>
      </c>
      <c r="J120" s="334">
        <f>(('Fuel Prices - Raw'!K106/'Unit Conversions'!$B$17)*$C$20)/100</f>
        <v>2.6281077676897437E-5</v>
      </c>
      <c r="K120" s="334">
        <f>(('Fuel Prices - Raw'!L106/'Unit Conversions'!$B$17)*$C$20)/100</f>
        <v>2.6281077676897437E-5</v>
      </c>
      <c r="L120" s="334">
        <f>(('Fuel Prices - Raw'!M106/'Unit Conversions'!$B$17)*$C$20)/100</f>
        <v>2.6281077676897437E-5</v>
      </c>
      <c r="M120" s="334">
        <f>(('Fuel Prices - Raw'!N106/'Unit Conversions'!$B$17)*$C$20)/100</f>
        <v>2.6281077676897437E-5</v>
      </c>
      <c r="N120" s="334">
        <f>(('Fuel Prices - Raw'!O106/'Unit Conversions'!$B$17)*$C$20)/100</f>
        <v>2.6281077676897437E-5</v>
      </c>
      <c r="O120" s="334">
        <f>(('Fuel Prices - Raw'!P106/'Unit Conversions'!$B$17)*$C$20)/100</f>
        <v>2.6281077676897437E-5</v>
      </c>
      <c r="P120" s="334">
        <f>(('Fuel Prices - Raw'!Q106/'Unit Conversions'!$B$17)*$C$20)/100</f>
        <v>2.6281077676897437E-5</v>
      </c>
      <c r="Q120" s="334">
        <f>(('Fuel Prices - Raw'!R106/'Unit Conversions'!$B$17)*$C$20)/100</f>
        <v>2.6281077676897437E-5</v>
      </c>
      <c r="R120" s="334">
        <f>(('Fuel Prices - Raw'!S106/'Unit Conversions'!$B$17)*$C$20)/100</f>
        <v>2.6281077676897437E-5</v>
      </c>
      <c r="S120" s="334">
        <f>(('Fuel Prices - Raw'!T106/'Unit Conversions'!$B$17)*$C$20)/100</f>
        <v>2.6281077676897437E-5</v>
      </c>
      <c r="T120" s="334">
        <f>(('Fuel Prices - Raw'!U106/'Unit Conversions'!$B$17)*$C$20)/100</f>
        <v>2.6281077676897437E-5</v>
      </c>
      <c r="U120" s="334">
        <f>(('Fuel Prices - Raw'!V106/'Unit Conversions'!$B$17)*$C$20)/100</f>
        <v>2.6281077676897437E-5</v>
      </c>
      <c r="V120" s="334">
        <f>(('Fuel Prices - Raw'!W106/'Unit Conversions'!$B$17)*$C$20)/100</f>
        <v>2.6281077676897437E-5</v>
      </c>
      <c r="W120" s="334">
        <f>(('Fuel Prices - Raw'!X106/'Unit Conversions'!$B$17)*$C$20)/100</f>
        <v>2.6281077676897437E-5</v>
      </c>
      <c r="X120" s="334">
        <f>(('Fuel Prices - Raw'!Y106/'Unit Conversions'!$B$17)*$C$20)/100</f>
        <v>2.6281077676897437E-5</v>
      </c>
      <c r="Y120" s="334">
        <f>(('Fuel Prices - Raw'!Z106/'Unit Conversions'!$B$17)*$C$20)/100</f>
        <v>2.6281077676897437E-5</v>
      </c>
      <c r="Z120" s="334">
        <f>(('Fuel Prices - Raw'!AA106/'Unit Conversions'!$B$17)*$C$20)/100</f>
        <v>2.6281077676897437E-5</v>
      </c>
      <c r="AA120" s="334">
        <f>(('Fuel Prices - Raw'!AB106/'Unit Conversions'!$B$17)*$C$20)/100</f>
        <v>2.6281077676897437E-5</v>
      </c>
      <c r="AB120" s="334">
        <f>(('Fuel Prices - Raw'!AC106/'Unit Conversions'!$B$17)*$C$20)/100</f>
        <v>2.6281077676897437E-5</v>
      </c>
      <c r="AC120" s="334">
        <f>(('Fuel Prices - Raw'!AD106/'Unit Conversions'!$B$17)*$C$20)/100</f>
        <v>2.6281077676897437E-5</v>
      </c>
      <c r="AD120" s="334">
        <f>(('Fuel Prices - Raw'!AE106/'Unit Conversions'!$B$17)*$C$20)/100</f>
        <v>2.6281077676897437E-5</v>
      </c>
      <c r="AE120" s="334">
        <f>(('Fuel Prices - Raw'!AF106/'Unit Conversions'!$B$17)*$C$20)/100</f>
        <v>2.6281077676897437E-5</v>
      </c>
      <c r="AF120" s="334">
        <f>(('Fuel Prices - Raw'!AG106/'Unit Conversions'!$B$17)*$C$20)/100</f>
        <v>2.6281077676897437E-5</v>
      </c>
      <c r="AG120" s="334">
        <f>(('Fuel Prices - Raw'!AH106/'Unit Conversions'!$B$17)*$C$20)/100</f>
        <v>2.6281077676897437E-5</v>
      </c>
      <c r="AH120" s="334">
        <f>(('Fuel Prices - Raw'!AI106/'Unit Conversions'!$B$17)*$C$20)/100</f>
        <v>2.6281077676897437E-5</v>
      </c>
      <c r="AI120" s="334">
        <f>(('Fuel Prices - Raw'!AJ106/'Unit Conversions'!$B$17)*$C$20)/100</f>
        <v>2.6281077676897437E-5</v>
      </c>
      <c r="AJ120" s="334">
        <f>(('Fuel Prices - Raw'!AK106/'Unit Conversions'!$B$17)*$C$20)/100</f>
        <v>2.6281077676897437E-5</v>
      </c>
      <c r="AK120" s="104">
        <f t="shared" si="8"/>
        <v>7.5892091377324387E-4</v>
      </c>
    </row>
    <row r="121" spans="1:37" ht="15" customHeight="1">
      <c r="A121" s="11"/>
      <c r="B121" s="11"/>
      <c r="C121" s="63" t="s">
        <v>641</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2" customFormat="1" ht="15" customHeight="1">
      <c r="A122" s="218"/>
      <c r="B122" s="218"/>
      <c r="C122" s="234" t="s">
        <v>642</v>
      </c>
      <c r="D122" s="220">
        <f>D46</f>
        <v>3.5666349726540893E-5</v>
      </c>
      <c r="E122" s="220">
        <f t="shared" ref="E122:AJ122" si="11">E46</f>
        <v>3.5000359763002365E-5</v>
      </c>
      <c r="F122" s="220">
        <f t="shared" si="11"/>
        <v>3.4334369799463837E-5</v>
      </c>
      <c r="G122" s="220">
        <f t="shared" si="11"/>
        <v>3.3668379835925493E-5</v>
      </c>
      <c r="H122" s="220">
        <f t="shared" si="11"/>
        <v>3.3002389872386965E-5</v>
      </c>
      <c r="I122" s="220">
        <f t="shared" si="11"/>
        <v>3.2336399908848438E-5</v>
      </c>
      <c r="J122" s="220">
        <f t="shared" si="11"/>
        <v>3.1670409945310093E-5</v>
      </c>
      <c r="K122" s="220">
        <f t="shared" si="11"/>
        <v>3.1004419981771565E-5</v>
      </c>
      <c r="L122" s="220">
        <f t="shared" si="11"/>
        <v>3.0338430018233221E-5</v>
      </c>
      <c r="M122" s="220">
        <f t="shared" si="11"/>
        <v>2.967244005469469E-5</v>
      </c>
      <c r="N122" s="220">
        <f t="shared" si="11"/>
        <v>2.9006450091156162E-5</v>
      </c>
      <c r="O122" s="220">
        <f t="shared" si="11"/>
        <v>2.8340460127617817E-5</v>
      </c>
      <c r="P122" s="220">
        <f t="shared" si="11"/>
        <v>2.767447016407929E-5</v>
      </c>
      <c r="Q122" s="220">
        <f t="shared" si="11"/>
        <v>2.7008480200540942E-5</v>
      </c>
      <c r="R122" s="220">
        <f t="shared" si="11"/>
        <v>2.6342490237002417E-5</v>
      </c>
      <c r="S122" s="220">
        <f t="shared" si="11"/>
        <v>2.567650027346389E-5</v>
      </c>
      <c r="T122" s="220">
        <f t="shared" si="11"/>
        <v>2.5010510309925542E-5</v>
      </c>
      <c r="U122" s="220">
        <f t="shared" si="11"/>
        <v>2.4344520346387011E-5</v>
      </c>
      <c r="V122" s="220">
        <f t="shared" si="11"/>
        <v>2.3678530382848486E-5</v>
      </c>
      <c r="W122" s="220">
        <f t="shared" si="11"/>
        <v>2.3012540419310138E-5</v>
      </c>
      <c r="X122" s="220">
        <f t="shared" si="11"/>
        <v>2.2346550455771611E-5</v>
      </c>
      <c r="Y122" s="220">
        <f t="shared" si="11"/>
        <v>2.1680560492233269E-5</v>
      </c>
      <c r="Z122" s="220">
        <f t="shared" si="11"/>
        <v>2.1014570528694738E-5</v>
      </c>
      <c r="AA122" s="220">
        <f t="shared" si="11"/>
        <v>2.0348580565156211E-5</v>
      </c>
      <c r="AB122" s="220">
        <f t="shared" si="11"/>
        <v>1.9682590601617866E-5</v>
      </c>
      <c r="AC122" s="220">
        <f t="shared" si="11"/>
        <v>1.9016600638079338E-5</v>
      </c>
      <c r="AD122" s="220">
        <f t="shared" si="11"/>
        <v>1.8350610674540811E-5</v>
      </c>
      <c r="AE122" s="220">
        <f t="shared" si="11"/>
        <v>1.7684620711002466E-5</v>
      </c>
      <c r="AF122" s="220">
        <f t="shared" si="11"/>
        <v>1.7018630747463935E-5</v>
      </c>
      <c r="AG122" s="220">
        <f t="shared" si="11"/>
        <v>1.635264078392559E-5</v>
      </c>
      <c r="AH122" s="220">
        <f t="shared" si="11"/>
        <v>1.5686650820387066E-5</v>
      </c>
      <c r="AI122" s="220">
        <f t="shared" si="11"/>
        <v>1.5020660856848535E-5</v>
      </c>
      <c r="AJ122" s="220">
        <f t="shared" si="11"/>
        <v>1.435467089331019E-5</v>
      </c>
      <c r="AK122" s="221">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668</v>
      </c>
      <c r="C124" s="1" t="s">
        <v>602</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669</v>
      </c>
      <c r="C125" s="63" t="s">
        <v>622</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623</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624</v>
      </c>
      <c r="D127" s="92">
        <f>D108</f>
        <v>2.9047778586645851E-6</v>
      </c>
      <c r="E127" s="92">
        <f t="shared" ref="E127:AJ127" si="12">E108</f>
        <v>2.0633032522487441E-6</v>
      </c>
      <c r="F127" s="92">
        <f t="shared" si="12"/>
        <v>2.6391627533959362E-6</v>
      </c>
      <c r="G127" s="92">
        <f t="shared" si="12"/>
        <v>2.9279927184654491E-6</v>
      </c>
      <c r="H127" s="92">
        <f t="shared" si="12"/>
        <v>3.2671083409114869E-6</v>
      </c>
      <c r="I127" s="92">
        <f t="shared" si="12"/>
        <v>3.792028845611904E-6</v>
      </c>
      <c r="J127" s="92">
        <f t="shared" si="12"/>
        <v>4.2503844407971981E-6</v>
      </c>
      <c r="K127" s="92">
        <f t="shared" si="12"/>
        <v>4.6959337431006973E-6</v>
      </c>
      <c r="L127" s="92">
        <f t="shared" si="12"/>
        <v>5.1301980383786918E-6</v>
      </c>
      <c r="M127" s="92">
        <f t="shared" si="12"/>
        <v>5.5421567698829931E-6</v>
      </c>
      <c r="N127" s="92">
        <f t="shared" si="12"/>
        <v>5.9321691908489819E-6</v>
      </c>
      <c r="O127" s="92">
        <f t="shared" si="12"/>
        <v>6.3026092552045718E-6</v>
      </c>
      <c r="P127" s="92">
        <f t="shared" si="12"/>
        <v>6.6662171842991046E-6</v>
      </c>
      <c r="Q127" s="92">
        <f t="shared" si="12"/>
        <v>6.5868933451695619E-6</v>
      </c>
      <c r="R127" s="92">
        <f t="shared" si="12"/>
        <v>6.5151932264073175E-6</v>
      </c>
      <c r="S127" s="92">
        <f t="shared" si="12"/>
        <v>6.4461754920945965E-6</v>
      </c>
      <c r="T127" s="92">
        <f t="shared" si="12"/>
        <v>6.3866495874045162E-6</v>
      </c>
      <c r="U127" s="92">
        <f t="shared" si="12"/>
        <v>6.3347971333470002E-6</v>
      </c>
      <c r="V127" s="92">
        <f t="shared" si="12"/>
        <v>6.2932202560881058E-6</v>
      </c>
      <c r="W127" s="92">
        <f t="shared" si="12"/>
        <v>6.2581946278714442E-6</v>
      </c>
      <c r="X127" s="92">
        <f t="shared" si="12"/>
        <v>6.2251075131774318E-6</v>
      </c>
      <c r="Y127" s="92">
        <f t="shared" si="12"/>
        <v>6.2052047167495861E-6</v>
      </c>
      <c r="Z127" s="92">
        <f t="shared" si="12"/>
        <v>6.1823874085620719E-6</v>
      </c>
      <c r="AA127" s="92">
        <f t="shared" si="12"/>
        <v>6.1638429854004473E-6</v>
      </c>
      <c r="AB127" s="92">
        <f t="shared" si="12"/>
        <v>6.1482989709235644E-6</v>
      </c>
      <c r="AC127" s="92">
        <f t="shared" si="12"/>
        <v>6.136777791686897E-6</v>
      </c>
      <c r="AD127" s="92">
        <f t="shared" si="12"/>
        <v>6.1269745363217869E-6</v>
      </c>
      <c r="AE127" s="92">
        <f t="shared" si="12"/>
        <v>6.1171445929454669E-6</v>
      </c>
      <c r="AF127" s="92">
        <f t="shared" si="12"/>
        <v>6.1062568635231125E-6</v>
      </c>
      <c r="AG127" s="92">
        <f t="shared" si="12"/>
        <v>6.0959404344973823E-6</v>
      </c>
      <c r="AH127" s="92">
        <f t="shared" si="12"/>
        <v>6.0799543554600608E-6</v>
      </c>
      <c r="AI127" s="92">
        <f t="shared" si="12"/>
        <v>6.0634004015141053E-6</v>
      </c>
      <c r="AJ127" s="92">
        <f t="shared" si="12"/>
        <v>6.0418224686250062E-6</v>
      </c>
      <c r="AK127" s="89">
        <f t="shared" si="8"/>
        <v>1.5733987281361259E-2</v>
      </c>
    </row>
    <row r="128" spans="1:37" ht="15" customHeight="1">
      <c r="A128" s="11"/>
      <c r="B128" s="11"/>
      <c r="C128" s="63" t="s">
        <v>625</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1" customFormat="1" ht="15" customHeight="1">
      <c r="C129" s="198" t="s">
        <v>626</v>
      </c>
      <c r="D129" s="251">
        <f>'Fuel Prices - Raw'!E115/'Unit Conversions'!$B$6*$C18</f>
        <v>1.3443723636894083E-4</v>
      </c>
      <c r="E129" s="251">
        <f>'Fuel Prices - Raw'!F115/'Unit Conversions'!$B$6*$C18</f>
        <v>1.2938392075536922E-4</v>
      </c>
      <c r="F129" s="251">
        <f>'Fuel Prices - Raw'!G115/'Unit Conversions'!$B$6*$C18</f>
        <v>1.2433060514179764E-4</v>
      </c>
      <c r="G129" s="251">
        <f>'Fuel Prices - Raw'!H115/'Unit Conversions'!$B$6*$C18</f>
        <v>1.1927728952822606E-4</v>
      </c>
      <c r="H129" s="251">
        <f>'Fuel Prices - Raw'!I115/'Unit Conversions'!$B$6*$C18</f>
        <v>1.1422397391465576E-4</v>
      </c>
      <c r="I129" s="251">
        <f>'Fuel Prices - Raw'!J115/'Unit Conversions'!$B$6*$C18</f>
        <v>1.0917065830108416E-4</v>
      </c>
      <c r="J129" s="251">
        <f>'Fuel Prices - Raw'!K115/'Unit Conversions'!$B$6*$C18</f>
        <v>1.0411734268751258E-4</v>
      </c>
      <c r="K129" s="251">
        <f>'Fuel Prices - Raw'!L115/'Unit Conversions'!$B$6*$C18</f>
        <v>9.9064027073940988E-5</v>
      </c>
      <c r="L129" s="251">
        <f>'Fuel Prices - Raw'!M115/'Unit Conversions'!$B$6*$C18</f>
        <v>9.4010711460369394E-5</v>
      </c>
      <c r="M129" s="251">
        <f>'Fuel Prices - Raw'!N115/'Unit Conversions'!$B$6*$C18</f>
        <v>8.8957395846797814E-5</v>
      </c>
      <c r="N129" s="251">
        <f>'Fuel Prices - Raw'!O115/'Unit Conversions'!$B$6*$C18</f>
        <v>8.390408023322622E-5</v>
      </c>
      <c r="O129" s="251">
        <f>'Fuel Prices - Raw'!P115/'Unit Conversions'!$B$6*$C18</f>
        <v>7.885076461965594E-5</v>
      </c>
      <c r="P129" s="251">
        <f>'Fuel Prices - Raw'!Q115/'Unit Conversions'!$B$6*$C18</f>
        <v>7.3797449006084346E-5</v>
      </c>
      <c r="Q129" s="251">
        <f>'Fuel Prices - Raw'!R115/'Unit Conversions'!$B$6*$C18</f>
        <v>6.8744133392512752E-5</v>
      </c>
      <c r="R129" s="251">
        <f>'Fuel Prices - Raw'!S115/'Unit Conversions'!$B$6*$C18</f>
        <v>6.3690817778941158E-5</v>
      </c>
      <c r="S129" s="251">
        <f>'Fuel Prices - Raw'!T115/'Unit Conversions'!$B$6*$C18</f>
        <v>5.8637502165369571E-5</v>
      </c>
      <c r="T129" s="251">
        <f>'Fuel Prices - Raw'!U115/'Unit Conversions'!$B$6*$C18</f>
        <v>5.3584186551797983E-5</v>
      </c>
      <c r="U129" s="251">
        <f>'Fuel Prices - Raw'!V115/'Unit Conversions'!$B$6*$C18</f>
        <v>4.8530870938226396E-5</v>
      </c>
      <c r="V129" s="251">
        <f>'Fuel Prices - Raw'!W115/'Unit Conversions'!$B$6*$C18</f>
        <v>4.8530870938226396E-5</v>
      </c>
      <c r="W129" s="251">
        <f>'Fuel Prices - Raw'!X115/'Unit Conversions'!$B$6*$C18</f>
        <v>4.8530870938226396E-5</v>
      </c>
      <c r="X129" s="251">
        <f>'Fuel Prices - Raw'!Y115/'Unit Conversions'!$B$6*$C18</f>
        <v>4.8530870938226396E-5</v>
      </c>
      <c r="Y129" s="251">
        <f>'Fuel Prices - Raw'!Z115/'Unit Conversions'!$B$6*$C18</f>
        <v>4.8530870938226396E-5</v>
      </c>
      <c r="Z129" s="251">
        <f>'Fuel Prices - Raw'!AA115/'Unit Conversions'!$B$6*$C18</f>
        <v>4.8530870938226396E-5</v>
      </c>
      <c r="AA129" s="251">
        <f>'Fuel Prices - Raw'!AB115/'Unit Conversions'!$B$6*$C18</f>
        <v>4.8530870938226396E-5</v>
      </c>
      <c r="AB129" s="251">
        <f>'Fuel Prices - Raw'!AC115/'Unit Conversions'!$B$6*$C18</f>
        <v>4.8530870938226396E-5</v>
      </c>
      <c r="AC129" s="251">
        <f>'Fuel Prices - Raw'!AD115/'Unit Conversions'!$B$6*$C18</f>
        <v>4.8530870938226396E-5</v>
      </c>
      <c r="AD129" s="251">
        <f>'Fuel Prices - Raw'!AE115/'Unit Conversions'!$B$6*$C18</f>
        <v>4.8530870938226396E-5</v>
      </c>
      <c r="AE129" s="251">
        <f>'Fuel Prices - Raw'!AF115/'Unit Conversions'!$B$6*$C18</f>
        <v>4.8530870938226396E-5</v>
      </c>
      <c r="AF129" s="251">
        <f>'Fuel Prices - Raw'!AG115/'Unit Conversions'!$B$6*$C18</f>
        <v>4.8530870938226396E-5</v>
      </c>
      <c r="AG129" s="251">
        <f>'Fuel Prices - Raw'!AH115/'Unit Conversions'!$B$6*$C18</f>
        <v>4.8530870938226396E-5</v>
      </c>
      <c r="AH129" s="251">
        <f>'Fuel Prices - Raw'!AI115/'Unit Conversions'!$B$6*$C18</f>
        <v>4.8530870938226396E-5</v>
      </c>
      <c r="AI129" s="251">
        <f>'Fuel Prices - Raw'!AJ115/'Unit Conversions'!$B$6*$C18</f>
        <v>4.8530870938226396E-5</v>
      </c>
      <c r="AJ129" s="251">
        <f>'Fuel Prices - Raw'!AK115/'Unit Conversions'!$B$6*$C18</f>
        <v>4.8530870938226396E-5</v>
      </c>
      <c r="AK129" s="200">
        <f t="shared" si="8"/>
        <v>-5.3640562069939057E-2</v>
      </c>
    </row>
    <row r="130" spans="1:37" ht="15" customHeight="1">
      <c r="A130" s="11"/>
      <c r="B130" s="11"/>
      <c r="C130" s="63" t="s">
        <v>627</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628</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1" customFormat="1" ht="15" customHeight="1">
      <c r="A132" s="197"/>
      <c r="B132" s="197"/>
      <c r="C132" s="198" t="s">
        <v>629</v>
      </c>
      <c r="D132" s="203">
        <f>D113</f>
        <v>1.693835096671499E-5</v>
      </c>
      <c r="E132" s="203">
        <f t="shared" ref="E132:AJ133" si="13">E113</f>
        <v>1.7101241181518107E-5</v>
      </c>
      <c r="F132" s="203">
        <f t="shared" si="13"/>
        <v>1.7264131396321164E-5</v>
      </c>
      <c r="G132" s="203">
        <f t="shared" si="13"/>
        <v>1.7427021611124227E-5</v>
      </c>
      <c r="H132" s="203">
        <f t="shared" si="13"/>
        <v>1.7589911825927335E-5</v>
      </c>
      <c r="I132" s="203">
        <f t="shared" si="13"/>
        <v>1.7752802040730402E-5</v>
      </c>
      <c r="J132" s="203">
        <f t="shared" si="13"/>
        <v>1.7915692255533469E-5</v>
      </c>
      <c r="K132" s="203">
        <f t="shared" si="13"/>
        <v>1.8078582470336573E-5</v>
      </c>
      <c r="L132" s="203">
        <f t="shared" si="13"/>
        <v>1.824147268513964E-5</v>
      </c>
      <c r="M132" s="203">
        <f t="shared" si="13"/>
        <v>1.8404362899942744E-5</v>
      </c>
      <c r="N132" s="203">
        <f t="shared" si="13"/>
        <v>1.8567253114745811E-5</v>
      </c>
      <c r="O132" s="203">
        <f t="shared" si="13"/>
        <v>1.8730143329548878E-5</v>
      </c>
      <c r="P132" s="203">
        <f t="shared" si="13"/>
        <v>1.8893033544351985E-5</v>
      </c>
      <c r="Q132" s="203">
        <f t="shared" si="13"/>
        <v>1.9055923759155049E-5</v>
      </c>
      <c r="R132" s="203">
        <f t="shared" si="13"/>
        <v>1.9218813973958156E-5</v>
      </c>
      <c r="S132" s="203">
        <f t="shared" si="13"/>
        <v>1.9381704188761223E-5</v>
      </c>
      <c r="T132" s="203">
        <f t="shared" si="13"/>
        <v>1.9544594403564287E-5</v>
      </c>
      <c r="U132" s="203">
        <f t="shared" si="13"/>
        <v>1.9707484618367394E-5</v>
      </c>
      <c r="V132" s="203">
        <f t="shared" si="13"/>
        <v>1.9870374833170461E-5</v>
      </c>
      <c r="W132" s="203">
        <f t="shared" si="13"/>
        <v>2.0033265047973569E-5</v>
      </c>
      <c r="X132" s="203">
        <f t="shared" si="13"/>
        <v>2.0196155262776632E-5</v>
      </c>
      <c r="Y132" s="203">
        <f t="shared" si="13"/>
        <v>2.0359045477579699E-5</v>
      </c>
      <c r="Z132" s="203">
        <f t="shared" si="13"/>
        <v>2.0521935692382807E-5</v>
      </c>
      <c r="AA132" s="203">
        <f t="shared" si="13"/>
        <v>2.068482590718587E-5</v>
      </c>
      <c r="AB132" s="203">
        <f t="shared" si="13"/>
        <v>2.0847716121988978E-5</v>
      </c>
      <c r="AC132" s="203">
        <f t="shared" si="13"/>
        <v>2.1010606336792045E-5</v>
      </c>
      <c r="AD132" s="203">
        <f t="shared" si="13"/>
        <v>2.1173496551595111E-5</v>
      </c>
      <c r="AE132" s="203">
        <f t="shared" si="13"/>
        <v>2.1336386766398216E-5</v>
      </c>
      <c r="AF132" s="203">
        <f t="shared" si="13"/>
        <v>2.1499276981201283E-5</v>
      </c>
      <c r="AG132" s="203">
        <f t="shared" si="13"/>
        <v>2.1662167196004387E-5</v>
      </c>
      <c r="AH132" s="203">
        <f t="shared" si="13"/>
        <v>2.1825057410807457E-5</v>
      </c>
      <c r="AI132" s="203">
        <f t="shared" si="13"/>
        <v>2.198794762561052E-5</v>
      </c>
      <c r="AJ132" s="203">
        <f t="shared" si="13"/>
        <v>2.2150837840413628E-5</v>
      </c>
      <c r="AK132" s="200">
        <f t="shared" si="8"/>
        <v>7.130843032928276E-3</v>
      </c>
    </row>
    <row r="133" spans="1:37" s="154" customFormat="1" ht="15" customHeight="1">
      <c r="A133" s="155"/>
      <c r="B133" s="155"/>
      <c r="C133" s="165" t="s">
        <v>630</v>
      </c>
      <c r="D133" s="169">
        <f>D114</f>
        <v>1.661401409599987E-5</v>
      </c>
      <c r="E133" s="169">
        <f>E114</f>
        <v>1.7215710822719994E-5</v>
      </c>
      <c r="F133" s="169">
        <f t="shared" si="13"/>
        <v>1.8140707283200001E-5</v>
      </c>
      <c r="G133" s="169">
        <f t="shared" si="13"/>
        <v>1.80509018016E-5</v>
      </c>
      <c r="H133" s="169">
        <f t="shared" si="13"/>
        <v>1.8769345654399999E-5</v>
      </c>
      <c r="I133" s="169">
        <f t="shared" si="13"/>
        <v>1.9936816915200003E-5</v>
      </c>
      <c r="J133" s="169">
        <f t="shared" si="13"/>
        <v>2.020623336E-5</v>
      </c>
      <c r="K133" s="169">
        <f t="shared" si="13"/>
        <v>2.0385844323200001E-5</v>
      </c>
      <c r="L133" s="169">
        <f t="shared" si="13"/>
        <v>2.0565455286400002E-5</v>
      </c>
      <c r="M133" s="169">
        <f t="shared" si="13"/>
        <v>2.10144826944E-5</v>
      </c>
      <c r="N133" s="169">
        <f t="shared" si="13"/>
        <v>2.1283899139200001E-5</v>
      </c>
      <c r="O133" s="169">
        <f t="shared" si="13"/>
        <v>2.1463510102400001E-5</v>
      </c>
      <c r="P133" s="169">
        <f t="shared" si="13"/>
        <v>2.21819539552E-5</v>
      </c>
      <c r="Q133" s="169">
        <f t="shared" si="13"/>
        <v>2.2361564918400001E-5</v>
      </c>
      <c r="R133" s="169">
        <f t="shared" si="13"/>
        <v>2.2630981363200002E-5</v>
      </c>
      <c r="S133" s="169">
        <f t="shared" si="13"/>
        <v>2.2720786844799998E-5</v>
      </c>
      <c r="T133" s="169">
        <f t="shared" si="13"/>
        <v>2.2900397807999999E-5</v>
      </c>
      <c r="U133" s="169">
        <f t="shared" si="13"/>
        <v>2.2630981363200002E-5</v>
      </c>
      <c r="V133" s="169">
        <f t="shared" si="13"/>
        <v>2.2541175881600001E-5</v>
      </c>
      <c r="W133" s="169">
        <f t="shared" si="13"/>
        <v>2.2720786844799998E-5</v>
      </c>
      <c r="X133" s="169">
        <f t="shared" si="13"/>
        <v>2.2900397807999999E-5</v>
      </c>
      <c r="Y133" s="169">
        <f t="shared" si="13"/>
        <v>2.2720786844799998E-5</v>
      </c>
      <c r="Z133" s="169">
        <f t="shared" si="13"/>
        <v>2.3080008771200003E-5</v>
      </c>
      <c r="AA133" s="169">
        <f t="shared" si="13"/>
        <v>2.31698142528E-5</v>
      </c>
      <c r="AB133" s="169">
        <f t="shared" si="13"/>
        <v>2.32596197344E-5</v>
      </c>
      <c r="AC133" s="169">
        <f t="shared" si="13"/>
        <v>2.3349425216E-5</v>
      </c>
      <c r="AD133" s="169">
        <f t="shared" si="13"/>
        <v>2.3529036179200001E-5</v>
      </c>
      <c r="AE133" s="169">
        <f t="shared" si="13"/>
        <v>2.3708647142400002E-5</v>
      </c>
      <c r="AF133" s="169">
        <f t="shared" si="13"/>
        <v>2.3888258105599999E-5</v>
      </c>
      <c r="AG133" s="169">
        <f t="shared" si="13"/>
        <v>2.3978063587199999E-5</v>
      </c>
      <c r="AH133" s="169">
        <f t="shared" si="13"/>
        <v>2.4067869068800003E-5</v>
      </c>
      <c r="AI133" s="169">
        <f t="shared" si="13"/>
        <v>2.4247480032E-5</v>
      </c>
      <c r="AJ133" s="169">
        <f t="shared" si="13"/>
        <v>2.4337285513600004E-5</v>
      </c>
      <c r="AK133" s="159">
        <f t="shared" si="8"/>
        <v>9.6164598009618098E-3</v>
      </c>
    </row>
    <row r="134" spans="1:37">
      <c r="A134" s="11"/>
      <c r="B134" s="11"/>
      <c r="C134" s="63" t="s">
        <v>633</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4" customFormat="1">
      <c r="A135" s="155"/>
      <c r="B135" s="155" t="s">
        <v>656</v>
      </c>
      <c r="C135" s="165" t="s">
        <v>634</v>
      </c>
      <c r="D135" s="169">
        <f>D97</f>
        <v>1.4817904464000002E-5</v>
      </c>
      <c r="E135" s="169">
        <f t="shared" ref="E135:AJ135" si="14">E97</f>
        <v>1.4817904464000002E-5</v>
      </c>
      <c r="F135" s="169">
        <f t="shared" si="14"/>
        <v>1.4817904464000002E-5</v>
      </c>
      <c r="G135" s="169">
        <f t="shared" si="14"/>
        <v>1.4817904464000002E-5</v>
      </c>
      <c r="H135" s="169">
        <f t="shared" si="14"/>
        <v>1.4817904464000002E-5</v>
      </c>
      <c r="I135" s="169">
        <f t="shared" si="14"/>
        <v>1.4817904464000002E-5</v>
      </c>
      <c r="J135" s="169">
        <f t="shared" si="14"/>
        <v>1.4817904464000002E-5</v>
      </c>
      <c r="K135" s="169">
        <f t="shared" si="14"/>
        <v>1.4817904464000002E-5</v>
      </c>
      <c r="L135" s="169">
        <f t="shared" si="14"/>
        <v>1.4817904464000002E-5</v>
      </c>
      <c r="M135" s="169">
        <f t="shared" si="14"/>
        <v>1.4817904464000002E-5</v>
      </c>
      <c r="N135" s="169">
        <f t="shared" si="14"/>
        <v>1.4817904464000002E-5</v>
      </c>
      <c r="O135" s="169">
        <f t="shared" si="14"/>
        <v>1.4817904464000002E-5</v>
      </c>
      <c r="P135" s="169">
        <f t="shared" si="14"/>
        <v>1.4817904464000002E-5</v>
      </c>
      <c r="Q135" s="169">
        <f t="shared" si="14"/>
        <v>1.4817904464000002E-5</v>
      </c>
      <c r="R135" s="169">
        <f t="shared" si="14"/>
        <v>1.4817904464000002E-5</v>
      </c>
      <c r="S135" s="169">
        <f t="shared" si="14"/>
        <v>1.4817904464000002E-5</v>
      </c>
      <c r="T135" s="169">
        <f t="shared" si="14"/>
        <v>1.4817904464000002E-5</v>
      </c>
      <c r="U135" s="169">
        <f t="shared" si="14"/>
        <v>1.4817904464000002E-5</v>
      </c>
      <c r="V135" s="169">
        <f t="shared" si="14"/>
        <v>1.4817904464000002E-5</v>
      </c>
      <c r="W135" s="169">
        <f t="shared" si="14"/>
        <v>1.4817904464000002E-5</v>
      </c>
      <c r="X135" s="169">
        <f t="shared" si="14"/>
        <v>1.4817904464000002E-5</v>
      </c>
      <c r="Y135" s="169">
        <f t="shared" si="14"/>
        <v>1.4817904464000002E-5</v>
      </c>
      <c r="Z135" s="169">
        <f t="shared" si="14"/>
        <v>1.4817904464000002E-5</v>
      </c>
      <c r="AA135" s="169">
        <f t="shared" si="14"/>
        <v>1.4817904464000002E-5</v>
      </c>
      <c r="AB135" s="169">
        <f t="shared" si="14"/>
        <v>1.4817904464000002E-5</v>
      </c>
      <c r="AC135" s="169">
        <f t="shared" si="14"/>
        <v>1.4817904464000002E-5</v>
      </c>
      <c r="AD135" s="169">
        <f t="shared" si="14"/>
        <v>1.4817904464000002E-5</v>
      </c>
      <c r="AE135" s="169">
        <f t="shared" si="14"/>
        <v>1.4817904464000002E-5</v>
      </c>
      <c r="AF135" s="169">
        <f t="shared" si="14"/>
        <v>1.4817904464000002E-5</v>
      </c>
      <c r="AG135" s="169">
        <f t="shared" si="14"/>
        <v>1.4817904464000002E-5</v>
      </c>
      <c r="AH135" s="169">
        <f t="shared" si="14"/>
        <v>1.4817904464000002E-5</v>
      </c>
      <c r="AI135" s="169">
        <f t="shared" si="14"/>
        <v>1.4817904464000002E-5</v>
      </c>
      <c r="AJ135" s="169">
        <f t="shared" si="14"/>
        <v>1.4817904464000002E-5</v>
      </c>
      <c r="AK135" s="159">
        <f t="shared" si="8"/>
        <v>0</v>
      </c>
    </row>
    <row r="136" spans="1:37">
      <c r="C136" s="63" t="s">
        <v>635</v>
      </c>
      <c r="AK136" s="71">
        <v>0</v>
      </c>
    </row>
    <row r="137" spans="1:37">
      <c r="C137" s="63" t="s">
        <v>636</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5" customFormat="1">
      <c r="C138" s="256" t="s">
        <v>637</v>
      </c>
      <c r="D138" s="257">
        <f>D119</f>
        <v>2.3153588513099114E-6</v>
      </c>
      <c r="E138" s="257">
        <f t="shared" ref="E138:AJ138" si="15">E119</f>
        <v>3.1385975539978076E-6</v>
      </c>
      <c r="F138" s="257">
        <f t="shared" si="15"/>
        <v>4.8081398368199997E-6</v>
      </c>
      <c r="G138" s="257">
        <f t="shared" si="15"/>
        <v>3.9299002725299999E-6</v>
      </c>
      <c r="H138" s="257">
        <f t="shared" si="15"/>
        <v>5.1541129985099997E-6</v>
      </c>
      <c r="I138" s="257">
        <f t="shared" si="15"/>
        <v>6.5202634318499993E-6</v>
      </c>
      <c r="J138" s="257">
        <f t="shared" si="15"/>
        <v>7.6291517705999991E-6</v>
      </c>
      <c r="K138" s="257">
        <f t="shared" si="15"/>
        <v>8.5073913348899997E-6</v>
      </c>
      <c r="L138" s="257">
        <f t="shared" si="15"/>
        <v>9.4743419662799995E-6</v>
      </c>
      <c r="M138" s="257">
        <f t="shared" si="15"/>
        <v>9.8646706615199977E-6</v>
      </c>
      <c r="N138" s="257">
        <f t="shared" si="15"/>
        <v>1.0042092795719999E-5</v>
      </c>
      <c r="O138" s="257">
        <f t="shared" si="15"/>
        <v>1.0254999356760001E-5</v>
      </c>
      <c r="P138" s="257">
        <f t="shared" si="15"/>
        <v>1.0547745878190001E-5</v>
      </c>
      <c r="Q138" s="257">
        <f t="shared" si="15"/>
        <v>1.0636456945289999E-5</v>
      </c>
      <c r="R138" s="257">
        <f t="shared" si="15"/>
        <v>1.0831621292910001E-5</v>
      </c>
      <c r="S138" s="257">
        <f t="shared" si="15"/>
        <v>1.1000172320399999E-5</v>
      </c>
      <c r="T138" s="257">
        <f t="shared" si="15"/>
        <v>1.1124367814339997E-5</v>
      </c>
      <c r="U138" s="257">
        <f t="shared" si="15"/>
        <v>1.1035656747239999E-5</v>
      </c>
      <c r="V138" s="257">
        <f t="shared" si="15"/>
        <v>1.1035656747239999E-5</v>
      </c>
      <c r="W138" s="257">
        <f t="shared" si="15"/>
        <v>1.1195336668019999E-5</v>
      </c>
      <c r="X138" s="257">
        <f t="shared" si="15"/>
        <v>1.1372758802220001E-5</v>
      </c>
      <c r="Y138" s="257">
        <f t="shared" si="15"/>
        <v>1.1355016588800001E-5</v>
      </c>
      <c r="Z138" s="257">
        <f t="shared" si="15"/>
        <v>1.1647763110230001E-5</v>
      </c>
      <c r="AA138" s="257">
        <f t="shared" si="15"/>
        <v>1.1780829710879999E-5</v>
      </c>
      <c r="AB138" s="257">
        <f t="shared" si="15"/>
        <v>1.1878411884690001E-5</v>
      </c>
      <c r="AC138" s="257">
        <f t="shared" si="15"/>
        <v>1.1975994058499999E-5</v>
      </c>
      <c r="AD138" s="257">
        <f t="shared" si="15"/>
        <v>1.2180029512830001E-5</v>
      </c>
      <c r="AE138" s="257">
        <f t="shared" si="15"/>
        <v>1.2366322753739999E-5</v>
      </c>
      <c r="AF138" s="257">
        <f t="shared" si="15"/>
        <v>1.249938935439E-5</v>
      </c>
      <c r="AG138" s="257">
        <f t="shared" si="15"/>
        <v>1.2579229314779999E-5</v>
      </c>
      <c r="AH138" s="257">
        <f t="shared" si="15"/>
        <v>1.262358484833E-5</v>
      </c>
      <c r="AI138" s="257">
        <f t="shared" si="15"/>
        <v>1.2747780342269999E-5</v>
      </c>
      <c r="AJ138" s="257">
        <f t="shared" si="15"/>
        <v>1.2889718049629999E-5</v>
      </c>
      <c r="AK138" s="147">
        <f t="shared" si="8"/>
        <v>2.485974681432376E-2</v>
      </c>
    </row>
    <row r="139" spans="1:37">
      <c r="C139" s="63" t="s">
        <v>640</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c r="C140" s="63" t="s">
        <v>641</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2" customFormat="1">
      <c r="C141" s="234" t="s">
        <v>642</v>
      </c>
      <c r="D141" s="237">
        <f>D46</f>
        <v>3.5666349726540893E-5</v>
      </c>
      <c r="E141" s="237">
        <f t="shared" ref="E141:AJ141" si="16">E46</f>
        <v>3.5000359763002365E-5</v>
      </c>
      <c r="F141" s="237">
        <f t="shared" si="16"/>
        <v>3.4334369799463837E-5</v>
      </c>
      <c r="G141" s="237">
        <f t="shared" si="16"/>
        <v>3.3668379835925493E-5</v>
      </c>
      <c r="H141" s="237">
        <f t="shared" si="16"/>
        <v>3.3002389872386965E-5</v>
      </c>
      <c r="I141" s="237">
        <f t="shared" si="16"/>
        <v>3.2336399908848438E-5</v>
      </c>
      <c r="J141" s="237">
        <f t="shared" si="16"/>
        <v>3.1670409945310093E-5</v>
      </c>
      <c r="K141" s="237">
        <f t="shared" si="16"/>
        <v>3.1004419981771565E-5</v>
      </c>
      <c r="L141" s="237">
        <f t="shared" si="16"/>
        <v>3.0338430018233221E-5</v>
      </c>
      <c r="M141" s="237">
        <f t="shared" si="16"/>
        <v>2.967244005469469E-5</v>
      </c>
      <c r="N141" s="237">
        <f t="shared" si="16"/>
        <v>2.9006450091156162E-5</v>
      </c>
      <c r="O141" s="237">
        <f t="shared" si="16"/>
        <v>2.8340460127617817E-5</v>
      </c>
      <c r="P141" s="237">
        <f t="shared" si="16"/>
        <v>2.767447016407929E-5</v>
      </c>
      <c r="Q141" s="237">
        <f t="shared" si="16"/>
        <v>2.7008480200540942E-5</v>
      </c>
      <c r="R141" s="237">
        <f t="shared" si="16"/>
        <v>2.6342490237002417E-5</v>
      </c>
      <c r="S141" s="237">
        <f t="shared" si="16"/>
        <v>2.567650027346389E-5</v>
      </c>
      <c r="T141" s="237">
        <f t="shared" si="16"/>
        <v>2.5010510309925542E-5</v>
      </c>
      <c r="U141" s="237">
        <f t="shared" si="16"/>
        <v>2.4344520346387011E-5</v>
      </c>
      <c r="V141" s="237">
        <f t="shared" si="16"/>
        <v>2.3678530382848486E-5</v>
      </c>
      <c r="W141" s="237">
        <f t="shared" si="16"/>
        <v>2.3012540419310138E-5</v>
      </c>
      <c r="X141" s="237">
        <f t="shared" si="16"/>
        <v>2.2346550455771611E-5</v>
      </c>
      <c r="Y141" s="237">
        <f t="shared" si="16"/>
        <v>2.1680560492233269E-5</v>
      </c>
      <c r="Z141" s="237">
        <f t="shared" si="16"/>
        <v>2.1014570528694738E-5</v>
      </c>
      <c r="AA141" s="237">
        <f t="shared" si="16"/>
        <v>2.0348580565156211E-5</v>
      </c>
      <c r="AB141" s="237">
        <f t="shared" si="16"/>
        <v>1.9682590601617866E-5</v>
      </c>
      <c r="AC141" s="237">
        <f t="shared" si="16"/>
        <v>1.9016600638079338E-5</v>
      </c>
      <c r="AD141" s="237">
        <f t="shared" si="16"/>
        <v>1.8350610674540811E-5</v>
      </c>
      <c r="AE141" s="237">
        <f t="shared" si="16"/>
        <v>1.7684620711002466E-5</v>
      </c>
      <c r="AF141" s="237">
        <f t="shared" si="16"/>
        <v>1.7018630747463935E-5</v>
      </c>
      <c r="AG141" s="237">
        <f t="shared" si="16"/>
        <v>1.635264078392559E-5</v>
      </c>
      <c r="AH141" s="237">
        <f t="shared" si="16"/>
        <v>1.5686650820387066E-5</v>
      </c>
      <c r="AI141" s="237">
        <f t="shared" si="16"/>
        <v>1.5020660856848535E-5</v>
      </c>
      <c r="AJ141" s="237">
        <f t="shared" si="16"/>
        <v>1.435467089331019E-5</v>
      </c>
      <c r="AK141" s="221">
        <v>0</v>
      </c>
    </row>
    <row r="142" spans="1:37" ht="15" customHeight="1">
      <c r="C142" s="18"/>
      <c r="D142" s="12"/>
      <c r="E142" s="12"/>
      <c r="AK142" s="71"/>
    </row>
    <row r="143" spans="1:37" ht="15" customHeight="1">
      <c r="C143" s="1" t="s">
        <v>603</v>
      </c>
      <c r="D143" s="12"/>
      <c r="E143" s="12"/>
      <c r="AK143" s="71"/>
    </row>
    <row r="144" spans="1:37" ht="15" customHeight="1">
      <c r="C144" s="63" t="s">
        <v>622</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623</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624</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625</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626</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627</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628</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629</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630</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633</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c r="C154" s="63" t="s">
        <v>634</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635</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636</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637</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640</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641</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642</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670</v>
      </c>
      <c r="C162" s="1" t="s">
        <v>604</v>
      </c>
      <c r="AK162" s="71"/>
    </row>
    <row r="163" spans="2:37" s="86" customFormat="1" ht="15" customHeight="1">
      <c r="C163" s="93" t="s">
        <v>622</v>
      </c>
      <c r="D163" s="86">
        <f>D106</f>
        <v>1.7469170669836799E-5</v>
      </c>
      <c r="E163" s="86">
        <f t="shared" ref="E163:AJ163" si="17">E106</f>
        <v>1.7376486571627825E-5</v>
      </c>
      <c r="F163" s="86">
        <f t="shared" si="17"/>
        <v>1.7908025284098754E-5</v>
      </c>
      <c r="G163" s="86">
        <f t="shared" si="17"/>
        <v>1.85155407146044E-5</v>
      </c>
      <c r="H163" s="86">
        <f t="shared" si="17"/>
        <v>1.8881807060727809E-5</v>
      </c>
      <c r="I163" s="86">
        <f t="shared" si="17"/>
        <v>1.9157226822068668E-5</v>
      </c>
      <c r="J163" s="86">
        <f t="shared" si="17"/>
        <v>1.9423300664131528E-5</v>
      </c>
      <c r="K163" s="86">
        <f t="shared" si="17"/>
        <v>1.9683725575955913E-5</v>
      </c>
      <c r="L163" s="86">
        <f t="shared" si="17"/>
        <v>1.9904111440443043E-5</v>
      </c>
      <c r="M163" s="86">
        <f t="shared" si="17"/>
        <v>2.0088824322480949E-5</v>
      </c>
      <c r="N163" s="86">
        <f t="shared" si="17"/>
        <v>2.0248246015777509E-5</v>
      </c>
      <c r="O163" s="86">
        <f t="shared" si="17"/>
        <v>2.0422968448979788E-5</v>
      </c>
      <c r="P163" s="86">
        <f t="shared" si="17"/>
        <v>2.0586611988977543E-5</v>
      </c>
      <c r="Q163" s="86">
        <f t="shared" si="17"/>
        <v>2.0748593853769137E-5</v>
      </c>
      <c r="R163" s="86">
        <f t="shared" si="17"/>
        <v>2.0950254118896547E-5</v>
      </c>
      <c r="S163" s="86">
        <f t="shared" si="17"/>
        <v>2.1146879468233723E-5</v>
      </c>
      <c r="T163" s="86">
        <f t="shared" si="17"/>
        <v>2.1363327387005477E-5</v>
      </c>
      <c r="U163" s="86">
        <f t="shared" si="17"/>
        <v>2.1578666463289337E-5</v>
      </c>
      <c r="V163" s="86">
        <f t="shared" si="17"/>
        <v>2.178944777129403E-5</v>
      </c>
      <c r="W163" s="86">
        <f t="shared" si="17"/>
        <v>2.1892569423198111E-5</v>
      </c>
      <c r="X163" s="86">
        <f t="shared" si="17"/>
        <v>2.2068952399357393E-5</v>
      </c>
      <c r="Y163" s="86">
        <f t="shared" si="17"/>
        <v>2.2241939809524995E-5</v>
      </c>
      <c r="Z163" s="86">
        <f t="shared" si="17"/>
        <v>2.2425772629754737E-5</v>
      </c>
      <c r="AA163" s="86">
        <f t="shared" si="17"/>
        <v>2.2641626774107454E-5</v>
      </c>
      <c r="AB163" s="86">
        <f t="shared" si="17"/>
        <v>2.2898985304638745E-5</v>
      </c>
      <c r="AC163" s="86">
        <f t="shared" si="17"/>
        <v>2.3047310487604399E-5</v>
      </c>
      <c r="AD163" s="86">
        <f t="shared" si="17"/>
        <v>2.3203257481855269E-5</v>
      </c>
      <c r="AE163" s="86">
        <f t="shared" si="17"/>
        <v>2.3414791987435709E-5</v>
      </c>
      <c r="AF163" s="86">
        <f t="shared" si="17"/>
        <v>2.3619967341275101E-5</v>
      </c>
      <c r="AG163" s="86">
        <f t="shared" si="17"/>
        <v>2.3822044275878608E-5</v>
      </c>
      <c r="AH163" s="86">
        <f t="shared" si="17"/>
        <v>2.4033591804446226E-5</v>
      </c>
      <c r="AI163" s="86">
        <f t="shared" si="17"/>
        <v>2.4235950282618031E-5</v>
      </c>
      <c r="AJ163" s="86">
        <f t="shared" si="17"/>
        <v>2.4394262005423644E-5</v>
      </c>
      <c r="AK163" s="89">
        <f t="shared" si="8"/>
        <v>8.6024841639761006E-3</v>
      </c>
    </row>
    <row r="164" spans="2:37" ht="15" customHeight="1">
      <c r="C164" s="63" t="s">
        <v>623</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624</v>
      </c>
      <c r="D165" s="86">
        <f>D108</f>
        <v>2.9047778586645851E-6</v>
      </c>
      <c r="E165" s="86">
        <f t="shared" ref="E165:AJ165" si="18">E108</f>
        <v>2.0633032522487441E-6</v>
      </c>
      <c r="F165" s="86">
        <f t="shared" si="18"/>
        <v>2.6391627533959362E-6</v>
      </c>
      <c r="G165" s="86">
        <f t="shared" si="18"/>
        <v>2.9279927184654491E-6</v>
      </c>
      <c r="H165" s="86">
        <f t="shared" si="18"/>
        <v>3.2671083409114869E-6</v>
      </c>
      <c r="I165" s="86">
        <f t="shared" si="18"/>
        <v>3.792028845611904E-6</v>
      </c>
      <c r="J165" s="86">
        <f t="shared" si="18"/>
        <v>4.2503844407971981E-6</v>
      </c>
      <c r="K165" s="86">
        <f t="shared" si="18"/>
        <v>4.6959337431006973E-6</v>
      </c>
      <c r="L165" s="86">
        <f t="shared" si="18"/>
        <v>5.1301980383786918E-6</v>
      </c>
      <c r="M165" s="86">
        <f t="shared" si="18"/>
        <v>5.5421567698829931E-6</v>
      </c>
      <c r="N165" s="86">
        <f t="shared" si="18"/>
        <v>5.9321691908489819E-6</v>
      </c>
      <c r="O165" s="86">
        <f t="shared" si="18"/>
        <v>6.3026092552045718E-6</v>
      </c>
      <c r="P165" s="86">
        <f t="shared" si="18"/>
        <v>6.6662171842991046E-6</v>
      </c>
      <c r="Q165" s="86">
        <f t="shared" si="18"/>
        <v>6.5868933451695619E-6</v>
      </c>
      <c r="R165" s="86">
        <f t="shared" si="18"/>
        <v>6.5151932264073175E-6</v>
      </c>
      <c r="S165" s="86">
        <f t="shared" si="18"/>
        <v>6.4461754920945965E-6</v>
      </c>
      <c r="T165" s="86">
        <f t="shared" si="18"/>
        <v>6.3866495874045162E-6</v>
      </c>
      <c r="U165" s="86">
        <f t="shared" si="18"/>
        <v>6.3347971333470002E-6</v>
      </c>
      <c r="V165" s="86">
        <f t="shared" si="18"/>
        <v>6.2932202560881058E-6</v>
      </c>
      <c r="W165" s="86">
        <f t="shared" si="18"/>
        <v>6.2581946278714442E-6</v>
      </c>
      <c r="X165" s="86">
        <f t="shared" si="18"/>
        <v>6.2251075131774318E-6</v>
      </c>
      <c r="Y165" s="86">
        <f t="shared" si="18"/>
        <v>6.2052047167495861E-6</v>
      </c>
      <c r="Z165" s="86">
        <f t="shared" si="18"/>
        <v>6.1823874085620719E-6</v>
      </c>
      <c r="AA165" s="86">
        <f t="shared" si="18"/>
        <v>6.1638429854004473E-6</v>
      </c>
      <c r="AB165" s="86">
        <f t="shared" si="18"/>
        <v>6.1482989709235644E-6</v>
      </c>
      <c r="AC165" s="86">
        <f t="shared" si="18"/>
        <v>6.136777791686897E-6</v>
      </c>
      <c r="AD165" s="86">
        <f t="shared" si="18"/>
        <v>6.1269745363217869E-6</v>
      </c>
      <c r="AE165" s="86">
        <f t="shared" si="18"/>
        <v>6.1171445929454669E-6</v>
      </c>
      <c r="AF165" s="86">
        <f t="shared" si="18"/>
        <v>6.1062568635231125E-6</v>
      </c>
      <c r="AG165" s="86">
        <f t="shared" si="18"/>
        <v>6.0959404344973823E-6</v>
      </c>
      <c r="AH165" s="86">
        <f t="shared" si="18"/>
        <v>6.0799543554600608E-6</v>
      </c>
      <c r="AI165" s="86">
        <f t="shared" si="18"/>
        <v>6.0634004015141053E-6</v>
      </c>
      <c r="AJ165" s="86">
        <f t="shared" si="18"/>
        <v>6.0418224686250062E-6</v>
      </c>
      <c r="AK165" s="89">
        <f t="shared" si="8"/>
        <v>1.5733987281361259E-2</v>
      </c>
    </row>
    <row r="166" spans="2:37" ht="15" customHeight="1">
      <c r="C166" s="63" t="s">
        <v>625</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626</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627</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628</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629</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630</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633</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4" customFormat="1" ht="15" customHeight="1">
      <c r="C173" s="165" t="s">
        <v>634</v>
      </c>
      <c r="D173" s="238">
        <f>D135</f>
        <v>1.4817904464000002E-5</v>
      </c>
      <c r="E173" s="238">
        <f t="shared" ref="E173:AJ173" si="19">E135</f>
        <v>1.4817904464000002E-5</v>
      </c>
      <c r="F173" s="238">
        <f t="shared" si="19"/>
        <v>1.4817904464000002E-5</v>
      </c>
      <c r="G173" s="238">
        <f t="shared" si="19"/>
        <v>1.4817904464000002E-5</v>
      </c>
      <c r="H173" s="238">
        <f t="shared" si="19"/>
        <v>1.4817904464000002E-5</v>
      </c>
      <c r="I173" s="238">
        <f t="shared" si="19"/>
        <v>1.4817904464000002E-5</v>
      </c>
      <c r="J173" s="238">
        <f t="shared" si="19"/>
        <v>1.4817904464000002E-5</v>
      </c>
      <c r="K173" s="238">
        <f t="shared" si="19"/>
        <v>1.4817904464000002E-5</v>
      </c>
      <c r="L173" s="238">
        <f t="shared" si="19"/>
        <v>1.4817904464000002E-5</v>
      </c>
      <c r="M173" s="238">
        <f t="shared" si="19"/>
        <v>1.4817904464000002E-5</v>
      </c>
      <c r="N173" s="238">
        <f t="shared" si="19"/>
        <v>1.4817904464000002E-5</v>
      </c>
      <c r="O173" s="238">
        <f t="shared" si="19"/>
        <v>1.4817904464000002E-5</v>
      </c>
      <c r="P173" s="238">
        <f t="shared" si="19"/>
        <v>1.4817904464000002E-5</v>
      </c>
      <c r="Q173" s="238">
        <f t="shared" si="19"/>
        <v>1.4817904464000002E-5</v>
      </c>
      <c r="R173" s="238">
        <f t="shared" si="19"/>
        <v>1.4817904464000002E-5</v>
      </c>
      <c r="S173" s="238">
        <f t="shared" si="19"/>
        <v>1.4817904464000002E-5</v>
      </c>
      <c r="T173" s="238">
        <f t="shared" si="19"/>
        <v>1.4817904464000002E-5</v>
      </c>
      <c r="U173" s="238">
        <f t="shared" si="19"/>
        <v>1.4817904464000002E-5</v>
      </c>
      <c r="V173" s="238">
        <f t="shared" si="19"/>
        <v>1.4817904464000002E-5</v>
      </c>
      <c r="W173" s="238">
        <f t="shared" si="19"/>
        <v>1.4817904464000002E-5</v>
      </c>
      <c r="X173" s="238">
        <f t="shared" si="19"/>
        <v>1.4817904464000002E-5</v>
      </c>
      <c r="Y173" s="238">
        <f t="shared" si="19"/>
        <v>1.4817904464000002E-5</v>
      </c>
      <c r="Z173" s="238">
        <f t="shared" si="19"/>
        <v>1.4817904464000002E-5</v>
      </c>
      <c r="AA173" s="238">
        <f t="shared" si="19"/>
        <v>1.4817904464000002E-5</v>
      </c>
      <c r="AB173" s="238">
        <f t="shared" si="19"/>
        <v>1.4817904464000002E-5</v>
      </c>
      <c r="AC173" s="238">
        <f t="shared" si="19"/>
        <v>1.4817904464000002E-5</v>
      </c>
      <c r="AD173" s="238">
        <f t="shared" si="19"/>
        <v>1.4817904464000002E-5</v>
      </c>
      <c r="AE173" s="238">
        <f t="shared" si="19"/>
        <v>1.4817904464000002E-5</v>
      </c>
      <c r="AF173" s="238">
        <f t="shared" si="19"/>
        <v>1.4817904464000002E-5</v>
      </c>
      <c r="AG173" s="238">
        <f t="shared" si="19"/>
        <v>1.4817904464000002E-5</v>
      </c>
      <c r="AH173" s="238">
        <f t="shared" si="19"/>
        <v>1.4817904464000002E-5</v>
      </c>
      <c r="AI173" s="238">
        <f t="shared" si="19"/>
        <v>1.4817904464000002E-5</v>
      </c>
      <c r="AJ173" s="238">
        <f t="shared" si="19"/>
        <v>1.4817904464000002E-5</v>
      </c>
      <c r="AK173" s="159">
        <v>0</v>
      </c>
    </row>
    <row r="174" spans="2:37" ht="15" customHeight="1">
      <c r="C174" s="63" t="s">
        <v>635</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636</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637</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640</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641</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2" customFormat="1" ht="15" customHeight="1">
      <c r="C179" s="234" t="s">
        <v>642</v>
      </c>
      <c r="D179" s="222">
        <f>D46</f>
        <v>3.5666349726540893E-5</v>
      </c>
      <c r="E179" s="222">
        <f t="shared" ref="E179:AJ179" si="20">E46</f>
        <v>3.5000359763002365E-5</v>
      </c>
      <c r="F179" s="222">
        <f t="shared" si="20"/>
        <v>3.4334369799463837E-5</v>
      </c>
      <c r="G179" s="222">
        <f t="shared" si="20"/>
        <v>3.3668379835925493E-5</v>
      </c>
      <c r="H179" s="222">
        <f t="shared" si="20"/>
        <v>3.3002389872386965E-5</v>
      </c>
      <c r="I179" s="222">
        <f t="shared" si="20"/>
        <v>3.2336399908848438E-5</v>
      </c>
      <c r="J179" s="222">
        <f t="shared" si="20"/>
        <v>3.1670409945310093E-5</v>
      </c>
      <c r="K179" s="222">
        <f t="shared" si="20"/>
        <v>3.1004419981771565E-5</v>
      </c>
      <c r="L179" s="222">
        <f t="shared" si="20"/>
        <v>3.0338430018233221E-5</v>
      </c>
      <c r="M179" s="222">
        <f t="shared" si="20"/>
        <v>2.967244005469469E-5</v>
      </c>
      <c r="N179" s="222">
        <f t="shared" si="20"/>
        <v>2.9006450091156162E-5</v>
      </c>
      <c r="O179" s="222">
        <f t="shared" si="20"/>
        <v>2.8340460127617817E-5</v>
      </c>
      <c r="P179" s="222">
        <f t="shared" si="20"/>
        <v>2.767447016407929E-5</v>
      </c>
      <c r="Q179" s="222">
        <f t="shared" si="20"/>
        <v>2.7008480200540942E-5</v>
      </c>
      <c r="R179" s="222">
        <f t="shared" si="20"/>
        <v>2.6342490237002417E-5</v>
      </c>
      <c r="S179" s="222">
        <f t="shared" si="20"/>
        <v>2.567650027346389E-5</v>
      </c>
      <c r="T179" s="222">
        <f t="shared" si="20"/>
        <v>2.5010510309925542E-5</v>
      </c>
      <c r="U179" s="222">
        <f t="shared" si="20"/>
        <v>2.4344520346387011E-5</v>
      </c>
      <c r="V179" s="222">
        <f t="shared" si="20"/>
        <v>2.3678530382848486E-5</v>
      </c>
      <c r="W179" s="222">
        <f t="shared" si="20"/>
        <v>2.3012540419310138E-5</v>
      </c>
      <c r="X179" s="222">
        <f t="shared" si="20"/>
        <v>2.2346550455771611E-5</v>
      </c>
      <c r="Y179" s="222">
        <f t="shared" si="20"/>
        <v>2.1680560492233269E-5</v>
      </c>
      <c r="Z179" s="222">
        <f t="shared" si="20"/>
        <v>2.1014570528694738E-5</v>
      </c>
      <c r="AA179" s="222">
        <f t="shared" si="20"/>
        <v>2.0348580565156211E-5</v>
      </c>
      <c r="AB179" s="222">
        <f t="shared" si="20"/>
        <v>1.9682590601617866E-5</v>
      </c>
      <c r="AC179" s="222">
        <f t="shared" si="20"/>
        <v>1.9016600638079338E-5</v>
      </c>
      <c r="AD179" s="222">
        <f t="shared" si="20"/>
        <v>1.8350610674540811E-5</v>
      </c>
      <c r="AE179" s="222">
        <f t="shared" si="20"/>
        <v>1.7684620711002466E-5</v>
      </c>
      <c r="AF179" s="222">
        <f t="shared" si="20"/>
        <v>1.7018630747463935E-5</v>
      </c>
      <c r="AG179" s="222">
        <f t="shared" si="20"/>
        <v>1.635264078392559E-5</v>
      </c>
      <c r="AH179" s="222">
        <f t="shared" si="20"/>
        <v>1.5686650820387066E-5</v>
      </c>
      <c r="AI179" s="222">
        <f t="shared" si="20"/>
        <v>1.5020660856848535E-5</v>
      </c>
      <c r="AJ179" s="222">
        <f t="shared" si="20"/>
        <v>1.435467089331019E-5</v>
      </c>
      <c r="AK179" s="221">
        <v>0</v>
      </c>
    </row>
    <row r="180" spans="1:37" ht="15" customHeight="1">
      <c r="C180" s="18"/>
    </row>
    <row r="181" spans="1:37" ht="15" customHeight="1">
      <c r="A181" s="29" t="s">
        <v>671</v>
      </c>
      <c r="C181" s="18"/>
    </row>
    <row r="182" spans="1:37" ht="15" customHeight="1">
      <c r="A182" s="10" t="s">
        <v>672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c r="C189" s="18"/>
    </row>
    <row r="190" spans="1:37">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Q196"/>
  <sheetViews>
    <sheetView zoomScale="85" zoomScaleNormal="85" workbookViewId="0">
      <selection activeCell="E21" sqref="E21"/>
    </sheetView>
  </sheetViews>
  <sheetFormatPr defaultColWidth="9.140625" defaultRowHeight="15" customHeight="1"/>
  <cols>
    <col min="1" max="1" width="62.7109375" style="10" customWidth="1"/>
    <col min="2" max="2" width="37" style="10" hidden="1" customWidth="1"/>
    <col min="3" max="4" width="49" style="10" customWidth="1"/>
    <col min="5" max="5" width="20.140625" style="10" customWidth="1"/>
    <col min="6" max="6" width="8.140625" style="10" customWidth="1"/>
    <col min="7" max="8" width="12" style="10" bestFit="1" customWidth="1"/>
    <col min="9" max="18" width="9.28515625" style="10" bestFit="1" customWidth="1"/>
    <col min="19" max="38" width="9.140625" style="10"/>
    <col min="39" max="39" width="9.140625" style="10" bestFit="1"/>
    <col min="40" max="16384" width="9.140625" style="10"/>
  </cols>
  <sheetData>
    <row r="1" spans="1:39" ht="15" customHeight="1">
      <c r="A1" s="23" t="s">
        <v>605</v>
      </c>
      <c r="C1" s="23"/>
      <c r="D1" s="23"/>
      <c r="E1" s="23"/>
      <c r="F1" s="23"/>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row>
    <row r="2" spans="1:39" ht="15" customHeight="1">
      <c r="A2" s="120" t="s">
        <v>673</v>
      </c>
      <c r="B2" s="67"/>
      <c r="C2" s="148" t="s">
        <v>607</v>
      </c>
      <c r="D2" s="326"/>
      <c r="E2" s="217" t="s">
        <v>674</v>
      </c>
      <c r="F2" s="67"/>
    </row>
    <row r="3" spans="1:39" ht="15" customHeight="1">
      <c r="A3" s="86" t="s">
        <v>675</v>
      </c>
      <c r="B3" s="67"/>
      <c r="C3" s="154" t="s">
        <v>676</v>
      </c>
      <c r="D3" s="326"/>
      <c r="E3" s="67"/>
      <c r="F3" s="67"/>
      <c r="G3" s="26"/>
      <c r="H3" s="26"/>
      <c r="I3" s="25"/>
      <c r="J3" s="25"/>
      <c r="K3" s="25"/>
      <c r="L3" s="25"/>
    </row>
    <row r="4" spans="1:39" ht="15" customHeight="1">
      <c r="A4" s="121" t="s">
        <v>677</v>
      </c>
      <c r="B4" s="67"/>
      <c r="C4" s="202" t="s">
        <v>678</v>
      </c>
      <c r="D4" s="326"/>
      <c r="F4" s="67"/>
      <c r="G4" s="26"/>
      <c r="H4" s="26"/>
      <c r="I4" s="25"/>
      <c r="J4" s="25"/>
      <c r="K4" s="26"/>
      <c r="L4" s="25"/>
    </row>
    <row r="5" spans="1:39" ht="15" customHeight="1">
      <c r="A5" s="72"/>
      <c r="B5" s="72"/>
      <c r="G5" s="26"/>
      <c r="H5" s="26"/>
      <c r="I5" s="25"/>
      <c r="J5" s="25"/>
      <c r="K5" s="25"/>
      <c r="L5" s="25"/>
    </row>
    <row r="6" spans="1:39" ht="15" customHeight="1">
      <c r="A6" s="239" t="s">
        <v>613</v>
      </c>
      <c r="G6" s="26"/>
      <c r="H6" s="25"/>
      <c r="I6" s="26"/>
      <c r="J6" s="25"/>
      <c r="K6" s="25"/>
      <c r="L6" s="25"/>
    </row>
    <row r="7" spans="1:39" ht="15" customHeight="1">
      <c r="A7" s="96" t="s">
        <v>38</v>
      </c>
      <c r="G7" s="25"/>
      <c r="H7" s="25"/>
      <c r="I7" s="25"/>
      <c r="J7" s="25"/>
      <c r="K7" s="25"/>
      <c r="L7" s="25"/>
    </row>
    <row r="8" spans="1:39" ht="12">
      <c r="A8" s="97" t="s">
        <v>34</v>
      </c>
    </row>
    <row r="9" spans="1:39" ht="12">
      <c r="A9" s="97" t="s">
        <v>36</v>
      </c>
    </row>
    <row r="10" spans="1:39" ht="15" customHeight="1">
      <c r="A10" s="98" t="s">
        <v>614</v>
      </c>
      <c r="B10" s="11"/>
      <c r="C10" s="24" t="s">
        <v>316</v>
      </c>
      <c r="D10" s="24"/>
      <c r="E10" s="24"/>
      <c r="F10" s="24"/>
      <c r="AM10" s="22" t="s">
        <v>198</v>
      </c>
    </row>
    <row r="11" spans="1:39" ht="15" customHeight="1">
      <c r="C11" s="23"/>
      <c r="D11" s="23"/>
      <c r="E11" s="23"/>
      <c r="F11" s="23"/>
      <c r="AM11" s="22" t="s">
        <v>200</v>
      </c>
    </row>
    <row r="12" spans="1:39" ht="15" customHeight="1">
      <c r="C12" s="23"/>
      <c r="D12" s="23"/>
      <c r="E12" s="23"/>
      <c r="F12" s="2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22" t="s">
        <v>201</v>
      </c>
    </row>
    <row r="13" spans="1:39" ht="15" customHeight="1">
      <c r="A13" s="82" t="s">
        <v>618</v>
      </c>
      <c r="B13" s="85" t="s">
        <v>619</v>
      </c>
      <c r="C13" s="21" t="s">
        <v>203</v>
      </c>
      <c r="D13" s="21" t="s">
        <v>679</v>
      </c>
      <c r="E13" s="21">
        <v>2018</v>
      </c>
      <c r="F13" s="21">
        <v>2019</v>
      </c>
      <c r="G13" s="21">
        <v>2020</v>
      </c>
      <c r="H13" s="21">
        <v>2021</v>
      </c>
      <c r="I13" s="21">
        <v>2022</v>
      </c>
      <c r="J13" s="21">
        <v>2023</v>
      </c>
      <c r="K13" s="21">
        <v>2024</v>
      </c>
      <c r="L13" s="21">
        <v>2025</v>
      </c>
      <c r="M13" s="21">
        <v>2026</v>
      </c>
      <c r="N13" s="21">
        <v>2027</v>
      </c>
      <c r="O13" s="21">
        <v>2028</v>
      </c>
      <c r="P13" s="21">
        <v>2029</v>
      </c>
      <c r="Q13" s="21">
        <v>2030</v>
      </c>
      <c r="R13" s="21">
        <v>2031</v>
      </c>
      <c r="S13" s="21">
        <v>2032</v>
      </c>
      <c r="T13" s="21">
        <v>2033</v>
      </c>
      <c r="U13" s="21">
        <v>2034</v>
      </c>
      <c r="V13" s="21">
        <v>2035</v>
      </c>
      <c r="W13" s="21">
        <v>2036</v>
      </c>
      <c r="X13" s="21">
        <v>2037</v>
      </c>
      <c r="Y13" s="21">
        <v>2038</v>
      </c>
      <c r="Z13" s="21">
        <v>2039</v>
      </c>
      <c r="AA13" s="21">
        <v>2040</v>
      </c>
      <c r="AB13" s="21">
        <v>2041</v>
      </c>
      <c r="AC13" s="21">
        <v>2042</v>
      </c>
      <c r="AD13" s="21">
        <v>2043</v>
      </c>
      <c r="AE13" s="21">
        <v>2044</v>
      </c>
      <c r="AF13" s="21">
        <v>2045</v>
      </c>
      <c r="AG13" s="21">
        <v>2046</v>
      </c>
      <c r="AH13" s="21">
        <v>2047</v>
      </c>
      <c r="AI13" s="21">
        <v>2048</v>
      </c>
      <c r="AJ13" s="21">
        <v>2049</v>
      </c>
      <c r="AK13" s="21">
        <v>2050</v>
      </c>
      <c r="AL13" s="21" t="s">
        <v>680</v>
      </c>
      <c r="AM13" s="20" t="s">
        <v>204</v>
      </c>
    </row>
    <row r="14" spans="1:39" ht="15" customHeight="1">
      <c r="C14" s="62"/>
      <c r="D14" s="62"/>
      <c r="E14" s="64"/>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9"/>
    </row>
    <row r="15" spans="1:39" ht="15" customHeight="1">
      <c r="C15" s="1" t="s">
        <v>597</v>
      </c>
      <c r="D15" s="1"/>
      <c r="E15" s="65"/>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70"/>
    </row>
    <row r="16" spans="1:39" s="86" customFormat="1" ht="15" customHeight="1">
      <c r="A16" s="86" t="s">
        <v>620</v>
      </c>
      <c r="B16" s="86" t="s">
        <v>621</v>
      </c>
      <c r="C16" s="87" t="s">
        <v>622</v>
      </c>
      <c r="D16" s="87"/>
      <c r="E16" s="88">
        <f>E54</f>
        <v>45.382093206153797</v>
      </c>
      <c r="F16" s="88">
        <f t="shared" ref="F16:AK16" si="0">F54</f>
        <v>45.6103857676923</v>
      </c>
      <c r="G16" s="88">
        <f t="shared" si="0"/>
        <v>46.275828482307702</v>
      </c>
      <c r="H16" s="88">
        <f t="shared" si="0"/>
        <v>46.835893660769202</v>
      </c>
      <c r="I16" s="88">
        <f t="shared" si="0"/>
        <v>47.142088798461501</v>
      </c>
      <c r="J16" s="88">
        <f t="shared" si="0"/>
        <v>47.473972067692301</v>
      </c>
      <c r="K16" s="88">
        <f t="shared" si="0"/>
        <v>47.798425192307697</v>
      </c>
      <c r="L16" s="88">
        <f t="shared" si="0"/>
        <v>48.114874541538498</v>
      </c>
      <c r="M16" s="88">
        <f t="shared" si="0"/>
        <v>48.441795669999998</v>
      </c>
      <c r="N16" s="88">
        <f t="shared" si="0"/>
        <v>48.748298836153801</v>
      </c>
      <c r="O16" s="88">
        <f t="shared" si="0"/>
        <v>49.035276131538502</v>
      </c>
      <c r="P16" s="88">
        <f t="shared" si="0"/>
        <v>49.304835576923097</v>
      </c>
      <c r="Q16" s="88">
        <f t="shared" si="0"/>
        <v>49.557295403846197</v>
      </c>
      <c r="R16" s="88">
        <f t="shared" si="0"/>
        <v>49.806578120769203</v>
      </c>
      <c r="S16" s="88">
        <f t="shared" si="0"/>
        <v>50.056068185384603</v>
      </c>
      <c r="T16" s="88">
        <f t="shared" si="0"/>
        <v>50.304936209230803</v>
      </c>
      <c r="U16" s="88">
        <f t="shared" si="0"/>
        <v>50.554695821538502</v>
      </c>
      <c r="V16" s="88">
        <f t="shared" si="0"/>
        <v>50.804849390769199</v>
      </c>
      <c r="W16" s="88">
        <f t="shared" si="0"/>
        <v>51.0566617253846</v>
      </c>
      <c r="X16" s="88">
        <f t="shared" si="0"/>
        <v>51.308204510769201</v>
      </c>
      <c r="Y16" s="88">
        <f t="shared" si="0"/>
        <v>51.559145993846201</v>
      </c>
      <c r="Z16" s="88">
        <f t="shared" si="0"/>
        <v>51.810336291538498</v>
      </c>
      <c r="AA16" s="88">
        <f t="shared" si="0"/>
        <v>52.060158107692303</v>
      </c>
      <c r="AB16" s="88">
        <f t="shared" si="0"/>
        <v>52.311700894615399</v>
      </c>
      <c r="AC16" s="88">
        <f t="shared" si="0"/>
        <v>52.561999604615401</v>
      </c>
      <c r="AD16" s="88">
        <f t="shared" si="0"/>
        <v>52.812401989999998</v>
      </c>
      <c r="AE16" s="88">
        <f t="shared" si="0"/>
        <v>53.062451884615399</v>
      </c>
      <c r="AF16" s="88">
        <f t="shared" si="0"/>
        <v>53.3133311638462</v>
      </c>
      <c r="AG16" s="88">
        <f t="shared" si="0"/>
        <v>53.5631737153846</v>
      </c>
      <c r="AH16" s="88">
        <f t="shared" si="0"/>
        <v>53.814840908461498</v>
      </c>
      <c r="AI16" s="88">
        <f t="shared" si="0"/>
        <v>54.065015209999999</v>
      </c>
      <c r="AJ16" s="88">
        <f t="shared" si="0"/>
        <v>54.315935959999997</v>
      </c>
      <c r="AK16" s="88">
        <f t="shared" si="0"/>
        <v>54.550648795384603</v>
      </c>
      <c r="AL16" s="88"/>
      <c r="AM16" s="89">
        <f>((AK16-E16)/AK16)/33</f>
        <v>5.0931569832948697E-3</v>
      </c>
    </row>
    <row r="17" spans="1:39" ht="15" customHeight="1">
      <c r="C17" s="57" t="s">
        <v>623</v>
      </c>
      <c r="D17" s="57"/>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v>0</v>
      </c>
      <c r="AL17" s="46"/>
      <c r="AM17" s="71">
        <v>0</v>
      </c>
    </row>
    <row r="18" spans="1:39" s="86" customFormat="1" ht="15" customHeight="1">
      <c r="A18" s="86" t="s">
        <v>681</v>
      </c>
      <c r="B18" s="86" t="s">
        <v>621</v>
      </c>
      <c r="C18" s="86" t="s">
        <v>624</v>
      </c>
      <c r="E18" s="86">
        <f>'NG-weighted avg CEF2021'!E12</f>
        <v>8.282638962902924</v>
      </c>
      <c r="F18" s="86">
        <f>'NG-weighted avg CEF2021'!F12</f>
        <v>7.8072460664403112</v>
      </c>
      <c r="G18" s="86">
        <f>'NG-weighted avg CEF2021'!G12</f>
        <v>9.2112647874873801</v>
      </c>
      <c r="H18" s="86">
        <f>'NG-weighted avg CEF2021'!H12</f>
        <v>9.108400745116489</v>
      </c>
      <c r="I18" s="86">
        <f>'NG-weighted avg CEF2021'!I12</f>
        <v>8.9179299699985712</v>
      </c>
      <c r="J18" s="86">
        <f>'NG-weighted avg CEF2021'!J12</f>
        <v>9.4968441209810468</v>
      </c>
      <c r="K18" s="86">
        <f>'NG-weighted avg CEF2021'!K12</f>
        <v>10.004970519642624</v>
      </c>
      <c r="L18" s="86">
        <f>'NG-weighted avg CEF2021'!L12</f>
        <v>10.570387753216611</v>
      </c>
      <c r="M18" s="86">
        <f>'NG-weighted avg CEF2021'!M12</f>
        <v>11.124379407423069</v>
      </c>
      <c r="N18" s="86">
        <f>'NG-weighted avg CEF2021'!N12</f>
        <v>11.675284034260736</v>
      </c>
      <c r="O18" s="86">
        <f>'NG-weighted avg CEF2021'!O12</f>
        <v>12.168143848894639</v>
      </c>
      <c r="P18" s="86">
        <f>'NG-weighted avg CEF2021'!P12</f>
        <v>12.664088274180965</v>
      </c>
      <c r="Q18" s="86">
        <f>'NG-weighted avg CEF2021'!Q12</f>
        <v>13.151955911459369</v>
      </c>
      <c r="R18" s="86">
        <f>'NG-weighted avg CEF2021'!R12</f>
        <v>13.052965855402803</v>
      </c>
      <c r="S18" s="86">
        <f>'NG-weighted avg CEF2021'!S12</f>
        <v>12.928697561683311</v>
      </c>
      <c r="T18" s="86">
        <f>'NG-weighted avg CEF2021'!T12</f>
        <v>12.846273069835272</v>
      </c>
      <c r="U18" s="86">
        <f>'NG-weighted avg CEF2021'!U12</f>
        <v>12.775418058319554</v>
      </c>
      <c r="V18" s="86">
        <f>'NG-weighted avg CEF2021'!V12</f>
        <v>12.717878390170981</v>
      </c>
      <c r="W18" s="86">
        <f>'NG-weighted avg CEF2021'!W12</f>
        <v>12.648533588129776</v>
      </c>
      <c r="X18" s="86">
        <f>'NG-weighted avg CEF2021'!X12</f>
        <v>12.608972885037275</v>
      </c>
      <c r="Y18" s="86">
        <f>'NG-weighted avg CEF2021'!Y12</f>
        <v>12.571327579398901</v>
      </c>
      <c r="Z18" s="86">
        <f>'NG-weighted avg CEF2021'!Z12</f>
        <v>12.548534510620009</v>
      </c>
      <c r="AA18" s="86">
        <f>'NG-weighted avg CEF2021'!AA12</f>
        <v>12.524127290112224</v>
      </c>
      <c r="AB18" s="86">
        <f>'NG-weighted avg CEF2021'!AB12</f>
        <v>12.502485234852266</v>
      </c>
      <c r="AC18" s="86">
        <f>'NG-weighted avg CEF2021'!AC12</f>
        <v>12.480174177697972</v>
      </c>
      <c r="AD18" s="86">
        <f>'NG-weighted avg CEF2021'!AD12</f>
        <v>12.465504477579074</v>
      </c>
      <c r="AE18" s="86">
        <f>'NG-weighted avg CEF2021'!AE12</f>
        <v>12.455390933124235</v>
      </c>
      <c r="AF18" s="86">
        <f>'NG-weighted avg CEF2021'!AF12</f>
        <v>12.444556499171755</v>
      </c>
      <c r="AG18" s="86">
        <f>'NG-weighted avg CEF2021'!AG12</f>
        <v>12.430791591204681</v>
      </c>
      <c r="AH18" s="86">
        <f>'NG-weighted avg CEF2021'!AH12</f>
        <v>12.415974696314255</v>
      </c>
      <c r="AI18" s="86">
        <f>'NG-weighted avg CEF2021'!AI12</f>
        <v>12.391332015958215</v>
      </c>
      <c r="AJ18" s="86">
        <f>'NG-weighted avg CEF2021'!AJ12</f>
        <v>12.36542375598385</v>
      </c>
      <c r="AK18" s="86">
        <f>'NG-weighted avg CEF2021'!AK12</f>
        <v>12.333009047365488</v>
      </c>
      <c r="AL18" s="86" t="s">
        <v>682</v>
      </c>
      <c r="AM18" s="86">
        <f>((AK18-E18)/AK18)/33</f>
        <v>9.9520309225894239E-3</v>
      </c>
    </row>
    <row r="19" spans="1:39" ht="15" customHeight="1">
      <c r="A19" s="11"/>
      <c r="B19" s="11"/>
      <c r="C19" s="57" t="s">
        <v>625</v>
      </c>
      <c r="D19" s="57"/>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c r="AM19" s="71">
        <v>0</v>
      </c>
    </row>
    <row r="20" spans="1:39" ht="15" customHeight="1">
      <c r="C20" s="57" t="s">
        <v>626</v>
      </c>
      <c r="D20" s="57"/>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v>0</v>
      </c>
      <c r="AL20" s="45"/>
      <c r="AM20" s="71">
        <v>0</v>
      </c>
    </row>
    <row r="21" spans="1:39" s="86" customFormat="1" ht="15" customHeight="1">
      <c r="A21" s="90"/>
      <c r="B21" s="90" t="s">
        <v>621</v>
      </c>
      <c r="C21" s="87" t="s">
        <v>627</v>
      </c>
      <c r="D21" s="87"/>
      <c r="E21" s="91">
        <v>41.7410472092308</v>
      </c>
      <c r="F21" s="91">
        <v>40.124929790000003</v>
      </c>
      <c r="G21" s="91">
        <v>35.581731527692298</v>
      </c>
      <c r="H21" s="91">
        <v>40.320697272307697</v>
      </c>
      <c r="I21" s="91">
        <v>40.802227103846199</v>
      </c>
      <c r="J21" s="91">
        <v>41.918216340000001</v>
      </c>
      <c r="K21" s="91">
        <v>42.678721444615398</v>
      </c>
      <c r="L21" s="91">
        <v>43.478979423846198</v>
      </c>
      <c r="M21" s="91">
        <v>44.290079096153796</v>
      </c>
      <c r="N21" s="91">
        <v>44.964467663076903</v>
      </c>
      <c r="O21" s="91">
        <v>45.596723471538503</v>
      </c>
      <c r="P21" s="91">
        <v>46.174858958461499</v>
      </c>
      <c r="Q21" s="91">
        <v>46.732104353846204</v>
      </c>
      <c r="R21" s="91">
        <v>46.157670908461498</v>
      </c>
      <c r="S21" s="91">
        <v>45.656220567692301</v>
      </c>
      <c r="T21" s="91">
        <v>45.1846509907692</v>
      </c>
      <c r="U21" s="91">
        <v>44.783067627692297</v>
      </c>
      <c r="V21" s="91">
        <v>44.429170085384598</v>
      </c>
      <c r="W21" s="91">
        <v>44.131508316923103</v>
      </c>
      <c r="X21" s="91">
        <v>43.846274830769197</v>
      </c>
      <c r="Y21" s="91">
        <v>43.543765150769197</v>
      </c>
      <c r="Z21" s="91">
        <v>43.282154215384601</v>
      </c>
      <c r="AA21" s="91">
        <v>43.0310323976923</v>
      </c>
      <c r="AB21" s="91">
        <v>42.797098630000001</v>
      </c>
      <c r="AC21" s="91">
        <v>42.571891103076901</v>
      </c>
      <c r="AD21" s="91">
        <v>42.355497960769199</v>
      </c>
      <c r="AE21" s="91">
        <v>42.139721825384598</v>
      </c>
      <c r="AF21" s="91">
        <v>41.932495643076898</v>
      </c>
      <c r="AG21" s="91">
        <v>41.719540110769202</v>
      </c>
      <c r="AH21" s="91">
        <v>41.508788174615397</v>
      </c>
      <c r="AI21" s="91">
        <v>41.268684337692299</v>
      </c>
      <c r="AJ21" s="91">
        <v>41.026553192307702</v>
      </c>
      <c r="AK21" s="91">
        <v>40.758331468461499</v>
      </c>
      <c r="AL21" s="91"/>
      <c r="AM21" s="89">
        <f t="shared" ref="AM21:AM24" si="1">((AK21-E21)/AK21)/33</f>
        <v>-7.3063012637894595E-4</v>
      </c>
    </row>
    <row r="22" spans="1:39" s="86" customFormat="1" ht="15" customHeight="1">
      <c r="A22" s="90"/>
      <c r="B22" s="90" t="s">
        <v>621</v>
      </c>
      <c r="C22" s="87" t="s">
        <v>628</v>
      </c>
      <c r="D22" s="87"/>
      <c r="E22" s="91">
        <v>39.012642595384598</v>
      </c>
      <c r="F22" s="91">
        <v>38.421638106923098</v>
      </c>
      <c r="G22" s="91">
        <v>33.904354135384601</v>
      </c>
      <c r="H22" s="91">
        <v>38.704491709230801</v>
      </c>
      <c r="I22" s="91">
        <v>39.228771306153803</v>
      </c>
      <c r="J22" s="91">
        <v>40.395443253846203</v>
      </c>
      <c r="K22" s="91">
        <v>41.162823578461499</v>
      </c>
      <c r="L22" s="91">
        <v>41.958409933846198</v>
      </c>
      <c r="M22" s="91">
        <v>42.7524978438462</v>
      </c>
      <c r="N22" s="91">
        <v>43.4074947646154</v>
      </c>
      <c r="O22" s="91">
        <v>44.019389344615398</v>
      </c>
      <c r="P22" s="91">
        <v>44.568613650000003</v>
      </c>
      <c r="Q22" s="91">
        <v>45.089103061538502</v>
      </c>
      <c r="R22" s="91">
        <v>44.494572819230797</v>
      </c>
      <c r="S22" s="91">
        <v>44.026088276923097</v>
      </c>
      <c r="T22" s="91">
        <v>43.575144360000003</v>
      </c>
      <c r="U22" s="91">
        <v>43.1929526430769</v>
      </c>
      <c r="V22" s="91">
        <v>42.857653452307702</v>
      </c>
      <c r="W22" s="91">
        <v>42.5779730284615</v>
      </c>
      <c r="X22" s="91">
        <v>42.309839448461503</v>
      </c>
      <c r="Y22" s="91">
        <v>42.0242533869231</v>
      </c>
      <c r="Z22" s="91">
        <v>41.778067624615403</v>
      </c>
      <c r="AA22" s="91">
        <v>41.542018404615398</v>
      </c>
      <c r="AB22" s="91">
        <v>41.322275796153797</v>
      </c>
      <c r="AC22" s="91">
        <v>41.110994996923097</v>
      </c>
      <c r="AD22" s="91">
        <v>40.907558999999999</v>
      </c>
      <c r="AE22" s="91">
        <v>40.705004441538499</v>
      </c>
      <c r="AF22" s="91">
        <v>40.509942109999997</v>
      </c>
      <c r="AG22" s="91">
        <v>40.310031866923097</v>
      </c>
      <c r="AH22" s="91">
        <v>40.112148932307697</v>
      </c>
      <c r="AI22" s="91">
        <v>39.885619247692297</v>
      </c>
      <c r="AJ22" s="91">
        <v>39.657150398461503</v>
      </c>
      <c r="AK22" s="91">
        <v>39.402855402307701</v>
      </c>
      <c r="AL22" s="91"/>
      <c r="AM22" s="89">
        <f t="shared" si="1"/>
        <v>3.0009577712301427E-4</v>
      </c>
    </row>
    <row r="23" spans="1:39" ht="15" customHeight="1">
      <c r="A23" s="11"/>
      <c r="B23" s="11"/>
      <c r="C23" s="57" t="s">
        <v>629</v>
      </c>
      <c r="D23" s="57"/>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v>0</v>
      </c>
      <c r="AL23" s="45"/>
      <c r="AM23" s="71">
        <v>0</v>
      </c>
    </row>
    <row r="24" spans="1:39" s="154" customFormat="1" ht="15" customHeight="1">
      <c r="A24" s="155"/>
      <c r="B24" s="155" t="s">
        <v>621</v>
      </c>
      <c r="C24" s="156" t="s">
        <v>630</v>
      </c>
      <c r="D24" s="156"/>
      <c r="E24" s="157" cm="1">
        <f t="array" ref="E24">TREND($G$24:$K$24,$G$13:$K$13,E$13)</f>
        <v>1.8499999999999853E-5</v>
      </c>
      <c r="F24" s="157" cm="1">
        <f t="array" ref="F24">TREND($G$24:$K$24,$G$13:$K$13,F$13)</f>
        <v>1.9169999999999994E-5</v>
      </c>
      <c r="G24" s="158">
        <f>'Other Fuels'!D25</f>
        <v>2.02E-5</v>
      </c>
      <c r="H24" s="158">
        <f>'Other Fuels'!E25</f>
        <v>2.0100000000000001E-5</v>
      </c>
      <c r="I24" s="158">
        <f>'Other Fuels'!F25</f>
        <v>2.09E-5</v>
      </c>
      <c r="J24" s="158">
        <f>'Other Fuels'!G25</f>
        <v>2.2200000000000001E-5</v>
      </c>
      <c r="K24" s="158">
        <f>'Other Fuels'!H25</f>
        <v>2.2500000000000001E-5</v>
      </c>
      <c r="L24" s="158">
        <f>'Other Fuels'!I25</f>
        <v>2.27E-5</v>
      </c>
      <c r="M24" s="158">
        <f>'Other Fuels'!J25</f>
        <v>2.2900000000000001E-5</v>
      </c>
      <c r="N24" s="158">
        <f>'Other Fuels'!K25</f>
        <v>2.34E-5</v>
      </c>
      <c r="O24" s="158">
        <f>'Other Fuels'!L25</f>
        <v>2.37E-5</v>
      </c>
      <c r="P24" s="158">
        <f>'Other Fuels'!M25</f>
        <v>2.3900000000000002E-5</v>
      </c>
      <c r="Q24" s="158">
        <f>'Other Fuels'!N25</f>
        <v>2.4700000000000001E-5</v>
      </c>
      <c r="R24" s="158">
        <f>'Other Fuels'!O25</f>
        <v>2.4899999999999999E-5</v>
      </c>
      <c r="S24" s="158">
        <f>'Other Fuels'!P25</f>
        <v>2.5199999999999999E-5</v>
      </c>
      <c r="T24" s="158">
        <f>'Other Fuels'!Q25</f>
        <v>2.5299999999999998E-5</v>
      </c>
      <c r="U24" s="158">
        <f>'Other Fuels'!R25</f>
        <v>2.55E-5</v>
      </c>
      <c r="V24" s="158">
        <f>'Other Fuels'!S25</f>
        <v>2.5199999999999999E-5</v>
      </c>
      <c r="W24" s="158">
        <f>'Other Fuels'!T25</f>
        <v>2.51E-5</v>
      </c>
      <c r="X24" s="158">
        <f>'Other Fuels'!U25</f>
        <v>2.5299999999999998E-5</v>
      </c>
      <c r="Y24" s="158">
        <f>'Other Fuels'!V25</f>
        <v>2.55E-5</v>
      </c>
      <c r="Z24" s="158">
        <f>'Other Fuels'!W25</f>
        <v>2.5299999999999998E-5</v>
      </c>
      <c r="AA24" s="158">
        <f>'Other Fuels'!X25</f>
        <v>2.5700000000000001E-5</v>
      </c>
      <c r="AB24" s="158">
        <f>'Other Fuels'!Y25</f>
        <v>2.58E-5</v>
      </c>
      <c r="AC24" s="158">
        <f>'Other Fuels'!Z25</f>
        <v>2.5899999999999999E-5</v>
      </c>
      <c r="AD24" s="158">
        <f>'Other Fuels'!AA25</f>
        <v>2.5999999999999998E-5</v>
      </c>
      <c r="AE24" s="158">
        <f>'Other Fuels'!AB25</f>
        <v>2.62E-5</v>
      </c>
      <c r="AF24" s="158">
        <f>'Other Fuels'!AC25</f>
        <v>2.6400000000000001E-5</v>
      </c>
      <c r="AG24" s="158">
        <f>'Other Fuels'!AD25</f>
        <v>2.6599999999999999E-5</v>
      </c>
      <c r="AH24" s="158">
        <f>'Other Fuels'!AE25</f>
        <v>2.6699999999999998E-5</v>
      </c>
      <c r="AI24" s="158">
        <f>'Other Fuels'!AF25</f>
        <v>2.6800000000000001E-5</v>
      </c>
      <c r="AJ24" s="158">
        <f>'Other Fuels'!AG25</f>
        <v>2.6999999999999999E-5</v>
      </c>
      <c r="AK24" s="158">
        <f>'Other Fuels'!AH25</f>
        <v>2.7100000000000001E-5</v>
      </c>
      <c r="AL24" s="158"/>
      <c r="AM24" s="159">
        <f t="shared" si="1"/>
        <v>9.6164598009618116E-3</v>
      </c>
    </row>
    <row r="25" spans="1:39" s="148" customFormat="1" ht="15" customHeight="1">
      <c r="A25" s="143" t="s">
        <v>631</v>
      </c>
      <c r="B25" s="143" t="s">
        <v>632</v>
      </c>
      <c r="C25" s="144" t="s">
        <v>633</v>
      </c>
      <c r="D25" s="144"/>
      <c r="E25" s="145" cm="1">
        <f t="array" ref="E25">TREND($G$25:$K$25,$G$13:$K$13,E$13)</f>
        <v>8.0119999999999436</v>
      </c>
      <c r="F25" s="145" cm="1">
        <f t="array" ref="F25">TREND($G$25:$K$25,$G$13:$K$13,F$13)</f>
        <v>8.81899999999996</v>
      </c>
      <c r="G25" s="146">
        <f>'EIA projections'!C42</f>
        <v>9.57</v>
      </c>
      <c r="H25" s="146">
        <f>'EIA projections'!D42</f>
        <v>10.38</v>
      </c>
      <c r="I25" s="146">
        <f>'EIA projections'!E42</f>
        <v>11.36</v>
      </c>
      <c r="J25" s="146">
        <f>'EIA projections'!F42</f>
        <v>12.19</v>
      </c>
      <c r="K25" s="146">
        <f>'EIA projections'!G42</f>
        <v>12.7</v>
      </c>
      <c r="L25" s="146">
        <f>'EIA projections'!H42</f>
        <v>12.9</v>
      </c>
      <c r="M25" s="146">
        <f>'EIA projections'!I42</f>
        <v>13.26</v>
      </c>
      <c r="N25" s="146">
        <f>'EIA projections'!J42</f>
        <v>13.76</v>
      </c>
      <c r="O25" s="146">
        <f>'EIA projections'!K42</f>
        <v>14.03</v>
      </c>
      <c r="P25" s="146">
        <f>'EIA projections'!L42</f>
        <v>14.32</v>
      </c>
      <c r="Q25" s="146">
        <f>'EIA projections'!M42</f>
        <v>14.72</v>
      </c>
      <c r="R25" s="146">
        <f>'EIA projections'!N42</f>
        <v>14.95</v>
      </c>
      <c r="S25" s="146">
        <f>'EIA projections'!O42</f>
        <v>15.26</v>
      </c>
      <c r="T25" s="146">
        <f>'EIA projections'!P42</f>
        <v>15.47</v>
      </c>
      <c r="U25" s="146">
        <f>'EIA projections'!Q42</f>
        <v>15.6</v>
      </c>
      <c r="V25" s="146">
        <f>'EIA projections'!R42</f>
        <v>15.52</v>
      </c>
      <c r="W25" s="146">
        <f>'EIA projections'!S42</f>
        <v>15.48</v>
      </c>
      <c r="X25" s="146">
        <f>'EIA projections'!T42</f>
        <v>15.71</v>
      </c>
      <c r="Y25" s="146">
        <f>'EIA projections'!U42</f>
        <v>15.94</v>
      </c>
      <c r="Z25" s="146">
        <f>'EIA projections'!V42</f>
        <v>15.87</v>
      </c>
      <c r="AA25" s="146">
        <f>'EIA projections'!W42</f>
        <v>16.29</v>
      </c>
      <c r="AB25" s="146">
        <f>'EIA projections'!X42</f>
        <v>16.47</v>
      </c>
      <c r="AC25" s="146">
        <f>'EIA projections'!Y42</f>
        <v>16.61</v>
      </c>
      <c r="AD25" s="146">
        <f>'EIA projections'!Z42</f>
        <v>16.8</v>
      </c>
      <c r="AE25" s="146">
        <f>'EIA projections'!AA42</f>
        <v>17.059999999999999</v>
      </c>
      <c r="AF25" s="146">
        <f>'EIA projections'!AB42</f>
        <v>17.329999999999998</v>
      </c>
      <c r="AG25" s="146">
        <f>'EIA projections'!AC42</f>
        <v>17.510000000000002</v>
      </c>
      <c r="AH25" s="146">
        <f>'EIA projections'!AD42</f>
        <v>17.64</v>
      </c>
      <c r="AI25" s="146">
        <f>'EIA projections'!AE42</f>
        <v>17.72</v>
      </c>
      <c r="AJ25" s="146">
        <f>'EIA projections'!AF42</f>
        <v>17.920000000000002</v>
      </c>
      <c r="AK25" s="146">
        <f>'EIA projections'!AG42</f>
        <v>18.079999999999998</v>
      </c>
      <c r="AL25" s="146"/>
      <c r="AM25" s="147">
        <f>((AK25-E25)/AK25)/33</f>
        <v>1.6874497184231788E-2</v>
      </c>
    </row>
    <row r="26" spans="1:39" ht="15" customHeight="1">
      <c r="C26" s="57" t="s">
        <v>634</v>
      </c>
      <c r="D26" s="57"/>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v>0</v>
      </c>
      <c r="AL26" s="66"/>
      <c r="AM26" s="71">
        <v>0</v>
      </c>
    </row>
    <row r="27" spans="1:39" ht="15" customHeight="1">
      <c r="A27" s="11"/>
      <c r="B27" s="11"/>
      <c r="C27" s="57" t="s">
        <v>635</v>
      </c>
      <c r="D27" s="57"/>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c r="AM27" s="71">
        <v>0</v>
      </c>
    </row>
    <row r="28" spans="1:39" ht="15" customHeight="1">
      <c r="A28" s="11"/>
      <c r="B28" s="11"/>
      <c r="C28" s="57" t="s">
        <v>636</v>
      </c>
      <c r="D28" s="57"/>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c r="AM28" s="71">
        <v>0</v>
      </c>
    </row>
    <row r="29" spans="1:39" s="148" customFormat="1">
      <c r="A29" s="143" t="s">
        <v>631</v>
      </c>
      <c r="B29" s="143" t="s">
        <v>621</v>
      </c>
      <c r="C29" s="144" t="s">
        <v>637</v>
      </c>
      <c r="D29" s="144"/>
      <c r="E29" s="177" cm="1">
        <f t="array" ref="E29">TREND(F29:J29,F13:J13,E13)</f>
        <v>8.1986000000000558</v>
      </c>
      <c r="F29" s="177" cm="1">
        <f t="array" ref="F29">TREND(G29:K29,G13:K13,F13)</f>
        <v>7.7320000000000277</v>
      </c>
      <c r="G29" s="177">
        <f>'EIA projections'!C44</f>
        <v>9.2100000000000009</v>
      </c>
      <c r="H29" s="177">
        <f>'EIA projections'!D44</f>
        <v>6.99</v>
      </c>
      <c r="I29" s="177">
        <f>'EIA projections'!E44</f>
        <v>7.14</v>
      </c>
      <c r="J29" s="177">
        <f>'EIA projections'!F44</f>
        <v>8.19</v>
      </c>
      <c r="K29" s="177">
        <f>'EIA projections'!G44</f>
        <v>9.35</v>
      </c>
      <c r="L29" s="177">
        <f>'EIA projections'!H44</f>
        <v>9.3800000000000008</v>
      </c>
      <c r="M29" s="177">
        <f>'EIA projections'!I44</f>
        <v>9.64</v>
      </c>
      <c r="N29" s="177">
        <f>'EIA projections'!J44</f>
        <v>10.130000000000001</v>
      </c>
      <c r="O29" s="177">
        <f>'EIA projections'!K44</f>
        <v>10.23</v>
      </c>
      <c r="P29" s="177">
        <f>'EIA projections'!L44</f>
        <v>10.97</v>
      </c>
      <c r="Q29" s="177">
        <f>'EIA projections'!M44</f>
        <v>11.33</v>
      </c>
      <c r="R29" s="177">
        <f>'EIA projections'!N44</f>
        <v>11.05</v>
      </c>
      <c r="S29" s="177">
        <f>'EIA projections'!O44</f>
        <v>11.33</v>
      </c>
      <c r="T29" s="177">
        <f>'EIA projections'!P44</f>
        <v>11.46</v>
      </c>
      <c r="U29" s="177">
        <f>'EIA projections'!Q44</f>
        <v>11.88</v>
      </c>
      <c r="V29" s="177">
        <f>'EIA projections'!R44</f>
        <v>11.53</v>
      </c>
      <c r="W29" s="177">
        <f>'EIA projections'!S44</f>
        <v>11.64</v>
      </c>
      <c r="X29" s="177">
        <f>'EIA projections'!T44</f>
        <v>11.78</v>
      </c>
      <c r="Y29" s="177">
        <f>'EIA projections'!U44</f>
        <v>11.98</v>
      </c>
      <c r="Z29" s="177">
        <f>'EIA projections'!V44</f>
        <v>12.12</v>
      </c>
      <c r="AA29" s="177">
        <f>'EIA projections'!W44</f>
        <v>12.3</v>
      </c>
      <c r="AB29" s="177">
        <f>'EIA projections'!X44</f>
        <v>12.35</v>
      </c>
      <c r="AC29" s="177">
        <f>'EIA projections'!Y44</f>
        <v>12.6</v>
      </c>
      <c r="AD29" s="177">
        <f>'EIA projections'!Z44</f>
        <v>12.94</v>
      </c>
      <c r="AE29" s="177">
        <f>'EIA projections'!AA44</f>
        <v>13.24</v>
      </c>
      <c r="AF29" s="177">
        <f>'EIA projections'!AB44</f>
        <v>13.2</v>
      </c>
      <c r="AG29" s="177">
        <f>'EIA projections'!AC44</f>
        <v>13.8</v>
      </c>
      <c r="AH29" s="177">
        <f>'EIA projections'!AD44</f>
        <v>13.88</v>
      </c>
      <c r="AI29" s="177">
        <f>'EIA projections'!AE44</f>
        <v>13.94</v>
      </c>
      <c r="AJ29" s="177">
        <f>'EIA projections'!AF44</f>
        <v>14.11</v>
      </c>
      <c r="AK29" s="177">
        <f>'EIA projections'!AG44</f>
        <v>14.33</v>
      </c>
      <c r="AL29" s="177"/>
      <c r="AM29" s="147">
        <f>((AK29-E29)/AK29)/33</f>
        <v>1.2965806001395555E-2</v>
      </c>
    </row>
    <row r="30" spans="1:39" s="105" customFormat="1">
      <c r="A30" s="99" t="s">
        <v>638</v>
      </c>
      <c r="B30" s="100" t="s">
        <v>639</v>
      </c>
      <c r="C30" s="101" t="s">
        <v>640</v>
      </c>
      <c r="D30" s="101" t="s">
        <v>683</v>
      </c>
      <c r="E30" s="102">
        <f>'Propane Auto Prices '!G6</f>
        <v>87.503846153846155</v>
      </c>
      <c r="F30" s="102">
        <f>'Propane Auto Prices '!H6</f>
        <v>89.466037735849099</v>
      </c>
      <c r="G30" s="102">
        <f>'Propane Auto Prices '!I6</f>
        <v>89.203921568627408</v>
      </c>
      <c r="H30" s="102">
        <f>'Propane Auto Prices '!J6</f>
        <v>93.688235294117661</v>
      </c>
      <c r="I30" s="103">
        <f>H30</f>
        <v>93.688235294117661</v>
      </c>
      <c r="J30" s="103">
        <f t="shared" ref="J30:AK30" si="2">I30</f>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 t="shared" si="2"/>
        <v>93.688235294117661</v>
      </c>
      <c r="AB30" s="103">
        <f>AA30</f>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f t="shared" si="2"/>
        <v>93.688235294117661</v>
      </c>
      <c r="AL30" s="103"/>
      <c r="AM30" s="104">
        <f t="shared" ref="AM30:AM79" si="3">((AK30-E30)/AK30)/33</f>
        <v>2.0003123224068826E-3</v>
      </c>
    </row>
    <row r="31" spans="1:39">
      <c r="A31" s="11"/>
      <c r="B31" s="11"/>
      <c r="C31" s="57" t="s">
        <v>641</v>
      </c>
      <c r="D31" s="57"/>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v>0</v>
      </c>
      <c r="AL31" s="45"/>
      <c r="AM31" s="71">
        <v>0</v>
      </c>
    </row>
    <row r="32" spans="1:39" s="222" customFormat="1">
      <c r="A32" s="218"/>
      <c r="B32" s="218"/>
      <c r="C32" s="219" t="s">
        <v>642</v>
      </c>
      <c r="D32" s="219"/>
      <c r="E32" s="220" cm="1">
        <f t="array" ref="E32">TREND(Hydrogen!$G$6:$G$9,Hydrogen!$F$6:$F$9,'Fuel Prices - Raw'!E$13)</f>
        <v>0.17246166263115459</v>
      </c>
      <c r="F32" s="220" cm="1">
        <f t="array" ref="F32">TREND(Hydrogen!$G$6:$G$9,Hydrogen!$F$6:$F$9,'Fuel Prices - Raw'!F$13)</f>
        <v>0.1692413236481034</v>
      </c>
      <c r="G32" s="220" cm="1">
        <f t="array" ref="G32">TREND(Hydrogen!$G$6:$G$9,Hydrogen!$F$6:$F$9,'Fuel Prices - Raw'!G$13)</f>
        <v>0.16602098466505222</v>
      </c>
      <c r="H32" s="220" cm="1">
        <f t="array" ref="H32">TREND(Hydrogen!$G$6:$G$9,Hydrogen!$F$6:$F$9,'Fuel Prices - Raw'!H$13)</f>
        <v>0.16280064568200192</v>
      </c>
      <c r="I32" s="220" cm="1">
        <f t="array" ref="I32">TREND(Hydrogen!$G$6:$G$9,Hydrogen!$F$6:$F$9,'Fuel Prices - Raw'!I$13)</f>
        <v>0.15958030669895074</v>
      </c>
      <c r="J32" s="220" cm="1">
        <f t="array" ref="J32">TREND(Hydrogen!$G$6:$G$9,Hydrogen!$F$6:$F$9,'Fuel Prices - Raw'!J$13)</f>
        <v>0.15635996771589955</v>
      </c>
      <c r="K32" s="220" cm="1">
        <f t="array" ref="K32">TREND(Hydrogen!$G$6:$G$9,Hydrogen!$F$6:$F$9,'Fuel Prices - Raw'!K$13)</f>
        <v>0.15313962873284925</v>
      </c>
      <c r="L32" s="220" cm="1">
        <f t="array" ref="L32">TREND(Hydrogen!$G$6:$G$9,Hydrogen!$F$6:$F$9,'Fuel Prices - Raw'!L$13)</f>
        <v>0.14991928974979807</v>
      </c>
      <c r="M32" s="220" cm="1">
        <f t="array" ref="M32">TREND(Hydrogen!$G$6:$G$9,Hydrogen!$F$6:$F$9,'Fuel Prices - Raw'!M$13)</f>
        <v>0.14669895076674777</v>
      </c>
      <c r="N32" s="220" cm="1">
        <f t="array" ref="N32">TREND(Hydrogen!$G$6:$G$9,Hydrogen!$F$6:$F$9,'Fuel Prices - Raw'!N$13)</f>
        <v>0.14347861178369659</v>
      </c>
      <c r="O32" s="220" cm="1">
        <f t="array" ref="O32">TREND(Hydrogen!$G$6:$G$9,Hydrogen!$F$6:$F$9,'Fuel Prices - Raw'!O$13)</f>
        <v>0.1402582728006454</v>
      </c>
      <c r="P32" s="220" cm="1">
        <f t="array" ref="P32">TREND(Hydrogen!$G$6:$G$9,Hydrogen!$F$6:$F$9,'Fuel Prices - Raw'!P$13)</f>
        <v>0.1370379338175951</v>
      </c>
      <c r="Q32" s="220" cm="1">
        <f t="array" ref="Q32">TREND(Hydrogen!$G$6:$G$9,Hydrogen!$F$6:$F$9,'Fuel Prices - Raw'!Q$13)</f>
        <v>0.13381759483454392</v>
      </c>
      <c r="R32" s="220" cm="1">
        <f t="array" ref="R32">TREND(Hydrogen!$G$6:$G$9,Hydrogen!$F$6:$F$9,'Fuel Prices - Raw'!R$13)</f>
        <v>0.13059725585149362</v>
      </c>
      <c r="S32" s="220" cm="1">
        <f t="array" ref="S32">TREND(Hydrogen!$G$6:$G$9,Hydrogen!$F$6:$F$9,'Fuel Prices - Raw'!S$13)</f>
        <v>0.12737691686844244</v>
      </c>
      <c r="T32" s="220" cm="1">
        <f t="array" ref="T32">TREND(Hydrogen!$G$6:$G$9,Hydrogen!$F$6:$F$9,'Fuel Prices - Raw'!T$13)</f>
        <v>0.12415657788539125</v>
      </c>
      <c r="U32" s="220" cm="1">
        <f t="array" ref="U32">TREND(Hydrogen!$G$6:$G$9,Hydrogen!$F$6:$F$9,'Fuel Prices - Raw'!U$13)</f>
        <v>0.12093623890234095</v>
      </c>
      <c r="V32" s="220" cm="1">
        <f t="array" ref="V32">TREND(Hydrogen!$G$6:$G$9,Hydrogen!$F$6:$F$9,'Fuel Prices - Raw'!V$13)</f>
        <v>0.11771589991928977</v>
      </c>
      <c r="W32" s="220" cm="1">
        <f t="array" ref="W32">TREND(Hydrogen!$G$6:$G$9,Hydrogen!$F$6:$F$9,'Fuel Prices - Raw'!W$13)</f>
        <v>0.11449556093623858</v>
      </c>
      <c r="X32" s="220" cm="1">
        <f t="array" ref="X32">TREND(Hydrogen!$G$6:$G$9,Hydrogen!$F$6:$F$9,'Fuel Prices - Raw'!X$13)</f>
        <v>0.11127522195318829</v>
      </c>
      <c r="Y32" s="220" cm="1">
        <f t="array" ref="Y32">TREND(Hydrogen!$G$6:$G$9,Hydrogen!$F$6:$F$9,'Fuel Prices - Raw'!Y$13)</f>
        <v>0.1080548829701371</v>
      </c>
      <c r="Z32" s="220" cm="1">
        <f t="array" ref="Z32">TREND(Hydrogen!$G$6:$G$9,Hydrogen!$F$6:$F$9,'Fuel Prices - Raw'!Z$13)</f>
        <v>0.1048345439870868</v>
      </c>
      <c r="AA32" s="220" cm="1">
        <f t="array" ref="AA32">TREND(Hydrogen!$G$6:$G$9,Hydrogen!$F$6:$F$9,'Fuel Prices - Raw'!AA$13)</f>
        <v>0.10161420500403562</v>
      </c>
      <c r="AB32" s="220" cm="1">
        <f t="array" ref="AB32">TREND(Hydrogen!$G$6:$G$9,Hydrogen!$F$6:$F$9,'Fuel Prices - Raw'!AB$13)</f>
        <v>9.8393866020984433E-2</v>
      </c>
      <c r="AC32" s="220" cm="1">
        <f t="array" ref="AC32">TREND(Hydrogen!$G$6:$G$9,Hydrogen!$F$6:$F$9,'Fuel Prices - Raw'!AC$13)</f>
        <v>9.5173527037934136E-2</v>
      </c>
      <c r="AD32" s="220" cm="1">
        <f t="array" ref="AD32">TREND(Hydrogen!$G$6:$G$9,Hydrogen!$F$6:$F$9,'Fuel Prices - Raw'!AD$13)</f>
        <v>9.1953188054882951E-2</v>
      </c>
      <c r="AE32" s="220" cm="1">
        <f t="array" ref="AE32">TREND(Hydrogen!$G$6:$G$9,Hydrogen!$F$6:$F$9,'Fuel Prices - Raw'!AE$13)</f>
        <v>8.8732849071831765E-2</v>
      </c>
      <c r="AF32" s="220" cm="1">
        <f t="array" ref="AF32">TREND(Hydrogen!$G$6:$G$9,Hydrogen!$F$6:$F$9,'Fuel Prices - Raw'!AF$13)</f>
        <v>8.5512510088781468E-2</v>
      </c>
      <c r="AG32" s="220" cm="1">
        <f t="array" ref="AG32">TREND(Hydrogen!$G$6:$G$9,Hydrogen!$F$6:$F$9,'Fuel Prices - Raw'!AG$13)</f>
        <v>8.2292171105730283E-2</v>
      </c>
      <c r="AH32" s="220" cm="1">
        <f t="array" ref="AH32">TREND(Hydrogen!$G$6:$G$9,Hydrogen!$F$6:$F$9,'Fuel Prices - Raw'!AH$13)</f>
        <v>7.9071832122679986E-2</v>
      </c>
      <c r="AI32" s="220" cm="1">
        <f t="array" ref="AI32">TREND(Hydrogen!$G$6:$G$9,Hydrogen!$F$6:$F$9,'Fuel Prices - Raw'!AI$13)</f>
        <v>7.5851493139628801E-2</v>
      </c>
      <c r="AJ32" s="220" cm="1">
        <f t="array" ref="AJ32">TREND(Hydrogen!$G$6:$G$9,Hydrogen!$F$6:$F$9,'Fuel Prices - Raw'!AJ$13)</f>
        <v>7.2631154156577615E-2</v>
      </c>
      <c r="AK32" s="220" cm="1">
        <f t="array" ref="AK32">TREND(Hydrogen!$G$6:$G$9,Hydrogen!$F$6:$F$9,'Fuel Prices - Raw'!AK$13)</f>
        <v>6.9410815173527318E-2</v>
      </c>
      <c r="AL32" s="220"/>
      <c r="AM32" s="221">
        <f t="shared" si="3"/>
        <v>-4.4989429175475569E-2</v>
      </c>
    </row>
    <row r="33" spans="1:39">
      <c r="A33" s="11"/>
      <c r="B33" s="11"/>
      <c r="C33" s="18"/>
      <c r="D33" s="18"/>
      <c r="E33" s="45"/>
      <c r="F33" s="18"/>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71"/>
    </row>
    <row r="34" spans="1:39">
      <c r="B34" s="11"/>
      <c r="C34" s="1" t="s">
        <v>598</v>
      </c>
      <c r="D34" s="1"/>
      <c r="E34" s="18"/>
      <c r="F34" s="18"/>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71"/>
    </row>
    <row r="35" spans="1:39">
      <c r="A35" s="11"/>
      <c r="C35" s="57" t="s">
        <v>643</v>
      </c>
      <c r="D35" s="57"/>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M35" s="71">
        <v>0</v>
      </c>
    </row>
    <row r="36" spans="1:39" s="119" customFormat="1">
      <c r="B36" s="119" t="s">
        <v>644</v>
      </c>
      <c r="C36" s="170" t="s">
        <v>623</v>
      </c>
      <c r="D36" s="170"/>
      <c r="E36" s="171" cm="1">
        <f t="array" ref="E36">TREND($G$36:$K$36, $G$13:$K$13, E$13)</f>
        <v>2.2505384615384578</v>
      </c>
      <c r="F36" s="171" cm="1">
        <f t="array" ref="F36">TREND($G$36:$K$36, $G$13:$K$13, F$13)</f>
        <v>2.258907692307691</v>
      </c>
      <c r="G36" s="117">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H36" s="117">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I36" s="117">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J36" s="117">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K36" s="117">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L36" s="117">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M36" s="117">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N36" s="117">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O36" s="117">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P36" s="117">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Q36" s="117">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R36" s="117">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S36" s="117">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T36" s="117">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U36" s="117">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V36" s="117">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W36" s="117">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X36" s="117">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Y36" s="117">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Z36" s="117">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AA36" s="117">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B36" s="117">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C36" s="117">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D36" s="117">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E36" s="117">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F36" s="117">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G36" s="117">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H36" s="117">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I36" s="117">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J36" s="117">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K36" s="117">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L36" s="117"/>
      <c r="AM36" s="118">
        <f t="shared" si="3"/>
        <v>3.3390474083905206E-3</v>
      </c>
    </row>
    <row r="37" spans="1:39" s="119" customFormat="1">
      <c r="A37" s="322" t="s">
        <v>645</v>
      </c>
      <c r="B37" s="322" t="s">
        <v>621</v>
      </c>
      <c r="C37" s="322" t="s">
        <v>624</v>
      </c>
      <c r="D37" s="322"/>
      <c r="E37" s="322">
        <f>'NG-weighted avg CEF2021'!E10</f>
        <v>3.9017762154210991</v>
      </c>
      <c r="F37" s="322">
        <f>'NG-weighted avg CEF2021'!F10</f>
        <v>2.7714847559896483</v>
      </c>
      <c r="G37" s="322">
        <f>'NG-weighted avg CEF2021'!G10</f>
        <v>3.5449948191768312</v>
      </c>
      <c r="H37" s="322">
        <f>'NG-weighted avg CEF2021'!H10</f>
        <v>3.93295904323878</v>
      </c>
      <c r="I37" s="322">
        <f>'NG-weighted avg CEF2021'!I10</f>
        <v>4.3884683228867472</v>
      </c>
      <c r="J37" s="322">
        <f>'NG-weighted avg CEF2021'!J10</f>
        <v>5.0935557477711102</v>
      </c>
      <c r="K37" s="322">
        <f>'NG-weighted avg CEF2021'!K10</f>
        <v>5.7092313851230641</v>
      </c>
      <c r="L37" s="322">
        <f>'NG-weighted avg CEF2021'!L10</f>
        <v>6.3077052633715267</v>
      </c>
      <c r="M37" s="322">
        <f>'NG-weighted avg CEF2021'!M10</f>
        <v>6.8910208148406689</v>
      </c>
      <c r="N37" s="322">
        <f>'NG-weighted avg CEF2021'!N10</f>
        <v>7.4443749295189896</v>
      </c>
      <c r="O37" s="322">
        <f>'NG-weighted avg CEF2021'!O10</f>
        <v>7.9682501660727016</v>
      </c>
      <c r="P37" s="322">
        <f>'NG-weighted avg CEF2021'!P10</f>
        <v>8.4658352836507405</v>
      </c>
      <c r="Q37" s="322">
        <f>'NG-weighted avg CEF2021'!Q10</f>
        <v>8.9542432922864847</v>
      </c>
      <c r="R37" s="322">
        <f>'NG-weighted avg CEF2021'!R10</f>
        <v>8.847693365272848</v>
      </c>
      <c r="S37" s="322">
        <f>'NG-weighted avg CEF2021'!S10</f>
        <v>8.7513838257344254</v>
      </c>
      <c r="T37" s="322">
        <f>'NG-weighted avg CEF2021'!T10</f>
        <v>8.658677337566882</v>
      </c>
      <c r="U37" s="322">
        <f>'NG-weighted avg CEF2021'!U10</f>
        <v>8.5787205317724613</v>
      </c>
      <c r="V37" s="322">
        <f>'NG-weighted avg CEF2021'!V10</f>
        <v>8.5090709124911292</v>
      </c>
      <c r="W37" s="322">
        <f>'NG-weighted avg CEF2021'!W10</f>
        <v>8.4532237259958372</v>
      </c>
      <c r="X37" s="322">
        <f>'NG-weighted avg CEF2021'!X10</f>
        <v>8.4061763544736721</v>
      </c>
      <c r="Y37" s="322">
        <f>'NG-weighted avg CEF2021'!Y10</f>
        <v>8.3617328467662162</v>
      </c>
      <c r="Z37" s="322">
        <f>'NG-weighted avg CEF2021'!Z10</f>
        <v>8.3349988720869135</v>
      </c>
      <c r="AA37" s="322">
        <f>'NG-weighted avg CEF2021'!AA10</f>
        <v>8.3043500463529885</v>
      </c>
      <c r="AB37" s="322">
        <f>'NG-weighted avg CEF2021'!AB10</f>
        <v>8.2794406753988881</v>
      </c>
      <c r="AC37" s="322">
        <f>'NG-weighted avg CEF2021'!AC10</f>
        <v>8.2585615345733157</v>
      </c>
      <c r="AD37" s="322">
        <f>'NG-weighted avg CEF2021'!AD10</f>
        <v>8.2430859748897607</v>
      </c>
      <c r="AE37" s="322">
        <f>'NG-weighted avg CEF2021'!AE10</f>
        <v>8.2299179770329918</v>
      </c>
      <c r="AF37" s="322">
        <f>'NG-weighted avg CEF2021'!AF10</f>
        <v>8.2167141311174579</v>
      </c>
      <c r="AG37" s="322">
        <f>'NG-weighted avg CEF2021'!AG10</f>
        <v>8.2020894383639771</v>
      </c>
      <c r="AH37" s="322">
        <f>'NG-weighted avg CEF2021'!AH10</f>
        <v>8.1882321317611311</v>
      </c>
      <c r="AI37" s="322">
        <f>'NG-weighted avg CEF2021'!AI10</f>
        <v>8.1667591978568712</v>
      </c>
      <c r="AJ37" s="322">
        <f>'NG-weighted avg CEF2021'!AJ10</f>
        <v>8.1445234790101306</v>
      </c>
      <c r="AK37" s="322">
        <f>'NG-weighted avg CEF2021'!AK10</f>
        <v>8.115539415711277</v>
      </c>
      <c r="AL37" s="172"/>
      <c r="AM37" s="118">
        <f t="shared" si="3"/>
        <v>1.5733987281361259E-2</v>
      </c>
    </row>
    <row r="38" spans="1:39" s="148" customFormat="1">
      <c r="A38" s="143"/>
      <c r="B38" s="143" t="s">
        <v>621</v>
      </c>
      <c r="C38" s="144" t="s">
        <v>625</v>
      </c>
      <c r="D38" s="144"/>
      <c r="E38" s="145" cm="1">
        <f t="array" ref="E38">TREND($G$38:$K$38,$G$13:$K$13,E$13)</f>
        <v>0.69</v>
      </c>
      <c r="F38" s="145" cm="1">
        <f t="array" ref="F38">TREND($G$38:$K$38,$G$13:$K$13,F$13)</f>
        <v>0.69</v>
      </c>
      <c r="G38" s="146">
        <f>'EIA projections'!C53</f>
        <v>0.69</v>
      </c>
      <c r="H38" s="146">
        <f>'EIA projections'!D53</f>
        <v>0.69</v>
      </c>
      <c r="I38" s="146">
        <f>'EIA projections'!E53</f>
        <v>0.69</v>
      </c>
      <c r="J38" s="146">
        <f>'EIA projections'!F53</f>
        <v>0.69</v>
      </c>
      <c r="K38" s="146">
        <f>'EIA projections'!G53</f>
        <v>0.69</v>
      </c>
      <c r="L38" s="146">
        <f>'EIA projections'!H53</f>
        <v>0.69</v>
      </c>
      <c r="M38" s="146">
        <f>'EIA projections'!I53</f>
        <v>0.69</v>
      </c>
      <c r="N38" s="146">
        <f>'EIA projections'!J53</f>
        <v>0.7</v>
      </c>
      <c r="O38" s="146">
        <f>'EIA projections'!K53</f>
        <v>0.7</v>
      </c>
      <c r="P38" s="146">
        <f>'EIA projections'!L53</f>
        <v>0.7</v>
      </c>
      <c r="Q38" s="146">
        <f>'EIA projections'!M53</f>
        <v>0.7</v>
      </c>
      <c r="R38" s="146">
        <f>'EIA projections'!N53</f>
        <v>0.7</v>
      </c>
      <c r="S38" s="146">
        <f>'EIA projections'!O53</f>
        <v>0.7</v>
      </c>
      <c r="T38" s="146">
        <f>'EIA projections'!P53</f>
        <v>0.71</v>
      </c>
      <c r="U38" s="146">
        <f>'EIA projections'!Q53</f>
        <v>0.71</v>
      </c>
      <c r="V38" s="146">
        <f>'EIA projections'!R53</f>
        <v>0.71</v>
      </c>
      <c r="W38" s="146">
        <f>'EIA projections'!S53</f>
        <v>0.71</v>
      </c>
      <c r="X38" s="146">
        <f>'EIA projections'!T53</f>
        <v>0.71</v>
      </c>
      <c r="Y38" s="146">
        <f>'EIA projections'!U53</f>
        <v>0.71</v>
      </c>
      <c r="Z38" s="146">
        <f>'EIA projections'!V53</f>
        <v>0.72</v>
      </c>
      <c r="AA38" s="146">
        <f>'EIA projections'!W53</f>
        <v>0.72</v>
      </c>
      <c r="AB38" s="146">
        <f>'EIA projections'!X53</f>
        <v>0.72</v>
      </c>
      <c r="AC38" s="146">
        <f>'EIA projections'!Y53</f>
        <v>0.72</v>
      </c>
      <c r="AD38" s="146">
        <f>'EIA projections'!Z53</f>
        <v>0.72</v>
      </c>
      <c r="AE38" s="146">
        <f>'EIA projections'!AA53</f>
        <v>0.73</v>
      </c>
      <c r="AF38" s="146">
        <f>'EIA projections'!AB53</f>
        <v>0.73</v>
      </c>
      <c r="AG38" s="146">
        <f>'EIA projections'!AC53</f>
        <v>0.73</v>
      </c>
      <c r="AH38" s="146">
        <f>'EIA projections'!AD53</f>
        <v>0.73</v>
      </c>
      <c r="AI38" s="146">
        <f>'EIA projections'!AE53</f>
        <v>0.73</v>
      </c>
      <c r="AJ38" s="146">
        <f>'EIA projections'!AF53</f>
        <v>0.74</v>
      </c>
      <c r="AK38" s="146">
        <f>'EIA projections'!AG53</f>
        <v>0.74</v>
      </c>
      <c r="AL38" s="146"/>
      <c r="AM38" s="147">
        <f t="shared" si="3"/>
        <v>2.0475020475020493E-3</v>
      </c>
    </row>
    <row r="39" spans="1:39" s="201" customFormat="1">
      <c r="A39" s="197" t="s">
        <v>646</v>
      </c>
      <c r="B39" s="197" t="s">
        <v>621</v>
      </c>
      <c r="C39" s="204" t="s">
        <v>626</v>
      </c>
      <c r="D39" s="204"/>
      <c r="E39" s="203" cm="1">
        <f t="array" ref="E39">TREND('Biofuel prices'!$H$18:$H$19,'Biofuel prices'!$G$18:$G$19,'Fuel Prices - Raw'!E$13)</f>
        <v>188.2770833333343</v>
      </c>
      <c r="F39" s="203" cm="1">
        <f t="array" ref="F39">TREND('Biofuel prices'!$H$18:$H$19,'Biofuel prices'!$G$18:$G$19,'Fuel Prices - Raw'!F$13)</f>
        <v>181.20000000000073</v>
      </c>
      <c r="G39" s="203" cm="1">
        <f t="array" ref="G39">TREND('Biofuel prices'!$H$18:$H$19,'Biofuel prices'!$G$18:$G$19,'Fuel Prices - Raw'!G$13)</f>
        <v>174.12291666666715</v>
      </c>
      <c r="H39" s="203" cm="1">
        <f t="array" ref="H39">TREND('Biofuel prices'!$H$18:$H$19,'Biofuel prices'!$G$18:$G$19,'Fuel Prices - Raw'!H$13)</f>
        <v>167.04583333333358</v>
      </c>
      <c r="I39" s="203" cm="1">
        <f t="array" ref="I39">TREND('Biofuel prices'!$H$18:$H$19,'Biofuel prices'!$G$18:$G$19,'Fuel Prices - Raw'!I$13)</f>
        <v>159.96875000000182</v>
      </c>
      <c r="J39" s="203" cm="1">
        <f t="array" ref="J39">TREND('Biofuel prices'!$H$18:$H$19,'Biofuel prices'!$G$18:$G$19,'Fuel Prices - Raw'!J$13)</f>
        <v>152.89166666666824</v>
      </c>
      <c r="K39" s="203" cm="1">
        <f t="array" ref="K39">TREND('Biofuel prices'!$H$18:$H$19,'Biofuel prices'!$G$18:$G$19,'Fuel Prices - Raw'!K$13)</f>
        <v>145.81458333333467</v>
      </c>
      <c r="L39" s="203" cm="1">
        <f t="array" ref="L39">TREND('Biofuel prices'!$H$18:$H$19,'Biofuel prices'!$G$18:$G$19,'Fuel Prices - Raw'!L$13)</f>
        <v>138.73750000000109</v>
      </c>
      <c r="M39" s="203" cm="1">
        <f t="array" ref="M39">TREND('Biofuel prices'!$H$18:$H$19,'Biofuel prices'!$G$18:$G$19,'Fuel Prices - Raw'!M$13)</f>
        <v>131.66041666666752</v>
      </c>
      <c r="N39" s="203" cm="1">
        <f t="array" ref="N39">TREND('Biofuel prices'!$H$18:$H$19,'Biofuel prices'!$G$18:$G$19,'Fuel Prices - Raw'!N$13)</f>
        <v>124.58333333333394</v>
      </c>
      <c r="O39" s="203" cm="1">
        <f t="array" ref="O39">TREND('Biofuel prices'!$H$18:$H$19,'Biofuel prices'!$G$18:$G$19,'Fuel Prices - Raw'!O$13)</f>
        <v>117.50625000000036</v>
      </c>
      <c r="P39" s="203" cm="1">
        <f t="array" ref="P39">TREND('Biofuel prices'!$H$18:$H$19,'Biofuel prices'!$G$18:$G$19,'Fuel Prices - Raw'!P$13)</f>
        <v>110.42916666666861</v>
      </c>
      <c r="Q39" s="203" cm="1">
        <f t="array" ref="Q39">TREND('Biofuel prices'!$H$18:$H$19,'Biofuel prices'!$G$18:$G$19,'Fuel Prices - Raw'!Q$13)</f>
        <v>103.35208333333503</v>
      </c>
      <c r="R39" s="203" cm="1">
        <f t="array" ref="R39">TREND('Biofuel prices'!$H$18:$H$19,'Biofuel prices'!$G$18:$G$19,'Fuel Prices - Raw'!R$13)</f>
        <v>96.275000000001455</v>
      </c>
      <c r="S39" s="203" cm="1">
        <f t="array" ref="S39">TREND('Biofuel prices'!$H$18:$H$19,'Biofuel prices'!$G$18:$G$19,'Fuel Prices - Raw'!S$13)</f>
        <v>89.197916666667879</v>
      </c>
      <c r="T39" s="203" cm="1">
        <f t="array" ref="T39">TREND('Biofuel prices'!$H$18:$H$19,'Biofuel prices'!$G$18:$G$19,'Fuel Prices - Raw'!T$13)</f>
        <v>82.120833333334303</v>
      </c>
      <c r="U39" s="203" cm="1">
        <f t="array" ref="U39">TREND('Biofuel prices'!$H$18:$H$19,'Biofuel prices'!$G$18:$G$19,'Fuel Prices - Raw'!U$13)</f>
        <v>75.043750000000728</v>
      </c>
      <c r="V39" s="203" cm="1">
        <f t="array" ref="V39">TREND('Biofuel prices'!$H$18:$H$19,'Biofuel prices'!$G$18:$G$19,'Fuel Prices - Raw'!V$13)</f>
        <v>67.966666666667152</v>
      </c>
      <c r="W39" s="203">
        <f>V39</f>
        <v>67.966666666667152</v>
      </c>
      <c r="X39" s="203">
        <f t="shared" ref="X39:AK39" si="4">W39</f>
        <v>67.966666666667152</v>
      </c>
      <c r="Y39" s="203">
        <f t="shared" si="4"/>
        <v>67.966666666667152</v>
      </c>
      <c r="Z39" s="203">
        <f t="shared" si="4"/>
        <v>67.966666666667152</v>
      </c>
      <c r="AA39" s="203">
        <f t="shared" si="4"/>
        <v>67.966666666667152</v>
      </c>
      <c r="AB39" s="203">
        <f t="shared" si="4"/>
        <v>67.966666666667152</v>
      </c>
      <c r="AC39" s="203">
        <f t="shared" si="4"/>
        <v>67.966666666667152</v>
      </c>
      <c r="AD39" s="203">
        <f t="shared" si="4"/>
        <v>67.966666666667152</v>
      </c>
      <c r="AE39" s="203">
        <f t="shared" si="4"/>
        <v>67.966666666667152</v>
      </c>
      <c r="AF39" s="203">
        <f t="shared" si="4"/>
        <v>67.966666666667152</v>
      </c>
      <c r="AG39" s="203">
        <f t="shared" si="4"/>
        <v>67.966666666667152</v>
      </c>
      <c r="AH39" s="203">
        <f t="shared" si="4"/>
        <v>67.966666666667152</v>
      </c>
      <c r="AI39" s="203">
        <f t="shared" si="4"/>
        <v>67.966666666667152</v>
      </c>
      <c r="AJ39" s="203">
        <f t="shared" si="4"/>
        <v>67.966666666667152</v>
      </c>
      <c r="AK39" s="203">
        <f t="shared" si="4"/>
        <v>67.966666666667152</v>
      </c>
      <c r="AL39" s="203"/>
      <c r="AM39" s="200">
        <f t="shared" si="3"/>
        <v>-5.364056206993905E-2</v>
      </c>
    </row>
    <row r="40" spans="1:39">
      <c r="A40" s="11"/>
      <c r="B40" s="11"/>
      <c r="C40" s="57" t="s">
        <v>627</v>
      </c>
      <c r="D40" s="57"/>
      <c r="E40" s="184">
        <v>0</v>
      </c>
      <c r="F40" s="184">
        <v>0</v>
      </c>
      <c r="G40" s="184">
        <v>0</v>
      </c>
      <c r="H40" s="184">
        <v>0</v>
      </c>
      <c r="I40" s="184">
        <v>0</v>
      </c>
      <c r="J40" s="184">
        <v>0</v>
      </c>
      <c r="K40" s="184">
        <v>0</v>
      </c>
      <c r="L40" s="184">
        <v>0</v>
      </c>
      <c r="M40" s="184">
        <v>0</v>
      </c>
      <c r="N40" s="184">
        <v>0</v>
      </c>
      <c r="O40" s="184">
        <v>0</v>
      </c>
      <c r="P40" s="184">
        <v>0</v>
      </c>
      <c r="Q40" s="184">
        <v>0</v>
      </c>
      <c r="R40" s="184">
        <v>0</v>
      </c>
      <c r="S40" s="184">
        <v>0</v>
      </c>
      <c r="T40" s="184">
        <v>0</v>
      </c>
      <c r="U40" s="184">
        <v>0</v>
      </c>
      <c r="V40" s="184">
        <v>0</v>
      </c>
      <c r="W40" s="184">
        <v>0</v>
      </c>
      <c r="X40" s="184">
        <v>0</v>
      </c>
      <c r="Y40" s="184">
        <v>0</v>
      </c>
      <c r="Z40" s="184">
        <v>0</v>
      </c>
      <c r="AA40" s="184">
        <v>0</v>
      </c>
      <c r="AB40" s="184">
        <v>0</v>
      </c>
      <c r="AC40" s="184">
        <v>0</v>
      </c>
      <c r="AD40" s="184">
        <v>0</v>
      </c>
      <c r="AE40" s="184">
        <v>0</v>
      </c>
      <c r="AF40" s="184">
        <v>0</v>
      </c>
      <c r="AG40" s="184">
        <v>0</v>
      </c>
      <c r="AH40" s="184">
        <v>0</v>
      </c>
      <c r="AI40" s="184">
        <v>0</v>
      </c>
      <c r="AJ40" s="184">
        <v>0</v>
      </c>
      <c r="AK40" s="184">
        <v>0</v>
      </c>
      <c r="AL40" s="184"/>
      <c r="AM40" s="185">
        <v>0</v>
      </c>
    </row>
    <row r="41" spans="1:39" s="119" customFormat="1">
      <c r="A41" s="116" t="s">
        <v>647</v>
      </c>
      <c r="B41" s="116"/>
      <c r="C41" s="170" t="s">
        <v>628</v>
      </c>
      <c r="D41" s="170"/>
      <c r="E41" s="186" cm="1">
        <f t="array" ref="E41">TREND($G$41:$K$41,$G$13:$K$13,E$13)</f>
        <v>24.730769230769511</v>
      </c>
      <c r="F41" s="186" cm="1">
        <f t="array" ref="F41">TREND($G$41:$K$41,$G$13:$K$13,F$13)</f>
        <v>26.296261538461749</v>
      </c>
      <c r="G41" s="186">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H41" s="186">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I41" s="186">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J41" s="186">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K41" s="186">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L41" s="186">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M41" s="186">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N41" s="186">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O41" s="186">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P41" s="186">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Q41" s="186">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R41" s="186">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S41" s="186">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T41" s="186">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U41" s="186">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V41" s="186">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W41" s="186">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X41" s="186">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Y41" s="186">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Z41" s="186">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AA41" s="186">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B41" s="186">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C41" s="186">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D41" s="186">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E41" s="186">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F41" s="186">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G41" s="186">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H41" s="186">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I41" s="186">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J41" s="186">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K41" s="186">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L41" s="186"/>
      <c r="AM41" s="187">
        <f t="shared" si="3"/>
        <v>6.9354196285019692E-3</v>
      </c>
    </row>
    <row r="42" spans="1:39">
      <c r="C42" s="57" t="s">
        <v>629</v>
      </c>
      <c r="D42" s="57"/>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v>0</v>
      </c>
      <c r="AL42" s="18"/>
      <c r="AM42" s="71">
        <v>0</v>
      </c>
    </row>
    <row r="43" spans="1:39">
      <c r="C43" s="57" t="s">
        <v>630</v>
      </c>
      <c r="D43" s="57"/>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v>0</v>
      </c>
      <c r="AL43" s="18"/>
      <c r="AM43" s="71">
        <v>0</v>
      </c>
    </row>
    <row r="44" spans="1:39">
      <c r="A44" s="11"/>
      <c r="B44" s="11"/>
      <c r="C44" s="57" t="s">
        <v>633</v>
      </c>
      <c r="D44" s="57"/>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v>0</v>
      </c>
      <c r="AL44" s="18"/>
      <c r="AM44" s="71">
        <v>0</v>
      </c>
    </row>
    <row r="45" spans="1:39" ht="15" customHeight="1">
      <c r="A45" s="11"/>
      <c r="B45" s="11"/>
      <c r="C45" s="57" t="s">
        <v>634</v>
      </c>
      <c r="D45" s="57"/>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v>0</v>
      </c>
      <c r="AL45" s="18"/>
      <c r="AM45" s="71">
        <v>0</v>
      </c>
    </row>
    <row r="46" spans="1:39" ht="15" customHeight="1">
      <c r="A46" s="11"/>
      <c r="B46" s="11"/>
      <c r="C46" s="57" t="s">
        <v>635</v>
      </c>
      <c r="D46" s="57"/>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c r="AM46" s="71">
        <v>0</v>
      </c>
    </row>
    <row r="47" spans="1:39" ht="15" customHeight="1">
      <c r="A47" s="11"/>
      <c r="B47" s="11"/>
      <c r="C47" s="57" t="s">
        <v>636</v>
      </c>
      <c r="D47" s="57"/>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c r="AM47" s="71">
        <v>0</v>
      </c>
    </row>
    <row r="48" spans="1:39" ht="15" customHeight="1">
      <c r="C48" s="57" t="s">
        <v>637</v>
      </c>
      <c r="D48" s="57"/>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c r="AM48" s="71">
        <v>0</v>
      </c>
    </row>
    <row r="49" spans="1:43" ht="15" customHeight="1">
      <c r="C49" s="57" t="s">
        <v>640</v>
      </c>
      <c r="D49" s="57"/>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v>0</v>
      </c>
      <c r="AL49" s="18"/>
      <c r="AM49" s="71">
        <v>0</v>
      </c>
    </row>
    <row r="50" spans="1:43" ht="15" customHeight="1">
      <c r="C50" s="57" t="s">
        <v>641</v>
      </c>
      <c r="D50" s="57"/>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v>0</v>
      </c>
      <c r="AL50" s="18"/>
      <c r="AM50" s="71">
        <v>0</v>
      </c>
    </row>
    <row r="51" spans="1:43" s="222" customFormat="1" ht="15" customHeight="1">
      <c r="A51" s="218"/>
      <c r="B51" s="218"/>
      <c r="C51" s="219" t="s">
        <v>642</v>
      </c>
      <c r="D51" s="219"/>
      <c r="E51" s="233">
        <v>0</v>
      </c>
      <c r="F51" s="233">
        <v>0</v>
      </c>
      <c r="G51" s="233">
        <v>0</v>
      </c>
      <c r="H51" s="233">
        <v>0</v>
      </c>
      <c r="I51" s="233">
        <v>0</v>
      </c>
      <c r="J51" s="233">
        <v>0</v>
      </c>
      <c r="K51" s="233">
        <v>0</v>
      </c>
      <c r="L51" s="233">
        <v>0</v>
      </c>
      <c r="M51" s="233">
        <v>0</v>
      </c>
      <c r="N51" s="233">
        <v>0</v>
      </c>
      <c r="O51" s="233">
        <v>0</v>
      </c>
      <c r="P51" s="233">
        <v>0</v>
      </c>
      <c r="Q51" s="233">
        <v>0</v>
      </c>
      <c r="R51" s="233">
        <v>0</v>
      </c>
      <c r="S51" s="233">
        <v>0</v>
      </c>
      <c r="T51" s="233">
        <v>0</v>
      </c>
      <c r="U51" s="233">
        <v>0</v>
      </c>
      <c r="V51" s="233">
        <v>0</v>
      </c>
      <c r="W51" s="233">
        <v>0</v>
      </c>
      <c r="X51" s="233">
        <v>0</v>
      </c>
      <c r="Y51" s="233">
        <v>0</v>
      </c>
      <c r="Z51" s="233">
        <v>0</v>
      </c>
      <c r="AA51" s="233">
        <v>0</v>
      </c>
      <c r="AB51" s="233">
        <v>0</v>
      </c>
      <c r="AC51" s="233">
        <v>0</v>
      </c>
      <c r="AD51" s="233">
        <v>0</v>
      </c>
      <c r="AE51" s="233">
        <v>0</v>
      </c>
      <c r="AF51" s="233">
        <v>0</v>
      </c>
      <c r="AG51" s="233">
        <v>0</v>
      </c>
      <c r="AH51" s="233">
        <v>0</v>
      </c>
      <c r="AI51" s="233">
        <v>0</v>
      </c>
      <c r="AJ51" s="233">
        <v>0</v>
      </c>
      <c r="AK51" s="233">
        <v>0</v>
      </c>
      <c r="AL51" s="233"/>
      <c r="AM51" s="221">
        <v>0</v>
      </c>
    </row>
    <row r="52" spans="1:43" ht="15" customHeight="1">
      <c r="A52" s="11"/>
      <c r="B52" s="11"/>
      <c r="C52" s="18"/>
      <c r="D52" s="18"/>
      <c r="E52" s="18"/>
      <c r="F52" s="18"/>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71"/>
    </row>
    <row r="53" spans="1:43" ht="15" customHeight="1">
      <c r="A53" s="11"/>
      <c r="B53" s="11"/>
      <c r="C53" s="1" t="s">
        <v>599</v>
      </c>
      <c r="D53" s="1"/>
      <c r="E53" s="18"/>
      <c r="F53" s="18"/>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71"/>
    </row>
    <row r="54" spans="1:43" s="86" customFormat="1" ht="15" customHeight="1">
      <c r="A54" s="90"/>
      <c r="B54" s="90" t="s">
        <v>621</v>
      </c>
      <c r="C54" s="93" t="s">
        <v>622</v>
      </c>
      <c r="D54" s="93"/>
      <c r="E54" s="91">
        <v>45.382093206153797</v>
      </c>
      <c r="F54" s="91">
        <v>45.6103857676923</v>
      </c>
      <c r="G54" s="91">
        <v>46.275828482307702</v>
      </c>
      <c r="H54" s="91">
        <v>46.835893660769202</v>
      </c>
      <c r="I54" s="91">
        <v>47.142088798461501</v>
      </c>
      <c r="J54" s="91">
        <v>47.473972067692301</v>
      </c>
      <c r="K54" s="91">
        <v>47.798425192307697</v>
      </c>
      <c r="L54" s="91">
        <v>48.114874541538498</v>
      </c>
      <c r="M54" s="91">
        <v>48.441795669999998</v>
      </c>
      <c r="N54" s="91">
        <v>48.748298836153801</v>
      </c>
      <c r="O54" s="91">
        <v>49.035276131538502</v>
      </c>
      <c r="P54" s="91">
        <v>49.304835576923097</v>
      </c>
      <c r="Q54" s="91">
        <v>49.557295403846197</v>
      </c>
      <c r="R54" s="91">
        <v>49.806578120769203</v>
      </c>
      <c r="S54" s="91">
        <v>50.056068185384603</v>
      </c>
      <c r="T54" s="91">
        <v>50.304936209230803</v>
      </c>
      <c r="U54" s="91">
        <v>50.554695821538502</v>
      </c>
      <c r="V54" s="91">
        <v>50.804849390769199</v>
      </c>
      <c r="W54" s="91">
        <v>51.0566617253846</v>
      </c>
      <c r="X54" s="91">
        <v>51.308204510769201</v>
      </c>
      <c r="Y54" s="91">
        <v>51.559145993846201</v>
      </c>
      <c r="Z54" s="91">
        <v>51.810336291538498</v>
      </c>
      <c r="AA54" s="91">
        <v>52.060158107692303</v>
      </c>
      <c r="AB54" s="91">
        <v>52.311700894615399</v>
      </c>
      <c r="AC54" s="91">
        <v>52.561999604615401</v>
      </c>
      <c r="AD54" s="91">
        <v>52.812401989999998</v>
      </c>
      <c r="AE54" s="91">
        <v>53.062451884615399</v>
      </c>
      <c r="AF54" s="91">
        <v>53.3133311638462</v>
      </c>
      <c r="AG54" s="91">
        <v>53.5631737153846</v>
      </c>
      <c r="AH54" s="91">
        <v>53.814840908461498</v>
      </c>
      <c r="AI54" s="91">
        <v>54.065015209999999</v>
      </c>
      <c r="AJ54" s="91">
        <v>54.315935959999997</v>
      </c>
      <c r="AK54" s="91">
        <v>54.550648795384603</v>
      </c>
      <c r="AL54" s="91"/>
      <c r="AM54" s="89">
        <f t="shared" si="3"/>
        <v>5.0931569832948697E-3</v>
      </c>
    </row>
    <row r="55" spans="1:43" ht="15" customHeight="1">
      <c r="A55" s="11"/>
      <c r="B55" s="11"/>
      <c r="C55" s="63" t="s">
        <v>648</v>
      </c>
      <c r="D55" s="63"/>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v>0</v>
      </c>
      <c r="AL55" s="18"/>
      <c r="AM55" s="18">
        <v>0</v>
      </c>
    </row>
    <row r="56" spans="1:43" s="86" customFormat="1" ht="15" customHeight="1">
      <c r="A56" s="90"/>
      <c r="B56" s="90" t="s">
        <v>621</v>
      </c>
      <c r="C56" s="93" t="s">
        <v>624</v>
      </c>
      <c r="D56" s="93"/>
      <c r="E56" s="323">
        <f>'NG-weighted avg CEF2021'!E11</f>
        <v>9.5768153277037467</v>
      </c>
      <c r="F56" s="323">
        <f>'NG-weighted avg CEF2021'!F11</f>
        <v>8.7280643953973183</v>
      </c>
      <c r="G56" s="323">
        <f>'NG-weighted avg CEF2021'!G11</f>
        <v>9.792118056670871</v>
      </c>
      <c r="H56" s="323">
        <f>'NG-weighted avg CEF2021'!H11</f>
        <v>10.193289964275362</v>
      </c>
      <c r="I56" s="323">
        <f>'NG-weighted avg CEF2021'!I11</f>
        <v>10.523157607563022</v>
      </c>
      <c r="J56" s="323">
        <f>'NG-weighted avg CEF2021'!J11</f>
        <v>11.195084067369656</v>
      </c>
      <c r="K56" s="323">
        <f>'NG-weighted avg CEF2021'!K11</f>
        <v>11.772471882397806</v>
      </c>
      <c r="L56" s="323">
        <f>'NG-weighted avg CEF2021'!L11</f>
        <v>12.331378743908463</v>
      </c>
      <c r="M56" s="323">
        <f>'NG-weighted avg CEF2021'!M11</f>
        <v>12.877799565179343</v>
      </c>
      <c r="N56" s="323">
        <f>'NG-weighted avg CEF2021'!N11</f>
        <v>13.422550294438322</v>
      </c>
      <c r="O56" s="323">
        <f>'NG-weighted avg CEF2021'!O11</f>
        <v>13.938068300895182</v>
      </c>
      <c r="P56" s="323">
        <f>'NG-weighted avg CEF2021'!P11</f>
        <v>14.427347623528142</v>
      </c>
      <c r="Q56" s="323">
        <f>'NG-weighted avg CEF2021'!Q11</f>
        <v>14.900052422929745</v>
      </c>
      <c r="R56" s="323">
        <f>'NG-weighted avg CEF2021'!R11</f>
        <v>14.778167624095014</v>
      </c>
      <c r="S56" s="323">
        <f>'NG-weighted avg CEF2021'!S11</f>
        <v>14.689391162177291</v>
      </c>
      <c r="T56" s="323">
        <f>'NG-weighted avg CEF2021'!T11</f>
        <v>14.596647342705166</v>
      </c>
      <c r="U56" s="323">
        <f>'NG-weighted avg CEF2021'!U11</f>
        <v>14.530675736201795</v>
      </c>
      <c r="V56" s="323">
        <f>'NG-weighted avg CEF2021'!V11</f>
        <v>14.470483647314612</v>
      </c>
      <c r="W56" s="323">
        <f>'NG-weighted avg CEF2021'!W11</f>
        <v>14.42464565524091</v>
      </c>
      <c r="X56" s="323">
        <f>'NG-weighted avg CEF2021'!X11</f>
        <v>14.363032523160255</v>
      </c>
      <c r="Y56" s="323">
        <f>'NG-weighted avg CEF2021'!Y11</f>
        <v>14.310622436112832</v>
      </c>
      <c r="Z56" s="323">
        <f>'NG-weighted avg CEF2021'!Z11</f>
        <v>14.271650245192786</v>
      </c>
      <c r="AA56" s="323">
        <f>'NG-weighted avg CEF2021'!AA11</f>
        <v>14.237511949745032</v>
      </c>
      <c r="AB56" s="323">
        <f>'NG-weighted avg CEF2021'!AB11</f>
        <v>14.209322565006303</v>
      </c>
      <c r="AC56" s="323">
        <f>'NG-weighted avg CEF2021'!AC11</f>
        <v>14.198115507254379</v>
      </c>
      <c r="AD56" s="323">
        <f>'NG-weighted avg CEF2021'!AD11</f>
        <v>14.166111699527923</v>
      </c>
      <c r="AE56" s="323">
        <f>'NG-weighted avg CEF2021'!AE11</f>
        <v>14.138993527266926</v>
      </c>
      <c r="AF56" s="323">
        <f>'NG-weighted avg CEF2021'!AF11</f>
        <v>14.122221177252202</v>
      </c>
      <c r="AG56" s="323">
        <f>'NG-weighted avg CEF2021'!AG11</f>
        <v>14.104935323512265</v>
      </c>
      <c r="AH56" s="323">
        <f>'NG-weighted avg CEF2021'!AH11</f>
        <v>14.085768695239315</v>
      </c>
      <c r="AI56" s="323">
        <f>'NG-weighted avg CEF2021'!AI11</f>
        <v>14.060600482660675</v>
      </c>
      <c r="AJ56" s="323">
        <f>'NG-weighted avg CEF2021'!AJ11</f>
        <v>14.032854426825986</v>
      </c>
      <c r="AK56" s="323">
        <f>'NG-weighted avg CEF2021'!AK11</f>
        <v>14.000346766435031</v>
      </c>
      <c r="AL56" s="86" t="s">
        <v>682</v>
      </c>
      <c r="AM56" s="89">
        <f t="shared" si="3"/>
        <v>9.5745062226350961E-3</v>
      </c>
    </row>
    <row r="57" spans="1:43" ht="15" customHeight="1">
      <c r="A57" s="11"/>
      <c r="B57" s="11"/>
      <c r="C57" s="63" t="s">
        <v>625</v>
      </c>
      <c r="D57" s="63"/>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v>0</v>
      </c>
      <c r="AL57" s="45"/>
      <c r="AM57" s="71">
        <v>0</v>
      </c>
    </row>
    <row r="58" spans="1:43" s="201" customFormat="1" ht="15" customHeight="1">
      <c r="A58" s="197" t="s">
        <v>649</v>
      </c>
      <c r="B58" s="197" t="s">
        <v>650</v>
      </c>
      <c r="C58" s="198" t="s">
        <v>626</v>
      </c>
      <c r="D58" s="198"/>
      <c r="E58" s="199">
        <f>E39</f>
        <v>188.2770833333343</v>
      </c>
      <c r="F58" s="199">
        <f t="shared" ref="F58:AK58" si="5">F39</f>
        <v>181.20000000000073</v>
      </c>
      <c r="G58" s="199">
        <f t="shared" si="5"/>
        <v>174.12291666666715</v>
      </c>
      <c r="H58" s="199">
        <f t="shared" si="5"/>
        <v>167.04583333333358</v>
      </c>
      <c r="I58" s="199">
        <f t="shared" si="5"/>
        <v>159.96875000000182</v>
      </c>
      <c r="J58" s="199">
        <f t="shared" si="5"/>
        <v>152.89166666666824</v>
      </c>
      <c r="K58" s="199">
        <f t="shared" si="5"/>
        <v>145.81458333333467</v>
      </c>
      <c r="L58" s="199">
        <f t="shared" si="5"/>
        <v>138.73750000000109</v>
      </c>
      <c r="M58" s="199">
        <f t="shared" si="5"/>
        <v>131.66041666666752</v>
      </c>
      <c r="N58" s="199">
        <f t="shared" si="5"/>
        <v>124.58333333333394</v>
      </c>
      <c r="O58" s="199">
        <f t="shared" si="5"/>
        <v>117.50625000000036</v>
      </c>
      <c r="P58" s="199">
        <f t="shared" si="5"/>
        <v>110.42916666666861</v>
      </c>
      <c r="Q58" s="199">
        <f t="shared" si="5"/>
        <v>103.35208333333503</v>
      </c>
      <c r="R58" s="199">
        <f t="shared" si="5"/>
        <v>96.275000000001455</v>
      </c>
      <c r="S58" s="199">
        <f t="shared" si="5"/>
        <v>89.197916666667879</v>
      </c>
      <c r="T58" s="199">
        <f t="shared" si="5"/>
        <v>82.120833333334303</v>
      </c>
      <c r="U58" s="199">
        <f t="shared" si="5"/>
        <v>75.043750000000728</v>
      </c>
      <c r="V58" s="199">
        <f t="shared" si="5"/>
        <v>67.966666666667152</v>
      </c>
      <c r="W58" s="199">
        <f t="shared" si="5"/>
        <v>67.966666666667152</v>
      </c>
      <c r="X58" s="199">
        <f t="shared" si="5"/>
        <v>67.966666666667152</v>
      </c>
      <c r="Y58" s="199">
        <f t="shared" si="5"/>
        <v>67.966666666667152</v>
      </c>
      <c r="Z58" s="199">
        <f t="shared" si="5"/>
        <v>67.966666666667152</v>
      </c>
      <c r="AA58" s="199">
        <f t="shared" si="5"/>
        <v>67.966666666667152</v>
      </c>
      <c r="AB58" s="199">
        <f t="shared" si="5"/>
        <v>67.966666666667152</v>
      </c>
      <c r="AC58" s="199">
        <f t="shared" si="5"/>
        <v>67.966666666667152</v>
      </c>
      <c r="AD58" s="199">
        <f t="shared" si="5"/>
        <v>67.966666666667152</v>
      </c>
      <c r="AE58" s="199">
        <f t="shared" si="5"/>
        <v>67.966666666667152</v>
      </c>
      <c r="AF58" s="199">
        <f t="shared" si="5"/>
        <v>67.966666666667152</v>
      </c>
      <c r="AG58" s="199">
        <f t="shared" si="5"/>
        <v>67.966666666667152</v>
      </c>
      <c r="AH58" s="199">
        <f t="shared" si="5"/>
        <v>67.966666666667152</v>
      </c>
      <c r="AI58" s="199">
        <f t="shared" si="5"/>
        <v>67.966666666667152</v>
      </c>
      <c r="AJ58" s="199">
        <f t="shared" si="5"/>
        <v>67.966666666667152</v>
      </c>
      <c r="AK58" s="199">
        <f t="shared" si="5"/>
        <v>67.966666666667152</v>
      </c>
      <c r="AL58" s="199"/>
      <c r="AM58" s="200">
        <f t="shared" si="3"/>
        <v>-5.364056206993905E-2</v>
      </c>
    </row>
    <row r="59" spans="1:43" ht="15" customHeight="1">
      <c r="C59" s="63" t="s">
        <v>627</v>
      </c>
      <c r="D59" s="63"/>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v>0</v>
      </c>
      <c r="AL59" s="66"/>
      <c r="AM59" s="71">
        <v>0</v>
      </c>
      <c r="AN59" s="66"/>
      <c r="AO59" s="66"/>
      <c r="AP59" s="66"/>
      <c r="AQ59" s="66"/>
    </row>
    <row r="60" spans="1:43" s="86" customFormat="1" ht="15" customHeight="1">
      <c r="A60" s="86" t="s">
        <v>651</v>
      </c>
      <c r="B60" s="90" t="s">
        <v>652</v>
      </c>
      <c r="C60" s="93" t="s">
        <v>653</v>
      </c>
      <c r="D60" s="93"/>
      <c r="E60" s="91">
        <v>33.058613931538503</v>
      </c>
      <c r="F60" s="91">
        <v>32.484973780769202</v>
      </c>
      <c r="G60" s="91">
        <v>28.625242901538499</v>
      </c>
      <c r="H60" s="91">
        <v>33.814271124615402</v>
      </c>
      <c r="I60" s="91">
        <v>34.509285351538502</v>
      </c>
      <c r="J60" s="91">
        <v>35.866348006923097</v>
      </c>
      <c r="K60" s="91">
        <v>36.860522447692297</v>
      </c>
      <c r="L60" s="91">
        <v>37.918689320769197</v>
      </c>
      <c r="M60" s="91">
        <v>38.9851417153846</v>
      </c>
      <c r="N60" s="91">
        <v>39.919819060000002</v>
      </c>
      <c r="O60" s="91">
        <v>40.815448680769201</v>
      </c>
      <c r="P60" s="91">
        <v>41.653255938461498</v>
      </c>
      <c r="Q60" s="91">
        <v>42.470437536153803</v>
      </c>
      <c r="R60" s="91">
        <v>42.079343290769202</v>
      </c>
      <c r="S60" s="91">
        <v>41.710725726153797</v>
      </c>
      <c r="T60" s="91">
        <v>41.355506026153797</v>
      </c>
      <c r="U60" s="91">
        <v>41.062956600769198</v>
      </c>
      <c r="V60" s="91">
        <v>40.817916708461503</v>
      </c>
      <c r="W60" s="91">
        <v>40.625498692307701</v>
      </c>
      <c r="X60" s="91">
        <v>40.441454341538503</v>
      </c>
      <c r="Y60" s="91">
        <v>40.238282776153802</v>
      </c>
      <c r="Z60" s="91">
        <v>40.069751742307702</v>
      </c>
      <c r="AA60" s="91">
        <v>39.9080077846154</v>
      </c>
      <c r="AB60" s="91">
        <v>39.757898814615402</v>
      </c>
      <c r="AC60" s="91">
        <v>39.613695482307698</v>
      </c>
      <c r="AD60" s="91">
        <v>39.475045212307698</v>
      </c>
      <c r="AE60" s="91">
        <v>39.337100093076899</v>
      </c>
      <c r="AF60" s="91">
        <v>39.204091029230803</v>
      </c>
      <c r="AG60" s="91">
        <v>39.0677324992308</v>
      </c>
      <c r="AH60" s="91">
        <v>38.932784270769197</v>
      </c>
      <c r="AI60" s="91">
        <v>38.771128456923101</v>
      </c>
      <c r="AJ60" s="91">
        <v>38.6079741976923</v>
      </c>
      <c r="AK60" s="91">
        <v>38.4207566684615</v>
      </c>
      <c r="AL60" s="91"/>
      <c r="AM60" s="89">
        <f t="shared" si="3"/>
        <v>4.2292028563699303E-3</v>
      </c>
    </row>
    <row r="61" spans="1:43" ht="15" customHeight="1">
      <c r="C61" s="63" t="s">
        <v>629</v>
      </c>
      <c r="D61" s="63"/>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v>0</v>
      </c>
      <c r="AL61" s="46"/>
      <c r="AM61" s="71">
        <v>0</v>
      </c>
    </row>
    <row r="62" spans="1:43" ht="15" customHeight="1">
      <c r="A62" s="11"/>
      <c r="B62" s="11"/>
      <c r="C62" s="63" t="s">
        <v>630</v>
      </c>
      <c r="D62" s="63"/>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v>0</v>
      </c>
      <c r="AL62" s="46"/>
      <c r="AM62" s="71">
        <v>0</v>
      </c>
    </row>
    <row r="63" spans="1:43" s="176" customFormat="1" ht="15" customHeight="1">
      <c r="A63" s="173"/>
      <c r="B63" s="173"/>
      <c r="C63" s="174" t="s">
        <v>633</v>
      </c>
      <c r="D63" s="174"/>
      <c r="E63" s="175">
        <v>0</v>
      </c>
      <c r="F63" s="175">
        <v>0</v>
      </c>
      <c r="G63" s="175">
        <v>0</v>
      </c>
      <c r="H63" s="175">
        <v>0</v>
      </c>
      <c r="I63" s="175">
        <v>0</v>
      </c>
      <c r="J63" s="175">
        <v>0</v>
      </c>
      <c r="K63" s="175">
        <v>0</v>
      </c>
      <c r="L63" s="175">
        <v>0</v>
      </c>
      <c r="M63" s="175">
        <v>0</v>
      </c>
      <c r="N63" s="175">
        <v>0</v>
      </c>
      <c r="O63" s="175">
        <v>0</v>
      </c>
      <c r="P63" s="175">
        <v>0</v>
      </c>
      <c r="Q63" s="175">
        <v>0</v>
      </c>
      <c r="R63" s="175">
        <v>0</v>
      </c>
      <c r="S63" s="175">
        <v>0</v>
      </c>
      <c r="T63" s="175">
        <v>0</v>
      </c>
      <c r="U63" s="175">
        <v>0</v>
      </c>
      <c r="V63" s="175">
        <v>0</v>
      </c>
      <c r="W63" s="175">
        <v>0</v>
      </c>
      <c r="X63" s="175">
        <v>0</v>
      </c>
      <c r="Y63" s="175">
        <v>0</v>
      </c>
      <c r="Z63" s="175">
        <v>0</v>
      </c>
      <c r="AA63" s="175">
        <v>0</v>
      </c>
      <c r="AB63" s="175">
        <v>0</v>
      </c>
      <c r="AC63" s="175">
        <v>0</v>
      </c>
      <c r="AD63" s="175">
        <v>0</v>
      </c>
      <c r="AE63" s="175">
        <v>0</v>
      </c>
      <c r="AF63" s="175">
        <v>0</v>
      </c>
      <c r="AG63" s="175">
        <v>0</v>
      </c>
      <c r="AH63" s="175">
        <v>0</v>
      </c>
      <c r="AI63" s="175">
        <v>0</v>
      </c>
      <c r="AJ63" s="175">
        <v>0</v>
      </c>
      <c r="AK63" s="175">
        <v>0</v>
      </c>
      <c r="AL63" s="175"/>
      <c r="AM63" s="223">
        <v>0</v>
      </c>
    </row>
    <row r="64" spans="1:43">
      <c r="A64" s="11"/>
      <c r="B64" s="11"/>
      <c r="C64" s="63" t="s">
        <v>634</v>
      </c>
      <c r="D64" s="63"/>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v>0</v>
      </c>
      <c r="AL64" s="45"/>
      <c r="AM64" s="71">
        <v>0</v>
      </c>
    </row>
    <row r="65" spans="1:39" ht="15" customHeight="1">
      <c r="A65" s="11"/>
      <c r="B65" s="11"/>
      <c r="C65" s="63" t="s">
        <v>635</v>
      </c>
      <c r="D65" s="63"/>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c r="AM65" s="71">
        <v>0</v>
      </c>
    </row>
    <row r="66" spans="1:39" ht="15" customHeight="1">
      <c r="A66" s="11"/>
      <c r="B66" s="11"/>
      <c r="C66" s="63" t="s">
        <v>636</v>
      </c>
      <c r="D66" s="63"/>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c r="AM66" s="71">
        <v>0</v>
      </c>
    </row>
    <row r="67" spans="1:39" s="181" customFormat="1" ht="15" customHeight="1">
      <c r="A67" s="178"/>
      <c r="B67" s="178"/>
      <c r="C67" s="179" t="s">
        <v>637</v>
      </c>
      <c r="D67" s="179"/>
      <c r="E67" s="177" cm="1">
        <f t="array" ref="E67">TREND($G$67:$K$67,$G$13:$K$13,E$13)</f>
        <v>3.0059999999998581</v>
      </c>
      <c r="F67" s="177" cm="1">
        <f t="array" ref="F67">TREND($G$67:$K$67,$G$13:$K$13,F$13)</f>
        <v>3.6699999999998454</v>
      </c>
      <c r="G67" s="177">
        <f>'EIA projections'!C24</f>
        <v>5.25</v>
      </c>
      <c r="H67" s="177">
        <f>'EIA projections'!D24</f>
        <v>4.09</v>
      </c>
      <c r="I67" s="177">
        <f>'EIA projections'!E24</f>
        <v>5.16</v>
      </c>
      <c r="J67" s="177">
        <f>'EIA projections'!F24</f>
        <v>6.39</v>
      </c>
      <c r="K67" s="177">
        <f>'EIA projections'!G24</f>
        <v>7.42</v>
      </c>
      <c r="L67" s="177">
        <f>'EIA projections'!H24</f>
        <v>8.08</v>
      </c>
      <c r="M67" s="177">
        <f>'EIA projections'!I24</f>
        <v>8.8000000000000007</v>
      </c>
      <c r="N67" s="177">
        <f>'EIA projections'!J24</f>
        <v>9.27</v>
      </c>
      <c r="O67" s="177">
        <f>'EIA projections'!K24</f>
        <v>9.3800000000000008</v>
      </c>
      <c r="P67" s="177">
        <f>'EIA projections'!L24</f>
        <v>9.6300000000000008</v>
      </c>
      <c r="Q67" s="177">
        <f>'EIA projections'!M24</f>
        <v>9.98</v>
      </c>
      <c r="R67" s="177">
        <f>'EIA projections'!N24</f>
        <v>10.06</v>
      </c>
      <c r="S67" s="177">
        <f>'EIA projections'!O24</f>
        <v>10.32</v>
      </c>
      <c r="T67" s="177">
        <f>'EIA projections'!P24</f>
        <v>10.49</v>
      </c>
      <c r="U67" s="177">
        <f>'EIA projections'!Q24</f>
        <v>10.66</v>
      </c>
      <c r="V67" s="177">
        <f>'EIA projections'!R24</f>
        <v>10.57</v>
      </c>
      <c r="W67" s="177">
        <f>'EIA projections'!S24</f>
        <v>10.58</v>
      </c>
      <c r="X67" s="177">
        <f>'EIA projections'!T24</f>
        <v>10.76</v>
      </c>
      <c r="Y67" s="177">
        <f>'EIA projections'!U24</f>
        <v>10.94</v>
      </c>
      <c r="Z67" s="177">
        <f>'EIA projections'!V24</f>
        <v>10.93</v>
      </c>
      <c r="AA67" s="177">
        <f>'EIA projections'!W24</f>
        <v>11.26</v>
      </c>
      <c r="AB67" s="177">
        <f>'EIA projections'!X24</f>
        <v>11.4</v>
      </c>
      <c r="AC67" s="177">
        <f>'EIA projections'!Y24</f>
        <v>11.53</v>
      </c>
      <c r="AD67" s="177">
        <f>'EIA projections'!Z24</f>
        <v>11.65</v>
      </c>
      <c r="AE67" s="177">
        <f>'EIA projections'!AA24</f>
        <v>11.9</v>
      </c>
      <c r="AF67" s="177">
        <f>'EIA projections'!AB24</f>
        <v>12.08</v>
      </c>
      <c r="AG67" s="177">
        <f>'EIA projections'!AC24</f>
        <v>12.28</v>
      </c>
      <c r="AH67" s="177">
        <f>'EIA projections'!AD24</f>
        <v>12.4</v>
      </c>
      <c r="AI67" s="177">
        <f>'EIA projections'!AE24</f>
        <v>12.43</v>
      </c>
      <c r="AJ67" s="177">
        <f>'EIA projections'!AF24</f>
        <v>12.58</v>
      </c>
      <c r="AK67" s="177">
        <f>'EIA projections'!AG24</f>
        <v>12.68</v>
      </c>
      <c r="AL67" s="177"/>
      <c r="AM67" s="180">
        <f t="shared" si="3"/>
        <v>2.3119204664946328E-2</v>
      </c>
    </row>
    <row r="68" spans="1:39" s="105" customFormat="1" ht="15" customHeight="1">
      <c r="A68" s="105" t="s">
        <v>654</v>
      </c>
      <c r="B68" s="105" t="s">
        <v>621</v>
      </c>
      <c r="C68" s="106" t="s">
        <v>640</v>
      </c>
      <c r="D68" s="106"/>
      <c r="E68" s="107">
        <f>'Propane Auto Prices '!G6</f>
        <v>87.503846153846155</v>
      </c>
      <c r="F68" s="107">
        <f>'Propane Auto Prices '!H6</f>
        <v>89.466037735849099</v>
      </c>
      <c r="G68" s="107">
        <f>'Propane Auto Prices '!I6</f>
        <v>89.203921568627408</v>
      </c>
      <c r="H68" s="107">
        <f>'Propane Auto Prices '!J6</f>
        <v>93.688235294117661</v>
      </c>
      <c r="I68" s="107">
        <f>H68</f>
        <v>93.688235294117661</v>
      </c>
      <c r="J68" s="107">
        <f t="shared" ref="J68:AK68" si="6">I68</f>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 t="shared" si="6"/>
        <v>93.688235294117661</v>
      </c>
      <c r="AA68" s="107">
        <f>Z68</f>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f t="shared" si="6"/>
        <v>93.688235294117661</v>
      </c>
      <c r="AL68" s="107"/>
      <c r="AM68" s="104">
        <f t="shared" si="3"/>
        <v>2.0003123224068826E-3</v>
      </c>
    </row>
    <row r="69" spans="1:39">
      <c r="C69" s="63" t="s">
        <v>641</v>
      </c>
      <c r="D69" s="63"/>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v>0</v>
      </c>
      <c r="AL69" s="66"/>
      <c r="AM69" s="71">
        <v>0</v>
      </c>
    </row>
    <row r="70" spans="1:39" s="222" customFormat="1" ht="15" customHeight="1">
      <c r="C70" s="234" t="s">
        <v>642</v>
      </c>
      <c r="D70" s="234"/>
      <c r="E70" s="235">
        <f>E32</f>
        <v>0.17246166263115459</v>
      </c>
      <c r="F70" s="235">
        <f t="shared" ref="F70:AK70" si="7">F32</f>
        <v>0.1692413236481034</v>
      </c>
      <c r="G70" s="235">
        <f t="shared" si="7"/>
        <v>0.16602098466505222</v>
      </c>
      <c r="H70" s="235">
        <f t="shared" si="7"/>
        <v>0.16280064568200192</v>
      </c>
      <c r="I70" s="235">
        <f t="shared" si="7"/>
        <v>0.15958030669895074</v>
      </c>
      <c r="J70" s="235">
        <f t="shared" si="7"/>
        <v>0.15635996771589955</v>
      </c>
      <c r="K70" s="235">
        <f t="shared" si="7"/>
        <v>0.15313962873284925</v>
      </c>
      <c r="L70" s="235">
        <f t="shared" si="7"/>
        <v>0.14991928974979807</v>
      </c>
      <c r="M70" s="235">
        <f t="shared" si="7"/>
        <v>0.14669895076674777</v>
      </c>
      <c r="N70" s="235">
        <f t="shared" si="7"/>
        <v>0.14347861178369659</v>
      </c>
      <c r="O70" s="235">
        <f t="shared" si="7"/>
        <v>0.1402582728006454</v>
      </c>
      <c r="P70" s="235">
        <f t="shared" si="7"/>
        <v>0.1370379338175951</v>
      </c>
      <c r="Q70" s="235">
        <f t="shared" si="7"/>
        <v>0.13381759483454392</v>
      </c>
      <c r="R70" s="235">
        <f t="shared" si="7"/>
        <v>0.13059725585149362</v>
      </c>
      <c r="S70" s="235">
        <f t="shared" si="7"/>
        <v>0.12737691686844244</v>
      </c>
      <c r="T70" s="235">
        <f t="shared" si="7"/>
        <v>0.12415657788539125</v>
      </c>
      <c r="U70" s="235">
        <f t="shared" si="7"/>
        <v>0.12093623890234095</v>
      </c>
      <c r="V70" s="235">
        <f t="shared" si="7"/>
        <v>0.11771589991928977</v>
      </c>
      <c r="W70" s="235">
        <f t="shared" si="7"/>
        <v>0.11449556093623858</v>
      </c>
      <c r="X70" s="235">
        <f t="shared" si="7"/>
        <v>0.11127522195318829</v>
      </c>
      <c r="Y70" s="235">
        <f t="shared" si="7"/>
        <v>0.1080548829701371</v>
      </c>
      <c r="Z70" s="235">
        <f t="shared" si="7"/>
        <v>0.1048345439870868</v>
      </c>
      <c r="AA70" s="235">
        <f t="shared" si="7"/>
        <v>0.10161420500403562</v>
      </c>
      <c r="AB70" s="235">
        <f t="shared" si="7"/>
        <v>9.8393866020984433E-2</v>
      </c>
      <c r="AC70" s="235">
        <f t="shared" si="7"/>
        <v>9.5173527037934136E-2</v>
      </c>
      <c r="AD70" s="235">
        <f t="shared" si="7"/>
        <v>9.1953188054882951E-2</v>
      </c>
      <c r="AE70" s="235">
        <f t="shared" si="7"/>
        <v>8.8732849071831765E-2</v>
      </c>
      <c r="AF70" s="235">
        <f t="shared" si="7"/>
        <v>8.5512510088781468E-2</v>
      </c>
      <c r="AG70" s="235">
        <f t="shared" si="7"/>
        <v>8.2292171105730283E-2</v>
      </c>
      <c r="AH70" s="235">
        <f t="shared" si="7"/>
        <v>7.9071832122679986E-2</v>
      </c>
      <c r="AI70" s="235">
        <f t="shared" si="7"/>
        <v>7.5851493139628801E-2</v>
      </c>
      <c r="AJ70" s="235">
        <f t="shared" si="7"/>
        <v>7.2631154156577615E-2</v>
      </c>
      <c r="AK70" s="235">
        <f t="shared" si="7"/>
        <v>6.9410815173527318E-2</v>
      </c>
      <c r="AL70" s="235"/>
      <c r="AM70" s="221">
        <v>0</v>
      </c>
    </row>
    <row r="71" spans="1:39">
      <c r="C71" s="18"/>
      <c r="D71" s="18"/>
      <c r="E71" s="46"/>
      <c r="F71" s="16"/>
      <c r="AM71" s="71"/>
    </row>
    <row r="72" spans="1:39" ht="15" customHeight="1">
      <c r="A72" s="11"/>
      <c r="B72" s="11"/>
      <c r="C72" s="1" t="s">
        <v>600</v>
      </c>
      <c r="D72" s="1"/>
      <c r="E72" s="18"/>
      <c r="F72" s="18"/>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71"/>
    </row>
    <row r="73" spans="1:39" s="86" customFormat="1" ht="15" customHeight="1">
      <c r="A73" s="90"/>
      <c r="B73" s="90" t="s">
        <v>621</v>
      </c>
      <c r="C73" s="93" t="s">
        <v>622</v>
      </c>
      <c r="D73" s="93"/>
      <c r="E73" s="91">
        <v>34.896941986923103</v>
      </c>
      <c r="F73" s="91">
        <v>35.064679726153798</v>
      </c>
      <c r="G73" s="91">
        <v>35.7301224407692</v>
      </c>
      <c r="H73" s="91">
        <v>36.290187619230799</v>
      </c>
      <c r="I73" s="91">
        <v>36.596382756923099</v>
      </c>
      <c r="J73" s="91">
        <v>36.9282660261538</v>
      </c>
      <c r="K73" s="91">
        <v>37.252293960000003</v>
      </c>
      <c r="L73" s="91">
        <v>37.568316473846203</v>
      </c>
      <c r="M73" s="91">
        <v>37.894380633846197</v>
      </c>
      <c r="N73" s="91">
        <v>38.199593379230798</v>
      </c>
      <c r="O73" s="91">
        <v>38.484843464615402</v>
      </c>
      <c r="P73" s="91">
        <v>38.752235553846198</v>
      </c>
      <c r="Q73" s="91">
        <v>39.002084501538498</v>
      </c>
      <c r="R73" s="91">
        <v>39.244782633076902</v>
      </c>
      <c r="S73" s="91">
        <v>39.4876727584615</v>
      </c>
      <c r="T73" s="91">
        <v>39.729986889999999</v>
      </c>
      <c r="U73" s="91">
        <v>39.973126614615403</v>
      </c>
      <c r="V73" s="91">
        <v>40.216631133076902</v>
      </c>
      <c r="W73" s="91">
        <v>40.461671635384597</v>
      </c>
      <c r="X73" s="91">
        <v>40.7064625415385</v>
      </c>
      <c r="Y73" s="91">
        <v>40.950696652307698</v>
      </c>
      <c r="Z73" s="91">
        <v>41.1951611615385</v>
      </c>
      <c r="AA73" s="91">
        <v>41.438358483076897</v>
      </c>
      <c r="AB73" s="91">
        <v>41.683149389230799</v>
      </c>
      <c r="AC73" s="91">
        <v>41.9267883069231</v>
      </c>
      <c r="AD73" s="91">
        <v>42.170523223076898</v>
      </c>
      <c r="AE73" s="91">
        <v>42.413931743846199</v>
      </c>
      <c r="AF73" s="91">
        <v>42.658108256153803</v>
      </c>
      <c r="AG73" s="91">
        <v>42.901324779230798</v>
      </c>
      <c r="AH73" s="91">
        <v>43.146230882307698</v>
      </c>
      <c r="AI73" s="91">
        <v>43.389754602307697</v>
      </c>
      <c r="AJ73" s="91">
        <v>43.633969512307701</v>
      </c>
      <c r="AK73" s="91">
        <v>43.8621658976923</v>
      </c>
      <c r="AL73" s="91"/>
      <c r="AM73" s="89">
        <f t="shared" si="3"/>
        <v>6.1937992865004473E-3</v>
      </c>
    </row>
    <row r="74" spans="1:39" ht="15" customHeight="1">
      <c r="A74" s="11"/>
      <c r="B74" s="11"/>
      <c r="C74" s="63" t="s">
        <v>623</v>
      </c>
      <c r="D74" s="63"/>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v>0</v>
      </c>
      <c r="AL74" s="28"/>
      <c r="AM74" s="71">
        <v>0</v>
      </c>
    </row>
    <row r="75" spans="1:39" s="86" customFormat="1" ht="15" customHeight="1">
      <c r="A75" s="90"/>
      <c r="B75" s="90" t="s">
        <v>621</v>
      </c>
      <c r="C75" s="93" t="s">
        <v>624</v>
      </c>
      <c r="D75" s="93"/>
      <c r="E75" s="323">
        <f>'NG-weighted avg CEF2021'!E9</f>
        <v>7.2697678961647876</v>
      </c>
      <c r="F75" s="323">
        <f>'NG-weighted avg CEF2021'!F9</f>
        <v>6.0692886785336926</v>
      </c>
      <c r="G75" s="323">
        <f>'NG-weighted avg CEF2021'!G9</f>
        <v>6.8668242757633084</v>
      </c>
      <c r="H75" s="323">
        <f>'NG-weighted avg CEF2021'!H9</f>
        <v>7.3007072517064122</v>
      </c>
      <c r="I75" s="323">
        <f>'NG-weighted avg CEF2021'!I9</f>
        <v>7.6780807688431052</v>
      </c>
      <c r="J75" s="323">
        <f>'NG-weighted avg CEF2021'!J9</f>
        <v>8.3764756050791327</v>
      </c>
      <c r="K75" s="323">
        <f>'NG-weighted avg CEF2021'!K9</f>
        <v>8.9730100556120789</v>
      </c>
      <c r="L75" s="323">
        <f>'NG-weighted avg CEF2021'!L9</f>
        <v>9.5404178067844416</v>
      </c>
      <c r="M75" s="323">
        <f>'NG-weighted avg CEF2021'!M9</f>
        <v>10.095321520639365</v>
      </c>
      <c r="N75" s="323">
        <f>'NG-weighted avg CEF2021'!N9</f>
        <v>10.646768333970027</v>
      </c>
      <c r="O75" s="323">
        <f>'NG-weighted avg CEF2021'!O9</f>
        <v>11.177783000274877</v>
      </c>
      <c r="P75" s="323">
        <f>'NG-weighted avg CEF2021'!P9</f>
        <v>11.682103476733309</v>
      </c>
      <c r="Q75" s="323">
        <f>'NG-weighted avg CEF2021'!Q9</f>
        <v>12.167948894885381</v>
      </c>
      <c r="R75" s="323">
        <f>'NG-weighted avg CEF2021'!R9</f>
        <v>12.059125417476858</v>
      </c>
      <c r="S75" s="323">
        <f>'NG-weighted avg CEF2021'!S9</f>
        <v>11.973326162008808</v>
      </c>
      <c r="T75" s="323">
        <f>'NG-weighted avg CEF2021'!T9</f>
        <v>11.88796091430212</v>
      </c>
      <c r="U75" s="323">
        <f>'NG-weighted avg CEF2021'!U9</f>
        <v>11.828344191544399</v>
      </c>
      <c r="V75" s="323">
        <f>'NG-weighted avg CEF2021'!V9</f>
        <v>11.774236385138044</v>
      </c>
      <c r="W75" s="323">
        <f>'NG-weighted avg CEF2021'!W9</f>
        <v>11.732035294932711</v>
      </c>
      <c r="X75" s="323">
        <f>'NG-weighted avg CEF2021'!X9</f>
        <v>11.67790432239395</v>
      </c>
      <c r="Y75" s="323">
        <f>'NG-weighted avg CEF2021'!Y9</f>
        <v>11.626624513196786</v>
      </c>
      <c r="Z75" s="323">
        <f>'NG-weighted avg CEF2021'!Z9</f>
        <v>11.58379526271643</v>
      </c>
      <c r="AA75" s="323">
        <f>'NG-weighted avg CEF2021'!AA9</f>
        <v>11.551120625772262</v>
      </c>
      <c r="AB75" s="323">
        <f>'NG-weighted avg CEF2021'!AB9</f>
        <v>11.522181332258567</v>
      </c>
      <c r="AC75" s="323">
        <f>'NG-weighted avg CEF2021'!AC9</f>
        <v>11.505267254589361</v>
      </c>
      <c r="AD75" s="323">
        <f>'NG-weighted avg CEF2021'!AD9</f>
        <v>11.474318329554468</v>
      </c>
      <c r="AE75" s="323">
        <f>'NG-weighted avg CEF2021'!AE9</f>
        <v>11.44423496721188</v>
      </c>
      <c r="AF75" s="323">
        <f>'NG-weighted avg CEF2021'!AF9</f>
        <v>11.422544791199524</v>
      </c>
      <c r="AG75" s="323">
        <f>'NG-weighted avg CEF2021'!AG9</f>
        <v>11.399435044584479</v>
      </c>
      <c r="AH75" s="323">
        <f>'NG-weighted avg CEF2021'!AH9</f>
        <v>11.374617193471797</v>
      </c>
      <c r="AI75" s="323">
        <f>'NG-weighted avg CEF2021'!AI9</f>
        <v>11.342857624217121</v>
      </c>
      <c r="AJ75" s="323">
        <f>'NG-weighted avg CEF2021'!AJ9</f>
        <v>11.3079423697165</v>
      </c>
      <c r="AK75" s="323">
        <f>'NG-weighted avg CEF2021'!AK9</f>
        <v>11.267352296346271</v>
      </c>
      <c r="AL75" s="86" t="s">
        <v>682</v>
      </c>
      <c r="AM75" s="89">
        <f t="shared" si="3"/>
        <v>1.0751320987531659E-2</v>
      </c>
    </row>
    <row r="76" spans="1:39" ht="15" customHeight="1">
      <c r="C76" s="63" t="s">
        <v>625</v>
      </c>
      <c r="D76" s="63"/>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v>0</v>
      </c>
      <c r="AL76" s="66"/>
      <c r="AM76" s="71">
        <v>0</v>
      </c>
    </row>
    <row r="77" spans="1:39" ht="15" customHeight="1">
      <c r="A77" s="11"/>
      <c r="B77" s="11"/>
      <c r="C77" s="63" t="s">
        <v>626</v>
      </c>
      <c r="D77" s="63"/>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v>0</v>
      </c>
      <c r="AL77" s="66"/>
      <c r="AM77" s="71">
        <v>0</v>
      </c>
    </row>
    <row r="78" spans="1:39" ht="15" customHeight="1">
      <c r="A78" s="11"/>
      <c r="B78" s="11"/>
      <c r="C78" s="63" t="s">
        <v>627</v>
      </c>
      <c r="D78" s="63"/>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v>0</v>
      </c>
      <c r="AL78" s="66"/>
      <c r="AM78" s="71">
        <v>0</v>
      </c>
    </row>
    <row r="79" spans="1:39" s="86" customFormat="1">
      <c r="A79" s="94"/>
      <c r="B79" s="90" t="s">
        <v>655</v>
      </c>
      <c r="C79" s="93" t="s">
        <v>628</v>
      </c>
      <c r="D79" s="93"/>
      <c r="E79" s="91">
        <v>30.2856966753846</v>
      </c>
      <c r="F79" s="91">
        <v>29.742818726923101</v>
      </c>
      <c r="G79" s="91">
        <v>26.290224273076898</v>
      </c>
      <c r="H79" s="91">
        <v>31.068149597692301</v>
      </c>
      <c r="I79" s="91">
        <v>31.757258186923099</v>
      </c>
      <c r="J79" s="91">
        <v>33.086643674615402</v>
      </c>
      <c r="K79" s="91">
        <v>34.070681573076897</v>
      </c>
      <c r="L79" s="91">
        <v>35.110867101538503</v>
      </c>
      <c r="M79" s="91">
        <v>36.156164973076898</v>
      </c>
      <c r="N79" s="91">
        <v>37.079648049230798</v>
      </c>
      <c r="O79" s="91">
        <v>37.9643478330769</v>
      </c>
      <c r="P79" s="91">
        <v>38.792282980000003</v>
      </c>
      <c r="Q79" s="91">
        <v>39.599416179230801</v>
      </c>
      <c r="R79" s="91">
        <v>39.216871886923101</v>
      </c>
      <c r="S79" s="91">
        <v>38.856451700000001</v>
      </c>
      <c r="T79" s="91">
        <v>38.509253090000001</v>
      </c>
      <c r="U79" s="91">
        <v>38.222344870769199</v>
      </c>
      <c r="V79" s="91">
        <v>37.98100702</v>
      </c>
      <c r="W79" s="91">
        <v>37.790087449230803</v>
      </c>
      <c r="X79" s="91">
        <v>37.607100824615401</v>
      </c>
      <c r="Y79" s="91">
        <v>37.406044711538499</v>
      </c>
      <c r="Z79" s="91">
        <v>37.238483260000002</v>
      </c>
      <c r="AA79" s="91">
        <v>37.077973316153802</v>
      </c>
      <c r="AB79" s="91">
        <v>36.928922072307699</v>
      </c>
      <c r="AC79" s="91">
        <v>36.785512034615401</v>
      </c>
      <c r="AD79" s="91">
        <v>36.647390627692303</v>
      </c>
      <c r="AE79" s="91">
        <v>36.510238803076902</v>
      </c>
      <c r="AF79" s="91">
        <v>36.3778467461538</v>
      </c>
      <c r="AG79" s="91">
        <v>36.242105223076898</v>
      </c>
      <c r="AH79" s="91">
        <v>36.107509569999998</v>
      </c>
      <c r="AI79" s="91">
        <v>35.947792920769203</v>
      </c>
      <c r="AJ79" s="91">
        <v>35.786577826153803</v>
      </c>
      <c r="AK79" s="91">
        <v>35.602092756153802</v>
      </c>
      <c r="AL79" s="91"/>
      <c r="AM79" s="89">
        <f t="shared" si="3"/>
        <v>4.5250966745659675E-3</v>
      </c>
    </row>
    <row r="80" spans="1:39" ht="15" customHeight="1">
      <c r="C80" s="63" t="s">
        <v>629</v>
      </c>
      <c r="D80" s="63"/>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v>0</v>
      </c>
      <c r="AL80" s="66"/>
      <c r="AM80" s="71">
        <v>0</v>
      </c>
    </row>
    <row r="81" spans="1:39" ht="15" customHeight="1">
      <c r="C81" s="63" t="s">
        <v>630</v>
      </c>
      <c r="D81" s="63"/>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v>0</v>
      </c>
      <c r="AL81" s="66"/>
      <c r="AM81" s="71">
        <v>0</v>
      </c>
    </row>
    <row r="82" spans="1:39" ht="15" customHeight="1">
      <c r="A82" s="11"/>
      <c r="B82" s="11" t="s">
        <v>621</v>
      </c>
      <c r="C82" s="63" t="s">
        <v>633</v>
      </c>
      <c r="D82" s="63"/>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c r="AM82" s="71">
        <v>0</v>
      </c>
    </row>
    <row r="83" spans="1:39" s="164" customFormat="1" ht="15" customHeight="1">
      <c r="A83" s="160"/>
      <c r="B83" s="160" t="s">
        <v>656</v>
      </c>
      <c r="C83" s="161" t="s">
        <v>634</v>
      </c>
      <c r="D83" s="161"/>
      <c r="E83" s="162">
        <f>F83</f>
        <v>1.6500000000000001E-5</v>
      </c>
      <c r="F83" s="162">
        <f>G83</f>
        <v>1.6500000000000001E-5</v>
      </c>
      <c r="G83" s="163">
        <f>'Other Fuels'!D26</f>
        <v>1.6500000000000001E-5</v>
      </c>
      <c r="H83" s="163">
        <f>'Other Fuels'!E26</f>
        <v>1.6500000000000001E-5</v>
      </c>
      <c r="I83" s="163">
        <f>'Other Fuels'!F26</f>
        <v>1.6500000000000001E-5</v>
      </c>
      <c r="J83" s="163">
        <f>'Other Fuels'!G26</f>
        <v>1.6500000000000001E-5</v>
      </c>
      <c r="K83" s="163">
        <f>'Other Fuels'!H26</f>
        <v>1.6500000000000001E-5</v>
      </c>
      <c r="L83" s="163">
        <f>'Other Fuels'!I26</f>
        <v>1.6500000000000001E-5</v>
      </c>
      <c r="M83" s="163">
        <f>'Other Fuels'!J26</f>
        <v>1.6500000000000001E-5</v>
      </c>
      <c r="N83" s="163">
        <f>'Other Fuels'!K26</f>
        <v>1.6500000000000001E-5</v>
      </c>
      <c r="O83" s="163">
        <f>'Other Fuels'!L26</f>
        <v>1.6500000000000001E-5</v>
      </c>
      <c r="P83" s="163">
        <f>'Other Fuels'!M26</f>
        <v>1.6500000000000001E-5</v>
      </c>
      <c r="Q83" s="163">
        <f>'Other Fuels'!N26</f>
        <v>1.6500000000000001E-5</v>
      </c>
      <c r="R83" s="163">
        <f>'Other Fuels'!O26</f>
        <v>1.6500000000000001E-5</v>
      </c>
      <c r="S83" s="163">
        <f>'Other Fuels'!P26</f>
        <v>1.6500000000000001E-5</v>
      </c>
      <c r="T83" s="163">
        <f>'Other Fuels'!Q26</f>
        <v>1.6500000000000001E-5</v>
      </c>
      <c r="U83" s="163">
        <f>'Other Fuels'!R26</f>
        <v>1.6500000000000001E-5</v>
      </c>
      <c r="V83" s="163">
        <f>'Other Fuels'!S26</f>
        <v>1.6500000000000001E-5</v>
      </c>
      <c r="W83" s="163">
        <f>'Other Fuels'!T26</f>
        <v>1.6500000000000001E-5</v>
      </c>
      <c r="X83" s="163">
        <f>'Other Fuels'!U26</f>
        <v>1.6500000000000001E-5</v>
      </c>
      <c r="Y83" s="163">
        <f>'Other Fuels'!V26</f>
        <v>1.6500000000000001E-5</v>
      </c>
      <c r="Z83" s="163">
        <f>'Other Fuels'!W26</f>
        <v>1.6500000000000001E-5</v>
      </c>
      <c r="AA83" s="163">
        <f>'Other Fuels'!X26</f>
        <v>1.6500000000000001E-5</v>
      </c>
      <c r="AB83" s="163">
        <f>'Other Fuels'!Y26</f>
        <v>1.6500000000000001E-5</v>
      </c>
      <c r="AC83" s="163">
        <f>'Other Fuels'!Z26</f>
        <v>1.6500000000000001E-5</v>
      </c>
      <c r="AD83" s="163">
        <f>'Other Fuels'!AA26</f>
        <v>1.6500000000000001E-5</v>
      </c>
      <c r="AE83" s="163">
        <f>'Other Fuels'!AB26</f>
        <v>1.6500000000000001E-5</v>
      </c>
      <c r="AF83" s="163">
        <f>'Other Fuels'!AC26</f>
        <v>1.6500000000000001E-5</v>
      </c>
      <c r="AG83" s="163">
        <f>'Other Fuels'!AD26</f>
        <v>1.6500000000000001E-5</v>
      </c>
      <c r="AH83" s="163">
        <f>'Other Fuels'!AE26</f>
        <v>1.6500000000000001E-5</v>
      </c>
      <c r="AI83" s="163">
        <f>'Other Fuels'!AF26</f>
        <v>1.6500000000000001E-5</v>
      </c>
      <c r="AJ83" s="163">
        <f>'Other Fuels'!AG26</f>
        <v>1.6500000000000001E-5</v>
      </c>
      <c r="AK83" s="163">
        <f>'Other Fuels'!AH26</f>
        <v>1.6500000000000001E-5</v>
      </c>
      <c r="AL83" s="163"/>
      <c r="AM83" s="159">
        <v>0</v>
      </c>
    </row>
    <row r="84" spans="1:39" ht="15" customHeight="1">
      <c r="A84" s="11"/>
      <c r="B84" s="11"/>
      <c r="C84" s="63" t="s">
        <v>635</v>
      </c>
      <c r="D84" s="63"/>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v>0</v>
      </c>
      <c r="AL84" s="28"/>
      <c r="AM84" s="71">
        <v>0</v>
      </c>
    </row>
    <row r="85" spans="1:39" ht="15" customHeight="1">
      <c r="A85" s="11"/>
      <c r="B85" s="11"/>
      <c r="C85" s="63" t="s">
        <v>636</v>
      </c>
      <c r="D85" s="63"/>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c r="AM85" s="71">
        <v>0</v>
      </c>
    </row>
    <row r="86" spans="1:39" ht="15" customHeight="1">
      <c r="A86" s="11"/>
      <c r="B86" s="11" t="s">
        <v>621</v>
      </c>
      <c r="C86" s="63" t="s">
        <v>637</v>
      </c>
      <c r="D86" s="63"/>
      <c r="E86">
        <v>0</v>
      </c>
      <c r="F86"/>
      <c r="G86"/>
      <c r="H86"/>
      <c r="I86"/>
      <c r="J86"/>
      <c r="K86"/>
      <c r="L86"/>
      <c r="M86"/>
      <c r="N86"/>
      <c r="O86"/>
      <c r="P86"/>
      <c r="Q86"/>
      <c r="R86"/>
      <c r="S86"/>
      <c r="T86"/>
      <c r="U86"/>
      <c r="V86"/>
      <c r="W86"/>
      <c r="X86"/>
      <c r="Y86"/>
      <c r="Z86"/>
      <c r="AA86"/>
      <c r="AB86"/>
      <c r="AC86"/>
      <c r="AD86"/>
      <c r="AE86"/>
      <c r="AF86"/>
      <c r="AG86"/>
      <c r="AH86"/>
      <c r="AI86"/>
      <c r="AJ86"/>
      <c r="AK86"/>
      <c r="AL86"/>
      <c r="AM86" s="71">
        <v>0</v>
      </c>
    </row>
    <row r="87" spans="1:39">
      <c r="A87" s="11"/>
      <c r="B87" s="11"/>
      <c r="C87" s="63" t="s">
        <v>640</v>
      </c>
      <c r="D87" s="63"/>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v>0</v>
      </c>
      <c r="AL87" s="28"/>
      <c r="AM87" s="71">
        <v>0</v>
      </c>
    </row>
    <row r="88" spans="1:39">
      <c r="A88" s="11"/>
      <c r="B88" s="11"/>
      <c r="C88" s="63" t="s">
        <v>641</v>
      </c>
      <c r="D88" s="63"/>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c r="AL88" s="28"/>
      <c r="AM88" s="71">
        <v>0</v>
      </c>
    </row>
    <row r="89" spans="1:39" s="222" customFormat="1" ht="15" customHeight="1">
      <c r="C89" s="234" t="s">
        <v>642</v>
      </c>
      <c r="D89" s="234"/>
      <c r="E89" s="236">
        <f>E32</f>
        <v>0.17246166263115459</v>
      </c>
      <c r="F89" s="236">
        <f t="shared" ref="F89:AK89" si="8">F32</f>
        <v>0.1692413236481034</v>
      </c>
      <c r="G89" s="236">
        <f t="shared" si="8"/>
        <v>0.16602098466505222</v>
      </c>
      <c r="H89" s="236">
        <f t="shared" si="8"/>
        <v>0.16280064568200192</v>
      </c>
      <c r="I89" s="236">
        <f t="shared" si="8"/>
        <v>0.15958030669895074</v>
      </c>
      <c r="J89" s="236">
        <f t="shared" si="8"/>
        <v>0.15635996771589955</v>
      </c>
      <c r="K89" s="236">
        <f t="shared" si="8"/>
        <v>0.15313962873284925</v>
      </c>
      <c r="L89" s="236">
        <f t="shared" si="8"/>
        <v>0.14991928974979807</v>
      </c>
      <c r="M89" s="236">
        <f t="shared" si="8"/>
        <v>0.14669895076674777</v>
      </c>
      <c r="N89" s="236">
        <f t="shared" si="8"/>
        <v>0.14347861178369659</v>
      </c>
      <c r="O89" s="236">
        <f t="shared" si="8"/>
        <v>0.1402582728006454</v>
      </c>
      <c r="P89" s="236">
        <f t="shared" si="8"/>
        <v>0.1370379338175951</v>
      </c>
      <c r="Q89" s="236">
        <f t="shared" si="8"/>
        <v>0.13381759483454392</v>
      </c>
      <c r="R89" s="236">
        <f t="shared" si="8"/>
        <v>0.13059725585149362</v>
      </c>
      <c r="S89" s="236">
        <f t="shared" si="8"/>
        <v>0.12737691686844244</v>
      </c>
      <c r="T89" s="236">
        <f t="shared" si="8"/>
        <v>0.12415657788539125</v>
      </c>
      <c r="U89" s="236">
        <f t="shared" si="8"/>
        <v>0.12093623890234095</v>
      </c>
      <c r="V89" s="236">
        <f t="shared" si="8"/>
        <v>0.11771589991928977</v>
      </c>
      <c r="W89" s="236">
        <f t="shared" si="8"/>
        <v>0.11449556093623858</v>
      </c>
      <c r="X89" s="236">
        <f t="shared" si="8"/>
        <v>0.11127522195318829</v>
      </c>
      <c r="Y89" s="236">
        <f t="shared" si="8"/>
        <v>0.1080548829701371</v>
      </c>
      <c r="Z89" s="236">
        <f t="shared" si="8"/>
        <v>0.1048345439870868</v>
      </c>
      <c r="AA89" s="236">
        <f t="shared" si="8"/>
        <v>0.10161420500403562</v>
      </c>
      <c r="AB89" s="236">
        <f t="shared" si="8"/>
        <v>9.8393866020984433E-2</v>
      </c>
      <c r="AC89" s="236">
        <f t="shared" si="8"/>
        <v>9.5173527037934136E-2</v>
      </c>
      <c r="AD89" s="236">
        <f t="shared" si="8"/>
        <v>9.1953188054882951E-2</v>
      </c>
      <c r="AE89" s="236">
        <f t="shared" si="8"/>
        <v>8.8732849071831765E-2</v>
      </c>
      <c r="AF89" s="236">
        <f t="shared" si="8"/>
        <v>8.5512510088781468E-2</v>
      </c>
      <c r="AG89" s="236">
        <f t="shared" si="8"/>
        <v>8.2292171105730283E-2</v>
      </c>
      <c r="AH89" s="236">
        <f t="shared" si="8"/>
        <v>7.9071832122679986E-2</v>
      </c>
      <c r="AI89" s="236">
        <f t="shared" si="8"/>
        <v>7.5851493139628801E-2</v>
      </c>
      <c r="AJ89" s="236">
        <f t="shared" si="8"/>
        <v>7.2631154156577615E-2</v>
      </c>
      <c r="AK89" s="236">
        <f t="shared" si="8"/>
        <v>6.9410815173527318E-2</v>
      </c>
      <c r="AL89" s="236"/>
      <c r="AM89" s="221">
        <v>0</v>
      </c>
    </row>
    <row r="90" spans="1:39" ht="15" customHeight="1">
      <c r="C90" s="18"/>
      <c r="D90" s="18"/>
      <c r="AM90" s="71"/>
    </row>
    <row r="91" spans="1:39" ht="15" customHeight="1">
      <c r="C91" s="1" t="s">
        <v>657</v>
      </c>
      <c r="D91" s="1"/>
      <c r="E91" s="16"/>
      <c r="F91" s="16"/>
      <c r="AM91" s="71"/>
    </row>
    <row r="92" spans="1:39" s="86" customFormat="1" ht="15" customHeight="1">
      <c r="A92" s="90"/>
      <c r="B92" s="90" t="s">
        <v>621</v>
      </c>
      <c r="C92" s="93" t="s">
        <v>622</v>
      </c>
      <c r="D92" s="93"/>
      <c r="E92" s="95">
        <f>'Elec-Industry-CEF2021'!Q50</f>
        <v>23.465062713620618</v>
      </c>
      <c r="F92" s="95">
        <f>'Elec-Industry-CEF2021'!R50</f>
        <v>23.340566925117955</v>
      </c>
      <c r="G92" s="95">
        <f>'Elec-Industry-CEF2021'!S50</f>
        <v>24.054544105750999</v>
      </c>
      <c r="H92" s="95">
        <f>'Elec-Industry-CEF2021'!T50</f>
        <v>24.870575269778794</v>
      </c>
      <c r="I92" s="95">
        <f>'Elec-Industry-CEF2021'!U50</f>
        <v>25.362554136097515</v>
      </c>
      <c r="J92" s="95">
        <f>'Elec-Industry-CEF2021'!V50</f>
        <v>25.732505411666228</v>
      </c>
      <c r="K92" s="95">
        <f>'Elec-Industry-CEF2021'!W50</f>
        <v>26.089902995584691</v>
      </c>
      <c r="L92" s="95">
        <f>'Elec-Industry-CEF2021'!X50</f>
        <v>26.439712783561617</v>
      </c>
      <c r="M92" s="95">
        <f>'Elec-Industry-CEF2021'!Y50</f>
        <v>26.735741039803631</v>
      </c>
      <c r="N92" s="95">
        <f>'Elec-Industry-CEF2021'!Z50</f>
        <v>26.983852380802603</v>
      </c>
      <c r="O92" s="95">
        <f>'Elec-Industry-CEF2021'!AA50</f>
        <v>27.197991912771027</v>
      </c>
      <c r="P92" s="95">
        <f>'Elec-Industry-CEF2021'!AB50</f>
        <v>27.432683812578663</v>
      </c>
      <c r="Q92" s="95">
        <f>'Elec-Industry-CEF2021'!AC50</f>
        <v>27.652494243268226</v>
      </c>
      <c r="R92" s="95">
        <f>'Elec-Industry-CEF2021'!AD50</f>
        <v>27.870072666860292</v>
      </c>
      <c r="S92" s="95">
        <f>'Elec-Industry-CEF2021'!AE50</f>
        <v>28.140948191376783</v>
      </c>
      <c r="T92" s="95">
        <f>'Elec-Industry-CEF2021'!AF50</f>
        <v>28.405060680772223</v>
      </c>
      <c r="U92" s="95">
        <f>'Elec-Industry-CEF2021'!AG50</f>
        <v>28.695799381778873</v>
      </c>
      <c r="V92" s="95">
        <f>'Elec-Industry-CEF2021'!AH50</f>
        <v>28.98504865555342</v>
      </c>
      <c r="W92" s="95">
        <f>'Elec-Industry-CEF2021'!AI50</f>
        <v>29.268175811654142</v>
      </c>
      <c r="X92" s="95">
        <f>'Elec-Industry-CEF2021'!AJ50</f>
        <v>29.406691604692881</v>
      </c>
      <c r="Y92" s="95">
        <f>'Elec-Industry-CEF2021'!AK50</f>
        <v>29.643613990730294</v>
      </c>
      <c r="Z92" s="95">
        <f>'Elec-Industry-CEF2021'!AL50</f>
        <v>29.875975360652586</v>
      </c>
      <c r="AA92" s="95">
        <f>'Elec-Industry-CEF2021'!AM50</f>
        <v>30.122904578818666</v>
      </c>
      <c r="AB92" s="95">
        <f>'Elec-Industry-CEF2021'!AN50</f>
        <v>30.412845705959697</v>
      </c>
      <c r="AC92" s="95">
        <f>'Elec-Industry-CEF2021'!AO50</f>
        <v>30.758536647615507</v>
      </c>
      <c r="AD92" s="95">
        <f>'Elec-Industry-CEF2021'!AP50</f>
        <v>30.95777104666502</v>
      </c>
      <c r="AE92" s="95">
        <f>'Elec-Industry-CEF2021'!AQ50</f>
        <v>31.167243268859036</v>
      </c>
      <c r="AF92" s="95">
        <f>'Elec-Industry-CEF2021'!AR50</f>
        <v>31.451382140323059</v>
      </c>
      <c r="AG92" s="95">
        <f>'Elec-Industry-CEF2021'!AS50</f>
        <v>31.72697922710655</v>
      </c>
      <c r="AH92" s="95">
        <f>'Elec-Industry-CEF2021'!AT50</f>
        <v>31.99841443333731</v>
      </c>
      <c r="AI92" s="95">
        <f>'Elec-Industry-CEF2021'!AU50</f>
        <v>32.282570797630072</v>
      </c>
      <c r="AJ92" s="95">
        <f>'Elec-Industry-CEF2021'!AV50</f>
        <v>32.554384180799602</v>
      </c>
      <c r="AK92" s="95">
        <f>'Elec-Industry-CEF2021'!AW50</f>
        <v>32.767032770371699</v>
      </c>
      <c r="AL92" s="91"/>
      <c r="AM92" s="89">
        <f t="shared" ref="AM92:AM151" si="9">((AK92-E92)/AK92)/33</f>
        <v>8.6024841639761023E-3</v>
      </c>
    </row>
    <row r="93" spans="1:39" s="148" customFormat="1" ht="15" customHeight="1">
      <c r="A93" s="143"/>
      <c r="B93" s="143" t="s">
        <v>658</v>
      </c>
      <c r="C93" s="167" t="s">
        <v>648</v>
      </c>
      <c r="D93" s="167"/>
      <c r="E93" s="182" cm="1">
        <f t="array" ref="E93">TREND($G$93:$K$93,$G$13:$K$13,E13)</f>
        <v>2.7979999999999983</v>
      </c>
      <c r="F93" s="182" cm="1">
        <f t="array" ref="F93">TREND($G$93:$K$93,$G$13:$K$13,F13)</f>
        <v>2.8119999999999976</v>
      </c>
      <c r="G93" s="146">
        <f>'EIA projections'!C34</f>
        <v>2.82</v>
      </c>
      <c r="H93" s="146">
        <f>'EIA projections'!D34</f>
        <v>2.83</v>
      </c>
      <c r="I93" s="146">
        <f>'EIA projections'!E34</f>
        <v>2.88</v>
      </c>
      <c r="J93" s="146">
        <f>'EIA projections'!F34</f>
        <v>2.87</v>
      </c>
      <c r="K93" s="146">
        <f>'EIA projections'!G34</f>
        <v>2.87</v>
      </c>
      <c r="L93" s="146">
        <f>'EIA projections'!H34</f>
        <v>2.86</v>
      </c>
      <c r="M93" s="146">
        <f>'EIA projections'!I34</f>
        <v>2.85</v>
      </c>
      <c r="N93" s="146">
        <f>'EIA projections'!J34</f>
        <v>2.84</v>
      </c>
      <c r="O93" s="146">
        <f>'EIA projections'!K34</f>
        <v>2.83</v>
      </c>
      <c r="P93" s="146">
        <f>'EIA projections'!L34</f>
        <v>2.82</v>
      </c>
      <c r="Q93" s="146">
        <f>'EIA projections'!M34</f>
        <v>2.83</v>
      </c>
      <c r="R93" s="146">
        <f>'EIA projections'!N34</f>
        <v>2.83</v>
      </c>
      <c r="S93" s="146">
        <f>'EIA projections'!O34</f>
        <v>2.82</v>
      </c>
      <c r="T93" s="146">
        <f>'EIA projections'!P34</f>
        <v>2.82</v>
      </c>
      <c r="U93" s="146">
        <f>'EIA projections'!Q34</f>
        <v>2.82</v>
      </c>
      <c r="V93" s="146">
        <f>'EIA projections'!R34</f>
        <v>2.82</v>
      </c>
      <c r="W93" s="146">
        <f>'EIA projections'!S34</f>
        <v>2.82</v>
      </c>
      <c r="X93" s="146">
        <f>'EIA projections'!T34</f>
        <v>2.83</v>
      </c>
      <c r="Y93" s="146">
        <f>'EIA projections'!U34</f>
        <v>2.83</v>
      </c>
      <c r="Z93" s="146">
        <f>'EIA projections'!V34</f>
        <v>2.83</v>
      </c>
      <c r="AA93" s="146">
        <f>'EIA projections'!W34</f>
        <v>2.84</v>
      </c>
      <c r="AB93" s="146">
        <f>'EIA projections'!X34</f>
        <v>2.84</v>
      </c>
      <c r="AC93" s="146">
        <f>'EIA projections'!Y34</f>
        <v>2.84</v>
      </c>
      <c r="AD93" s="146">
        <f>'EIA projections'!Z34</f>
        <v>2.85</v>
      </c>
      <c r="AE93" s="146">
        <f>'EIA projections'!AA34</f>
        <v>2.85</v>
      </c>
      <c r="AF93" s="146">
        <f>'EIA projections'!AB34</f>
        <v>2.86</v>
      </c>
      <c r="AG93" s="146">
        <f>'EIA projections'!AC34</f>
        <v>2.86</v>
      </c>
      <c r="AH93" s="146">
        <f>'EIA projections'!AD34</f>
        <v>2.87</v>
      </c>
      <c r="AI93" s="146">
        <f>'EIA projections'!AE34</f>
        <v>2.88</v>
      </c>
      <c r="AJ93" s="146">
        <f>'EIA projections'!AF34</f>
        <v>2.89</v>
      </c>
      <c r="AK93" s="146">
        <f>'EIA projections'!AG34</f>
        <v>2.9</v>
      </c>
      <c r="AL93" s="146"/>
      <c r="AM93" s="147">
        <f t="shared" si="9"/>
        <v>1.0658307210031522E-3</v>
      </c>
    </row>
    <row r="94" spans="1:39" s="86" customFormat="1" ht="15" customHeight="1">
      <c r="A94" s="90"/>
      <c r="B94" s="90" t="s">
        <v>621</v>
      </c>
      <c r="C94" s="93" t="s">
        <v>624</v>
      </c>
      <c r="D94" s="93"/>
      <c r="E94" s="323">
        <f>'NG-weighted avg CEF2021'!E10</f>
        <v>3.9017762154210991</v>
      </c>
      <c r="F94" s="323">
        <f>'NG-weighted avg CEF2021'!F10</f>
        <v>2.7714847559896483</v>
      </c>
      <c r="G94" s="323">
        <f>'NG-weighted avg CEF2021'!G10</f>
        <v>3.5449948191768312</v>
      </c>
      <c r="H94" s="323">
        <f>'NG-weighted avg CEF2021'!H10</f>
        <v>3.93295904323878</v>
      </c>
      <c r="I94" s="323">
        <f>'NG-weighted avg CEF2021'!I10</f>
        <v>4.3884683228867472</v>
      </c>
      <c r="J94" s="323">
        <f>'NG-weighted avg CEF2021'!J10</f>
        <v>5.0935557477711102</v>
      </c>
      <c r="K94" s="323">
        <f>'NG-weighted avg CEF2021'!K10</f>
        <v>5.7092313851230641</v>
      </c>
      <c r="L94" s="323">
        <f>'NG-weighted avg CEF2021'!L10</f>
        <v>6.3077052633715267</v>
      </c>
      <c r="M94" s="323">
        <f>'NG-weighted avg CEF2021'!M10</f>
        <v>6.8910208148406689</v>
      </c>
      <c r="N94" s="323">
        <f>'NG-weighted avg CEF2021'!N10</f>
        <v>7.4443749295189896</v>
      </c>
      <c r="O94" s="323">
        <f>'NG-weighted avg CEF2021'!O10</f>
        <v>7.9682501660727016</v>
      </c>
      <c r="P94" s="323">
        <f>'NG-weighted avg CEF2021'!P10</f>
        <v>8.4658352836507405</v>
      </c>
      <c r="Q94" s="323">
        <f>'NG-weighted avg CEF2021'!Q10</f>
        <v>8.9542432922864847</v>
      </c>
      <c r="R94" s="323">
        <f>'NG-weighted avg CEF2021'!R10</f>
        <v>8.847693365272848</v>
      </c>
      <c r="S94" s="323">
        <f>'NG-weighted avg CEF2021'!S10</f>
        <v>8.7513838257344254</v>
      </c>
      <c r="T94" s="323">
        <f>'NG-weighted avg CEF2021'!T10</f>
        <v>8.658677337566882</v>
      </c>
      <c r="U94" s="323">
        <f>'NG-weighted avg CEF2021'!U10</f>
        <v>8.5787205317724613</v>
      </c>
      <c r="V94" s="323">
        <f>'NG-weighted avg CEF2021'!V10</f>
        <v>8.5090709124911292</v>
      </c>
      <c r="W94" s="323">
        <f>'NG-weighted avg CEF2021'!W10</f>
        <v>8.4532237259958372</v>
      </c>
      <c r="X94" s="323">
        <f>'NG-weighted avg CEF2021'!X10</f>
        <v>8.4061763544736721</v>
      </c>
      <c r="Y94" s="323">
        <f>'NG-weighted avg CEF2021'!Y10</f>
        <v>8.3617328467662162</v>
      </c>
      <c r="Z94" s="323">
        <f>'NG-weighted avg CEF2021'!Z10</f>
        <v>8.3349988720869135</v>
      </c>
      <c r="AA94" s="323">
        <f>'NG-weighted avg CEF2021'!AA10</f>
        <v>8.3043500463529885</v>
      </c>
      <c r="AB94" s="323">
        <f>'NG-weighted avg CEF2021'!AB10</f>
        <v>8.2794406753988881</v>
      </c>
      <c r="AC94" s="323">
        <f>'NG-weighted avg CEF2021'!AC10</f>
        <v>8.2585615345733157</v>
      </c>
      <c r="AD94" s="323">
        <f>'NG-weighted avg CEF2021'!AD10</f>
        <v>8.2430859748897607</v>
      </c>
      <c r="AE94" s="323">
        <f>'NG-weighted avg CEF2021'!AE10</f>
        <v>8.2299179770329918</v>
      </c>
      <c r="AF94" s="323">
        <f>'NG-weighted avg CEF2021'!AF10</f>
        <v>8.2167141311174579</v>
      </c>
      <c r="AG94" s="323">
        <f>'NG-weighted avg CEF2021'!AG10</f>
        <v>8.2020894383639771</v>
      </c>
      <c r="AH94" s="323">
        <f>'NG-weighted avg CEF2021'!AH10</f>
        <v>8.1882321317611311</v>
      </c>
      <c r="AI94" s="323">
        <f>'NG-weighted avg CEF2021'!AI10</f>
        <v>8.1667591978568712</v>
      </c>
      <c r="AJ94" s="323">
        <f>'NG-weighted avg CEF2021'!AJ10</f>
        <v>8.1445234790101306</v>
      </c>
      <c r="AK94" s="323">
        <f>'NG-weighted avg CEF2021'!AK10</f>
        <v>8.115539415711277</v>
      </c>
      <c r="AL94" s="86" t="s">
        <v>682</v>
      </c>
      <c r="AM94" s="89">
        <f t="shared" si="9"/>
        <v>1.5733987281361259E-2</v>
      </c>
    </row>
    <row r="95" spans="1:39" ht="15" customHeight="1">
      <c r="A95" s="11"/>
      <c r="B95" s="11"/>
      <c r="C95" s="63" t="s">
        <v>625</v>
      </c>
      <c r="D95" s="63"/>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v>0</v>
      </c>
      <c r="AL95" s="45"/>
      <c r="AM95" s="71">
        <v>0</v>
      </c>
    </row>
    <row r="96" spans="1:39" s="201" customFormat="1" ht="15" customHeight="1">
      <c r="A96" s="197"/>
      <c r="B96" s="197" t="s">
        <v>659</v>
      </c>
      <c r="C96" s="198" t="s">
        <v>626</v>
      </c>
      <c r="D96" s="198"/>
      <c r="E96" s="199">
        <f>E58</f>
        <v>188.2770833333343</v>
      </c>
      <c r="F96" s="199">
        <f t="shared" ref="F96:AK96" si="10">F58</f>
        <v>181.20000000000073</v>
      </c>
      <c r="G96" s="199">
        <f t="shared" si="10"/>
        <v>174.12291666666715</v>
      </c>
      <c r="H96" s="199">
        <f t="shared" si="10"/>
        <v>167.04583333333358</v>
      </c>
      <c r="I96" s="199">
        <f t="shared" si="10"/>
        <v>159.96875000000182</v>
      </c>
      <c r="J96" s="199">
        <f t="shared" si="10"/>
        <v>152.89166666666824</v>
      </c>
      <c r="K96" s="199">
        <f t="shared" si="10"/>
        <v>145.81458333333467</v>
      </c>
      <c r="L96" s="199">
        <f t="shared" si="10"/>
        <v>138.73750000000109</v>
      </c>
      <c r="M96" s="199">
        <f t="shared" si="10"/>
        <v>131.66041666666752</v>
      </c>
      <c r="N96" s="199">
        <f t="shared" si="10"/>
        <v>124.58333333333394</v>
      </c>
      <c r="O96" s="199">
        <f t="shared" si="10"/>
        <v>117.50625000000036</v>
      </c>
      <c r="P96" s="199">
        <f t="shared" si="10"/>
        <v>110.42916666666861</v>
      </c>
      <c r="Q96" s="199">
        <f t="shared" si="10"/>
        <v>103.35208333333503</v>
      </c>
      <c r="R96" s="199">
        <f t="shared" si="10"/>
        <v>96.275000000001455</v>
      </c>
      <c r="S96" s="199">
        <f t="shared" si="10"/>
        <v>89.197916666667879</v>
      </c>
      <c r="T96" s="199">
        <f t="shared" si="10"/>
        <v>82.120833333334303</v>
      </c>
      <c r="U96" s="199">
        <f t="shared" si="10"/>
        <v>75.043750000000728</v>
      </c>
      <c r="V96" s="199">
        <f t="shared" si="10"/>
        <v>67.966666666667152</v>
      </c>
      <c r="W96" s="199">
        <f t="shared" si="10"/>
        <v>67.966666666667152</v>
      </c>
      <c r="X96" s="199">
        <f t="shared" si="10"/>
        <v>67.966666666667152</v>
      </c>
      <c r="Y96" s="199">
        <f t="shared" si="10"/>
        <v>67.966666666667152</v>
      </c>
      <c r="Z96" s="199">
        <f t="shared" si="10"/>
        <v>67.966666666667152</v>
      </c>
      <c r="AA96" s="199">
        <f t="shared" si="10"/>
        <v>67.966666666667152</v>
      </c>
      <c r="AB96" s="199">
        <f t="shared" si="10"/>
        <v>67.966666666667152</v>
      </c>
      <c r="AC96" s="199">
        <f t="shared" si="10"/>
        <v>67.966666666667152</v>
      </c>
      <c r="AD96" s="199">
        <f t="shared" si="10"/>
        <v>67.966666666667152</v>
      </c>
      <c r="AE96" s="199">
        <f t="shared" si="10"/>
        <v>67.966666666667152</v>
      </c>
      <c r="AF96" s="199">
        <f t="shared" si="10"/>
        <v>67.966666666667152</v>
      </c>
      <c r="AG96" s="199">
        <f t="shared" si="10"/>
        <v>67.966666666667152</v>
      </c>
      <c r="AH96" s="199">
        <f t="shared" si="10"/>
        <v>67.966666666667152</v>
      </c>
      <c r="AI96" s="199">
        <f t="shared" si="10"/>
        <v>67.966666666667152</v>
      </c>
      <c r="AJ96" s="199">
        <f t="shared" si="10"/>
        <v>67.966666666667152</v>
      </c>
      <c r="AK96" s="199">
        <f t="shared" si="10"/>
        <v>67.966666666667152</v>
      </c>
      <c r="AL96" s="199"/>
      <c r="AM96" s="200">
        <f t="shared" si="9"/>
        <v>-5.364056206993905E-2</v>
      </c>
    </row>
    <row r="97" spans="1:39" s="86" customFormat="1" ht="15" customHeight="1">
      <c r="A97" s="86" t="s">
        <v>660</v>
      </c>
      <c r="B97" s="86" t="s">
        <v>621</v>
      </c>
      <c r="C97" s="93" t="s">
        <v>627</v>
      </c>
      <c r="D97" s="93"/>
      <c r="E97" s="91">
        <v>41.7410472092308</v>
      </c>
      <c r="F97" s="91">
        <v>40.124929790000003</v>
      </c>
      <c r="G97" s="91">
        <v>35.581731527692298</v>
      </c>
      <c r="H97" s="91">
        <v>40.320697272307697</v>
      </c>
      <c r="I97" s="91">
        <v>40.802227103846199</v>
      </c>
      <c r="J97" s="91">
        <v>41.918216340000001</v>
      </c>
      <c r="K97" s="91">
        <v>42.678721444615398</v>
      </c>
      <c r="L97" s="91">
        <v>43.478979423846198</v>
      </c>
      <c r="M97" s="91">
        <v>44.290079096153796</v>
      </c>
      <c r="N97" s="91">
        <v>44.964467663076903</v>
      </c>
      <c r="O97" s="91">
        <v>45.596723471538503</v>
      </c>
      <c r="P97" s="91">
        <v>46.174858958461499</v>
      </c>
      <c r="Q97" s="91">
        <v>46.732104353846204</v>
      </c>
      <c r="R97" s="91">
        <v>46.157670908461498</v>
      </c>
      <c r="S97" s="91">
        <v>45.656220567692301</v>
      </c>
      <c r="T97" s="91">
        <v>45.1846509907692</v>
      </c>
      <c r="U97" s="91">
        <v>44.783067627692297</v>
      </c>
      <c r="V97" s="91">
        <v>44.429170085384598</v>
      </c>
      <c r="W97" s="91">
        <v>44.131508316923103</v>
      </c>
      <c r="X97" s="91">
        <v>43.846274830769197</v>
      </c>
      <c r="Y97" s="91">
        <v>43.543765150769197</v>
      </c>
      <c r="Z97" s="91">
        <v>43.282154215384601</v>
      </c>
      <c r="AA97" s="91">
        <v>43.0310323976923</v>
      </c>
      <c r="AB97" s="91">
        <v>42.797098630000001</v>
      </c>
      <c r="AC97" s="91">
        <v>42.571891103076901</v>
      </c>
      <c r="AD97" s="91">
        <v>42.355497960769199</v>
      </c>
      <c r="AE97" s="91">
        <v>42.139721825384598</v>
      </c>
      <c r="AF97" s="91">
        <v>41.932495643076898</v>
      </c>
      <c r="AG97" s="91">
        <v>41.719540110769202</v>
      </c>
      <c r="AH97" s="91">
        <v>41.508788174615397</v>
      </c>
      <c r="AI97" s="91">
        <v>41.268684337692299</v>
      </c>
      <c r="AJ97" s="91">
        <v>41.026553192307702</v>
      </c>
      <c r="AK97" s="91">
        <v>40.758331468461499</v>
      </c>
      <c r="AL97" s="91"/>
      <c r="AM97" s="89">
        <f t="shared" si="9"/>
        <v>-7.3063012637894595E-4</v>
      </c>
    </row>
    <row r="98" spans="1:39" s="86" customFormat="1" ht="15" customHeight="1">
      <c r="A98" s="86" t="s">
        <v>661</v>
      </c>
      <c r="B98" s="86" t="s">
        <v>662</v>
      </c>
      <c r="C98" s="93" t="s">
        <v>628</v>
      </c>
      <c r="D98" s="93"/>
      <c r="E98" s="91">
        <v>39.012642595384598</v>
      </c>
      <c r="F98" s="91">
        <v>38.421638106923098</v>
      </c>
      <c r="G98" s="91">
        <v>33.904354135384601</v>
      </c>
      <c r="H98" s="91">
        <v>38.704491709230801</v>
      </c>
      <c r="I98" s="91">
        <v>39.228771306153803</v>
      </c>
      <c r="J98" s="91">
        <v>40.395443253846203</v>
      </c>
      <c r="K98" s="91">
        <v>41.162823578461499</v>
      </c>
      <c r="L98" s="91">
        <v>41.958409933846198</v>
      </c>
      <c r="M98" s="91">
        <v>42.7524978438462</v>
      </c>
      <c r="N98" s="91">
        <v>43.4074947646154</v>
      </c>
      <c r="O98" s="91">
        <v>44.019389344615398</v>
      </c>
      <c r="P98" s="91">
        <v>44.568613650000003</v>
      </c>
      <c r="Q98" s="91">
        <v>45.089103061538502</v>
      </c>
      <c r="R98" s="91">
        <v>44.494572819230797</v>
      </c>
      <c r="S98" s="91">
        <v>44.026088276923097</v>
      </c>
      <c r="T98" s="91">
        <v>43.575144360000003</v>
      </c>
      <c r="U98" s="91">
        <v>43.1929526430769</v>
      </c>
      <c r="V98" s="91">
        <v>42.857653452307702</v>
      </c>
      <c r="W98" s="91">
        <v>42.5779730284615</v>
      </c>
      <c r="X98" s="91">
        <v>42.309839448461503</v>
      </c>
      <c r="Y98" s="91">
        <v>42.0242533869231</v>
      </c>
      <c r="Z98" s="91">
        <v>41.778067624615403</v>
      </c>
      <c r="AA98" s="91">
        <v>41.542018404615398</v>
      </c>
      <c r="AB98" s="91">
        <v>41.322275796153797</v>
      </c>
      <c r="AC98" s="91">
        <v>41.110994996923097</v>
      </c>
      <c r="AD98" s="91">
        <v>40.907558999999999</v>
      </c>
      <c r="AE98" s="91">
        <v>40.705004441538499</v>
      </c>
      <c r="AF98" s="91">
        <v>40.509942109999997</v>
      </c>
      <c r="AG98" s="91">
        <v>40.310031866923097</v>
      </c>
      <c r="AH98" s="91">
        <v>40.112148932307697</v>
      </c>
      <c r="AI98" s="91">
        <v>39.885619247692297</v>
      </c>
      <c r="AJ98" s="91">
        <v>39.657150398461503</v>
      </c>
      <c r="AK98" s="91">
        <v>39.402855402307701</v>
      </c>
      <c r="AL98" s="91"/>
      <c r="AM98" s="89">
        <f t="shared" si="9"/>
        <v>3.0009577712301427E-4</v>
      </c>
    </row>
    <row r="99" spans="1:39" s="201" customFormat="1" ht="15" customHeight="1">
      <c r="A99" s="197" t="s">
        <v>663</v>
      </c>
      <c r="B99" s="197"/>
      <c r="C99" s="198" t="s">
        <v>629</v>
      </c>
      <c r="D99" s="198"/>
      <c r="E99" s="199" cm="1">
        <f t="array" ref="E99">TREND('Biofuel prices'!$H$14:$H$15,'Biofuel prices'!$G$14:$G$15,'Fuel Prices - Raw'!E$13)</f>
        <v>23.721874999999955</v>
      </c>
      <c r="F99" s="199">
        <f>'Biofuel prices'!H14</f>
        <v>23.950000000000003</v>
      </c>
      <c r="G99" s="199" cm="1">
        <f t="array" ref="G99">TREND('Biofuel prices'!$H$14:$H$15,'Biofuel prices'!$G$14:$G$15,'Fuel Prices - Raw'!G$13)</f>
        <v>24.178124999999966</v>
      </c>
      <c r="H99" s="199" cm="1">
        <f t="array" ref="H99">TREND('Biofuel prices'!$H$14:$H$15,'Biofuel prices'!$G$14:$G$15,'Fuel Prices - Raw'!H$13)</f>
        <v>24.406249999999943</v>
      </c>
      <c r="I99" s="199" cm="1">
        <f t="array" ref="I99">TREND('Biofuel prices'!$H$14:$H$15,'Biofuel prices'!$G$14:$G$15,'Fuel Prices - Raw'!I$13)</f>
        <v>24.634374999999977</v>
      </c>
      <c r="J99" s="199" cm="1">
        <f t="array" ref="J99">TREND('Biofuel prices'!$H$14:$H$15,'Biofuel prices'!$G$14:$G$15,'Fuel Prices - Raw'!J$13)</f>
        <v>24.862499999999955</v>
      </c>
      <c r="K99" s="199" cm="1">
        <f t="array" ref="K99">TREND('Biofuel prices'!$H$14:$H$15,'Biofuel prices'!$G$14:$G$15,'Fuel Prices - Raw'!K$13)</f>
        <v>25.090624999999932</v>
      </c>
      <c r="L99" s="199" cm="1">
        <f t="array" ref="L99">TREND('Biofuel prices'!$H$14:$H$15,'Biofuel prices'!$G$14:$G$15,'Fuel Prices - Raw'!L$13)</f>
        <v>25.318749999999966</v>
      </c>
      <c r="M99" s="199" cm="1">
        <f t="array" ref="M99">TREND('Biofuel prices'!$H$14:$H$15,'Biofuel prices'!$G$14:$G$15,'Fuel Prices - Raw'!M$13)</f>
        <v>25.546874999999943</v>
      </c>
      <c r="N99" s="199" cm="1">
        <f t="array" ref="N99">TREND('Biofuel prices'!$H$14:$H$15,'Biofuel prices'!$G$14:$G$15,'Fuel Prices - Raw'!N$13)</f>
        <v>25.774999999999977</v>
      </c>
      <c r="O99" s="199" cm="1">
        <f t="array" ref="O99">TREND('Biofuel prices'!$H$14:$H$15,'Biofuel prices'!$G$14:$G$15,'Fuel Prices - Raw'!O$13)</f>
        <v>26.003124999999955</v>
      </c>
      <c r="P99" s="199" cm="1">
        <f t="array" ref="P99">TREND('Biofuel prices'!$H$14:$H$15,'Biofuel prices'!$G$14:$G$15,'Fuel Prices - Raw'!P$13)</f>
        <v>26.231249999999932</v>
      </c>
      <c r="Q99" s="199" cm="1">
        <f t="array" ref="Q99">TREND('Biofuel prices'!$H$14:$H$15,'Biofuel prices'!$G$14:$G$15,'Fuel Prices - Raw'!Q$13)</f>
        <v>26.459374999999966</v>
      </c>
      <c r="R99" s="199" cm="1">
        <f t="array" ref="R99">TREND('Biofuel prices'!$H$14:$H$15,'Biofuel prices'!$G$14:$G$15,'Fuel Prices - Raw'!R$13)</f>
        <v>26.687499999999943</v>
      </c>
      <c r="S99" s="199" cm="1">
        <f t="array" ref="S99">TREND('Biofuel prices'!$H$14:$H$15,'Biofuel prices'!$G$14:$G$15,'Fuel Prices - Raw'!S$13)</f>
        <v>26.915624999999977</v>
      </c>
      <c r="T99" s="199" cm="1">
        <f t="array" ref="T99">TREND('Biofuel prices'!$H$14:$H$15,'Biofuel prices'!$G$14:$G$15,'Fuel Prices - Raw'!T$13)</f>
        <v>27.143749999999955</v>
      </c>
      <c r="U99" s="199" cm="1">
        <f t="array" ref="U99">TREND('Biofuel prices'!$H$14:$H$15,'Biofuel prices'!$G$14:$G$15,'Fuel Prices - Raw'!U$13)</f>
        <v>27.371874999999932</v>
      </c>
      <c r="V99" s="199" cm="1">
        <f t="array" ref="V99">TREND('Biofuel prices'!$H$14:$H$15,'Biofuel prices'!$G$14:$G$15,'Fuel Prices - Raw'!V$13)</f>
        <v>27.599999999999966</v>
      </c>
      <c r="W99" s="199" cm="1">
        <f t="array" ref="W99">TREND('Biofuel prices'!$H$14:$H$15,'Biofuel prices'!$G$14:$G$15,'Fuel Prices - Raw'!W$13)</f>
        <v>27.828124999999943</v>
      </c>
      <c r="X99" s="199" cm="1">
        <f t="array" ref="X99">TREND('Biofuel prices'!$H$14:$H$15,'Biofuel prices'!$G$14:$G$15,'Fuel Prices - Raw'!X$13)</f>
        <v>28.056249999999977</v>
      </c>
      <c r="Y99" s="199" cm="1">
        <f t="array" ref="Y99">TREND('Biofuel prices'!$H$14:$H$15,'Biofuel prices'!$G$14:$G$15,'Fuel Prices - Raw'!Y$13)</f>
        <v>28.284374999999955</v>
      </c>
      <c r="Z99" s="199" cm="1">
        <f t="array" ref="Z99">TREND('Biofuel prices'!$H$14:$H$15,'Biofuel prices'!$G$14:$G$15,'Fuel Prices - Raw'!Z$13)</f>
        <v>28.512499999999932</v>
      </c>
      <c r="AA99" s="199" cm="1">
        <f t="array" ref="AA99">TREND('Biofuel prices'!$H$14:$H$15,'Biofuel prices'!$G$14:$G$15,'Fuel Prices - Raw'!AA$13)</f>
        <v>28.740624999999966</v>
      </c>
      <c r="AB99" s="199" cm="1">
        <f t="array" ref="AB99">TREND('Biofuel prices'!$H$14:$H$15,'Biofuel prices'!$G$14:$G$15,'Fuel Prices - Raw'!AB$13)</f>
        <v>28.968749999999943</v>
      </c>
      <c r="AC99" s="199" cm="1">
        <f t="array" ref="AC99">TREND('Biofuel prices'!$H$14:$H$15,'Biofuel prices'!$G$14:$G$15,'Fuel Prices - Raw'!AC$13)</f>
        <v>29.196874999999977</v>
      </c>
      <c r="AD99" s="199" cm="1">
        <f t="array" ref="AD99">TREND('Biofuel prices'!$H$14:$H$15,'Biofuel prices'!$G$14:$G$15,'Fuel Prices - Raw'!AD$13)</f>
        <v>29.424999999999955</v>
      </c>
      <c r="AE99" s="199" cm="1">
        <f t="array" ref="AE99">TREND('Biofuel prices'!$H$14:$H$15,'Biofuel prices'!$G$14:$G$15,'Fuel Prices - Raw'!AE$13)</f>
        <v>29.653124999999932</v>
      </c>
      <c r="AF99" s="199" cm="1">
        <f t="array" ref="AF99">TREND('Biofuel prices'!$H$14:$H$15,'Biofuel prices'!$G$14:$G$15,'Fuel Prices - Raw'!AF$13)</f>
        <v>29.881249999999966</v>
      </c>
      <c r="AG99" s="199" cm="1">
        <f t="array" ref="AG99">TREND('Biofuel prices'!$H$14:$H$15,'Biofuel prices'!$G$14:$G$15,'Fuel Prices - Raw'!AG$13)</f>
        <v>30.109374999999943</v>
      </c>
      <c r="AH99" s="199" cm="1">
        <f t="array" ref="AH99">TREND('Biofuel prices'!$H$14:$H$15,'Biofuel prices'!$G$14:$G$15,'Fuel Prices - Raw'!AH$13)</f>
        <v>30.337499999999977</v>
      </c>
      <c r="AI99" s="199" cm="1">
        <f t="array" ref="AI99">TREND('Biofuel prices'!$H$14:$H$15,'Biofuel prices'!$G$14:$G$15,'Fuel Prices - Raw'!AI$13)</f>
        <v>30.565624999999955</v>
      </c>
      <c r="AJ99" s="199" cm="1">
        <f t="array" ref="AJ99">TREND('Biofuel prices'!$H$14:$H$15,'Biofuel prices'!$G$14:$G$15,'Fuel Prices - Raw'!AJ$13)</f>
        <v>30.793749999999932</v>
      </c>
      <c r="AK99" s="199" cm="1">
        <f t="array" ref="AK99">TREND('Biofuel prices'!$H$14:$H$15,'Biofuel prices'!$G$14:$G$15,'Fuel Prices - Raw'!AK$13)</f>
        <v>31.021874999999966</v>
      </c>
      <c r="AL99" s="199"/>
      <c r="AM99" s="200">
        <f t="shared" si="9"/>
        <v>7.1308430329282742E-3</v>
      </c>
    </row>
    <row r="100" spans="1:39" s="154" customFormat="1" ht="15.75" customHeight="1">
      <c r="A100" s="155" t="s">
        <v>663</v>
      </c>
      <c r="B100" s="155"/>
      <c r="C100" s="165" t="s">
        <v>630</v>
      </c>
      <c r="D100" s="165"/>
      <c r="E100" s="166">
        <f t="shared" ref="E100:AK100" si="11">E24</f>
        <v>1.8499999999999853E-5</v>
      </c>
      <c r="F100" s="166">
        <f t="shared" si="11"/>
        <v>1.9169999999999994E-5</v>
      </c>
      <c r="G100" s="166">
        <f>G24</f>
        <v>2.02E-5</v>
      </c>
      <c r="H100" s="166">
        <f t="shared" si="11"/>
        <v>2.0100000000000001E-5</v>
      </c>
      <c r="I100" s="166">
        <f t="shared" si="11"/>
        <v>2.09E-5</v>
      </c>
      <c r="J100" s="166">
        <f t="shared" si="11"/>
        <v>2.2200000000000001E-5</v>
      </c>
      <c r="K100" s="166">
        <f t="shared" si="11"/>
        <v>2.2500000000000001E-5</v>
      </c>
      <c r="L100" s="166">
        <f t="shared" si="11"/>
        <v>2.27E-5</v>
      </c>
      <c r="M100" s="166">
        <f t="shared" si="11"/>
        <v>2.2900000000000001E-5</v>
      </c>
      <c r="N100" s="166">
        <f t="shared" si="11"/>
        <v>2.34E-5</v>
      </c>
      <c r="O100" s="166">
        <f t="shared" si="11"/>
        <v>2.37E-5</v>
      </c>
      <c r="P100" s="166">
        <f t="shared" si="11"/>
        <v>2.3900000000000002E-5</v>
      </c>
      <c r="Q100" s="166">
        <f t="shared" si="11"/>
        <v>2.4700000000000001E-5</v>
      </c>
      <c r="R100" s="166">
        <f t="shared" si="11"/>
        <v>2.4899999999999999E-5</v>
      </c>
      <c r="S100" s="166">
        <f t="shared" si="11"/>
        <v>2.5199999999999999E-5</v>
      </c>
      <c r="T100" s="166">
        <f t="shared" si="11"/>
        <v>2.5299999999999998E-5</v>
      </c>
      <c r="U100" s="166">
        <f t="shared" si="11"/>
        <v>2.55E-5</v>
      </c>
      <c r="V100" s="166">
        <f t="shared" si="11"/>
        <v>2.5199999999999999E-5</v>
      </c>
      <c r="W100" s="166">
        <f t="shared" si="11"/>
        <v>2.51E-5</v>
      </c>
      <c r="X100" s="166">
        <f t="shared" si="11"/>
        <v>2.5299999999999998E-5</v>
      </c>
      <c r="Y100" s="166">
        <f t="shared" si="11"/>
        <v>2.55E-5</v>
      </c>
      <c r="Z100" s="166">
        <f t="shared" si="11"/>
        <v>2.5299999999999998E-5</v>
      </c>
      <c r="AA100" s="166">
        <f t="shared" si="11"/>
        <v>2.5700000000000001E-5</v>
      </c>
      <c r="AB100" s="166">
        <f t="shared" si="11"/>
        <v>2.58E-5</v>
      </c>
      <c r="AC100" s="166">
        <f t="shared" si="11"/>
        <v>2.5899999999999999E-5</v>
      </c>
      <c r="AD100" s="166">
        <f t="shared" si="11"/>
        <v>2.5999999999999998E-5</v>
      </c>
      <c r="AE100" s="166">
        <f t="shared" si="11"/>
        <v>2.62E-5</v>
      </c>
      <c r="AF100" s="166">
        <f t="shared" si="11"/>
        <v>2.6400000000000001E-5</v>
      </c>
      <c r="AG100" s="166">
        <f t="shared" si="11"/>
        <v>2.6599999999999999E-5</v>
      </c>
      <c r="AH100" s="166">
        <f t="shared" si="11"/>
        <v>2.6699999999999998E-5</v>
      </c>
      <c r="AI100" s="166">
        <f t="shared" si="11"/>
        <v>2.6800000000000001E-5</v>
      </c>
      <c r="AJ100" s="166">
        <f t="shared" si="11"/>
        <v>2.6999999999999999E-5</v>
      </c>
      <c r="AK100" s="166">
        <f t="shared" si="11"/>
        <v>2.7100000000000001E-5</v>
      </c>
      <c r="AL100" s="166"/>
      <c r="AM100" s="159">
        <f t="shared" si="9"/>
        <v>9.6164598009618116E-3</v>
      </c>
    </row>
    <row r="101" spans="1:39" s="148" customFormat="1" ht="15" customHeight="1">
      <c r="A101" s="143"/>
      <c r="B101" s="143" t="s">
        <v>664</v>
      </c>
      <c r="C101" s="167" t="s">
        <v>633</v>
      </c>
      <c r="D101" s="167"/>
      <c r="E101" s="168">
        <f>'Fuel Prices - Raw'!E25</f>
        <v>8.0119999999999436</v>
      </c>
      <c r="F101" s="168">
        <f>'Fuel Prices - Raw'!F25</f>
        <v>8.81899999999996</v>
      </c>
      <c r="G101" s="168">
        <f>'Fuel Prices - Raw'!G25</f>
        <v>9.57</v>
      </c>
      <c r="H101" s="168">
        <f>'Fuel Prices - Raw'!H25</f>
        <v>10.38</v>
      </c>
      <c r="I101" s="168">
        <f>'Fuel Prices - Raw'!I25</f>
        <v>11.36</v>
      </c>
      <c r="J101" s="168">
        <f>'Fuel Prices - Raw'!J25</f>
        <v>12.19</v>
      </c>
      <c r="K101" s="168">
        <f>'Fuel Prices - Raw'!K25</f>
        <v>12.7</v>
      </c>
      <c r="L101" s="168">
        <f>'Fuel Prices - Raw'!L25</f>
        <v>12.9</v>
      </c>
      <c r="M101" s="168">
        <f>'Fuel Prices - Raw'!M25</f>
        <v>13.26</v>
      </c>
      <c r="N101" s="168">
        <f>'Fuel Prices - Raw'!N25</f>
        <v>13.76</v>
      </c>
      <c r="O101" s="168">
        <f>'Fuel Prices - Raw'!O25</f>
        <v>14.03</v>
      </c>
      <c r="P101" s="168">
        <f>'Fuel Prices - Raw'!P25</f>
        <v>14.32</v>
      </c>
      <c r="Q101" s="168">
        <f>'Fuel Prices - Raw'!Q25</f>
        <v>14.72</v>
      </c>
      <c r="R101" s="168">
        <f>'Fuel Prices - Raw'!R25</f>
        <v>14.95</v>
      </c>
      <c r="S101" s="168">
        <f>'Fuel Prices - Raw'!S25</f>
        <v>15.26</v>
      </c>
      <c r="T101" s="168">
        <f>'Fuel Prices - Raw'!T25</f>
        <v>15.47</v>
      </c>
      <c r="U101" s="168">
        <f>'Fuel Prices - Raw'!U25</f>
        <v>15.6</v>
      </c>
      <c r="V101" s="168">
        <f>'Fuel Prices - Raw'!V25</f>
        <v>15.52</v>
      </c>
      <c r="W101" s="168">
        <f>'Fuel Prices - Raw'!W25</f>
        <v>15.48</v>
      </c>
      <c r="X101" s="168">
        <f>'Fuel Prices - Raw'!X25</f>
        <v>15.71</v>
      </c>
      <c r="Y101" s="168">
        <f>'Fuel Prices - Raw'!Y25</f>
        <v>15.94</v>
      </c>
      <c r="Z101" s="168">
        <f>'Fuel Prices - Raw'!Z25</f>
        <v>15.87</v>
      </c>
      <c r="AA101" s="168">
        <f>'Fuel Prices - Raw'!AA25</f>
        <v>16.29</v>
      </c>
      <c r="AB101" s="168">
        <f>'Fuel Prices - Raw'!AB25</f>
        <v>16.47</v>
      </c>
      <c r="AC101" s="168">
        <f>'Fuel Prices - Raw'!AC25</f>
        <v>16.61</v>
      </c>
      <c r="AD101" s="168">
        <f>'Fuel Prices - Raw'!AD25</f>
        <v>16.8</v>
      </c>
      <c r="AE101" s="168">
        <f>'Fuel Prices - Raw'!AE25</f>
        <v>17.059999999999999</v>
      </c>
      <c r="AF101" s="168">
        <f>'Fuel Prices - Raw'!AF25</f>
        <v>17.329999999999998</v>
      </c>
      <c r="AG101" s="168">
        <f>'Fuel Prices - Raw'!AG25</f>
        <v>17.510000000000002</v>
      </c>
      <c r="AH101" s="168">
        <f>'Fuel Prices - Raw'!AH25</f>
        <v>17.64</v>
      </c>
      <c r="AI101" s="168">
        <f>'Fuel Prices - Raw'!AI25</f>
        <v>17.72</v>
      </c>
      <c r="AJ101" s="168">
        <f>'Fuel Prices - Raw'!AJ25</f>
        <v>17.920000000000002</v>
      </c>
      <c r="AK101" s="168">
        <f>'Fuel Prices - Raw'!AK25</f>
        <v>18.079999999999998</v>
      </c>
      <c r="AL101" s="168"/>
      <c r="AM101" s="147">
        <f t="shared" si="9"/>
        <v>1.6874497184231788E-2</v>
      </c>
    </row>
    <row r="102" spans="1:39" s="154" customFormat="1" ht="15" customHeight="1">
      <c r="A102" s="155"/>
      <c r="B102" s="155" t="s">
        <v>656</v>
      </c>
      <c r="C102" s="165" t="s">
        <v>634</v>
      </c>
      <c r="D102" s="165"/>
      <c r="E102" s="166">
        <f>E83</f>
        <v>1.6500000000000001E-5</v>
      </c>
      <c r="F102" s="166">
        <f t="shared" ref="F102:AK102" si="12">F83</f>
        <v>1.6500000000000001E-5</v>
      </c>
      <c r="G102" s="166">
        <f t="shared" si="12"/>
        <v>1.6500000000000001E-5</v>
      </c>
      <c r="H102" s="166">
        <f t="shared" si="12"/>
        <v>1.6500000000000001E-5</v>
      </c>
      <c r="I102" s="166">
        <f t="shared" si="12"/>
        <v>1.6500000000000001E-5</v>
      </c>
      <c r="J102" s="166">
        <f t="shared" si="12"/>
        <v>1.6500000000000001E-5</v>
      </c>
      <c r="K102" s="166">
        <f t="shared" si="12"/>
        <v>1.6500000000000001E-5</v>
      </c>
      <c r="L102" s="166">
        <f t="shared" si="12"/>
        <v>1.6500000000000001E-5</v>
      </c>
      <c r="M102" s="166">
        <f t="shared" si="12"/>
        <v>1.6500000000000001E-5</v>
      </c>
      <c r="N102" s="166">
        <f t="shared" si="12"/>
        <v>1.6500000000000001E-5</v>
      </c>
      <c r="O102" s="166">
        <f t="shared" si="12"/>
        <v>1.6500000000000001E-5</v>
      </c>
      <c r="P102" s="166">
        <f t="shared" si="12"/>
        <v>1.6500000000000001E-5</v>
      </c>
      <c r="Q102" s="166">
        <f t="shared" si="12"/>
        <v>1.6500000000000001E-5</v>
      </c>
      <c r="R102" s="166">
        <f t="shared" si="12"/>
        <v>1.6500000000000001E-5</v>
      </c>
      <c r="S102" s="166">
        <f t="shared" si="12"/>
        <v>1.6500000000000001E-5</v>
      </c>
      <c r="T102" s="166">
        <f t="shared" si="12"/>
        <v>1.6500000000000001E-5</v>
      </c>
      <c r="U102" s="166">
        <f t="shared" si="12"/>
        <v>1.6500000000000001E-5</v>
      </c>
      <c r="V102" s="166">
        <f t="shared" si="12"/>
        <v>1.6500000000000001E-5</v>
      </c>
      <c r="W102" s="166">
        <f t="shared" si="12"/>
        <v>1.6500000000000001E-5</v>
      </c>
      <c r="X102" s="166">
        <f t="shared" si="12"/>
        <v>1.6500000000000001E-5</v>
      </c>
      <c r="Y102" s="166">
        <f t="shared" si="12"/>
        <v>1.6500000000000001E-5</v>
      </c>
      <c r="Z102" s="166">
        <f t="shared" si="12"/>
        <v>1.6500000000000001E-5</v>
      </c>
      <c r="AA102" s="166">
        <f t="shared" si="12"/>
        <v>1.6500000000000001E-5</v>
      </c>
      <c r="AB102" s="166">
        <f t="shared" si="12"/>
        <v>1.6500000000000001E-5</v>
      </c>
      <c r="AC102" s="166">
        <f t="shared" si="12"/>
        <v>1.6500000000000001E-5</v>
      </c>
      <c r="AD102" s="166">
        <f t="shared" si="12"/>
        <v>1.6500000000000001E-5</v>
      </c>
      <c r="AE102" s="166">
        <f t="shared" si="12"/>
        <v>1.6500000000000001E-5</v>
      </c>
      <c r="AF102" s="166">
        <f t="shared" si="12"/>
        <v>1.6500000000000001E-5</v>
      </c>
      <c r="AG102" s="166">
        <f t="shared" si="12"/>
        <v>1.6500000000000001E-5</v>
      </c>
      <c r="AH102" s="166">
        <f t="shared" si="12"/>
        <v>1.6500000000000001E-5</v>
      </c>
      <c r="AI102" s="166">
        <f t="shared" si="12"/>
        <v>1.6500000000000001E-5</v>
      </c>
      <c r="AJ102" s="166">
        <f t="shared" si="12"/>
        <v>1.6500000000000001E-5</v>
      </c>
      <c r="AK102" s="166">
        <f t="shared" si="12"/>
        <v>1.6500000000000001E-5</v>
      </c>
      <c r="AL102" s="166"/>
      <c r="AM102" s="159">
        <f t="shared" si="9"/>
        <v>0</v>
      </c>
    </row>
    <row r="103" spans="1:39" ht="15" customHeight="1">
      <c r="C103" s="63" t="s">
        <v>635</v>
      </c>
      <c r="D103" s="63"/>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v>0</v>
      </c>
      <c r="AL103" s="66"/>
      <c r="AM103" s="71">
        <v>0</v>
      </c>
    </row>
    <row r="104" spans="1:39" s="86" customFormat="1" ht="15" customHeight="1">
      <c r="B104" s="86" t="s">
        <v>665</v>
      </c>
      <c r="C104" s="93" t="s">
        <v>636</v>
      </c>
      <c r="D104" s="93"/>
      <c r="E104" s="91">
        <v>34.354681045384602</v>
      </c>
      <c r="F104" s="91">
        <v>33.765439433846197</v>
      </c>
      <c r="G104" s="91">
        <v>29.303597941538499</v>
      </c>
      <c r="H104" s="91">
        <v>34.292715921538502</v>
      </c>
      <c r="I104" s="91">
        <v>34.917655790769203</v>
      </c>
      <c r="J104" s="91">
        <v>36.1246094761538</v>
      </c>
      <c r="K104" s="91">
        <v>36.978458913846197</v>
      </c>
      <c r="L104" s="91">
        <v>37.885899809999998</v>
      </c>
      <c r="M104" s="91">
        <v>38.804446830769201</v>
      </c>
      <c r="N104" s="91">
        <v>39.6054981046154</v>
      </c>
      <c r="O104" s="91">
        <v>40.385394855384597</v>
      </c>
      <c r="P104" s="91">
        <v>41.127830471538502</v>
      </c>
      <c r="Q104" s="91">
        <v>41.841707481538499</v>
      </c>
      <c r="R104" s="91">
        <v>41.3885599684615</v>
      </c>
      <c r="S104" s="91">
        <v>40.939555216153799</v>
      </c>
      <c r="T104" s="91">
        <v>40.507297794615397</v>
      </c>
      <c r="U104" s="91">
        <v>40.1425585592308</v>
      </c>
      <c r="V104" s="91">
        <v>39.8253288569231</v>
      </c>
      <c r="W104" s="91">
        <v>39.562572051538503</v>
      </c>
      <c r="X104" s="91">
        <v>39.311097658461499</v>
      </c>
      <c r="Y104" s="91">
        <v>39.041641920769202</v>
      </c>
      <c r="Z104" s="91">
        <v>38.810881331538504</v>
      </c>
      <c r="AA104" s="91">
        <v>38.589463989999999</v>
      </c>
      <c r="AB104" s="91">
        <v>38.383559965384599</v>
      </c>
      <c r="AC104" s="91">
        <v>38.185412599230801</v>
      </c>
      <c r="AD104" s="91">
        <v>37.994493028461498</v>
      </c>
      <c r="AE104" s="91">
        <v>37.804631183846197</v>
      </c>
      <c r="AF104" s="91">
        <v>37.621732703076901</v>
      </c>
      <c r="AG104" s="91">
        <v>37.434427030000002</v>
      </c>
      <c r="AH104" s="91">
        <v>37.248796089999999</v>
      </c>
      <c r="AI104" s="91">
        <v>37.034870975384599</v>
      </c>
      <c r="AJ104" s="91">
        <v>36.819182983846197</v>
      </c>
      <c r="AK104" s="91">
        <v>36.5783739961538</v>
      </c>
      <c r="AL104" s="91"/>
      <c r="AM104" s="89">
        <f t="shared" si="9"/>
        <v>1.8421987505207135E-3</v>
      </c>
    </row>
    <row r="105" spans="1:39" s="148" customFormat="1" ht="15" customHeight="1">
      <c r="A105" s="143" t="s">
        <v>666</v>
      </c>
      <c r="B105" s="143" t="s">
        <v>621</v>
      </c>
      <c r="C105" s="167" t="s">
        <v>637</v>
      </c>
      <c r="D105" s="167"/>
      <c r="E105" s="177" cm="1">
        <f t="array" ref="E105">TREND($G$105:$K$105,$G$13:$K$13,E$13)</f>
        <v>2.6099999999999</v>
      </c>
      <c r="F105" s="177" cm="1">
        <f t="array" ref="F105">TREND($G$105:$K$105,$G$13:$K$13,F$13)</f>
        <v>3.5379999999997835</v>
      </c>
      <c r="G105" s="177">
        <f>'EIA projections'!C31</f>
        <v>5.42</v>
      </c>
      <c r="H105" s="177">
        <f>'EIA projections'!D31</f>
        <v>4.43</v>
      </c>
      <c r="I105" s="177">
        <f>'EIA projections'!E31</f>
        <v>5.81</v>
      </c>
      <c r="J105" s="177">
        <f>'EIA projections'!F31</f>
        <v>7.35</v>
      </c>
      <c r="K105" s="177">
        <f>'EIA projections'!G31</f>
        <v>8.6</v>
      </c>
      <c r="L105" s="177">
        <f>'EIA projections'!H31</f>
        <v>9.59</v>
      </c>
      <c r="M105" s="177">
        <f>'EIA projections'!I31</f>
        <v>10.68</v>
      </c>
      <c r="N105" s="177">
        <f>'EIA projections'!J31</f>
        <v>11.12</v>
      </c>
      <c r="O105" s="177">
        <f>'EIA projections'!K31</f>
        <v>11.32</v>
      </c>
      <c r="P105" s="177">
        <f>'EIA projections'!L31</f>
        <v>11.56</v>
      </c>
      <c r="Q105" s="177">
        <f>'EIA projections'!M31</f>
        <v>11.89</v>
      </c>
      <c r="R105" s="177">
        <f>'EIA projections'!N31</f>
        <v>11.99</v>
      </c>
      <c r="S105" s="177">
        <f>'EIA projections'!O31</f>
        <v>12.21</v>
      </c>
      <c r="T105" s="177">
        <f>'EIA projections'!P31</f>
        <v>12.4</v>
      </c>
      <c r="U105" s="177">
        <f>'EIA projections'!Q31</f>
        <v>12.54</v>
      </c>
      <c r="V105" s="177">
        <f>'EIA projections'!R31</f>
        <v>12.44</v>
      </c>
      <c r="W105" s="177">
        <f>'EIA projections'!S31</f>
        <v>12.44</v>
      </c>
      <c r="X105" s="177">
        <f>'EIA projections'!T31</f>
        <v>12.62</v>
      </c>
      <c r="Y105" s="177">
        <f>'EIA projections'!U31</f>
        <v>12.82</v>
      </c>
      <c r="Z105" s="177">
        <f>'EIA projections'!V31</f>
        <v>12.8</v>
      </c>
      <c r="AA105" s="177">
        <f>'EIA projections'!W31</f>
        <v>13.13</v>
      </c>
      <c r="AB105" s="177">
        <f>'EIA projections'!X31</f>
        <v>13.28</v>
      </c>
      <c r="AC105" s="177">
        <f>'EIA projections'!Y31</f>
        <v>13.39</v>
      </c>
      <c r="AD105" s="177">
        <f>'EIA projections'!Z31</f>
        <v>13.5</v>
      </c>
      <c r="AE105" s="177">
        <f>'EIA projections'!AA31</f>
        <v>13.73</v>
      </c>
      <c r="AF105" s="177">
        <f>'EIA projections'!AB31</f>
        <v>13.94</v>
      </c>
      <c r="AG105" s="177">
        <f>'EIA projections'!AC31</f>
        <v>14.09</v>
      </c>
      <c r="AH105" s="177">
        <f>'EIA projections'!AD31</f>
        <v>14.18</v>
      </c>
      <c r="AI105" s="177">
        <f>'EIA projections'!AE31</f>
        <v>14.23</v>
      </c>
      <c r="AJ105" s="177">
        <f>'EIA projections'!AF31</f>
        <v>14.37</v>
      </c>
      <c r="AK105" s="177">
        <f>'EIA projections'!AG31</f>
        <v>14.53</v>
      </c>
      <c r="AL105" s="177"/>
      <c r="AM105" s="147">
        <f t="shared" si="9"/>
        <v>2.485974681432376E-2</v>
      </c>
    </row>
    <row r="106" spans="1:39" s="105" customFormat="1" ht="15" customHeight="1">
      <c r="A106" s="100"/>
      <c r="B106" s="100" t="s">
        <v>667</v>
      </c>
      <c r="C106" s="106" t="s">
        <v>640</v>
      </c>
      <c r="D106" s="106"/>
      <c r="E106" s="102">
        <f>'Propane Auto Prices '!G6</f>
        <v>87.503846153846155</v>
      </c>
      <c r="F106" s="102">
        <f>'Propane Auto Prices '!H6</f>
        <v>89.466037735849099</v>
      </c>
      <c r="G106" s="102">
        <f>'Propane Auto Prices '!I6</f>
        <v>89.203921568627408</v>
      </c>
      <c r="H106" s="102">
        <f>'Propane Auto Prices '!J6</f>
        <v>93.688235294117661</v>
      </c>
      <c r="I106" s="103">
        <f>H106</f>
        <v>93.688235294117661</v>
      </c>
      <c r="J106" s="103">
        <f t="shared" ref="J106:AK106" si="13">I106</f>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f t="shared" si="13"/>
        <v>93.688235294117661</v>
      </c>
      <c r="AL106" s="103"/>
      <c r="AM106" s="104">
        <f t="shared" si="9"/>
        <v>2.0003123224068826E-3</v>
      </c>
    </row>
    <row r="107" spans="1:39" ht="15" customHeight="1">
      <c r="A107" s="11"/>
      <c r="B107" s="11"/>
      <c r="C107" s="63" t="s">
        <v>641</v>
      </c>
      <c r="D107" s="63"/>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c r="AM107" s="71">
        <v>0</v>
      </c>
    </row>
    <row r="108" spans="1:39" s="222" customFormat="1" ht="15" customHeight="1">
      <c r="A108" s="218"/>
      <c r="B108" s="218"/>
      <c r="C108" s="234" t="s">
        <v>642</v>
      </c>
      <c r="D108" s="234"/>
      <c r="E108" s="220">
        <f>E32</f>
        <v>0.17246166263115459</v>
      </c>
      <c r="F108" s="220">
        <f t="shared" ref="F108:AK108" si="14">F32</f>
        <v>0.1692413236481034</v>
      </c>
      <c r="G108" s="220">
        <f t="shared" si="14"/>
        <v>0.16602098466505222</v>
      </c>
      <c r="H108" s="220">
        <f t="shared" si="14"/>
        <v>0.16280064568200192</v>
      </c>
      <c r="I108" s="220">
        <f t="shared" si="14"/>
        <v>0.15958030669895074</v>
      </c>
      <c r="J108" s="220">
        <f t="shared" si="14"/>
        <v>0.15635996771589955</v>
      </c>
      <c r="K108" s="220">
        <f t="shared" si="14"/>
        <v>0.15313962873284925</v>
      </c>
      <c r="L108" s="220">
        <f t="shared" si="14"/>
        <v>0.14991928974979807</v>
      </c>
      <c r="M108" s="220">
        <f t="shared" si="14"/>
        <v>0.14669895076674777</v>
      </c>
      <c r="N108" s="220">
        <f t="shared" si="14"/>
        <v>0.14347861178369659</v>
      </c>
      <c r="O108" s="220">
        <f t="shared" si="14"/>
        <v>0.1402582728006454</v>
      </c>
      <c r="P108" s="220">
        <f t="shared" si="14"/>
        <v>0.1370379338175951</v>
      </c>
      <c r="Q108" s="220">
        <f t="shared" si="14"/>
        <v>0.13381759483454392</v>
      </c>
      <c r="R108" s="220">
        <f t="shared" si="14"/>
        <v>0.13059725585149362</v>
      </c>
      <c r="S108" s="220">
        <f t="shared" si="14"/>
        <v>0.12737691686844244</v>
      </c>
      <c r="T108" s="220">
        <f t="shared" si="14"/>
        <v>0.12415657788539125</v>
      </c>
      <c r="U108" s="220">
        <f t="shared" si="14"/>
        <v>0.12093623890234095</v>
      </c>
      <c r="V108" s="220">
        <f t="shared" si="14"/>
        <v>0.11771589991928977</v>
      </c>
      <c r="W108" s="220">
        <f t="shared" si="14"/>
        <v>0.11449556093623858</v>
      </c>
      <c r="X108" s="220">
        <f t="shared" si="14"/>
        <v>0.11127522195318829</v>
      </c>
      <c r="Y108" s="220">
        <f t="shared" si="14"/>
        <v>0.1080548829701371</v>
      </c>
      <c r="Z108" s="220">
        <f t="shared" si="14"/>
        <v>0.1048345439870868</v>
      </c>
      <c r="AA108" s="220">
        <f t="shared" si="14"/>
        <v>0.10161420500403562</v>
      </c>
      <c r="AB108" s="220">
        <f t="shared" si="14"/>
        <v>9.8393866020984433E-2</v>
      </c>
      <c r="AC108" s="220">
        <f t="shared" si="14"/>
        <v>9.5173527037934136E-2</v>
      </c>
      <c r="AD108" s="220">
        <f t="shared" si="14"/>
        <v>9.1953188054882951E-2</v>
      </c>
      <c r="AE108" s="220">
        <f t="shared" si="14"/>
        <v>8.8732849071831765E-2</v>
      </c>
      <c r="AF108" s="220">
        <f t="shared" si="14"/>
        <v>8.5512510088781468E-2</v>
      </c>
      <c r="AG108" s="220">
        <f t="shared" si="14"/>
        <v>8.2292171105730283E-2</v>
      </c>
      <c r="AH108" s="220">
        <f t="shared" si="14"/>
        <v>7.9071832122679986E-2</v>
      </c>
      <c r="AI108" s="220">
        <f t="shared" si="14"/>
        <v>7.5851493139628801E-2</v>
      </c>
      <c r="AJ108" s="220">
        <f t="shared" si="14"/>
        <v>7.2631154156577615E-2</v>
      </c>
      <c r="AK108" s="220">
        <f t="shared" si="14"/>
        <v>6.9410815173527318E-2</v>
      </c>
      <c r="AL108" s="220"/>
      <c r="AM108" s="221">
        <v>0</v>
      </c>
    </row>
    <row r="109" spans="1:39" ht="15" customHeight="1">
      <c r="A109" s="11"/>
      <c r="B109" s="11"/>
      <c r="C109" s="18"/>
      <c r="D109" s="18"/>
      <c r="E109" s="18"/>
      <c r="F109" s="18"/>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71"/>
    </row>
    <row r="110" spans="1:39" ht="15" customHeight="1">
      <c r="A110" s="11"/>
      <c r="B110" s="11" t="s">
        <v>668</v>
      </c>
      <c r="C110" s="1" t="s">
        <v>602</v>
      </c>
      <c r="D110" s="1"/>
      <c r="E110" s="18"/>
      <c r="F110" s="18"/>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71"/>
    </row>
    <row r="111" spans="1:39" ht="15" customHeight="1">
      <c r="A111" s="11"/>
      <c r="B111" s="11" t="s">
        <v>669</v>
      </c>
      <c r="C111" s="63" t="s">
        <v>622</v>
      </c>
      <c r="D111" s="63"/>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v>0</v>
      </c>
      <c r="AL111" s="18"/>
      <c r="AM111" s="71">
        <v>0</v>
      </c>
    </row>
    <row r="112" spans="1:39" ht="15" customHeight="1">
      <c r="A112" s="11"/>
      <c r="B112" s="11"/>
      <c r="C112" s="63" t="s">
        <v>623</v>
      </c>
      <c r="D112" s="63"/>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v>0</v>
      </c>
      <c r="AL112" s="18"/>
      <c r="AM112" s="71">
        <v>0</v>
      </c>
    </row>
    <row r="113" spans="1:39" s="86" customFormat="1" ht="15" customHeight="1">
      <c r="A113" s="90"/>
      <c r="B113" s="90"/>
      <c r="C113" s="93" t="s">
        <v>624</v>
      </c>
      <c r="D113" s="93"/>
      <c r="E113" s="324">
        <f>E94</f>
        <v>3.9017762154210991</v>
      </c>
      <c r="F113" s="324">
        <f t="shared" ref="F113:AK113" si="15">F94</f>
        <v>2.7714847559896483</v>
      </c>
      <c r="G113" s="324">
        <f t="shared" si="15"/>
        <v>3.5449948191768312</v>
      </c>
      <c r="H113" s="324">
        <f t="shared" si="15"/>
        <v>3.93295904323878</v>
      </c>
      <c r="I113" s="324">
        <f t="shared" si="15"/>
        <v>4.3884683228867472</v>
      </c>
      <c r="J113" s="324">
        <f t="shared" si="15"/>
        <v>5.0935557477711102</v>
      </c>
      <c r="K113" s="324">
        <f t="shared" si="15"/>
        <v>5.7092313851230641</v>
      </c>
      <c r="L113" s="324">
        <f t="shared" si="15"/>
        <v>6.3077052633715267</v>
      </c>
      <c r="M113" s="324">
        <f t="shared" si="15"/>
        <v>6.8910208148406689</v>
      </c>
      <c r="N113" s="324">
        <f t="shared" si="15"/>
        <v>7.4443749295189896</v>
      </c>
      <c r="O113" s="324">
        <f t="shared" si="15"/>
        <v>7.9682501660727016</v>
      </c>
      <c r="P113" s="324">
        <f t="shared" si="15"/>
        <v>8.4658352836507405</v>
      </c>
      <c r="Q113" s="324">
        <f t="shared" si="15"/>
        <v>8.9542432922864847</v>
      </c>
      <c r="R113" s="324">
        <f t="shared" si="15"/>
        <v>8.847693365272848</v>
      </c>
      <c r="S113" s="324">
        <f t="shared" si="15"/>
        <v>8.7513838257344254</v>
      </c>
      <c r="T113" s="324">
        <f t="shared" si="15"/>
        <v>8.658677337566882</v>
      </c>
      <c r="U113" s="324">
        <f t="shared" si="15"/>
        <v>8.5787205317724613</v>
      </c>
      <c r="V113" s="324">
        <f t="shared" si="15"/>
        <v>8.5090709124911292</v>
      </c>
      <c r="W113" s="324">
        <f t="shared" si="15"/>
        <v>8.4532237259958372</v>
      </c>
      <c r="X113" s="324">
        <f t="shared" si="15"/>
        <v>8.4061763544736721</v>
      </c>
      <c r="Y113" s="324">
        <f t="shared" si="15"/>
        <v>8.3617328467662162</v>
      </c>
      <c r="Z113" s="324">
        <f t="shared" si="15"/>
        <v>8.3349988720869135</v>
      </c>
      <c r="AA113" s="324">
        <f t="shared" si="15"/>
        <v>8.3043500463529885</v>
      </c>
      <c r="AB113" s="324">
        <f t="shared" si="15"/>
        <v>8.2794406753988881</v>
      </c>
      <c r="AC113" s="324">
        <f t="shared" si="15"/>
        <v>8.2585615345733157</v>
      </c>
      <c r="AD113" s="324">
        <f t="shared" si="15"/>
        <v>8.2430859748897607</v>
      </c>
      <c r="AE113" s="324">
        <f t="shared" si="15"/>
        <v>8.2299179770329918</v>
      </c>
      <c r="AF113" s="324">
        <f t="shared" si="15"/>
        <v>8.2167141311174579</v>
      </c>
      <c r="AG113" s="324">
        <f t="shared" si="15"/>
        <v>8.2020894383639771</v>
      </c>
      <c r="AH113" s="324">
        <f t="shared" si="15"/>
        <v>8.1882321317611311</v>
      </c>
      <c r="AI113" s="324">
        <f t="shared" si="15"/>
        <v>8.1667591978568712</v>
      </c>
      <c r="AJ113" s="324">
        <f t="shared" si="15"/>
        <v>8.1445234790101306</v>
      </c>
      <c r="AK113" s="324">
        <f t="shared" si="15"/>
        <v>8.115539415711277</v>
      </c>
      <c r="AL113" s="86" t="s">
        <v>682</v>
      </c>
      <c r="AM113" s="89">
        <f t="shared" si="9"/>
        <v>1.5733987281361259E-2</v>
      </c>
    </row>
    <row r="114" spans="1:39" ht="15" customHeight="1">
      <c r="A114" s="11"/>
      <c r="B114" s="11"/>
      <c r="C114" s="63" t="s">
        <v>625</v>
      </c>
      <c r="D114" s="63"/>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v>0</v>
      </c>
      <c r="AL114" s="18"/>
      <c r="AM114" s="71">
        <v>0</v>
      </c>
    </row>
    <row r="115" spans="1:39" s="201" customFormat="1" ht="15" customHeight="1">
      <c r="C115" s="198" t="s">
        <v>626</v>
      </c>
      <c r="D115" s="198"/>
      <c r="E115" s="205">
        <f>E58</f>
        <v>188.2770833333343</v>
      </c>
      <c r="F115" s="205">
        <f t="shared" ref="F115:AK115" si="16">F58</f>
        <v>181.20000000000073</v>
      </c>
      <c r="G115" s="205">
        <f t="shared" si="16"/>
        <v>174.12291666666715</v>
      </c>
      <c r="H115" s="205">
        <f t="shared" si="16"/>
        <v>167.04583333333358</v>
      </c>
      <c r="I115" s="205">
        <f t="shared" si="16"/>
        <v>159.96875000000182</v>
      </c>
      <c r="J115" s="205">
        <f t="shared" si="16"/>
        <v>152.89166666666824</v>
      </c>
      <c r="K115" s="205">
        <f t="shared" si="16"/>
        <v>145.81458333333467</v>
      </c>
      <c r="L115" s="205">
        <f t="shared" si="16"/>
        <v>138.73750000000109</v>
      </c>
      <c r="M115" s="205">
        <f t="shared" si="16"/>
        <v>131.66041666666752</v>
      </c>
      <c r="N115" s="205">
        <f t="shared" si="16"/>
        <v>124.58333333333394</v>
      </c>
      <c r="O115" s="205">
        <f t="shared" si="16"/>
        <v>117.50625000000036</v>
      </c>
      <c r="P115" s="205">
        <f t="shared" si="16"/>
        <v>110.42916666666861</v>
      </c>
      <c r="Q115" s="205">
        <f t="shared" si="16"/>
        <v>103.35208333333503</v>
      </c>
      <c r="R115" s="205">
        <f t="shared" si="16"/>
        <v>96.275000000001455</v>
      </c>
      <c r="S115" s="205">
        <f t="shared" si="16"/>
        <v>89.197916666667879</v>
      </c>
      <c r="T115" s="205">
        <f t="shared" si="16"/>
        <v>82.120833333334303</v>
      </c>
      <c r="U115" s="205">
        <f t="shared" si="16"/>
        <v>75.043750000000728</v>
      </c>
      <c r="V115" s="205">
        <f t="shared" si="16"/>
        <v>67.966666666667152</v>
      </c>
      <c r="W115" s="205">
        <f t="shared" si="16"/>
        <v>67.966666666667152</v>
      </c>
      <c r="X115" s="205">
        <f t="shared" si="16"/>
        <v>67.966666666667152</v>
      </c>
      <c r="Y115" s="205">
        <f t="shared" si="16"/>
        <v>67.966666666667152</v>
      </c>
      <c r="Z115" s="205">
        <f t="shared" si="16"/>
        <v>67.966666666667152</v>
      </c>
      <c r="AA115" s="205">
        <f t="shared" si="16"/>
        <v>67.966666666667152</v>
      </c>
      <c r="AB115" s="205">
        <f t="shared" si="16"/>
        <v>67.966666666667152</v>
      </c>
      <c r="AC115" s="205">
        <f t="shared" si="16"/>
        <v>67.966666666667152</v>
      </c>
      <c r="AD115" s="205">
        <f t="shared" si="16"/>
        <v>67.966666666667152</v>
      </c>
      <c r="AE115" s="205">
        <f t="shared" si="16"/>
        <v>67.966666666667152</v>
      </c>
      <c r="AF115" s="205">
        <f t="shared" si="16"/>
        <v>67.966666666667152</v>
      </c>
      <c r="AG115" s="205">
        <f t="shared" si="16"/>
        <v>67.966666666667152</v>
      </c>
      <c r="AH115" s="205">
        <f t="shared" si="16"/>
        <v>67.966666666667152</v>
      </c>
      <c r="AI115" s="205">
        <f t="shared" si="16"/>
        <v>67.966666666667152</v>
      </c>
      <c r="AJ115" s="205">
        <f t="shared" si="16"/>
        <v>67.966666666667152</v>
      </c>
      <c r="AK115" s="205">
        <f t="shared" si="16"/>
        <v>67.966666666667152</v>
      </c>
      <c r="AL115" s="205"/>
      <c r="AM115" s="200">
        <f t="shared" si="9"/>
        <v>-5.364056206993905E-2</v>
      </c>
    </row>
    <row r="116" spans="1:39" ht="15" customHeight="1">
      <c r="A116" s="11"/>
      <c r="B116" s="11"/>
      <c r="C116" s="63" t="s">
        <v>627</v>
      </c>
      <c r="D116" s="63"/>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v>0</v>
      </c>
      <c r="AL116" s="18"/>
      <c r="AM116" s="71">
        <v>0</v>
      </c>
    </row>
    <row r="117" spans="1:39" ht="15" customHeight="1">
      <c r="A117" s="11"/>
      <c r="B117" s="11"/>
      <c r="C117" s="63" t="s">
        <v>628</v>
      </c>
      <c r="D117" s="63"/>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v>0</v>
      </c>
      <c r="AL117" s="18"/>
      <c r="AM117" s="71">
        <v>0</v>
      </c>
    </row>
    <row r="118" spans="1:39" s="201" customFormat="1" ht="15" customHeight="1">
      <c r="A118" s="197"/>
      <c r="B118" s="197"/>
      <c r="C118" s="198" t="s">
        <v>629</v>
      </c>
      <c r="D118" s="198"/>
      <c r="E118" s="203">
        <f>E99</f>
        <v>23.721874999999955</v>
      </c>
      <c r="F118" s="203">
        <f t="shared" ref="F118:AK118" si="17">F99</f>
        <v>23.950000000000003</v>
      </c>
      <c r="G118" s="203">
        <f t="shared" si="17"/>
        <v>24.178124999999966</v>
      </c>
      <c r="H118" s="203">
        <f t="shared" si="17"/>
        <v>24.406249999999943</v>
      </c>
      <c r="I118" s="203">
        <f t="shared" si="17"/>
        <v>24.634374999999977</v>
      </c>
      <c r="J118" s="203">
        <f t="shared" si="17"/>
        <v>24.862499999999955</v>
      </c>
      <c r="K118" s="203">
        <f t="shared" si="17"/>
        <v>25.090624999999932</v>
      </c>
      <c r="L118" s="203">
        <f t="shared" si="17"/>
        <v>25.318749999999966</v>
      </c>
      <c r="M118" s="203">
        <f t="shared" si="17"/>
        <v>25.546874999999943</v>
      </c>
      <c r="N118" s="203">
        <f t="shared" si="17"/>
        <v>25.774999999999977</v>
      </c>
      <c r="O118" s="203">
        <f t="shared" si="17"/>
        <v>26.003124999999955</v>
      </c>
      <c r="P118" s="203">
        <f t="shared" si="17"/>
        <v>26.231249999999932</v>
      </c>
      <c r="Q118" s="203">
        <f t="shared" si="17"/>
        <v>26.459374999999966</v>
      </c>
      <c r="R118" s="203">
        <f t="shared" si="17"/>
        <v>26.687499999999943</v>
      </c>
      <c r="S118" s="203">
        <f t="shared" si="17"/>
        <v>26.915624999999977</v>
      </c>
      <c r="T118" s="203">
        <f t="shared" si="17"/>
        <v>27.143749999999955</v>
      </c>
      <c r="U118" s="203">
        <f t="shared" si="17"/>
        <v>27.371874999999932</v>
      </c>
      <c r="V118" s="203">
        <f t="shared" si="17"/>
        <v>27.599999999999966</v>
      </c>
      <c r="W118" s="203">
        <f t="shared" si="17"/>
        <v>27.828124999999943</v>
      </c>
      <c r="X118" s="203">
        <f t="shared" si="17"/>
        <v>28.056249999999977</v>
      </c>
      <c r="Y118" s="203">
        <f t="shared" si="17"/>
        <v>28.284374999999955</v>
      </c>
      <c r="Z118" s="203">
        <f t="shared" si="17"/>
        <v>28.512499999999932</v>
      </c>
      <c r="AA118" s="203">
        <f t="shared" si="17"/>
        <v>28.740624999999966</v>
      </c>
      <c r="AB118" s="203">
        <f t="shared" si="17"/>
        <v>28.968749999999943</v>
      </c>
      <c r="AC118" s="203">
        <f t="shared" si="17"/>
        <v>29.196874999999977</v>
      </c>
      <c r="AD118" s="203">
        <f t="shared" si="17"/>
        <v>29.424999999999955</v>
      </c>
      <c r="AE118" s="203">
        <f t="shared" si="17"/>
        <v>29.653124999999932</v>
      </c>
      <c r="AF118" s="203">
        <f t="shared" si="17"/>
        <v>29.881249999999966</v>
      </c>
      <c r="AG118" s="203">
        <f t="shared" si="17"/>
        <v>30.109374999999943</v>
      </c>
      <c r="AH118" s="203">
        <f t="shared" si="17"/>
        <v>30.337499999999977</v>
      </c>
      <c r="AI118" s="203">
        <f t="shared" si="17"/>
        <v>30.565624999999955</v>
      </c>
      <c r="AJ118" s="203">
        <f t="shared" si="17"/>
        <v>30.793749999999932</v>
      </c>
      <c r="AK118" s="203">
        <f t="shared" si="17"/>
        <v>31.021874999999966</v>
      </c>
      <c r="AL118" s="203"/>
      <c r="AM118" s="200">
        <f t="shared" si="9"/>
        <v>7.1308430329282742E-3</v>
      </c>
    </row>
    <row r="119" spans="1:39" s="154" customFormat="1" ht="15" customHeight="1">
      <c r="A119" s="155"/>
      <c r="B119" s="155"/>
      <c r="C119" s="165" t="s">
        <v>630</v>
      </c>
      <c r="D119" s="165"/>
      <c r="E119" s="169">
        <f>E100</f>
        <v>1.8499999999999853E-5</v>
      </c>
      <c r="F119" s="169">
        <f>F100</f>
        <v>1.9169999999999994E-5</v>
      </c>
      <c r="G119" s="169">
        <f t="shared" ref="G119:AK119" si="18">G100</f>
        <v>2.02E-5</v>
      </c>
      <c r="H119" s="169">
        <f t="shared" si="18"/>
        <v>2.0100000000000001E-5</v>
      </c>
      <c r="I119" s="169">
        <f t="shared" si="18"/>
        <v>2.09E-5</v>
      </c>
      <c r="J119" s="169">
        <f t="shared" si="18"/>
        <v>2.2200000000000001E-5</v>
      </c>
      <c r="K119" s="169">
        <f t="shared" si="18"/>
        <v>2.2500000000000001E-5</v>
      </c>
      <c r="L119" s="169">
        <f t="shared" si="18"/>
        <v>2.27E-5</v>
      </c>
      <c r="M119" s="169">
        <f t="shared" si="18"/>
        <v>2.2900000000000001E-5</v>
      </c>
      <c r="N119" s="169">
        <f t="shared" si="18"/>
        <v>2.34E-5</v>
      </c>
      <c r="O119" s="169">
        <f t="shared" si="18"/>
        <v>2.37E-5</v>
      </c>
      <c r="P119" s="169">
        <f t="shared" si="18"/>
        <v>2.3900000000000002E-5</v>
      </c>
      <c r="Q119" s="169">
        <f t="shared" si="18"/>
        <v>2.4700000000000001E-5</v>
      </c>
      <c r="R119" s="169">
        <f t="shared" si="18"/>
        <v>2.4899999999999999E-5</v>
      </c>
      <c r="S119" s="169">
        <f t="shared" si="18"/>
        <v>2.5199999999999999E-5</v>
      </c>
      <c r="T119" s="169">
        <f t="shared" si="18"/>
        <v>2.5299999999999998E-5</v>
      </c>
      <c r="U119" s="169">
        <f t="shared" si="18"/>
        <v>2.55E-5</v>
      </c>
      <c r="V119" s="169">
        <f t="shared" si="18"/>
        <v>2.5199999999999999E-5</v>
      </c>
      <c r="W119" s="169">
        <f t="shared" si="18"/>
        <v>2.51E-5</v>
      </c>
      <c r="X119" s="169">
        <f t="shared" si="18"/>
        <v>2.5299999999999998E-5</v>
      </c>
      <c r="Y119" s="169">
        <f t="shared" si="18"/>
        <v>2.55E-5</v>
      </c>
      <c r="Z119" s="169">
        <f t="shared" si="18"/>
        <v>2.5299999999999998E-5</v>
      </c>
      <c r="AA119" s="169">
        <f t="shared" si="18"/>
        <v>2.5700000000000001E-5</v>
      </c>
      <c r="AB119" s="169">
        <f t="shared" si="18"/>
        <v>2.58E-5</v>
      </c>
      <c r="AC119" s="169">
        <f t="shared" si="18"/>
        <v>2.5899999999999999E-5</v>
      </c>
      <c r="AD119" s="169">
        <f t="shared" si="18"/>
        <v>2.5999999999999998E-5</v>
      </c>
      <c r="AE119" s="169">
        <f t="shared" si="18"/>
        <v>2.62E-5</v>
      </c>
      <c r="AF119" s="169">
        <f t="shared" si="18"/>
        <v>2.6400000000000001E-5</v>
      </c>
      <c r="AG119" s="169">
        <f t="shared" si="18"/>
        <v>2.6599999999999999E-5</v>
      </c>
      <c r="AH119" s="169">
        <f t="shared" si="18"/>
        <v>2.6699999999999998E-5</v>
      </c>
      <c r="AI119" s="169">
        <f t="shared" si="18"/>
        <v>2.6800000000000001E-5</v>
      </c>
      <c r="AJ119" s="169">
        <f t="shared" si="18"/>
        <v>2.6999999999999999E-5</v>
      </c>
      <c r="AK119" s="169">
        <f t="shared" si="18"/>
        <v>2.7100000000000001E-5</v>
      </c>
      <c r="AL119" s="169"/>
      <c r="AM119" s="159">
        <f t="shared" si="9"/>
        <v>9.6164598009618116E-3</v>
      </c>
    </row>
    <row r="120" spans="1:39">
      <c r="A120" s="11"/>
      <c r="B120" s="11"/>
      <c r="C120" s="63" t="s">
        <v>633</v>
      </c>
      <c r="D120" s="63"/>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v>0</v>
      </c>
      <c r="AL120" s="18"/>
      <c r="AM120" s="71">
        <v>0</v>
      </c>
    </row>
    <row r="121" spans="1:39" s="154" customFormat="1">
      <c r="A121" s="155"/>
      <c r="B121" s="155" t="s">
        <v>656</v>
      </c>
      <c r="C121" s="165" t="s">
        <v>634</v>
      </c>
      <c r="D121" s="165"/>
      <c r="E121" s="169">
        <f>E83</f>
        <v>1.6500000000000001E-5</v>
      </c>
      <c r="F121" s="169">
        <f t="shared" ref="F121:AK121" si="19">F83</f>
        <v>1.6500000000000001E-5</v>
      </c>
      <c r="G121" s="169">
        <f t="shared" si="19"/>
        <v>1.6500000000000001E-5</v>
      </c>
      <c r="H121" s="169">
        <f t="shared" si="19"/>
        <v>1.6500000000000001E-5</v>
      </c>
      <c r="I121" s="169">
        <f t="shared" si="19"/>
        <v>1.6500000000000001E-5</v>
      </c>
      <c r="J121" s="169">
        <f t="shared" si="19"/>
        <v>1.6500000000000001E-5</v>
      </c>
      <c r="K121" s="169">
        <f t="shared" si="19"/>
        <v>1.6500000000000001E-5</v>
      </c>
      <c r="L121" s="169">
        <f t="shared" si="19"/>
        <v>1.6500000000000001E-5</v>
      </c>
      <c r="M121" s="169">
        <f t="shared" si="19"/>
        <v>1.6500000000000001E-5</v>
      </c>
      <c r="N121" s="169">
        <f t="shared" si="19"/>
        <v>1.6500000000000001E-5</v>
      </c>
      <c r="O121" s="169">
        <f t="shared" si="19"/>
        <v>1.6500000000000001E-5</v>
      </c>
      <c r="P121" s="169">
        <f t="shared" si="19"/>
        <v>1.6500000000000001E-5</v>
      </c>
      <c r="Q121" s="169">
        <f t="shared" si="19"/>
        <v>1.6500000000000001E-5</v>
      </c>
      <c r="R121" s="169">
        <f t="shared" si="19"/>
        <v>1.6500000000000001E-5</v>
      </c>
      <c r="S121" s="169">
        <f t="shared" si="19"/>
        <v>1.6500000000000001E-5</v>
      </c>
      <c r="T121" s="169">
        <f t="shared" si="19"/>
        <v>1.6500000000000001E-5</v>
      </c>
      <c r="U121" s="169">
        <f t="shared" si="19"/>
        <v>1.6500000000000001E-5</v>
      </c>
      <c r="V121" s="169">
        <f t="shared" si="19"/>
        <v>1.6500000000000001E-5</v>
      </c>
      <c r="W121" s="169">
        <f t="shared" si="19"/>
        <v>1.6500000000000001E-5</v>
      </c>
      <c r="X121" s="169">
        <f t="shared" si="19"/>
        <v>1.6500000000000001E-5</v>
      </c>
      <c r="Y121" s="169">
        <f t="shared" si="19"/>
        <v>1.6500000000000001E-5</v>
      </c>
      <c r="Z121" s="169">
        <f t="shared" si="19"/>
        <v>1.6500000000000001E-5</v>
      </c>
      <c r="AA121" s="169">
        <f t="shared" si="19"/>
        <v>1.6500000000000001E-5</v>
      </c>
      <c r="AB121" s="169">
        <f t="shared" si="19"/>
        <v>1.6500000000000001E-5</v>
      </c>
      <c r="AC121" s="169">
        <f t="shared" si="19"/>
        <v>1.6500000000000001E-5</v>
      </c>
      <c r="AD121" s="169">
        <f t="shared" si="19"/>
        <v>1.6500000000000001E-5</v>
      </c>
      <c r="AE121" s="169">
        <f t="shared" si="19"/>
        <v>1.6500000000000001E-5</v>
      </c>
      <c r="AF121" s="169">
        <f t="shared" si="19"/>
        <v>1.6500000000000001E-5</v>
      </c>
      <c r="AG121" s="169">
        <f t="shared" si="19"/>
        <v>1.6500000000000001E-5</v>
      </c>
      <c r="AH121" s="169">
        <f t="shared" si="19"/>
        <v>1.6500000000000001E-5</v>
      </c>
      <c r="AI121" s="169">
        <f t="shared" si="19"/>
        <v>1.6500000000000001E-5</v>
      </c>
      <c r="AJ121" s="169">
        <f t="shared" si="19"/>
        <v>1.6500000000000001E-5</v>
      </c>
      <c r="AK121" s="169">
        <f t="shared" si="19"/>
        <v>1.6500000000000001E-5</v>
      </c>
      <c r="AL121" s="169"/>
      <c r="AM121" s="159">
        <f t="shared" si="9"/>
        <v>0</v>
      </c>
    </row>
    <row r="122" spans="1:39">
      <c r="C122" s="63" t="s">
        <v>635</v>
      </c>
      <c r="D122" s="63"/>
      <c r="AM122" s="71">
        <v>0</v>
      </c>
    </row>
    <row r="123" spans="1:39">
      <c r="C123" s="63" t="s">
        <v>636</v>
      </c>
      <c r="D123" s="63"/>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M123" s="71">
        <v>0</v>
      </c>
    </row>
    <row r="124" spans="1:39" s="148" customFormat="1">
      <c r="C124" s="167" t="s">
        <v>637</v>
      </c>
      <c r="D124" s="167"/>
      <c r="E124" s="183">
        <f>E105</f>
        <v>2.6099999999999</v>
      </c>
      <c r="F124" s="183">
        <f t="shared" ref="F124:AK124" si="20">F105</f>
        <v>3.5379999999997835</v>
      </c>
      <c r="G124" s="183">
        <f t="shared" si="20"/>
        <v>5.42</v>
      </c>
      <c r="H124" s="183">
        <f t="shared" si="20"/>
        <v>4.43</v>
      </c>
      <c r="I124" s="183">
        <f t="shared" si="20"/>
        <v>5.81</v>
      </c>
      <c r="J124" s="183">
        <f t="shared" si="20"/>
        <v>7.35</v>
      </c>
      <c r="K124" s="183">
        <f t="shared" si="20"/>
        <v>8.6</v>
      </c>
      <c r="L124" s="183">
        <f t="shared" si="20"/>
        <v>9.59</v>
      </c>
      <c r="M124" s="183">
        <f t="shared" si="20"/>
        <v>10.68</v>
      </c>
      <c r="N124" s="183">
        <f t="shared" si="20"/>
        <v>11.12</v>
      </c>
      <c r="O124" s="183">
        <f t="shared" si="20"/>
        <v>11.32</v>
      </c>
      <c r="P124" s="183">
        <f t="shared" si="20"/>
        <v>11.56</v>
      </c>
      <c r="Q124" s="183">
        <f t="shared" si="20"/>
        <v>11.89</v>
      </c>
      <c r="R124" s="183">
        <f t="shared" si="20"/>
        <v>11.99</v>
      </c>
      <c r="S124" s="183">
        <f t="shared" si="20"/>
        <v>12.21</v>
      </c>
      <c r="T124" s="183">
        <f t="shared" si="20"/>
        <v>12.4</v>
      </c>
      <c r="U124" s="183">
        <f t="shared" si="20"/>
        <v>12.54</v>
      </c>
      <c r="V124" s="183">
        <f t="shared" si="20"/>
        <v>12.44</v>
      </c>
      <c r="W124" s="183">
        <f t="shared" si="20"/>
        <v>12.44</v>
      </c>
      <c r="X124" s="183">
        <f t="shared" si="20"/>
        <v>12.62</v>
      </c>
      <c r="Y124" s="183">
        <f t="shared" si="20"/>
        <v>12.82</v>
      </c>
      <c r="Z124" s="183">
        <f t="shared" si="20"/>
        <v>12.8</v>
      </c>
      <c r="AA124" s="183">
        <f t="shared" si="20"/>
        <v>13.13</v>
      </c>
      <c r="AB124" s="183">
        <f t="shared" si="20"/>
        <v>13.28</v>
      </c>
      <c r="AC124" s="183">
        <f t="shared" si="20"/>
        <v>13.39</v>
      </c>
      <c r="AD124" s="183">
        <f t="shared" si="20"/>
        <v>13.5</v>
      </c>
      <c r="AE124" s="183">
        <f t="shared" si="20"/>
        <v>13.73</v>
      </c>
      <c r="AF124" s="183">
        <f t="shared" si="20"/>
        <v>13.94</v>
      </c>
      <c r="AG124" s="183">
        <f t="shared" si="20"/>
        <v>14.09</v>
      </c>
      <c r="AH124" s="183">
        <f t="shared" si="20"/>
        <v>14.18</v>
      </c>
      <c r="AI124" s="183">
        <f t="shared" si="20"/>
        <v>14.23</v>
      </c>
      <c r="AJ124" s="183">
        <f t="shared" si="20"/>
        <v>14.37</v>
      </c>
      <c r="AK124" s="183">
        <f t="shared" si="20"/>
        <v>14.53</v>
      </c>
      <c r="AL124" s="183"/>
      <c r="AM124" s="147">
        <f t="shared" si="9"/>
        <v>2.485974681432376E-2</v>
      </c>
    </row>
    <row r="125" spans="1:39">
      <c r="C125" s="63" t="s">
        <v>640</v>
      </c>
      <c r="D125" s="63"/>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v>0</v>
      </c>
      <c r="AL125" s="12"/>
      <c r="AM125" s="71">
        <v>0</v>
      </c>
    </row>
    <row r="126" spans="1:39">
      <c r="C126" s="63" t="s">
        <v>641</v>
      </c>
      <c r="D126" s="63"/>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v>0</v>
      </c>
      <c r="AL126" s="12"/>
      <c r="AM126" s="71">
        <v>0</v>
      </c>
    </row>
    <row r="127" spans="1:39" s="222" customFormat="1">
      <c r="C127" s="234" t="s">
        <v>642</v>
      </c>
      <c r="D127" s="234"/>
      <c r="E127" s="237">
        <f>E32</f>
        <v>0.17246166263115459</v>
      </c>
      <c r="F127" s="237">
        <f t="shared" ref="F127:AK127" si="21">F32</f>
        <v>0.1692413236481034</v>
      </c>
      <c r="G127" s="237">
        <f t="shared" si="21"/>
        <v>0.16602098466505222</v>
      </c>
      <c r="H127" s="237">
        <f t="shared" si="21"/>
        <v>0.16280064568200192</v>
      </c>
      <c r="I127" s="237">
        <f t="shared" si="21"/>
        <v>0.15958030669895074</v>
      </c>
      <c r="J127" s="237">
        <f t="shared" si="21"/>
        <v>0.15635996771589955</v>
      </c>
      <c r="K127" s="237">
        <f t="shared" si="21"/>
        <v>0.15313962873284925</v>
      </c>
      <c r="L127" s="237">
        <f t="shared" si="21"/>
        <v>0.14991928974979807</v>
      </c>
      <c r="M127" s="237">
        <f t="shared" si="21"/>
        <v>0.14669895076674777</v>
      </c>
      <c r="N127" s="237">
        <f t="shared" si="21"/>
        <v>0.14347861178369659</v>
      </c>
      <c r="O127" s="237">
        <f t="shared" si="21"/>
        <v>0.1402582728006454</v>
      </c>
      <c r="P127" s="237">
        <f t="shared" si="21"/>
        <v>0.1370379338175951</v>
      </c>
      <c r="Q127" s="237">
        <f t="shared" si="21"/>
        <v>0.13381759483454392</v>
      </c>
      <c r="R127" s="237">
        <f t="shared" si="21"/>
        <v>0.13059725585149362</v>
      </c>
      <c r="S127" s="237">
        <f t="shared" si="21"/>
        <v>0.12737691686844244</v>
      </c>
      <c r="T127" s="237">
        <f t="shared" si="21"/>
        <v>0.12415657788539125</v>
      </c>
      <c r="U127" s="237">
        <f t="shared" si="21"/>
        <v>0.12093623890234095</v>
      </c>
      <c r="V127" s="237">
        <f t="shared" si="21"/>
        <v>0.11771589991928977</v>
      </c>
      <c r="W127" s="237">
        <f t="shared" si="21"/>
        <v>0.11449556093623858</v>
      </c>
      <c r="X127" s="237">
        <f t="shared" si="21"/>
        <v>0.11127522195318829</v>
      </c>
      <c r="Y127" s="237">
        <f t="shared" si="21"/>
        <v>0.1080548829701371</v>
      </c>
      <c r="Z127" s="237">
        <f t="shared" si="21"/>
        <v>0.1048345439870868</v>
      </c>
      <c r="AA127" s="237">
        <f t="shared" si="21"/>
        <v>0.10161420500403562</v>
      </c>
      <c r="AB127" s="237">
        <f t="shared" si="21"/>
        <v>9.8393866020984433E-2</v>
      </c>
      <c r="AC127" s="237">
        <f t="shared" si="21"/>
        <v>9.5173527037934136E-2</v>
      </c>
      <c r="AD127" s="237">
        <f t="shared" si="21"/>
        <v>9.1953188054882951E-2</v>
      </c>
      <c r="AE127" s="237">
        <f t="shared" si="21"/>
        <v>8.8732849071831765E-2</v>
      </c>
      <c r="AF127" s="237">
        <f t="shared" si="21"/>
        <v>8.5512510088781468E-2</v>
      </c>
      <c r="AG127" s="237">
        <f t="shared" si="21"/>
        <v>8.2292171105730283E-2</v>
      </c>
      <c r="AH127" s="237">
        <f t="shared" si="21"/>
        <v>7.9071832122679986E-2</v>
      </c>
      <c r="AI127" s="237">
        <f t="shared" si="21"/>
        <v>7.5851493139628801E-2</v>
      </c>
      <c r="AJ127" s="237">
        <f t="shared" si="21"/>
        <v>7.2631154156577615E-2</v>
      </c>
      <c r="AK127" s="237">
        <f t="shared" si="21"/>
        <v>6.9410815173527318E-2</v>
      </c>
      <c r="AL127" s="237"/>
      <c r="AM127" s="221">
        <v>0</v>
      </c>
    </row>
    <row r="128" spans="1:39" ht="15" customHeight="1">
      <c r="C128" s="18"/>
      <c r="D128" s="18"/>
      <c r="E128" s="12"/>
      <c r="F128" s="12"/>
      <c r="AM128" s="71"/>
    </row>
    <row r="129" spans="3:39" ht="15" customHeight="1">
      <c r="C129" s="1" t="s">
        <v>603</v>
      </c>
      <c r="D129" s="1"/>
      <c r="E129" s="12"/>
      <c r="F129" s="12"/>
      <c r="AM129" s="71"/>
    </row>
    <row r="130" spans="3:39" ht="15" customHeight="1">
      <c r="C130" s="63" t="s">
        <v>622</v>
      </c>
      <c r="D130" s="63"/>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c r="AM130" s="71">
        <v>0</v>
      </c>
    </row>
    <row r="131" spans="3:39" ht="15" customHeight="1">
      <c r="C131" s="63" t="s">
        <v>623</v>
      </c>
      <c r="D131" s="63"/>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c r="AM131" s="71">
        <v>0</v>
      </c>
    </row>
    <row r="132" spans="3:39" ht="15" customHeight="1">
      <c r="C132" s="63" t="s">
        <v>624</v>
      </c>
      <c r="D132" s="63"/>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c r="AM132" s="71">
        <v>0</v>
      </c>
    </row>
    <row r="133" spans="3:39" ht="15" customHeight="1">
      <c r="C133" s="63" t="s">
        <v>625</v>
      </c>
      <c r="D133" s="63"/>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c r="AM133" s="71">
        <v>0</v>
      </c>
    </row>
    <row r="134" spans="3:39" ht="15" customHeight="1">
      <c r="C134" s="63" t="s">
        <v>626</v>
      </c>
      <c r="D134" s="63"/>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c r="AM134" s="71">
        <v>0</v>
      </c>
    </row>
    <row r="135" spans="3:39" ht="15" customHeight="1">
      <c r="C135" s="63" t="s">
        <v>627</v>
      </c>
      <c r="D135" s="63"/>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c r="AM135" s="71">
        <v>0</v>
      </c>
    </row>
    <row r="136" spans="3:39" ht="15" customHeight="1">
      <c r="C136" s="63" t="s">
        <v>628</v>
      </c>
      <c r="D136" s="63"/>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v>0</v>
      </c>
      <c r="AL136" s="12"/>
      <c r="AM136" s="71">
        <v>0</v>
      </c>
    </row>
    <row r="137" spans="3:39" ht="15" customHeight="1">
      <c r="C137" s="63" t="s">
        <v>629</v>
      </c>
      <c r="D137" s="63"/>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v>0</v>
      </c>
      <c r="AL137" s="12"/>
      <c r="AM137" s="71">
        <v>0</v>
      </c>
    </row>
    <row r="138" spans="3:39" ht="15" customHeight="1">
      <c r="C138" s="63" t="s">
        <v>630</v>
      </c>
      <c r="D138" s="63"/>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c r="AM138" s="71">
        <v>0</v>
      </c>
    </row>
    <row r="139" spans="3:39" ht="15" customHeight="1">
      <c r="C139" s="63" t="s">
        <v>633</v>
      </c>
      <c r="D139" s="63"/>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c r="AM139" s="71">
        <v>0</v>
      </c>
    </row>
    <row r="140" spans="3:39">
      <c r="C140" s="63" t="s">
        <v>634</v>
      </c>
      <c r="D140" s="63"/>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v>0</v>
      </c>
      <c r="AL140" s="12"/>
      <c r="AM140" s="71">
        <v>0</v>
      </c>
    </row>
    <row r="141" spans="3:39" ht="15" customHeight="1">
      <c r="C141" s="63" t="s">
        <v>635</v>
      </c>
      <c r="D141" s="63"/>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v>0</v>
      </c>
      <c r="AL141" s="12"/>
      <c r="AM141" s="71">
        <v>0</v>
      </c>
    </row>
    <row r="142" spans="3:39" ht="15" customHeight="1">
      <c r="C142" s="63" t="s">
        <v>636</v>
      </c>
      <c r="D142" s="63"/>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v>0</v>
      </c>
      <c r="AL142" s="12"/>
      <c r="AM142" s="71">
        <v>0</v>
      </c>
    </row>
    <row r="143" spans="3:39" ht="15" customHeight="1">
      <c r="C143" s="63" t="s">
        <v>637</v>
      </c>
      <c r="D143" s="63"/>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c r="AM143" s="71">
        <v>0</v>
      </c>
    </row>
    <row r="144" spans="3:39" ht="15" customHeight="1">
      <c r="C144" s="63" t="s">
        <v>640</v>
      </c>
      <c r="D144" s="63"/>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v>0</v>
      </c>
      <c r="AL144" s="12"/>
      <c r="AM144" s="71">
        <v>0</v>
      </c>
    </row>
    <row r="145" spans="2:39" ht="15" customHeight="1">
      <c r="C145" s="63" t="s">
        <v>641</v>
      </c>
      <c r="D145" s="63"/>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v>0</v>
      </c>
      <c r="AL145" s="12"/>
      <c r="AM145" s="71">
        <v>0</v>
      </c>
    </row>
    <row r="146" spans="2:39" ht="15" customHeight="1">
      <c r="C146" s="63" t="s">
        <v>642</v>
      </c>
      <c r="D146" s="63"/>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v>0</v>
      </c>
      <c r="AL146" s="12"/>
      <c r="AM146" s="71">
        <v>0</v>
      </c>
    </row>
    <row r="147" spans="2:39" ht="15" customHeight="1">
      <c r="C147" s="18"/>
      <c r="D147" s="18"/>
      <c r="AM147" s="71"/>
    </row>
    <row r="148" spans="2:39" ht="15" customHeight="1">
      <c r="B148" s="10" t="s">
        <v>670</v>
      </c>
      <c r="C148" s="1" t="s">
        <v>604</v>
      </c>
      <c r="D148" s="1"/>
      <c r="AM148" s="71"/>
    </row>
    <row r="149" spans="2:39" s="86" customFormat="1" ht="15" customHeight="1">
      <c r="C149" s="93" t="s">
        <v>622</v>
      </c>
      <c r="D149" s="93"/>
      <c r="E149" s="86">
        <f>E92</f>
        <v>23.465062713620618</v>
      </c>
      <c r="F149" s="86">
        <f t="shared" ref="F149:AK149" si="22">F92</f>
        <v>23.340566925117955</v>
      </c>
      <c r="G149" s="86">
        <f t="shared" si="22"/>
        <v>24.054544105750999</v>
      </c>
      <c r="H149" s="86">
        <f t="shared" si="22"/>
        <v>24.870575269778794</v>
      </c>
      <c r="I149" s="86">
        <f t="shared" si="22"/>
        <v>25.362554136097515</v>
      </c>
      <c r="J149" s="86">
        <f t="shared" si="22"/>
        <v>25.732505411666228</v>
      </c>
      <c r="K149" s="86">
        <f t="shared" si="22"/>
        <v>26.089902995584691</v>
      </c>
      <c r="L149" s="86">
        <f t="shared" si="22"/>
        <v>26.439712783561617</v>
      </c>
      <c r="M149" s="86">
        <f t="shared" si="22"/>
        <v>26.735741039803631</v>
      </c>
      <c r="N149" s="86">
        <f t="shared" si="22"/>
        <v>26.983852380802603</v>
      </c>
      <c r="O149" s="86">
        <f t="shared" si="22"/>
        <v>27.197991912771027</v>
      </c>
      <c r="P149" s="86">
        <f t="shared" si="22"/>
        <v>27.432683812578663</v>
      </c>
      <c r="Q149" s="86">
        <f t="shared" si="22"/>
        <v>27.652494243268226</v>
      </c>
      <c r="R149" s="86">
        <f t="shared" si="22"/>
        <v>27.870072666860292</v>
      </c>
      <c r="S149" s="86">
        <f t="shared" si="22"/>
        <v>28.140948191376783</v>
      </c>
      <c r="T149" s="86">
        <f t="shared" si="22"/>
        <v>28.405060680772223</v>
      </c>
      <c r="U149" s="86">
        <f t="shared" si="22"/>
        <v>28.695799381778873</v>
      </c>
      <c r="V149" s="86">
        <f t="shared" si="22"/>
        <v>28.98504865555342</v>
      </c>
      <c r="W149" s="86">
        <f t="shared" si="22"/>
        <v>29.268175811654142</v>
      </c>
      <c r="X149" s="86">
        <f t="shared" si="22"/>
        <v>29.406691604692881</v>
      </c>
      <c r="Y149" s="86">
        <f t="shared" si="22"/>
        <v>29.643613990730294</v>
      </c>
      <c r="Z149" s="86">
        <f t="shared" si="22"/>
        <v>29.875975360652586</v>
      </c>
      <c r="AA149" s="86">
        <f t="shared" si="22"/>
        <v>30.122904578818666</v>
      </c>
      <c r="AB149" s="86">
        <f t="shared" si="22"/>
        <v>30.412845705959697</v>
      </c>
      <c r="AC149" s="86">
        <f t="shared" si="22"/>
        <v>30.758536647615507</v>
      </c>
      <c r="AD149" s="86">
        <f t="shared" si="22"/>
        <v>30.95777104666502</v>
      </c>
      <c r="AE149" s="86">
        <f t="shared" si="22"/>
        <v>31.167243268859036</v>
      </c>
      <c r="AF149" s="86">
        <f t="shared" si="22"/>
        <v>31.451382140323059</v>
      </c>
      <c r="AG149" s="86">
        <f t="shared" si="22"/>
        <v>31.72697922710655</v>
      </c>
      <c r="AH149" s="86">
        <f t="shared" si="22"/>
        <v>31.99841443333731</v>
      </c>
      <c r="AI149" s="86">
        <f t="shared" si="22"/>
        <v>32.282570797630072</v>
      </c>
      <c r="AJ149" s="86">
        <f t="shared" si="22"/>
        <v>32.554384180799602</v>
      </c>
      <c r="AK149" s="86">
        <f t="shared" si="22"/>
        <v>32.767032770371699</v>
      </c>
      <c r="AM149" s="89">
        <f t="shared" si="9"/>
        <v>8.6024841639761023E-3</v>
      </c>
    </row>
    <row r="150" spans="2:39" ht="15" customHeight="1">
      <c r="C150" s="63" t="s">
        <v>623</v>
      </c>
      <c r="D150" s="63"/>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M150" s="71">
        <v>0</v>
      </c>
    </row>
    <row r="151" spans="2:39" s="86" customFormat="1" ht="15" customHeight="1">
      <c r="C151" s="93" t="s">
        <v>624</v>
      </c>
      <c r="D151" s="93"/>
      <c r="E151" s="86">
        <f>E94</f>
        <v>3.9017762154210991</v>
      </c>
      <c r="F151" s="86">
        <f t="shared" ref="F151:AK151" si="23">F94</f>
        <v>2.7714847559896483</v>
      </c>
      <c r="G151" s="86">
        <f t="shared" si="23"/>
        <v>3.5449948191768312</v>
      </c>
      <c r="H151" s="86">
        <f t="shared" si="23"/>
        <v>3.93295904323878</v>
      </c>
      <c r="I151" s="86">
        <f t="shared" si="23"/>
        <v>4.3884683228867472</v>
      </c>
      <c r="J151" s="86">
        <f t="shared" si="23"/>
        <v>5.0935557477711102</v>
      </c>
      <c r="K151" s="86">
        <f t="shared" si="23"/>
        <v>5.7092313851230641</v>
      </c>
      <c r="L151" s="86">
        <f t="shared" si="23"/>
        <v>6.3077052633715267</v>
      </c>
      <c r="M151" s="86">
        <f t="shared" si="23"/>
        <v>6.8910208148406689</v>
      </c>
      <c r="N151" s="86">
        <f t="shared" si="23"/>
        <v>7.4443749295189896</v>
      </c>
      <c r="O151" s="86">
        <f t="shared" si="23"/>
        <v>7.9682501660727016</v>
      </c>
      <c r="P151" s="86">
        <f t="shared" si="23"/>
        <v>8.4658352836507405</v>
      </c>
      <c r="Q151" s="86">
        <f t="shared" si="23"/>
        <v>8.9542432922864847</v>
      </c>
      <c r="R151" s="86">
        <f t="shared" si="23"/>
        <v>8.847693365272848</v>
      </c>
      <c r="S151" s="86">
        <f t="shared" si="23"/>
        <v>8.7513838257344254</v>
      </c>
      <c r="T151" s="86">
        <f t="shared" si="23"/>
        <v>8.658677337566882</v>
      </c>
      <c r="U151" s="86">
        <f t="shared" si="23"/>
        <v>8.5787205317724613</v>
      </c>
      <c r="V151" s="86">
        <f t="shared" si="23"/>
        <v>8.5090709124911292</v>
      </c>
      <c r="W151" s="86">
        <f t="shared" si="23"/>
        <v>8.4532237259958372</v>
      </c>
      <c r="X151" s="86">
        <f t="shared" si="23"/>
        <v>8.4061763544736721</v>
      </c>
      <c r="Y151" s="86">
        <f t="shared" si="23"/>
        <v>8.3617328467662162</v>
      </c>
      <c r="Z151" s="86">
        <f t="shared" si="23"/>
        <v>8.3349988720869135</v>
      </c>
      <c r="AA151" s="86">
        <f t="shared" si="23"/>
        <v>8.3043500463529885</v>
      </c>
      <c r="AB151" s="86">
        <f t="shared" si="23"/>
        <v>8.2794406753988881</v>
      </c>
      <c r="AC151" s="86">
        <f t="shared" si="23"/>
        <v>8.2585615345733157</v>
      </c>
      <c r="AD151" s="86">
        <f t="shared" si="23"/>
        <v>8.2430859748897607</v>
      </c>
      <c r="AE151" s="86">
        <f t="shared" si="23"/>
        <v>8.2299179770329918</v>
      </c>
      <c r="AF151" s="86">
        <f t="shared" si="23"/>
        <v>8.2167141311174579</v>
      </c>
      <c r="AG151" s="86">
        <f t="shared" si="23"/>
        <v>8.2020894383639771</v>
      </c>
      <c r="AH151" s="86">
        <f t="shared" si="23"/>
        <v>8.1882321317611311</v>
      </c>
      <c r="AI151" s="86">
        <f t="shared" si="23"/>
        <v>8.1667591978568712</v>
      </c>
      <c r="AJ151" s="86">
        <f t="shared" si="23"/>
        <v>8.1445234790101306</v>
      </c>
      <c r="AK151" s="86">
        <f t="shared" si="23"/>
        <v>8.115539415711277</v>
      </c>
      <c r="AL151" s="86" t="s">
        <v>682</v>
      </c>
      <c r="AM151" s="89">
        <f t="shared" si="9"/>
        <v>1.5733987281361259E-2</v>
      </c>
    </row>
    <row r="152" spans="2:39" ht="15" customHeight="1">
      <c r="C152" s="63" t="s">
        <v>625</v>
      </c>
      <c r="D152" s="63"/>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K152" s="10">
        <v>0</v>
      </c>
      <c r="AM152" s="71">
        <v>0</v>
      </c>
    </row>
    <row r="153" spans="2:39" ht="15" customHeight="1">
      <c r="C153" s="63" t="s">
        <v>626</v>
      </c>
      <c r="D153" s="63"/>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M153" s="71">
        <v>0</v>
      </c>
    </row>
    <row r="154" spans="2:39" ht="15" customHeight="1">
      <c r="C154" s="63" t="s">
        <v>627</v>
      </c>
      <c r="D154" s="63"/>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M154" s="71">
        <v>0</v>
      </c>
    </row>
    <row r="155" spans="2:39" ht="15" customHeight="1">
      <c r="C155" s="63" t="s">
        <v>628</v>
      </c>
      <c r="D155" s="63"/>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M155" s="71">
        <v>0</v>
      </c>
    </row>
    <row r="156" spans="2:39" ht="15" customHeight="1">
      <c r="C156" s="63" t="s">
        <v>629</v>
      </c>
      <c r="D156" s="63"/>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M156" s="71">
        <v>0</v>
      </c>
    </row>
    <row r="157" spans="2:39" ht="15" customHeight="1">
      <c r="C157" s="63" t="s">
        <v>630</v>
      </c>
      <c r="D157" s="63"/>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K157" s="10">
        <v>0</v>
      </c>
      <c r="AM157" s="71">
        <v>0</v>
      </c>
    </row>
    <row r="158" spans="2:39" ht="15" customHeight="1">
      <c r="C158" s="63" t="s">
        <v>633</v>
      </c>
      <c r="D158" s="63"/>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K158" s="10">
        <v>0</v>
      </c>
      <c r="AM158" s="71">
        <v>0</v>
      </c>
    </row>
    <row r="159" spans="2:39" s="154" customFormat="1" ht="15" customHeight="1">
      <c r="C159" s="165" t="s">
        <v>634</v>
      </c>
      <c r="D159" s="165"/>
      <c r="E159" s="238">
        <f>E121</f>
        <v>1.6500000000000001E-5</v>
      </c>
      <c r="F159" s="238">
        <f t="shared" ref="F159:AK159" si="24">F121</f>
        <v>1.6500000000000001E-5</v>
      </c>
      <c r="G159" s="238">
        <f t="shared" si="24"/>
        <v>1.6500000000000001E-5</v>
      </c>
      <c r="H159" s="238">
        <f t="shared" si="24"/>
        <v>1.6500000000000001E-5</v>
      </c>
      <c r="I159" s="238">
        <f t="shared" si="24"/>
        <v>1.6500000000000001E-5</v>
      </c>
      <c r="J159" s="238">
        <f t="shared" si="24"/>
        <v>1.6500000000000001E-5</v>
      </c>
      <c r="K159" s="238">
        <f t="shared" si="24"/>
        <v>1.6500000000000001E-5</v>
      </c>
      <c r="L159" s="238">
        <f t="shared" si="24"/>
        <v>1.6500000000000001E-5</v>
      </c>
      <c r="M159" s="238">
        <f t="shared" si="24"/>
        <v>1.6500000000000001E-5</v>
      </c>
      <c r="N159" s="238">
        <f t="shared" si="24"/>
        <v>1.6500000000000001E-5</v>
      </c>
      <c r="O159" s="238">
        <f t="shared" si="24"/>
        <v>1.6500000000000001E-5</v>
      </c>
      <c r="P159" s="238">
        <f t="shared" si="24"/>
        <v>1.6500000000000001E-5</v>
      </c>
      <c r="Q159" s="238">
        <f t="shared" si="24"/>
        <v>1.6500000000000001E-5</v>
      </c>
      <c r="R159" s="238">
        <f t="shared" si="24"/>
        <v>1.6500000000000001E-5</v>
      </c>
      <c r="S159" s="238">
        <f t="shared" si="24"/>
        <v>1.6500000000000001E-5</v>
      </c>
      <c r="T159" s="238">
        <f t="shared" si="24"/>
        <v>1.6500000000000001E-5</v>
      </c>
      <c r="U159" s="238">
        <f t="shared" si="24"/>
        <v>1.6500000000000001E-5</v>
      </c>
      <c r="V159" s="238">
        <f t="shared" si="24"/>
        <v>1.6500000000000001E-5</v>
      </c>
      <c r="W159" s="238">
        <f t="shared" si="24"/>
        <v>1.6500000000000001E-5</v>
      </c>
      <c r="X159" s="238">
        <f t="shared" si="24"/>
        <v>1.6500000000000001E-5</v>
      </c>
      <c r="Y159" s="238">
        <f t="shared" si="24"/>
        <v>1.6500000000000001E-5</v>
      </c>
      <c r="Z159" s="238">
        <f t="shared" si="24"/>
        <v>1.6500000000000001E-5</v>
      </c>
      <c r="AA159" s="238">
        <f t="shared" si="24"/>
        <v>1.6500000000000001E-5</v>
      </c>
      <c r="AB159" s="238">
        <f t="shared" si="24"/>
        <v>1.6500000000000001E-5</v>
      </c>
      <c r="AC159" s="238">
        <f t="shared" si="24"/>
        <v>1.6500000000000001E-5</v>
      </c>
      <c r="AD159" s="238">
        <f t="shared" si="24"/>
        <v>1.6500000000000001E-5</v>
      </c>
      <c r="AE159" s="238">
        <f t="shared" si="24"/>
        <v>1.6500000000000001E-5</v>
      </c>
      <c r="AF159" s="238">
        <f t="shared" si="24"/>
        <v>1.6500000000000001E-5</v>
      </c>
      <c r="AG159" s="238">
        <f t="shared" si="24"/>
        <v>1.6500000000000001E-5</v>
      </c>
      <c r="AH159" s="238">
        <f t="shared" si="24"/>
        <v>1.6500000000000001E-5</v>
      </c>
      <c r="AI159" s="238">
        <f t="shared" si="24"/>
        <v>1.6500000000000001E-5</v>
      </c>
      <c r="AJ159" s="238">
        <f t="shared" si="24"/>
        <v>1.6500000000000001E-5</v>
      </c>
      <c r="AK159" s="238">
        <f t="shared" si="24"/>
        <v>1.6500000000000001E-5</v>
      </c>
      <c r="AL159" s="238"/>
      <c r="AM159" s="159">
        <v>0</v>
      </c>
    </row>
    <row r="160" spans="2:39" ht="15" customHeight="1">
      <c r="C160" s="63" t="s">
        <v>635</v>
      </c>
      <c r="D160" s="63"/>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M160" s="71">
        <v>0</v>
      </c>
    </row>
    <row r="161" spans="1:39" ht="15" customHeight="1">
      <c r="C161" s="63" t="s">
        <v>636</v>
      </c>
      <c r="D161" s="63"/>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M161" s="71">
        <v>0</v>
      </c>
    </row>
    <row r="162" spans="1:39" ht="15" customHeight="1">
      <c r="C162" s="63" t="s">
        <v>637</v>
      </c>
      <c r="D162" s="63"/>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K162" s="10">
        <v>0</v>
      </c>
      <c r="AM162" s="71">
        <v>0</v>
      </c>
    </row>
    <row r="163" spans="1:39" ht="15" customHeight="1">
      <c r="C163" s="63" t="s">
        <v>640</v>
      </c>
      <c r="D163" s="63"/>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M163" s="71">
        <v>0</v>
      </c>
    </row>
    <row r="164" spans="1:39" ht="15" customHeight="1">
      <c r="C164" s="63" t="s">
        <v>641</v>
      </c>
      <c r="D164" s="63"/>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M164" s="71">
        <v>0</v>
      </c>
    </row>
    <row r="165" spans="1:39" s="222" customFormat="1" ht="15" customHeight="1">
      <c r="C165" s="234" t="s">
        <v>642</v>
      </c>
      <c r="D165" s="234"/>
      <c r="E165" s="222">
        <f>E32</f>
        <v>0.17246166263115459</v>
      </c>
      <c r="F165" s="222">
        <f t="shared" ref="F165:AK165" si="25">F32</f>
        <v>0.1692413236481034</v>
      </c>
      <c r="G165" s="222">
        <f t="shared" si="25"/>
        <v>0.16602098466505222</v>
      </c>
      <c r="H165" s="222">
        <f t="shared" si="25"/>
        <v>0.16280064568200192</v>
      </c>
      <c r="I165" s="222">
        <f t="shared" si="25"/>
        <v>0.15958030669895074</v>
      </c>
      <c r="J165" s="222">
        <f t="shared" si="25"/>
        <v>0.15635996771589955</v>
      </c>
      <c r="K165" s="222">
        <f t="shared" si="25"/>
        <v>0.15313962873284925</v>
      </c>
      <c r="L165" s="222">
        <f t="shared" si="25"/>
        <v>0.14991928974979807</v>
      </c>
      <c r="M165" s="222">
        <f t="shared" si="25"/>
        <v>0.14669895076674777</v>
      </c>
      <c r="N165" s="222">
        <f t="shared" si="25"/>
        <v>0.14347861178369659</v>
      </c>
      <c r="O165" s="222">
        <f t="shared" si="25"/>
        <v>0.1402582728006454</v>
      </c>
      <c r="P165" s="222">
        <f t="shared" si="25"/>
        <v>0.1370379338175951</v>
      </c>
      <c r="Q165" s="222">
        <f t="shared" si="25"/>
        <v>0.13381759483454392</v>
      </c>
      <c r="R165" s="222">
        <f t="shared" si="25"/>
        <v>0.13059725585149362</v>
      </c>
      <c r="S165" s="222">
        <f t="shared" si="25"/>
        <v>0.12737691686844244</v>
      </c>
      <c r="T165" s="222">
        <f t="shared" si="25"/>
        <v>0.12415657788539125</v>
      </c>
      <c r="U165" s="222">
        <f t="shared" si="25"/>
        <v>0.12093623890234095</v>
      </c>
      <c r="V165" s="222">
        <f t="shared" si="25"/>
        <v>0.11771589991928977</v>
      </c>
      <c r="W165" s="222">
        <f t="shared" si="25"/>
        <v>0.11449556093623858</v>
      </c>
      <c r="X165" s="222">
        <f t="shared" si="25"/>
        <v>0.11127522195318829</v>
      </c>
      <c r="Y165" s="222">
        <f t="shared" si="25"/>
        <v>0.1080548829701371</v>
      </c>
      <c r="Z165" s="222">
        <f t="shared" si="25"/>
        <v>0.1048345439870868</v>
      </c>
      <c r="AA165" s="222">
        <f t="shared" si="25"/>
        <v>0.10161420500403562</v>
      </c>
      <c r="AB165" s="222">
        <f t="shared" si="25"/>
        <v>9.8393866020984433E-2</v>
      </c>
      <c r="AC165" s="222">
        <f t="shared" si="25"/>
        <v>9.5173527037934136E-2</v>
      </c>
      <c r="AD165" s="222">
        <f t="shared" si="25"/>
        <v>9.1953188054882951E-2</v>
      </c>
      <c r="AE165" s="222">
        <f t="shared" si="25"/>
        <v>8.8732849071831765E-2</v>
      </c>
      <c r="AF165" s="222">
        <f t="shared" si="25"/>
        <v>8.5512510088781468E-2</v>
      </c>
      <c r="AG165" s="222">
        <f t="shared" si="25"/>
        <v>8.2292171105730283E-2</v>
      </c>
      <c r="AH165" s="222">
        <f t="shared" si="25"/>
        <v>7.9071832122679986E-2</v>
      </c>
      <c r="AI165" s="222">
        <f t="shared" si="25"/>
        <v>7.5851493139628801E-2</v>
      </c>
      <c r="AJ165" s="222">
        <f t="shared" si="25"/>
        <v>7.2631154156577615E-2</v>
      </c>
      <c r="AK165" s="222">
        <f t="shared" si="25"/>
        <v>6.9410815173527318E-2</v>
      </c>
      <c r="AM165" s="221">
        <v>0</v>
      </c>
    </row>
    <row r="166" spans="1:39" ht="15" customHeight="1">
      <c r="C166" s="18"/>
      <c r="D166" s="18"/>
    </row>
    <row r="167" spans="1:39" ht="15" customHeight="1">
      <c r="A167" s="29" t="s">
        <v>671</v>
      </c>
      <c r="C167" s="18"/>
      <c r="D167" s="18"/>
    </row>
    <row r="168" spans="1:39" ht="15" customHeight="1">
      <c r="A168" s="10" t="s">
        <v>672</v>
      </c>
      <c r="C168" s="18"/>
      <c r="D168" s="18"/>
    </row>
    <row r="169" spans="1:39" ht="15" customHeight="1">
      <c r="C169" s="18"/>
      <c r="D169" s="18"/>
    </row>
    <row r="170" spans="1:39" ht="15" customHeight="1">
      <c r="C170" s="68"/>
      <c r="D170" s="68"/>
    </row>
    <row r="171" spans="1:39" ht="15" customHeight="1">
      <c r="C171" s="16"/>
      <c r="D171" s="16"/>
    </row>
    <row r="172" spans="1:39" ht="15" customHeight="1">
      <c r="C172" s="16"/>
      <c r="D172" s="16"/>
    </row>
    <row r="173" spans="1:39" ht="15" customHeight="1">
      <c r="C173" s="18"/>
      <c r="D173" s="18"/>
    </row>
    <row r="174" spans="1:39" ht="15" customHeight="1">
      <c r="C174" s="18"/>
      <c r="D174" s="18"/>
    </row>
    <row r="175" spans="1:39">
      <c r="C175" s="18"/>
      <c r="D175" s="18"/>
    </row>
    <row r="176" spans="1:39">
      <c r="C176" s="18"/>
      <c r="D176" s="18"/>
    </row>
    <row r="177" spans="3:4" ht="15" customHeight="1">
      <c r="C177" s="18"/>
      <c r="D177" s="18"/>
    </row>
    <row r="178" spans="3:4" ht="15" customHeight="1">
      <c r="C178" s="18"/>
      <c r="D178" s="18"/>
    </row>
    <row r="179" spans="3:4" ht="15" customHeight="1">
      <c r="C179" s="16"/>
      <c r="D179" s="16"/>
    </row>
    <row r="182" spans="3:4" ht="15" customHeight="1">
      <c r="C182" s="83"/>
      <c r="D182" s="83"/>
    </row>
    <row r="183" spans="3:4" ht="15" customHeight="1">
      <c r="C183" s="12"/>
      <c r="D183" s="12"/>
    </row>
    <row r="184" spans="3:4" ht="15" customHeight="1">
      <c r="C184" s="12"/>
      <c r="D184" s="12"/>
    </row>
    <row r="185" spans="3:4" ht="15" customHeight="1">
      <c r="C185" s="12"/>
      <c r="D185" s="12"/>
    </row>
    <row r="186" spans="3:4" ht="15" customHeight="1">
      <c r="C186" s="12"/>
      <c r="D186" s="12"/>
    </row>
    <row r="187" spans="3:4" ht="15" customHeight="1">
      <c r="C187" s="12"/>
      <c r="D187" s="12"/>
    </row>
    <row r="188" spans="3:4" ht="15" customHeight="1">
      <c r="C188" s="12"/>
      <c r="D188" s="12"/>
    </row>
    <row r="189" spans="3:4" ht="15" customHeight="1">
      <c r="C189" s="12"/>
      <c r="D189" s="12"/>
    </row>
    <row r="190" spans="3:4" ht="15" customHeight="1">
      <c r="C190" s="12"/>
      <c r="D190" s="12"/>
    </row>
    <row r="191" spans="3:4" ht="15" customHeight="1">
      <c r="C191" s="12"/>
      <c r="D191" s="12"/>
    </row>
    <row r="192" spans="3:4" ht="15" customHeight="1">
      <c r="C192" s="12"/>
      <c r="D192" s="12"/>
    </row>
    <row r="193" spans="3:4" ht="15" customHeight="1">
      <c r="C193" s="12"/>
      <c r="D193" s="12"/>
    </row>
    <row r="194" spans="3:4" ht="15" customHeight="1">
      <c r="C194" s="12"/>
      <c r="D194" s="12"/>
    </row>
    <row r="195" spans="3:4" ht="15" customHeight="1">
      <c r="C195" s="12"/>
      <c r="D195" s="12"/>
    </row>
    <row r="196" spans="3:4" ht="15" customHeight="1">
      <c r="C196" s="12"/>
      <c r="D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G25" sqref="G25"/>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5">
        <f>'Fuel Prices - Units Converted'!D50</f>
        <v>1.5720017908216151E-6</v>
      </c>
      <c r="C3" s="5">
        <f>'Fuel Prices - Units Converted'!E50</f>
        <v>1.5778477010257177E-6</v>
      </c>
      <c r="D3" s="5">
        <f>'Fuel Prices - Units Converted'!F50</f>
        <v>1.5835001803774783E-6</v>
      </c>
      <c r="E3" s="5">
        <f>'Fuel Prices - Units Converted'!G50</f>
        <v>1.5898941446632145E-6</v>
      </c>
      <c r="F3" s="5">
        <f>'Fuel Prices - Units Converted'!H50</f>
        <v>1.5952672238949246E-6</v>
      </c>
      <c r="G3" s="5">
        <f>'Fuel Prices - Units Converted'!I50</f>
        <v>1.6011776110498068E-6</v>
      </c>
      <c r="H3" s="5">
        <f>'Fuel Prices - Units Converted'!J50</f>
        <v>1.6070879982046888E-6</v>
      </c>
      <c r="I3" s="5">
        <f>'Fuel Prices - Units Converted'!K50</f>
        <v>1.6119237695132284E-6</v>
      </c>
      <c r="J3" s="5">
        <f>'Fuel Prices - Units Converted'!L50</f>
        <v>1.6183714645912812E-6</v>
      </c>
      <c r="K3" s="5">
        <f>'Fuel Prices - Units Converted'!M50</f>
        <v>1.6248191596693344E-6</v>
      </c>
      <c r="L3" s="5">
        <f>'Fuel Prices - Units Converted'!N50</f>
        <v>1.6307295468242166E-6</v>
      </c>
      <c r="M3" s="5">
        <f>'Fuel Prices - Units Converted'!O50</f>
        <v>1.6366399339790979E-6</v>
      </c>
      <c r="N3" s="5">
        <f>'Fuel Prices - Units Converted'!P50</f>
        <v>1.6425503211339797E-6</v>
      </c>
      <c r="O3" s="5">
        <f>'Fuel Prices - Units Converted'!Q50</f>
        <v>1.6484607082888615E-6</v>
      </c>
      <c r="P3" s="5">
        <f>'Fuel Prices - Units Converted'!R50</f>
        <v>1.6543710954437437E-6</v>
      </c>
      <c r="Q3" s="5">
        <f>'Fuel Prices - Units Converted'!S50</f>
        <v>1.6613560984449675E-6</v>
      </c>
      <c r="R3" s="5">
        <f>'Fuel Prices - Units Converted'!T50</f>
        <v>1.666191869753507E-6</v>
      </c>
      <c r="S3" s="5">
        <f>'Fuel Prices - Units Converted'!U50</f>
        <v>1.67263956483156E-6</v>
      </c>
      <c r="T3" s="5">
        <f>'Fuel Prices - Units Converted'!V50</f>
        <v>1.679087259909613E-6</v>
      </c>
      <c r="U3" s="5">
        <f>'Fuel Prices - Units Converted'!W50</f>
        <v>1.6855349549876662E-6</v>
      </c>
      <c r="V3" s="5">
        <f>'Fuel Prices - Units Converted'!X50</f>
        <v>1.6914453421425473E-6</v>
      </c>
      <c r="W3" s="5">
        <f>'Fuel Prices - Units Converted'!Y50</f>
        <v>1.6968184213742586E-6</v>
      </c>
      <c r="X3" s="5">
        <f>'Fuel Prices - Units Converted'!Z50</f>
        <v>1.7032661164523111E-6</v>
      </c>
      <c r="Y3" s="5">
        <f>'Fuel Prices - Units Converted'!AA50</f>
        <v>1.7102511194535355E-6</v>
      </c>
      <c r="Z3" s="5">
        <f>'Fuel Prices - Units Converted'!AB50</f>
        <v>1.7166988145315885E-6</v>
      </c>
      <c r="AA3" s="5">
        <f>'Fuel Prices - Units Converted'!AC50</f>
        <v>1.7215345858401279E-6</v>
      </c>
      <c r="AB3" s="5">
        <f>'Fuel Prices - Units Converted'!AD50</f>
        <v>1.7279822809181815E-6</v>
      </c>
      <c r="AC3" s="5">
        <f>'Fuel Prices - Units Converted'!AE50</f>
        <v>1.7344299759962338E-6</v>
      </c>
      <c r="AD3" s="5">
        <f>'Fuel Prices - Units Converted'!AF50</f>
        <v>1.7414149789974578E-6</v>
      </c>
      <c r="AE3" s="5">
        <f>'Fuel Prices - Units Converted'!AG50</f>
        <v>1.7473253661523394E-6</v>
      </c>
      <c r="AF3" s="5">
        <f>'Fuel Prices - Units Converted'!AH50</f>
        <v>1.7548476770767344E-6</v>
      </c>
      <c r="AG3" s="5">
        <f>'Fuel Prices - Units Converted'!AI50</f>
        <v>1.7602207563084456E-6</v>
      </c>
      <c r="AH3" s="5">
        <f>'Fuel Prices - Units Converted'!AJ50</f>
        <v>1.7666684513864984E-6</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3">
        <f>'Fuel Prices - Units Converted'!D107</f>
        <v>2.4821356574579983E-6</v>
      </c>
      <c r="C6" s="3">
        <f>'Fuel Prices - Units Converted'!E107</f>
        <v>2.494555206851998E-6</v>
      </c>
      <c r="D6" s="3">
        <f>'Fuel Prices - Units Converted'!F107</f>
        <v>2.5016520922199994E-6</v>
      </c>
      <c r="E6" s="3">
        <f>'Fuel Prices - Units Converted'!G107</f>
        <v>2.5105231989299998E-6</v>
      </c>
      <c r="F6" s="3">
        <f>'Fuel Prices - Units Converted'!H107</f>
        <v>2.5548787324799998E-6</v>
      </c>
      <c r="G6" s="3">
        <f>'Fuel Prices - Units Converted'!I107</f>
        <v>2.5460076257699998E-6</v>
      </c>
      <c r="H6" s="3">
        <f>'Fuel Prices - Units Converted'!J107</f>
        <v>2.5460076257699998E-6</v>
      </c>
      <c r="I6" s="3">
        <f>'Fuel Prices - Units Converted'!K107</f>
        <v>2.5371365190599998E-6</v>
      </c>
      <c r="J6" s="3">
        <f>'Fuel Prices - Units Converted'!L107</f>
        <v>2.5282654123500003E-6</v>
      </c>
      <c r="K6" s="3">
        <f>'Fuel Prices - Units Converted'!M107</f>
        <v>2.5193943056399998E-6</v>
      </c>
      <c r="L6" s="3">
        <f>'Fuel Prices - Units Converted'!N107</f>
        <v>2.5105231989299998E-6</v>
      </c>
      <c r="M6" s="3">
        <f>'Fuel Prices - Units Converted'!O107</f>
        <v>2.5016520922199994E-6</v>
      </c>
      <c r="N6" s="3">
        <f>'Fuel Prices - Units Converted'!P107</f>
        <v>2.5105231989299998E-6</v>
      </c>
      <c r="O6" s="3">
        <f>'Fuel Prices - Units Converted'!Q107</f>
        <v>2.5105231989299998E-6</v>
      </c>
      <c r="P6" s="3">
        <f>'Fuel Prices - Units Converted'!R107</f>
        <v>2.5016520922199994E-6</v>
      </c>
      <c r="Q6" s="3">
        <f>'Fuel Prices - Units Converted'!S107</f>
        <v>2.5016520922199994E-6</v>
      </c>
      <c r="R6" s="3">
        <f>'Fuel Prices - Units Converted'!T107</f>
        <v>2.5016520922199994E-6</v>
      </c>
      <c r="S6" s="3">
        <f>'Fuel Prices - Units Converted'!U107</f>
        <v>2.5016520922199994E-6</v>
      </c>
      <c r="T6" s="3">
        <f>'Fuel Prices - Units Converted'!V107</f>
        <v>2.5016520922199994E-6</v>
      </c>
      <c r="U6" s="3">
        <f>'Fuel Prices - Units Converted'!W107</f>
        <v>2.5105231989299998E-6</v>
      </c>
      <c r="V6" s="3">
        <f>'Fuel Prices - Units Converted'!X107</f>
        <v>2.5105231989299998E-6</v>
      </c>
      <c r="W6" s="3">
        <f>'Fuel Prices - Units Converted'!Y107</f>
        <v>2.5105231989299998E-6</v>
      </c>
      <c r="X6" s="3">
        <f>'Fuel Prices - Units Converted'!Z107</f>
        <v>2.5193943056399998E-6</v>
      </c>
      <c r="Y6" s="3">
        <f>'Fuel Prices - Units Converted'!AA107</f>
        <v>2.5193943056399998E-6</v>
      </c>
      <c r="Z6" s="3">
        <f>'Fuel Prices - Units Converted'!AB107</f>
        <v>2.5193943056399998E-6</v>
      </c>
      <c r="AA6" s="3">
        <f>'Fuel Prices - Units Converted'!AC107</f>
        <v>2.5282654123500003E-6</v>
      </c>
      <c r="AB6" s="3">
        <f>'Fuel Prices - Units Converted'!AD107</f>
        <v>2.5282654123500003E-6</v>
      </c>
      <c r="AC6" s="3">
        <f>'Fuel Prices - Units Converted'!AE107</f>
        <v>2.5371365190599998E-6</v>
      </c>
      <c r="AD6" s="3">
        <f>'Fuel Prices - Units Converted'!AF107</f>
        <v>2.5371365190599998E-6</v>
      </c>
      <c r="AE6" s="3">
        <f>'Fuel Prices - Units Converted'!AG107</f>
        <v>2.5460076257699998E-6</v>
      </c>
      <c r="AF6" s="3">
        <f>'Fuel Prices - Units Converted'!AH107</f>
        <v>2.5548787324799998E-6</v>
      </c>
      <c r="AG6" s="3">
        <f>'Fuel Prices - Units Converted'!AI107</f>
        <v>2.5637498391900003E-6</v>
      </c>
      <c r="AH6" s="3">
        <f>'Fuel Prices - Units Converted'!AJ107</f>
        <v>2.5726209458999998E-6</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596</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597</v>
      </c>
      <c r="B2" s="3">
        <f>'Fuel Prices - Units Converted'!D32</f>
        <v>7.3476174080315573E-6</v>
      </c>
      <c r="C2" s="3">
        <f>'Fuel Prices - Units Converted'!E32</f>
        <v>6.9258912966619755E-6</v>
      </c>
      <c r="D2" s="3">
        <f>'Fuel Prices - Units Converted'!F32</f>
        <v>8.1714112863866027E-6</v>
      </c>
      <c r="E2" s="3">
        <f>'Fuel Prices - Units Converted'!G32</f>
        <v>8.0801594967371886E-6</v>
      </c>
      <c r="F2" s="3">
        <f>'Fuel Prices - Units Converted'!H32</f>
        <v>7.911190839616441E-6</v>
      </c>
      <c r="G2" s="3">
        <f>'Fuel Prices - Units Converted'!I32</f>
        <v>8.4247517605459014E-6</v>
      </c>
      <c r="H2" s="3">
        <f>'Fuel Prices - Units Converted'!J32</f>
        <v>8.875516111015386E-6</v>
      </c>
      <c r="I2" s="3">
        <f>'Fuel Prices - Units Converted'!K32</f>
        <v>9.3771037724861691E-6</v>
      </c>
      <c r="J2" s="3">
        <f>'Fuel Prices - Units Converted'!L32</f>
        <v>9.8685556805776604E-6</v>
      </c>
      <c r="K2" s="3">
        <f>'Fuel Prices - Units Converted'!M32</f>
        <v>1.0357269053748628E-5</v>
      </c>
      <c r="L2" s="3">
        <f>'Fuel Prices - Units Converted'!N32</f>
        <v>1.0794490254617444E-5</v>
      </c>
      <c r="M2" s="3">
        <f>'Fuel Prices - Units Converted'!O32</f>
        <v>1.1234447846511907E-5</v>
      </c>
      <c r="N2" s="3">
        <f>'Fuel Prices - Units Converted'!P32</f>
        <v>1.1667240433577138E-5</v>
      </c>
      <c r="O2" s="3">
        <f>'Fuel Prices - Units Converted'!Q32</f>
        <v>1.1579425298526469E-5</v>
      </c>
      <c r="P2" s="3">
        <f>'Fuel Prices - Units Converted'!R32</f>
        <v>1.1469185569100945E-5</v>
      </c>
      <c r="Q2" s="3">
        <f>'Fuel Prices - Units Converted'!S32</f>
        <v>1.1396065922830797E-5</v>
      </c>
      <c r="R2" s="3">
        <f>'Fuel Prices - Units Converted'!T32</f>
        <v>1.1333209686021376E-5</v>
      </c>
      <c r="S2" s="3">
        <f>'Fuel Prices - Units Converted'!U32</f>
        <v>1.1282165632400978E-5</v>
      </c>
      <c r="T2" s="3">
        <f>'Fuel Prices - Units Converted'!V32</f>
        <v>1.1220649118531842E-5</v>
      </c>
      <c r="U2" s="3">
        <f>'Fuel Prices - Units Converted'!W32</f>
        <v>1.1185554396666223E-5</v>
      </c>
      <c r="V2" s="3">
        <f>'Fuel Prices - Units Converted'!X32</f>
        <v>1.1152158844321364E-5</v>
      </c>
      <c r="W2" s="3">
        <f>'Fuel Prices - Units Converted'!Y32</f>
        <v>1.1131938869782771E-5</v>
      </c>
      <c r="X2" s="3">
        <f>'Fuel Prices - Units Converted'!Z32</f>
        <v>1.1110286964020867E-5</v>
      </c>
      <c r="Y2" s="3">
        <f>'Fuel Prices - Units Converted'!AA32</f>
        <v>1.1091088065857386E-5</v>
      </c>
      <c r="Z2" s="3">
        <f>'Fuel Prices - Units Converted'!AB32</f>
        <v>1.1071295688974521E-5</v>
      </c>
      <c r="AA2" s="3">
        <f>'Fuel Prices - Units Converted'!AC32</f>
        <v>1.1058282041458676E-5</v>
      </c>
      <c r="AB2" s="3">
        <f>'Fuel Prices - Units Converted'!AD32</f>
        <v>1.1049310208251155E-5</v>
      </c>
      <c r="AC2" s="3">
        <f>'Fuel Prices - Units Converted'!AE32</f>
        <v>1.1039698866277666E-5</v>
      </c>
      <c r="AD2" s="3">
        <f>'Fuel Prices - Units Converted'!AF32</f>
        <v>1.1027487869534742E-5</v>
      </c>
      <c r="AE2" s="3">
        <f>'Fuel Prices - Units Converted'!AG32</f>
        <v>1.1014343643966359E-5</v>
      </c>
      <c r="AF2" s="3">
        <f>'Fuel Prices - Units Converted'!AH32</f>
        <v>1.0992482859260474E-5</v>
      </c>
      <c r="AG2" s="3">
        <f>'Fuel Prices - Units Converted'!AI32</f>
        <v>1.0969499365370172E-5</v>
      </c>
      <c r="AH2" s="3">
        <f>'Fuel Prices - Units Converted'!AJ32</f>
        <v>1.0940743931457468E-5</v>
      </c>
    </row>
    <row r="3" spans="1:34">
      <c r="A3" s="1" t="s">
        <v>598</v>
      </c>
      <c r="B3" s="3">
        <f>'Fuel Prices - Units Converted'!D51</f>
        <v>2.7253918574820759E-6</v>
      </c>
      <c r="C3" s="3">
        <f>'Fuel Prices - Units Converted'!E51</f>
        <v>1.9358829338434231E-6</v>
      </c>
      <c r="D3" s="3">
        <f>'Fuel Prices - Units Converted'!F51</f>
        <v>2.4761799451273663E-6</v>
      </c>
      <c r="E3" s="3">
        <f>'Fuel Prices - Units Converted'!G51</f>
        <v>2.7471730720713908E-6</v>
      </c>
      <c r="F3" s="3">
        <f>'Fuel Prices - Units Converted'!H51</f>
        <v>3.0653464406140337E-6</v>
      </c>
      <c r="G3" s="3">
        <f>'Fuel Prices - Units Converted'!I51</f>
        <v>3.5578502185082912E-6</v>
      </c>
      <c r="H3" s="3">
        <f>'Fuel Prices - Units Converted'!J51</f>
        <v>3.9878998359766797E-6</v>
      </c>
      <c r="I3" s="3">
        <f>'Fuel Prices - Units Converted'!K51</f>
        <v>4.4059340195486473E-6</v>
      </c>
      <c r="J3" s="3">
        <f>'Fuel Prices - Units Converted'!L51</f>
        <v>4.8133801073159055E-6</v>
      </c>
      <c r="K3" s="3">
        <f>'Fuel Prices - Units Converted'!M51</f>
        <v>5.1998981224926773E-6</v>
      </c>
      <c r="L3" s="3">
        <f>'Fuel Prices - Units Converted'!N51</f>
        <v>5.5658251324521371E-6</v>
      </c>
      <c r="M3" s="3">
        <f>'Fuel Prices - Units Converted'!O51</f>
        <v>5.9133884864168376E-6</v>
      </c>
      <c r="N3" s="3">
        <f>'Fuel Prices - Units Converted'!P51</f>
        <v>6.2545416270310881E-6</v>
      </c>
      <c r="O3" s="3">
        <f>'Fuel Prices - Units Converted'!Q51</f>
        <v>6.1801164710340427E-6</v>
      </c>
      <c r="P3" s="3">
        <f>'Fuel Prices - Units Converted'!R51</f>
        <v>6.1128442287618046E-6</v>
      </c>
      <c r="Q3" s="3">
        <f>'Fuel Prices - Units Converted'!S51</f>
        <v>6.0480887189534818E-6</v>
      </c>
      <c r="R3" s="3">
        <f>'Fuel Prices - Units Converted'!T51</f>
        <v>5.9922388661092505E-6</v>
      </c>
      <c r="S3" s="3">
        <f>'Fuel Prices - Units Converted'!U51</f>
        <v>5.9435885861378292E-6</v>
      </c>
      <c r="T3" s="3">
        <f>'Fuel Prices - Units Converted'!V51</f>
        <v>5.904579309609876E-6</v>
      </c>
      <c r="U3" s="3">
        <f>'Fuel Prices - Units Converted'!W51</f>
        <v>5.871716706481674E-6</v>
      </c>
      <c r="V3" s="3">
        <f>'Fuel Prices - Units Converted'!X51</f>
        <v>5.8406729030095235E-6</v>
      </c>
      <c r="W3" s="3">
        <f>'Fuel Prices - Units Converted'!Y51</f>
        <v>5.8219992136725661E-6</v>
      </c>
      <c r="X3" s="3">
        <f>'Fuel Prices - Units Converted'!Z51</f>
        <v>5.8005909996990199E-6</v>
      </c>
      <c r="Y3" s="3">
        <f>'Fuel Prices - Units Converted'!AA51</f>
        <v>5.7831917966117215E-6</v>
      </c>
      <c r="Z3" s="3">
        <f>'Fuel Prices - Units Converted'!AB51</f>
        <v>5.7686077104787612E-6</v>
      </c>
      <c r="AA3" s="3">
        <f>'Fuel Prices - Units Converted'!AC51</f>
        <v>5.7577980273952365E-6</v>
      </c>
      <c r="AB3" s="3">
        <f>'Fuel Prices - Units Converted'!AD51</f>
        <v>5.7486001769402719E-6</v>
      </c>
      <c r="AC3" s="3">
        <f>'Fuel Prices - Units Converted'!AE51</f>
        <v>5.7393772866055011E-6</v>
      </c>
      <c r="AD3" s="3">
        <f>'Fuel Prices - Units Converted'!AF51</f>
        <v>5.7291619343279969E-6</v>
      </c>
      <c r="AE3" s="3">
        <f>'Fuel Prices - Units Converted'!AG51</f>
        <v>5.7194826015070211E-6</v>
      </c>
      <c r="AF3" s="3">
        <f>'Fuel Prices - Units Converted'!AH51</f>
        <v>5.7044837507303871E-6</v>
      </c>
      <c r="AG3" s="3">
        <f>'Fuel Prices - Units Converted'!AI51</f>
        <v>5.6889520944425012E-6</v>
      </c>
      <c r="AH3" s="3">
        <f>'Fuel Prices - Units Converted'!AJ51</f>
        <v>5.6687067175294855E-6</v>
      </c>
    </row>
    <row r="4" spans="1:34">
      <c r="A4" s="1" t="s">
        <v>599</v>
      </c>
      <c r="B4" s="3">
        <f>'Fuel Prices - Units Converted'!D70</f>
        <v>7.1297069807554679E-6</v>
      </c>
      <c r="C4" s="3">
        <f>'Fuel Prices - Units Converted'!E70</f>
        <v>6.4978324755133596E-6</v>
      </c>
      <c r="D4" s="3">
        <f>'Fuel Prices - Units Converted'!F70</f>
        <v>7.2899946460351823E-6</v>
      </c>
      <c r="E4" s="3">
        <f>'Fuel Prices - Units Converted'!G70</f>
        <v>7.588657411501344E-6</v>
      </c>
      <c r="F4" s="3">
        <f>'Fuel Prices - Units Converted'!H70</f>
        <v>7.8342358797704295E-6</v>
      </c>
      <c r="G4" s="3">
        <f>'Fuel Prices - Units Converted'!I70</f>
        <v>8.334468849406937E-6</v>
      </c>
      <c r="H4" s="3">
        <f>'Fuel Prices - Units Converted'!J70</f>
        <v>8.7643200885240636E-6</v>
      </c>
      <c r="I4" s="3">
        <f>'Fuel Prices - Units Converted'!K70</f>
        <v>9.1804127055109794E-6</v>
      </c>
      <c r="J4" s="3">
        <f>'Fuel Prices - Units Converted'!L70</f>
        <v>9.5872097680559069E-6</v>
      </c>
      <c r="K4" s="3">
        <f>'Fuel Prices - Units Converted'!M70</f>
        <v>9.9927634875615994E-6</v>
      </c>
      <c r="L4" s="3">
        <f>'Fuel Prices - Units Converted'!N70</f>
        <v>1.0376554153202626E-5</v>
      </c>
      <c r="M4" s="3">
        <f>'Fuel Prices - Units Converted'!O70</f>
        <v>1.0740810754457562E-5</v>
      </c>
      <c r="N4" s="3">
        <f>'Fuel Prices - Units Converted'!P70</f>
        <v>1.1092728024740595E-5</v>
      </c>
      <c r="O4" s="3">
        <f>'Fuel Prices - Units Converted'!Q70</f>
        <v>1.1001987745079347E-5</v>
      </c>
      <c r="P4" s="3">
        <f>'Fuel Prices - Units Converted'!R70</f>
        <v>1.0935895820091448E-5</v>
      </c>
      <c r="Q4" s="3">
        <f>'Fuel Prices - Units Converted'!S70</f>
        <v>1.0866850293526943E-5</v>
      </c>
      <c r="R4" s="3">
        <f>'Fuel Prices - Units Converted'!T70</f>
        <v>1.0817736030870329E-5</v>
      </c>
      <c r="S4" s="3">
        <f>'Fuel Prices - Units Converted'!U70</f>
        <v>1.0772924479050617E-5</v>
      </c>
      <c r="T4" s="3">
        <f>'Fuel Prices - Units Converted'!V70</f>
        <v>1.0738799204532031E-5</v>
      </c>
      <c r="U4" s="3">
        <f>'Fuel Prices - Units Converted'!W70</f>
        <v>1.0692929720484355E-5</v>
      </c>
      <c r="V4" s="3">
        <f>'Fuel Prices - Units Converted'!X70</f>
        <v>1.0653911680489046E-5</v>
      </c>
      <c r="W4" s="3">
        <f>'Fuel Prices - Units Converted'!Y70</f>
        <v>1.0624897828582119E-5</v>
      </c>
      <c r="X4" s="3">
        <f>'Fuel Prices - Units Converted'!Z70</f>
        <v>1.0599482694736859E-5</v>
      </c>
      <c r="Y4" s="3">
        <f>'Fuel Prices - Units Converted'!AA70</f>
        <v>1.0578496380781997E-5</v>
      </c>
      <c r="Z4" s="3">
        <f>'Fuel Prices - Units Converted'!AB70</f>
        <v>1.0570152997814542E-5</v>
      </c>
      <c r="AA4" s="3">
        <f>'Fuel Prices - Units Converted'!AC70</f>
        <v>1.0546326938362607E-5</v>
      </c>
      <c r="AB4" s="3">
        <f>'Fuel Prices - Units Converted'!AD70</f>
        <v>1.0526138116143675E-5</v>
      </c>
      <c r="AC4" s="3">
        <f>'Fuel Prices - Units Converted'!AE70</f>
        <v>1.0513651507924581E-5</v>
      </c>
      <c r="AD4" s="3">
        <f>'Fuel Prices - Units Converted'!AF70</f>
        <v>1.0500782608623429E-5</v>
      </c>
      <c r="AE4" s="3">
        <f>'Fuel Prices - Units Converted'!AG70</f>
        <v>1.0486513518250569E-5</v>
      </c>
      <c r="AF4" s="3">
        <f>'Fuel Prices - Units Converted'!AH70</f>
        <v>1.0467776393770787E-5</v>
      </c>
      <c r="AG4" s="3">
        <f>'Fuel Prices - Units Converted'!AI70</f>
        <v>1.0447120127443842E-5</v>
      </c>
      <c r="AH4" s="3">
        <f>'Fuel Prices - Units Converted'!AJ70</f>
        <v>1.0422918961890722E-5</v>
      </c>
    </row>
    <row r="5" spans="1:34">
      <c r="A5" s="1" t="s">
        <v>600</v>
      </c>
      <c r="B5" s="3">
        <f>'Fuel Prices - Units Converted'!D89</f>
        <v>5.4121660639963274E-6</v>
      </c>
      <c r="C5" s="3">
        <f>'Fuel Prices - Units Converted'!E89</f>
        <v>4.518438372136521E-6</v>
      </c>
      <c r="D5" s="3">
        <f>'Fuel Prices - Units Converted'!F89</f>
        <v>5.1121843012785388E-6</v>
      </c>
      <c r="E5" s="3">
        <f>'Fuel Prices - Units Converted'!G89</f>
        <v>5.4351996645866073E-6</v>
      </c>
      <c r="F5" s="3">
        <f>'Fuel Prices - Units Converted'!H89</f>
        <v>5.7161451049459379E-6</v>
      </c>
      <c r="G5" s="3">
        <f>'Fuel Prices - Units Converted'!I89</f>
        <v>6.2360831395482491E-6</v>
      </c>
      <c r="H5" s="3">
        <f>'Fuel Prices - Units Converted'!J89</f>
        <v>6.6801885849067379E-6</v>
      </c>
      <c r="I5" s="3">
        <f>'Fuel Prices - Units Converted'!K89</f>
        <v>7.1026099082840096E-6</v>
      </c>
      <c r="J5" s="3">
        <f>'Fuel Prices - Units Converted'!L89</f>
        <v>7.5157222788310143E-6</v>
      </c>
      <c r="K5" s="3">
        <f>'Fuel Prices - Units Converted'!M89</f>
        <v>7.9262610706928046E-6</v>
      </c>
      <c r="L5" s="3">
        <f>'Fuel Prices - Units Converted'!N89</f>
        <v>8.3215886241316995E-6</v>
      </c>
      <c r="M5" s="3">
        <f>'Fuel Prices - Units Converted'!O89</f>
        <v>8.6970429999869075E-6</v>
      </c>
      <c r="N5" s="3">
        <f>'Fuel Prices - Units Converted'!P89</f>
        <v>9.0587431425537641E-6</v>
      </c>
      <c r="O5" s="3">
        <f>'Fuel Prices - Units Converted'!Q89</f>
        <v>8.9777267002396708E-6</v>
      </c>
      <c r="P5" s="3">
        <f>'Fuel Prices - Units Converted'!R89</f>
        <v>8.9138512333206637E-6</v>
      </c>
      <c r="Q5" s="3">
        <f>'Fuel Prices - Units Converted'!S89</f>
        <v>8.8502988746646868E-6</v>
      </c>
      <c r="R5" s="3">
        <f>'Fuel Prices - Units Converted'!T89</f>
        <v>8.805915668988171E-6</v>
      </c>
      <c r="S5" s="3">
        <f>'Fuel Prices - Units Converted'!U89</f>
        <v>8.7656337180631278E-6</v>
      </c>
      <c r="T5" s="3">
        <f>'Fuel Prices - Units Converted'!V89</f>
        <v>8.7342160288693026E-6</v>
      </c>
      <c r="U5" s="3">
        <f>'Fuel Prices - Units Converted'!W89</f>
        <v>8.6939168313199629E-6</v>
      </c>
      <c r="V5" s="3">
        <f>'Fuel Prices - Units Converted'!X89</f>
        <v>8.6557402557993713E-6</v>
      </c>
      <c r="W5" s="3">
        <f>'Fuel Prices - Units Converted'!Y89</f>
        <v>8.6238549165000976E-6</v>
      </c>
      <c r="X5" s="3">
        <f>'Fuel Prices - Units Converted'!Z89</f>
        <v>8.5995294409486816E-6</v>
      </c>
      <c r="Y5" s="3">
        <f>'Fuel Prices - Units Converted'!AA89</f>
        <v>8.5779848380799338E-6</v>
      </c>
      <c r="Z5" s="3">
        <f>'Fuel Prices - Units Converted'!AB89</f>
        <v>8.56539271705591E-6</v>
      </c>
      <c r="AA5" s="3">
        <f>'Fuel Prices - Units Converted'!AC89</f>
        <v>8.5423519922097449E-6</v>
      </c>
      <c r="AB5" s="3">
        <f>'Fuel Prices - Units Converted'!AD89</f>
        <v>8.5199556578168186E-6</v>
      </c>
      <c r="AC5" s="3">
        <f>'Fuel Prices - Units Converted'!AE89</f>
        <v>8.5038078472934444E-6</v>
      </c>
      <c r="AD5" s="3">
        <f>'Fuel Prices - Units Converted'!AF89</f>
        <v>8.4866032008502643E-6</v>
      </c>
      <c r="AE5" s="3">
        <f>'Fuel Prices - Units Converted'!AG89</f>
        <v>8.4681269119931971E-6</v>
      </c>
      <c r="AF5" s="3">
        <f>'Fuel Prices - Units Converted'!AH89</f>
        <v>8.4444826821660014E-6</v>
      </c>
      <c r="AG5" s="3">
        <f>'Fuel Prices - Units Converted'!AI89</f>
        <v>8.418489121130337E-6</v>
      </c>
      <c r="AH5" s="3">
        <f>'Fuel Prices - Units Converted'!AJ89</f>
        <v>8.3882707949379191E-6</v>
      </c>
    </row>
    <row r="6" spans="1:34">
      <c r="A6" s="1" t="s">
        <v>601</v>
      </c>
      <c r="B6" s="3">
        <f>'Fuel Prices - Units Converted'!D108</f>
        <v>2.9047778586645851E-6</v>
      </c>
      <c r="C6" s="3">
        <f>'Fuel Prices - Units Converted'!E108</f>
        <v>2.0633032522487441E-6</v>
      </c>
      <c r="D6" s="3">
        <f>'Fuel Prices - Units Converted'!F108</f>
        <v>2.6391627533959362E-6</v>
      </c>
      <c r="E6" s="3">
        <f>'Fuel Prices - Units Converted'!G108</f>
        <v>2.9279927184654491E-6</v>
      </c>
      <c r="F6" s="3">
        <f>'Fuel Prices - Units Converted'!H108</f>
        <v>3.2671083409114869E-6</v>
      </c>
      <c r="G6" s="3">
        <f>'Fuel Prices - Units Converted'!I108</f>
        <v>3.792028845611904E-6</v>
      </c>
      <c r="H6" s="3">
        <f>'Fuel Prices - Units Converted'!J108</f>
        <v>4.2503844407971981E-6</v>
      </c>
      <c r="I6" s="3">
        <f>'Fuel Prices - Units Converted'!K108</f>
        <v>4.6959337431006973E-6</v>
      </c>
      <c r="J6" s="3">
        <f>'Fuel Prices - Units Converted'!L108</f>
        <v>5.1301980383786918E-6</v>
      </c>
      <c r="K6" s="3">
        <f>'Fuel Prices - Units Converted'!M108</f>
        <v>5.5421567698829931E-6</v>
      </c>
      <c r="L6" s="3">
        <f>'Fuel Prices - Units Converted'!N108</f>
        <v>5.9321691908489819E-6</v>
      </c>
      <c r="M6" s="3">
        <f>'Fuel Prices - Units Converted'!O108</f>
        <v>6.3026092552045718E-6</v>
      </c>
      <c r="N6" s="3">
        <f>'Fuel Prices - Units Converted'!P108</f>
        <v>6.6662171842991046E-6</v>
      </c>
      <c r="O6" s="3">
        <f>'Fuel Prices - Units Converted'!Q108</f>
        <v>6.5868933451695619E-6</v>
      </c>
      <c r="P6" s="3">
        <f>'Fuel Prices - Units Converted'!R108</f>
        <v>6.5151932264073175E-6</v>
      </c>
      <c r="Q6" s="3">
        <f>'Fuel Prices - Units Converted'!S108</f>
        <v>6.4461754920945965E-6</v>
      </c>
      <c r="R6" s="3">
        <f>'Fuel Prices - Units Converted'!T108</f>
        <v>6.3866495874045162E-6</v>
      </c>
      <c r="S6" s="3">
        <f>'Fuel Prices - Units Converted'!U108</f>
        <v>6.3347971333470002E-6</v>
      </c>
      <c r="T6" s="3">
        <f>'Fuel Prices - Units Converted'!V108</f>
        <v>6.2932202560881058E-6</v>
      </c>
      <c r="U6" s="3">
        <f>'Fuel Prices - Units Converted'!W108</f>
        <v>6.2581946278714442E-6</v>
      </c>
      <c r="V6" s="3">
        <f>'Fuel Prices - Units Converted'!X108</f>
        <v>6.2251075131774318E-6</v>
      </c>
      <c r="W6" s="3">
        <f>'Fuel Prices - Units Converted'!Y108</f>
        <v>6.2052047167495861E-6</v>
      </c>
      <c r="X6" s="3">
        <f>'Fuel Prices - Units Converted'!Z108</f>
        <v>6.1823874085620719E-6</v>
      </c>
      <c r="Y6" s="3">
        <f>'Fuel Prices - Units Converted'!AA108</f>
        <v>6.1638429854004473E-6</v>
      </c>
      <c r="Z6" s="3">
        <f>'Fuel Prices - Units Converted'!AB108</f>
        <v>6.1482989709235644E-6</v>
      </c>
      <c r="AA6" s="3">
        <f>'Fuel Prices - Units Converted'!AC108</f>
        <v>6.136777791686897E-6</v>
      </c>
      <c r="AB6" s="3">
        <f>'Fuel Prices - Units Converted'!AD108</f>
        <v>6.1269745363217869E-6</v>
      </c>
      <c r="AC6" s="3">
        <f>'Fuel Prices - Units Converted'!AE108</f>
        <v>6.1171445929454669E-6</v>
      </c>
      <c r="AD6" s="3">
        <f>'Fuel Prices - Units Converted'!AF108</f>
        <v>6.1062568635231125E-6</v>
      </c>
      <c r="AE6" s="3">
        <f>'Fuel Prices - Units Converted'!AG108</f>
        <v>6.0959404344973823E-6</v>
      </c>
      <c r="AF6" s="3">
        <f>'Fuel Prices - Units Converted'!AH108</f>
        <v>6.0799543554600608E-6</v>
      </c>
      <c r="AG6" s="3">
        <f>'Fuel Prices - Units Converted'!AI108</f>
        <v>6.0634004015141053E-6</v>
      </c>
      <c r="AH6" s="3">
        <f>'Fuel Prices - Units Converted'!AJ108</f>
        <v>6.0418224686250062E-6</v>
      </c>
    </row>
    <row r="7" spans="1:34">
      <c r="A7" s="1" t="s">
        <v>602</v>
      </c>
      <c r="B7" s="3">
        <f>B3</f>
        <v>2.7253918574820759E-6</v>
      </c>
      <c r="C7" s="3">
        <f t="shared" ref="C7:AG7" si="1">C3</f>
        <v>1.9358829338434231E-6</v>
      </c>
      <c r="D7" s="3">
        <f t="shared" si="1"/>
        <v>2.4761799451273663E-6</v>
      </c>
      <c r="E7" s="3">
        <f t="shared" si="1"/>
        <v>2.7471730720713908E-6</v>
      </c>
      <c r="F7" s="3">
        <f t="shared" si="1"/>
        <v>3.0653464406140337E-6</v>
      </c>
      <c r="G7" s="3">
        <f t="shared" si="1"/>
        <v>3.5578502185082912E-6</v>
      </c>
      <c r="H7" s="3">
        <f t="shared" si="1"/>
        <v>3.9878998359766797E-6</v>
      </c>
      <c r="I7" s="3">
        <f t="shared" si="1"/>
        <v>4.4059340195486473E-6</v>
      </c>
      <c r="J7" s="3">
        <f t="shared" si="1"/>
        <v>4.8133801073159055E-6</v>
      </c>
      <c r="K7" s="3">
        <f t="shared" si="1"/>
        <v>5.1998981224926773E-6</v>
      </c>
      <c r="L7" s="3">
        <f t="shared" si="1"/>
        <v>5.5658251324521371E-6</v>
      </c>
      <c r="M7" s="3">
        <f t="shared" si="1"/>
        <v>5.9133884864168376E-6</v>
      </c>
      <c r="N7" s="3">
        <f t="shared" si="1"/>
        <v>6.2545416270310881E-6</v>
      </c>
      <c r="O7" s="3">
        <f t="shared" si="1"/>
        <v>6.1801164710340427E-6</v>
      </c>
      <c r="P7" s="3">
        <f t="shared" si="1"/>
        <v>6.1128442287618046E-6</v>
      </c>
      <c r="Q7" s="3">
        <f t="shared" si="1"/>
        <v>6.0480887189534818E-6</v>
      </c>
      <c r="R7" s="3">
        <f t="shared" si="1"/>
        <v>5.9922388661092505E-6</v>
      </c>
      <c r="S7" s="3">
        <f t="shared" si="1"/>
        <v>5.9435885861378292E-6</v>
      </c>
      <c r="T7" s="3">
        <f t="shared" si="1"/>
        <v>5.904579309609876E-6</v>
      </c>
      <c r="U7" s="3">
        <f t="shared" si="1"/>
        <v>5.871716706481674E-6</v>
      </c>
      <c r="V7" s="3">
        <f t="shared" si="1"/>
        <v>5.8406729030095235E-6</v>
      </c>
      <c r="W7" s="3">
        <f t="shared" si="1"/>
        <v>5.8219992136725661E-6</v>
      </c>
      <c r="X7" s="3">
        <f t="shared" si="1"/>
        <v>5.8005909996990199E-6</v>
      </c>
      <c r="Y7" s="3">
        <f t="shared" si="1"/>
        <v>5.7831917966117215E-6</v>
      </c>
      <c r="Z7" s="3">
        <f t="shared" si="1"/>
        <v>5.7686077104787612E-6</v>
      </c>
      <c r="AA7" s="3">
        <f t="shared" si="1"/>
        <v>5.7577980273952365E-6</v>
      </c>
      <c r="AB7" s="3">
        <f t="shared" si="1"/>
        <v>5.7486001769402719E-6</v>
      </c>
      <c r="AC7" s="3">
        <f t="shared" si="1"/>
        <v>5.7393772866055011E-6</v>
      </c>
      <c r="AD7" s="3">
        <f t="shared" si="1"/>
        <v>5.7291619343279969E-6</v>
      </c>
      <c r="AE7" s="3">
        <f t="shared" si="1"/>
        <v>5.7194826015070211E-6</v>
      </c>
      <c r="AF7" s="3">
        <f t="shared" si="1"/>
        <v>5.7044837507303871E-6</v>
      </c>
      <c r="AG7" s="3">
        <f t="shared" si="1"/>
        <v>5.6889520944425012E-6</v>
      </c>
      <c r="AH7" s="3">
        <f t="shared" ref="AH7" si="2">AH3</f>
        <v>5.6687067175294855E-6</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3">
        <f>'Fuel Prices - Units Converted'!D165</f>
        <v>2.9047778586645851E-6</v>
      </c>
      <c r="C9" s="3">
        <f>'Fuel Prices - Units Converted'!E165</f>
        <v>2.0633032522487441E-6</v>
      </c>
      <c r="D9" s="3">
        <f>'Fuel Prices - Units Converted'!F165</f>
        <v>2.6391627533959362E-6</v>
      </c>
      <c r="E9" s="3">
        <f>'Fuel Prices - Units Converted'!G165</f>
        <v>2.9279927184654491E-6</v>
      </c>
      <c r="F9" s="3">
        <f>'Fuel Prices - Units Converted'!H165</f>
        <v>3.2671083409114869E-6</v>
      </c>
      <c r="G9" s="3">
        <f>'Fuel Prices - Units Converted'!I165</f>
        <v>3.792028845611904E-6</v>
      </c>
      <c r="H9" s="3">
        <f>'Fuel Prices - Units Converted'!J165</f>
        <v>4.2503844407971981E-6</v>
      </c>
      <c r="I9" s="3">
        <f>'Fuel Prices - Units Converted'!K165</f>
        <v>4.6959337431006973E-6</v>
      </c>
      <c r="J9" s="3">
        <f>'Fuel Prices - Units Converted'!L165</f>
        <v>5.1301980383786918E-6</v>
      </c>
      <c r="K9" s="3">
        <f>'Fuel Prices - Units Converted'!M165</f>
        <v>5.5421567698829931E-6</v>
      </c>
      <c r="L9" s="3">
        <f>'Fuel Prices - Units Converted'!N165</f>
        <v>5.9321691908489819E-6</v>
      </c>
      <c r="M9" s="3">
        <f>'Fuel Prices - Units Converted'!O165</f>
        <v>6.3026092552045718E-6</v>
      </c>
      <c r="N9" s="3">
        <f>'Fuel Prices - Units Converted'!P165</f>
        <v>6.6662171842991046E-6</v>
      </c>
      <c r="O9" s="3">
        <f>'Fuel Prices - Units Converted'!Q165</f>
        <v>6.5868933451695619E-6</v>
      </c>
      <c r="P9" s="3">
        <f>'Fuel Prices - Units Converted'!R165</f>
        <v>6.5151932264073175E-6</v>
      </c>
      <c r="Q9" s="3">
        <f>'Fuel Prices - Units Converted'!S165</f>
        <v>6.4461754920945965E-6</v>
      </c>
      <c r="R9" s="3">
        <f>'Fuel Prices - Units Converted'!T165</f>
        <v>6.3866495874045162E-6</v>
      </c>
      <c r="S9" s="3">
        <f>'Fuel Prices - Units Converted'!U165</f>
        <v>6.3347971333470002E-6</v>
      </c>
      <c r="T9" s="3">
        <f>'Fuel Prices - Units Converted'!V165</f>
        <v>6.2932202560881058E-6</v>
      </c>
      <c r="U9" s="3">
        <f>'Fuel Prices - Units Converted'!W165</f>
        <v>6.2581946278714442E-6</v>
      </c>
      <c r="V9" s="3">
        <f>'Fuel Prices - Units Converted'!X165</f>
        <v>6.2251075131774318E-6</v>
      </c>
      <c r="W9" s="3">
        <f>'Fuel Prices - Units Converted'!Y165</f>
        <v>6.2052047167495861E-6</v>
      </c>
      <c r="X9" s="3">
        <f>'Fuel Prices - Units Converted'!Z165</f>
        <v>6.1823874085620719E-6</v>
      </c>
      <c r="Y9" s="3">
        <f>'Fuel Prices - Units Converted'!AA165</f>
        <v>6.1638429854004473E-6</v>
      </c>
      <c r="Z9" s="3">
        <f>'Fuel Prices - Units Converted'!AB165</f>
        <v>6.1482989709235644E-6</v>
      </c>
      <c r="AA9" s="3">
        <f>'Fuel Prices - Units Converted'!AC165</f>
        <v>6.136777791686897E-6</v>
      </c>
      <c r="AB9" s="3">
        <f>'Fuel Prices - Units Converted'!AD165</f>
        <v>6.1269745363217869E-6</v>
      </c>
      <c r="AC9" s="3">
        <f>'Fuel Prices - Units Converted'!AE165</f>
        <v>6.1171445929454669E-6</v>
      </c>
      <c r="AD9" s="3">
        <f>'Fuel Prices - Units Converted'!AF165</f>
        <v>6.1062568635231125E-6</v>
      </c>
      <c r="AE9" s="3">
        <f>'Fuel Prices - Units Converted'!AG165</f>
        <v>6.0959404344973823E-6</v>
      </c>
      <c r="AF9" s="3">
        <f>'Fuel Prices - Units Converted'!AH165</f>
        <v>6.0799543554600608E-6</v>
      </c>
      <c r="AG9" s="3">
        <f>'Fuel Prices - Units Converted'!AI165</f>
        <v>6.0634004015141053E-6</v>
      </c>
      <c r="AH9" s="3">
        <f>'Fuel Prices - Units Converted'!AJ165</f>
        <v>6.0418224686250062E-6</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C13" sqref="C13"/>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F13" sqref="F13"/>
    </sheetView>
  </sheetViews>
  <sheetFormatPr defaultColWidth="9.140625" defaultRowHeight="15"/>
  <cols>
    <col min="1" max="1" width="41.42578125" customWidth="1"/>
    <col min="2" max="24" width="10" customWidth="1"/>
  </cols>
  <sheetData>
    <row r="1" spans="1:35">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598</v>
      </c>
      <c r="B3" s="3">
        <f>'Fuel Prices - Units Converted'!D52</f>
        <v>6.1210636298999996E-7</v>
      </c>
      <c r="C3" s="3">
        <f>'Fuel Prices - Units Converted'!E52</f>
        <v>6.1210636298999996E-7</v>
      </c>
      <c r="D3" s="3">
        <f>'Fuel Prices - Units Converted'!F52</f>
        <v>6.1210636298999996E-7</v>
      </c>
      <c r="E3" s="3">
        <f>'Fuel Prices - Units Converted'!G52</f>
        <v>6.1210636298999996E-7</v>
      </c>
      <c r="F3" s="3">
        <f>'Fuel Prices - Units Converted'!H52</f>
        <v>6.1210636298999996E-7</v>
      </c>
      <c r="G3" s="3">
        <f>'Fuel Prices - Units Converted'!I52</f>
        <v>6.1210636298999996E-7</v>
      </c>
      <c r="H3" s="3">
        <f>'Fuel Prices - Units Converted'!J52</f>
        <v>6.1210636298999996E-7</v>
      </c>
      <c r="I3" s="3">
        <f>'Fuel Prices - Units Converted'!K52</f>
        <v>6.1210636298999996E-7</v>
      </c>
      <c r="J3" s="3">
        <f>'Fuel Prices - Units Converted'!L52</f>
        <v>6.1210636298999996E-7</v>
      </c>
      <c r="K3" s="3">
        <f>'Fuel Prices - Units Converted'!M52</f>
        <v>6.2097746969999996E-7</v>
      </c>
      <c r="L3" s="3">
        <f>'Fuel Prices - Units Converted'!N52</f>
        <v>6.2097746969999996E-7</v>
      </c>
      <c r="M3" s="3">
        <f>'Fuel Prices - Units Converted'!O52</f>
        <v>6.2097746969999996E-7</v>
      </c>
      <c r="N3" s="3">
        <f>'Fuel Prices - Units Converted'!P52</f>
        <v>6.2097746969999996E-7</v>
      </c>
      <c r="O3" s="3">
        <f>'Fuel Prices - Units Converted'!Q52</f>
        <v>6.2097746969999996E-7</v>
      </c>
      <c r="P3" s="3">
        <f>'Fuel Prices - Units Converted'!R52</f>
        <v>6.2097746969999996E-7</v>
      </c>
      <c r="Q3" s="3">
        <f>'Fuel Prices - Units Converted'!S52</f>
        <v>6.2984857640999996E-7</v>
      </c>
      <c r="R3" s="3">
        <f>'Fuel Prices - Units Converted'!T52</f>
        <v>6.2984857640999996E-7</v>
      </c>
      <c r="S3" s="3">
        <f>'Fuel Prices - Units Converted'!U52</f>
        <v>6.2984857640999996E-7</v>
      </c>
      <c r="T3" s="3">
        <f>'Fuel Prices - Units Converted'!V52</f>
        <v>6.2984857640999996E-7</v>
      </c>
      <c r="U3" s="3">
        <f>'Fuel Prices - Units Converted'!W52</f>
        <v>6.2984857640999996E-7</v>
      </c>
      <c r="V3" s="3">
        <f>'Fuel Prices - Units Converted'!X52</f>
        <v>6.2984857640999996E-7</v>
      </c>
      <c r="W3" s="3">
        <f>'Fuel Prices - Units Converted'!Y52</f>
        <v>6.3871968311999996E-7</v>
      </c>
      <c r="X3" s="3">
        <f>'Fuel Prices - Units Converted'!Z52</f>
        <v>6.3871968311999996E-7</v>
      </c>
      <c r="Y3" s="3">
        <f>'Fuel Prices - Units Converted'!AA52</f>
        <v>6.3871968311999996E-7</v>
      </c>
      <c r="Z3" s="3">
        <f>'Fuel Prices - Units Converted'!AB52</f>
        <v>6.3871968311999996E-7</v>
      </c>
      <c r="AA3" s="3">
        <f>'Fuel Prices - Units Converted'!AC52</f>
        <v>6.3871968311999996E-7</v>
      </c>
      <c r="AB3" s="3">
        <f>'Fuel Prices - Units Converted'!AD52</f>
        <v>6.4759078982999996E-7</v>
      </c>
      <c r="AC3" s="3">
        <f>'Fuel Prices - Units Converted'!AE52</f>
        <v>6.4759078982999996E-7</v>
      </c>
      <c r="AD3" s="3">
        <f>'Fuel Prices - Units Converted'!AF52</f>
        <v>6.4759078982999996E-7</v>
      </c>
      <c r="AE3" s="3">
        <f>'Fuel Prices - Units Converted'!AG52</f>
        <v>6.4759078982999996E-7</v>
      </c>
      <c r="AF3" s="3">
        <f>'Fuel Prices - Units Converted'!AH52</f>
        <v>6.4759078982999996E-7</v>
      </c>
      <c r="AG3" s="3">
        <f>'Fuel Prices - Units Converted'!AI52</f>
        <v>6.5646189653999995E-7</v>
      </c>
      <c r="AH3" s="3">
        <f>'Fuel Prices - Units Converted'!AJ52</f>
        <v>6.5646189653999995E-7</v>
      </c>
      <c r="AI3" s="3"/>
    </row>
    <row r="4" spans="1:35">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604</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activeCell="O28" sqref="O28"/>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workbookViewId="0"/>
  </sheetViews>
  <sheetFormatPr defaultColWidth="9.140625" defaultRowHeight="15"/>
  <cols>
    <col min="1" max="1" width="41.42578125" customWidth="1"/>
    <col min="2" max="26" width="10" customWidth="1"/>
  </cols>
  <sheetData>
    <row r="1" spans="1:36">
      <c r="A1" s="1" t="s">
        <v>596</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599</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600</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601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602</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603</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59"/>
    </row>
    <row r="17" spans="5:5">
      <c r="E17" s="302"/>
    </row>
  </sheetData>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Converted'!D35</f>
        <v>3.107519832932321E-5</v>
      </c>
      <c r="C2" s="3">
        <f>'Fuel Prices - Units Converted'!E35</f>
        <v>2.9872038066612675E-5</v>
      </c>
      <c r="D2" s="3">
        <f>'Fuel Prices - Units Converted'!F35</f>
        <v>2.6489737034658043E-5</v>
      </c>
      <c r="E2" s="3">
        <f>'Fuel Prices - Units Converted'!G35</f>
        <v>3.0017782214061821E-5</v>
      </c>
      <c r="F2" s="3">
        <f>'Fuel Prices - Units Converted'!H35</f>
        <v>3.0376269506954546E-5</v>
      </c>
      <c r="G2" s="3">
        <f>'Fuel Prices - Units Converted'!I35</f>
        <v>3.1207096454659873E-5</v>
      </c>
      <c r="H2" s="3">
        <f>'Fuel Prices - Units Converted'!J35</f>
        <v>3.1773274079239449E-5</v>
      </c>
      <c r="I2" s="3">
        <f>'Fuel Prices - Units Converted'!K35</f>
        <v>3.2369046755822448E-5</v>
      </c>
      <c r="J2" s="3">
        <f>'Fuel Prices - Units Converted'!L35</f>
        <v>3.297289081022445E-5</v>
      </c>
      <c r="K2" s="3">
        <f>'Fuel Prices - Units Converted'!M35</f>
        <v>3.3474956758956313E-5</v>
      </c>
      <c r="L2" s="3">
        <f>'Fuel Prices - Units Converted'!N35</f>
        <v>3.3945655889822049E-5</v>
      </c>
      <c r="M2" s="3">
        <f>'Fuel Prices - Units Converted'!O35</f>
        <v>3.437606375255001E-5</v>
      </c>
      <c r="N2" s="3">
        <f>'Fuel Prices - Units Converted'!P35</f>
        <v>3.4790919448260791E-5</v>
      </c>
      <c r="O2" s="3">
        <f>'Fuel Prices - Units Converted'!Q35</f>
        <v>3.4363267665763621E-5</v>
      </c>
      <c r="P2" s="3">
        <f>'Fuel Prices - Units Converted'!R35</f>
        <v>3.3989950036390305E-5</v>
      </c>
      <c r="Q2" s="3">
        <f>'Fuel Prices - Units Converted'!S35</f>
        <v>3.3638877911737914E-5</v>
      </c>
      <c r="R2" s="3">
        <f>'Fuel Prices - Units Converted'!T35</f>
        <v>3.333990882764144E-5</v>
      </c>
      <c r="S2" s="3">
        <f>'Fuel Prices - Units Converted'!U35</f>
        <v>3.3076440681757456E-5</v>
      </c>
      <c r="T2" s="3">
        <f>'Fuel Prices - Units Converted'!V35</f>
        <v>3.2854838707000281E-5</v>
      </c>
      <c r="U2" s="3">
        <f>'Fuel Prices - Units Converted'!W35</f>
        <v>3.2642489287303961E-5</v>
      </c>
      <c r="V2" s="3">
        <f>'Fuel Prices - Units Converted'!X35</f>
        <v>3.2417278159863413E-5</v>
      </c>
      <c r="W2" s="3">
        <f>'Fuel Prices - Units Converted'!Y35</f>
        <v>3.2222515156878707E-5</v>
      </c>
      <c r="X2" s="3">
        <f>'Fuel Prices - Units Converted'!Z35</f>
        <v>3.2035561047881589E-5</v>
      </c>
      <c r="Y2" s="3">
        <f>'Fuel Prices - Units Converted'!AA35</f>
        <v>3.1861403025670866E-5</v>
      </c>
      <c r="Z2" s="3">
        <f>'Fuel Prices - Units Converted'!AB35</f>
        <v>3.169374147829014E-5</v>
      </c>
      <c r="AA2" s="3">
        <f>'Fuel Prices - Units Converted'!AC35</f>
        <v>3.1532642026697311E-5</v>
      </c>
      <c r="AB2" s="3">
        <f>'Fuel Prices - Units Converted'!AD35</f>
        <v>3.1372001921809659E-5</v>
      </c>
      <c r="AC2" s="3">
        <f>'Fuel Prices - Units Converted'!AE35</f>
        <v>3.1217727049836245E-5</v>
      </c>
      <c r="AD2" s="3">
        <f>'Fuel Prices - Units Converted'!AF35</f>
        <v>3.1059186815600704E-5</v>
      </c>
      <c r="AE2" s="3">
        <f>'Fuel Prices - Units Converted'!AG35</f>
        <v>3.090228710531217E-5</v>
      </c>
      <c r="AF2" s="3">
        <f>'Fuel Prices - Units Converted'!AH35</f>
        <v>3.0723535616049902E-5</v>
      </c>
      <c r="AG2" s="3">
        <f>'Fuel Prices - Units Converted'!AI35</f>
        <v>3.0543274844756439E-5</v>
      </c>
      <c r="AH2" s="3">
        <f>'Fuel Prices - Units Converted'!AJ35</f>
        <v>3.0343590269930767E-5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Converted'!D111</f>
        <v>3.107519832932321E-5</v>
      </c>
      <c r="C6">
        <f>'Fuel Prices - Units Converted'!E111</f>
        <v>2.9872038066612675E-5</v>
      </c>
      <c r="D6">
        <f>'Fuel Prices - Units Converted'!F111</f>
        <v>2.6489737034658043E-5</v>
      </c>
      <c r="E6">
        <f>'Fuel Prices - Units Converted'!G111</f>
        <v>3.0017782214061821E-5</v>
      </c>
      <c r="F6">
        <f>'Fuel Prices - Units Converted'!H111</f>
        <v>3.0376269506954546E-5</v>
      </c>
      <c r="G6">
        <f>'Fuel Prices - Units Converted'!I111</f>
        <v>3.1207096454659873E-5</v>
      </c>
      <c r="H6">
        <f>'Fuel Prices - Units Converted'!J111</f>
        <v>3.1773274079239449E-5</v>
      </c>
      <c r="I6">
        <f>'Fuel Prices - Units Converted'!K111</f>
        <v>3.2369046755822448E-5</v>
      </c>
      <c r="J6">
        <f>'Fuel Prices - Units Converted'!L111</f>
        <v>3.297289081022445E-5</v>
      </c>
      <c r="K6">
        <f>'Fuel Prices - Units Converted'!M111</f>
        <v>3.3474956758956313E-5</v>
      </c>
      <c r="L6">
        <f>'Fuel Prices - Units Converted'!N111</f>
        <v>3.3945655889822049E-5</v>
      </c>
      <c r="M6">
        <f>'Fuel Prices - Units Converted'!O111</f>
        <v>3.437606375255001E-5</v>
      </c>
      <c r="N6">
        <f>'Fuel Prices - Units Converted'!P111</f>
        <v>3.4790919448260791E-5</v>
      </c>
      <c r="O6">
        <f>'Fuel Prices - Units Converted'!Q111</f>
        <v>3.4363267665763621E-5</v>
      </c>
      <c r="P6">
        <f>'Fuel Prices - Units Converted'!R111</f>
        <v>3.3989950036390305E-5</v>
      </c>
      <c r="Q6">
        <f>'Fuel Prices - Units Converted'!S111</f>
        <v>3.3638877911737914E-5</v>
      </c>
      <c r="R6">
        <f>'Fuel Prices - Units Converted'!T111</f>
        <v>3.333990882764144E-5</v>
      </c>
      <c r="S6">
        <f>'Fuel Prices - Units Converted'!U111</f>
        <v>3.3076440681757456E-5</v>
      </c>
      <c r="T6">
        <f>'Fuel Prices - Units Converted'!V111</f>
        <v>3.2854838707000281E-5</v>
      </c>
      <c r="U6">
        <f>'Fuel Prices - Units Converted'!W111</f>
        <v>3.2642489287303961E-5</v>
      </c>
      <c r="V6">
        <f>'Fuel Prices - Units Converted'!X111</f>
        <v>3.2417278159863413E-5</v>
      </c>
      <c r="W6">
        <f>'Fuel Prices - Units Converted'!Y111</f>
        <v>3.2222515156878707E-5</v>
      </c>
      <c r="X6">
        <f>'Fuel Prices - Units Converted'!Z111</f>
        <v>3.2035561047881589E-5</v>
      </c>
      <c r="Y6">
        <f>'Fuel Prices - Units Converted'!AA111</f>
        <v>3.1861403025670866E-5</v>
      </c>
      <c r="Z6">
        <f>'Fuel Prices - Units Converted'!AB111</f>
        <v>3.169374147829014E-5</v>
      </c>
      <c r="AA6">
        <f>'Fuel Prices - Units Converted'!AC111</f>
        <v>3.1532642026697311E-5</v>
      </c>
      <c r="AB6">
        <f>'Fuel Prices - Units Converted'!AD111</f>
        <v>3.1372001921809659E-5</v>
      </c>
      <c r="AC6">
        <f>'Fuel Prices - Units Converted'!AE111</f>
        <v>3.1217727049836245E-5</v>
      </c>
      <c r="AD6">
        <f>'Fuel Prices - Units Converted'!AF111</f>
        <v>3.1059186815600704E-5</v>
      </c>
      <c r="AE6">
        <f>'Fuel Prices - Units Converted'!AG111</f>
        <v>3.090228710531217E-5</v>
      </c>
      <c r="AF6">
        <f>'Fuel Prices - Units Converted'!AH111</f>
        <v>3.0723535616049902E-5</v>
      </c>
      <c r="AG6">
        <f>'Fuel Prices - Units Converted'!AI111</f>
        <v>3.0543274844756439E-5</v>
      </c>
      <c r="AH6">
        <f>'Fuel Prices - Units Converted'!AJ111</f>
        <v>3.0343590269930767E-5</v>
      </c>
    </row>
    <row r="7" spans="1:34">
      <c r="A7" s="1" t="s">
        <v>602</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Converted'!D36</f>
        <v>2.9043967199138213E-5</v>
      </c>
      <c r="C2" s="3">
        <f>'Fuel Prices - Units Converted'!E36</f>
        <v>2.8603978676559895E-5</v>
      </c>
      <c r="D2" s="3">
        <f>'Fuel Prices - Units Converted'!F36</f>
        <v>2.5240970206221652E-5</v>
      </c>
      <c r="E2" s="3">
        <f>'Fuel Prices - Units Converted'!G36</f>
        <v>2.8814556330393448E-5</v>
      </c>
      <c r="F2" s="3">
        <f>'Fuel Prices - Units Converted'!H36</f>
        <v>2.9204869787857373E-5</v>
      </c>
      <c r="G2" s="3">
        <f>'Fuel Prices - Units Converted'!I36</f>
        <v>3.0073428786343205E-5</v>
      </c>
      <c r="H2" s="3">
        <f>'Fuel Prices - Units Converted'!J36</f>
        <v>3.0644724845637261E-5</v>
      </c>
      <c r="I2" s="3">
        <f>'Fuel Prices - Units Converted'!K36</f>
        <v>3.1237019611452713E-5</v>
      </c>
      <c r="J2" s="3">
        <f>'Fuel Prices - Units Converted'!L36</f>
        <v>3.1828198820984152E-5</v>
      </c>
      <c r="K2" s="3">
        <f>'Fuel Prices - Units Converted'!M36</f>
        <v>3.2315828158982592E-5</v>
      </c>
      <c r="L2" s="3">
        <f>'Fuel Prices - Units Converted'!N36</f>
        <v>3.2771368848578249E-5</v>
      </c>
      <c r="M2" s="3">
        <f>'Fuel Prices - Units Converted'!O36</f>
        <v>3.3180253037121967E-5</v>
      </c>
      <c r="N2" s="3">
        <f>'Fuel Prices - Units Converted'!P36</f>
        <v>3.3567744793397182E-5</v>
      </c>
      <c r="O2" s="3">
        <f>'Fuel Prices - Units Converted'!Q36</f>
        <v>3.3125131432503673E-5</v>
      </c>
      <c r="P2" s="3">
        <f>'Fuel Prices - Units Converted'!R36</f>
        <v>3.2776356041377058E-5</v>
      </c>
      <c r="Q2" s="3">
        <f>'Fuel Prices - Units Converted'!S36</f>
        <v>3.2440639220868343E-5</v>
      </c>
      <c r="R2" s="3">
        <f>'Fuel Prices - Units Converted'!T36</f>
        <v>3.2156106747505206E-5</v>
      </c>
      <c r="S2" s="3">
        <f>'Fuel Prices - Units Converted'!U36</f>
        <v>3.190648462373371E-5</v>
      </c>
      <c r="T2" s="3">
        <f>'Fuel Prices - Units Converted'!V36</f>
        <v>3.1698269324383772E-5</v>
      </c>
      <c r="U2" s="3">
        <f>'Fuel Prices - Units Converted'!W36</f>
        <v>3.1498650370516017E-5</v>
      </c>
      <c r="V2" s="3">
        <f>'Fuel Prices - Units Converted'!X36</f>
        <v>3.1286038466988267E-5</v>
      </c>
      <c r="W2" s="3">
        <f>'Fuel Prices - Units Converted'!Y36</f>
        <v>3.110275913163236E-5</v>
      </c>
      <c r="X2" s="3">
        <f>'Fuel Prices - Units Converted'!Z36</f>
        <v>3.0927026206432536E-5</v>
      </c>
      <c r="Y2" s="3">
        <f>'Fuel Prices - Units Converted'!AA36</f>
        <v>3.0763433158440272E-5</v>
      </c>
      <c r="Z2" s="3">
        <f>'Fuel Prices - Units Converted'!AB36</f>
        <v>3.0606139722404482E-5</v>
      </c>
      <c r="AA2" s="3">
        <f>'Fuel Prices - Units Converted'!AC36</f>
        <v>3.0454686551619853E-5</v>
      </c>
      <c r="AB2" s="3">
        <f>'Fuel Prices - Units Converted'!AD36</f>
        <v>3.030388959041406E-5</v>
      </c>
      <c r="AC2" s="3">
        <f>'Fuel Prices - Units Converted'!AE36</f>
        <v>3.0158670410627916E-5</v>
      </c>
      <c r="AD2" s="3">
        <f>'Fuel Prices - Units Converted'!AF36</f>
        <v>3.0009842078158481E-5</v>
      </c>
      <c r="AE2" s="3">
        <f>'Fuel Prices - Units Converted'!AG36</f>
        <v>2.9862523027720231E-5</v>
      </c>
      <c r="AF2" s="3">
        <f>'Fuel Prices - Units Converted'!AH36</f>
        <v>2.9693877165971323E-5</v>
      </c>
      <c r="AG2" s="3">
        <f>'Fuel Prices - Units Converted'!AI36</f>
        <v>2.9523787643149069E-5</v>
      </c>
      <c r="AH2" s="3">
        <f>'Fuel Prices - Units Converted'!AJ36</f>
        <v>2.9334471179668338E-5</v>
      </c>
    </row>
    <row r="3" spans="1:34">
      <c r="A3" s="1" t="s">
        <v>598</v>
      </c>
      <c r="B3" s="3">
        <f>'Fuel Prices - Units Converted'!D55</f>
        <v>1.7274449729950293E-5</v>
      </c>
      <c r="C3" s="3">
        <f>'Fuel Prices - Units Converted'!E55</f>
        <v>1.8367946576712628E-5</v>
      </c>
      <c r="D3" s="3">
        <f>'Fuel Prices - Units Converted'!F55</f>
        <v>1.9725003705948741E-5</v>
      </c>
      <c r="E3" s="3">
        <f>'Fuel Prices - Units Converted'!G55</f>
        <v>2.014797250306902E-5</v>
      </c>
      <c r="F3" s="3">
        <f>'Fuel Prices - Units Converted'!H55</f>
        <v>2.1558405801393088E-5</v>
      </c>
      <c r="G3" s="3">
        <f>'Fuel Prices - Units Converted'!I55</f>
        <v>2.3088658766584312E-5</v>
      </c>
      <c r="H3" s="3">
        <f>'Fuel Prices - Units Converted'!J55</f>
        <v>2.3722144808003009E-5</v>
      </c>
      <c r="I3" s="3">
        <f>'Fuel Prices - Units Converted'!K55</f>
        <v>2.4343810075111954E-5</v>
      </c>
      <c r="J3" s="3">
        <f>'Fuel Prices - Units Converted'!L55</f>
        <v>2.5013295747383105E-5</v>
      </c>
      <c r="K3" s="3">
        <f>'Fuel Prices - Units Converted'!M55</f>
        <v>2.4873595687358629E-5</v>
      </c>
      <c r="L3" s="3">
        <f>'Fuel Prices - Units Converted'!N55</f>
        <v>2.4765059486878078E-5</v>
      </c>
      <c r="M3" s="3">
        <f>'Fuel Prices - Units Converted'!O55</f>
        <v>2.458452402469259E-5</v>
      </c>
      <c r="N3" s="3">
        <f>'Fuel Prices - Units Converted'!P55</f>
        <v>2.4418495876432729E-5</v>
      </c>
      <c r="O3" s="3">
        <f>'Fuel Prices - Units Converted'!Q55</f>
        <v>2.427557196886922E-5</v>
      </c>
      <c r="P3" s="3">
        <f>'Fuel Prices - Units Converted'!R55</f>
        <v>2.4135334600921574E-5</v>
      </c>
      <c r="Q3" s="3">
        <f>'Fuel Prices - Units Converted'!S55</f>
        <v>2.3978977995278789E-5</v>
      </c>
      <c r="R3" s="3">
        <f>'Fuel Prices - Units Converted'!T55</f>
        <v>2.3843039090716502E-5</v>
      </c>
      <c r="S3" s="3">
        <f>'Fuel Prices - Units Converted'!U55</f>
        <v>2.3716234420848135E-5</v>
      </c>
      <c r="T3" s="3">
        <f>'Fuel Prices - Units Converted'!V55</f>
        <v>2.3602862449059033E-5</v>
      </c>
      <c r="U3" s="3">
        <f>'Fuel Prices - Units Converted'!W55</f>
        <v>2.3529251263584593E-5</v>
      </c>
      <c r="V3" s="3">
        <f>'Fuel Prices - Units Converted'!X55</f>
        <v>2.3447580459262586E-5</v>
      </c>
      <c r="W3" s="3">
        <f>'Fuel Prices - Units Converted'!Y55</f>
        <v>2.3384178124328403E-5</v>
      </c>
      <c r="X3" s="3">
        <f>'Fuel Prices - Units Converted'!Z55</f>
        <v>2.3315940018085676E-5</v>
      </c>
      <c r="Y3" s="3">
        <f>'Fuel Prices - Units Converted'!AA55</f>
        <v>2.3245552680150267E-5</v>
      </c>
      <c r="Z3" s="3">
        <f>'Fuel Prices - Units Converted'!AB55</f>
        <v>2.3147762638133133E-5</v>
      </c>
      <c r="AA3" s="3">
        <f>'Fuel Prices - Units Converted'!AC55</f>
        <v>2.307092760511967E-5</v>
      </c>
      <c r="AB3" s="3">
        <f>'Fuel Prices - Units Converted'!AD55</f>
        <v>2.2984958337412298E-5</v>
      </c>
      <c r="AC3" s="3">
        <f>'Fuel Prices - Units Converted'!AE55</f>
        <v>2.2881257908240273E-5</v>
      </c>
      <c r="AD3" s="3">
        <f>'Fuel Prices - Units Converted'!AF55</f>
        <v>2.2782393250376795E-5</v>
      </c>
      <c r="AE3" s="3">
        <f>'Fuel Prices - Units Converted'!AG55</f>
        <v>2.268890167174503E-5</v>
      </c>
      <c r="AF3" s="3">
        <f>'Fuel Prices - Units Converted'!AH55</f>
        <v>2.2589499705958385E-5</v>
      </c>
      <c r="AG3" s="3">
        <f>'Fuel Prices - Units Converted'!AI55</f>
        <v>2.2491709663941251E-5</v>
      </c>
      <c r="AH3" s="3">
        <f>'Fuel Prices - Units Converted'!AJ55</f>
        <v>2.2401441932848506E-5</v>
      </c>
    </row>
    <row r="4" spans="1:34">
      <c r="A4" s="1" t="s">
        <v>599</v>
      </c>
      <c r="B4" s="3">
        <f>'Fuel Prices - Units Converted'!D74</f>
        <v>2.4611337115373186E-5</v>
      </c>
      <c r="C4" s="3">
        <f>'Fuel Prices - Units Converted'!E74</f>
        <v>2.4184275921496942E-5</v>
      </c>
      <c r="D4" s="3">
        <f>'Fuel Prices - Units Converted'!F74</f>
        <v>2.1310799796935726E-5</v>
      </c>
      <c r="E4" s="3">
        <f>'Fuel Prices - Units Converted'!G74</f>
        <v>2.5173905587269393E-5</v>
      </c>
      <c r="F4" s="3">
        <f>'Fuel Prices - Units Converted'!H74</f>
        <v>2.5691326840144916E-5</v>
      </c>
      <c r="G4" s="3">
        <f>'Fuel Prices - Units Converted'!I74</f>
        <v>2.6701627107649189E-5</v>
      </c>
      <c r="H4" s="3">
        <f>'Fuel Prices - Units Converted'!J74</f>
        <v>2.7441765891565819E-5</v>
      </c>
      <c r="I4" s="3">
        <f>'Fuel Prices - Units Converted'!K74</f>
        <v>2.8229545490902577E-5</v>
      </c>
      <c r="J4" s="3">
        <f>'Fuel Prices - Units Converted'!L74</f>
        <v>2.9023493460279982E-5</v>
      </c>
      <c r="K4" s="3">
        <f>'Fuel Prices - Units Converted'!M74</f>
        <v>2.9719338097628363E-5</v>
      </c>
      <c r="L4" s="3">
        <f>'Fuel Prices - Units Converted'!N74</f>
        <v>3.0386112650636334E-5</v>
      </c>
      <c r="M4" s="3">
        <f>'Fuel Prices - Units Converted'!O74</f>
        <v>3.1009839855275726E-5</v>
      </c>
      <c r="N4" s="3">
        <f>'Fuel Prices - Units Converted'!P74</f>
        <v>3.1618211755771454E-5</v>
      </c>
      <c r="O4" s="3">
        <f>'Fuel Prices - Units Converted'!Q74</f>
        <v>3.1327051565662574E-5</v>
      </c>
      <c r="P4" s="3">
        <f>'Fuel Prices - Units Converted'!R74</f>
        <v>3.1052624719812794E-5</v>
      </c>
      <c r="Q4" s="3">
        <f>'Fuel Prices - Units Converted'!S74</f>
        <v>3.0788172259560637E-5</v>
      </c>
      <c r="R4" s="3">
        <f>'Fuel Prices - Units Converted'!T74</f>
        <v>3.0570376300360413E-5</v>
      </c>
      <c r="S4" s="3">
        <f>'Fuel Prices - Units Converted'!U74</f>
        <v>3.038795003745694E-5</v>
      </c>
      <c r="T4" s="3">
        <f>'Fuel Prices - Units Converted'!V74</f>
        <v>3.0244699486407229E-5</v>
      </c>
      <c r="U4" s="3">
        <f>'Fuel Prices - Units Converted'!W74</f>
        <v>3.0107682926356004E-5</v>
      </c>
      <c r="V4" s="3">
        <f>'Fuel Prices - Units Converted'!X74</f>
        <v>2.9956426618444967E-5</v>
      </c>
      <c r="W4" s="3">
        <f>'Fuel Prices - Units Converted'!Y74</f>
        <v>2.9830959346980458E-5</v>
      </c>
      <c r="X4" s="3">
        <f>'Fuel Prices - Units Converted'!Z74</f>
        <v>2.9710544889272593E-5</v>
      </c>
      <c r="Y4" s="3">
        <f>'Fuel Prices - Units Converted'!AA74</f>
        <v>2.9598792398004746E-5</v>
      </c>
      <c r="Z4" s="3">
        <f>'Fuel Prices - Units Converted'!AB74</f>
        <v>2.9491436510914779E-5</v>
      </c>
      <c r="AA4" s="3">
        <f>'Fuel Prices - Units Converted'!AC74</f>
        <v>2.9388214744171193E-5</v>
      </c>
      <c r="AB4" s="3">
        <f>'Fuel Prices - Units Converted'!AD74</f>
        <v>2.9285517945090617E-5</v>
      </c>
      <c r="AC4" s="3">
        <f>'Fuel Prices - Units Converted'!AE74</f>
        <v>2.918649591965133E-5</v>
      </c>
      <c r="AD4" s="3">
        <f>'Fuel Prices - Units Converted'!AF74</f>
        <v>2.9084980297812595E-5</v>
      </c>
      <c r="AE4" s="3">
        <f>'Fuel Prices - Units Converted'!AG74</f>
        <v>2.8984514611299875E-5</v>
      </c>
      <c r="AF4" s="3">
        <f>'Fuel Prices - Units Converted'!AH74</f>
        <v>2.8864165774549927E-5</v>
      </c>
      <c r="AG4" s="3">
        <f>'Fuel Prices - Units Converted'!AI74</f>
        <v>2.874270138151597E-5</v>
      </c>
      <c r="AH4" s="3">
        <f>'Fuel Prices - Units Converted'!AJ74</f>
        <v>2.8603322466981059E-5</v>
      </c>
    </row>
    <row r="5" spans="1:34">
      <c r="A5" s="1" t="s">
        <v>600</v>
      </c>
      <c r="B5" s="3">
        <f>'Fuel Prices - Units Converted'!D93</f>
        <v>2.2546967401459311E-5</v>
      </c>
      <c r="C5" s="3">
        <f>'Fuel Prices - Units Converted'!E93</f>
        <v>2.2142807921882901E-5</v>
      </c>
      <c r="D5" s="3">
        <f>'Fuel Prices - Units Converted'!F93</f>
        <v>1.9572435001764463E-5</v>
      </c>
      <c r="E5" s="3">
        <f>'Fuel Prices - Units Converted'!G93</f>
        <v>2.312948464455074E-5</v>
      </c>
      <c r="F5" s="3">
        <f>'Fuel Prices - Units Converted'!H93</f>
        <v>2.364250929324838E-5</v>
      </c>
      <c r="G5" s="3">
        <f>'Fuel Prices - Units Converted'!I93</f>
        <v>2.4632204579978674E-5</v>
      </c>
      <c r="H5" s="3">
        <f>'Fuel Prices - Units Converted'!J93</f>
        <v>2.5364796953739221E-5</v>
      </c>
      <c r="I5" s="3">
        <f>'Fuel Prices - Units Converted'!K93</f>
        <v>2.6139189877668738E-5</v>
      </c>
      <c r="J5" s="3">
        <f>'Fuel Prices - Units Converted'!L93</f>
        <v>2.6917388817155132E-5</v>
      </c>
      <c r="K5" s="3">
        <f>'Fuel Prices - Units Converted'!M93</f>
        <v>2.7604899592852916E-5</v>
      </c>
      <c r="L5" s="3">
        <f>'Fuel Prices - Units Converted'!N93</f>
        <v>2.8263537147083879E-5</v>
      </c>
      <c r="M5" s="3">
        <f>'Fuel Prices - Units Converted'!O93</f>
        <v>2.8879914804440857E-5</v>
      </c>
      <c r="N5" s="3">
        <f>'Fuel Prices - Units Converted'!P93</f>
        <v>2.948080591573841E-5</v>
      </c>
      <c r="O5" s="3">
        <f>'Fuel Prices - Units Converted'!Q93</f>
        <v>2.9196010958543768E-5</v>
      </c>
      <c r="P5" s="3">
        <f>'Fuel Prices - Units Converted'!R93</f>
        <v>2.8927686861776734E-5</v>
      </c>
      <c r="Q5" s="3">
        <f>'Fuel Prices - Units Converted'!S93</f>
        <v>2.8669205908691556E-5</v>
      </c>
      <c r="R5" s="3">
        <f>'Fuel Prices - Units Converted'!T93</f>
        <v>2.8455609690795556E-5</v>
      </c>
      <c r="S5" s="3">
        <f>'Fuel Prices - Units Converted'!U93</f>
        <v>2.8275939508123015E-5</v>
      </c>
      <c r="T5" s="3">
        <f>'Fuel Prices - Units Converted'!V93</f>
        <v>2.8133804513357239E-5</v>
      </c>
      <c r="U5" s="3">
        <f>'Fuel Prices - Units Converted'!W93</f>
        <v>2.7997575404800528E-5</v>
      </c>
      <c r="V5" s="3">
        <f>'Fuel Prices - Units Converted'!X93</f>
        <v>2.7847893999878666E-5</v>
      </c>
      <c r="W5" s="3">
        <f>'Fuel Prices - Units Converted'!Y93</f>
        <v>2.7723148558950757E-5</v>
      </c>
      <c r="X5" s="3">
        <f>'Fuel Prices - Units Converted'!Z93</f>
        <v>2.7603652794653162E-5</v>
      </c>
      <c r="Y5" s="3">
        <f>'Fuel Prices - Units Converted'!AA93</f>
        <v>2.7492687754879899E-5</v>
      </c>
      <c r="Z5" s="3">
        <f>'Fuel Prices - Units Converted'!AB93</f>
        <v>2.7385922456410854E-5</v>
      </c>
      <c r="AA5" s="3">
        <f>'Fuel Prices - Units Converted'!AC93</f>
        <v>2.7283094415414529E-5</v>
      </c>
      <c r="AB5" s="3">
        <f>'Fuel Prices - Units Converted'!AD93</f>
        <v>2.7180988204954872E-5</v>
      </c>
      <c r="AC5" s="3">
        <f>'Fuel Prices - Units Converted'!AE93</f>
        <v>2.7082425526220674E-5</v>
      </c>
      <c r="AD5" s="3">
        <f>'Fuel Prices - Units Converted'!AF93</f>
        <v>2.6981369251087109E-5</v>
      </c>
      <c r="AE5" s="3">
        <f>'Fuel Prices - Units Converted'!AG93</f>
        <v>2.6881166048405971E-5</v>
      </c>
      <c r="AF5" s="3">
        <f>'Fuel Prices - Units Converted'!AH93</f>
        <v>2.6762260872729301E-5</v>
      </c>
      <c r="AG5" s="3">
        <f>'Fuel Prices - Units Converted'!AI93</f>
        <v>2.664224014076869E-5</v>
      </c>
      <c r="AH5" s="3">
        <f>'Fuel Prices - Units Converted'!AJ93</f>
        <v>2.6504895475928051E-5</v>
      </c>
    </row>
    <row r="6" spans="1:34">
      <c r="A6" s="1" t="s">
        <v>601</v>
      </c>
      <c r="B6" s="3">
        <f>'Fuel Prices - Units Converted'!D112</f>
        <v>2.9043967199138213E-5</v>
      </c>
      <c r="C6" s="3">
        <f>'Fuel Prices - Units Converted'!E112</f>
        <v>2.8603978676559895E-5</v>
      </c>
      <c r="D6" s="3">
        <f>'Fuel Prices - Units Converted'!F112</f>
        <v>2.5240970206221652E-5</v>
      </c>
      <c r="E6" s="3">
        <f>'Fuel Prices - Units Converted'!G112</f>
        <v>2.8814556330393448E-5</v>
      </c>
      <c r="F6" s="3">
        <f>'Fuel Prices - Units Converted'!H112</f>
        <v>2.9204869787857373E-5</v>
      </c>
      <c r="G6" s="3">
        <f>'Fuel Prices - Units Converted'!I112</f>
        <v>3.0073428786343205E-5</v>
      </c>
      <c r="H6" s="3">
        <f>'Fuel Prices - Units Converted'!J112</f>
        <v>3.0644724845637261E-5</v>
      </c>
      <c r="I6" s="3">
        <f>'Fuel Prices - Units Converted'!K112</f>
        <v>3.1237019611452713E-5</v>
      </c>
      <c r="J6" s="3">
        <f>'Fuel Prices - Units Converted'!L112</f>
        <v>3.1828198820984152E-5</v>
      </c>
      <c r="K6" s="3">
        <f>'Fuel Prices - Units Converted'!M112</f>
        <v>3.2315828158982592E-5</v>
      </c>
      <c r="L6" s="3">
        <f>'Fuel Prices - Units Converted'!N112</f>
        <v>3.2771368848578249E-5</v>
      </c>
      <c r="M6" s="3">
        <f>'Fuel Prices - Units Converted'!O112</f>
        <v>3.3180253037121967E-5</v>
      </c>
      <c r="N6" s="3">
        <f>'Fuel Prices - Units Converted'!P112</f>
        <v>3.3567744793397182E-5</v>
      </c>
      <c r="O6" s="3">
        <f>'Fuel Prices - Units Converted'!Q112</f>
        <v>3.3125131432503673E-5</v>
      </c>
      <c r="P6" s="3">
        <f>'Fuel Prices - Units Converted'!R112</f>
        <v>3.2776356041377058E-5</v>
      </c>
      <c r="Q6" s="3">
        <f>'Fuel Prices - Units Converted'!S112</f>
        <v>3.2440639220868343E-5</v>
      </c>
      <c r="R6" s="3">
        <f>'Fuel Prices - Units Converted'!T112</f>
        <v>3.2156106747505206E-5</v>
      </c>
      <c r="S6" s="3">
        <f>'Fuel Prices - Units Converted'!U112</f>
        <v>3.190648462373371E-5</v>
      </c>
      <c r="T6" s="3">
        <f>'Fuel Prices - Units Converted'!V112</f>
        <v>3.1698269324383772E-5</v>
      </c>
      <c r="U6" s="3">
        <f>'Fuel Prices - Units Converted'!W112</f>
        <v>3.1498650370516017E-5</v>
      </c>
      <c r="V6" s="3">
        <f>'Fuel Prices - Units Converted'!X112</f>
        <v>3.1286038466988267E-5</v>
      </c>
      <c r="W6" s="3">
        <f>'Fuel Prices - Units Converted'!Y112</f>
        <v>3.110275913163236E-5</v>
      </c>
      <c r="X6" s="3">
        <f>'Fuel Prices - Units Converted'!Z112</f>
        <v>3.0927026206432536E-5</v>
      </c>
      <c r="Y6" s="3">
        <f>'Fuel Prices - Units Converted'!AA112</f>
        <v>3.0763433158440272E-5</v>
      </c>
      <c r="Z6" s="3">
        <f>'Fuel Prices - Units Converted'!AB112</f>
        <v>3.0606139722404482E-5</v>
      </c>
      <c r="AA6" s="3">
        <f>'Fuel Prices - Units Converted'!AC112</f>
        <v>3.0454686551619853E-5</v>
      </c>
      <c r="AB6" s="3">
        <f>'Fuel Prices - Units Converted'!AD112</f>
        <v>3.030388959041406E-5</v>
      </c>
      <c r="AC6" s="3">
        <f>'Fuel Prices - Units Converted'!AE112</f>
        <v>3.0158670410627916E-5</v>
      </c>
      <c r="AD6" s="3">
        <f>'Fuel Prices - Units Converted'!AF112</f>
        <v>3.0009842078158481E-5</v>
      </c>
      <c r="AE6" s="3">
        <f>'Fuel Prices - Units Converted'!AG112</f>
        <v>2.9862523027720231E-5</v>
      </c>
      <c r="AF6" s="3">
        <f>'Fuel Prices - Units Converted'!AH112</f>
        <v>2.9693877165971323E-5</v>
      </c>
      <c r="AG6" s="3">
        <f>'Fuel Prices - Units Converted'!AI112</f>
        <v>2.9523787643149069E-5</v>
      </c>
      <c r="AH6" s="3">
        <f>'Fuel Prices - Units Converted'!AJ112</f>
        <v>2.9334471179668338E-5</v>
      </c>
    </row>
    <row r="7" spans="1:34">
      <c r="A7" s="1" t="s">
        <v>602</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Converted'!D37</f>
        <v>1.693835096671499E-5</v>
      </c>
      <c r="C2" s="3">
        <f>'Fuel Prices - Units Converted'!E37</f>
        <v>1.7101241181518107E-5</v>
      </c>
      <c r="D2" s="3">
        <f>'Fuel Prices - Units Converted'!F37</f>
        <v>1.7264131396321164E-5</v>
      </c>
      <c r="E2" s="3">
        <f>'Fuel Prices - Units Converted'!G37</f>
        <v>1.7427021611124227E-5</v>
      </c>
      <c r="F2" s="3">
        <f>'Fuel Prices - Units Converted'!H37</f>
        <v>1.7589911825927335E-5</v>
      </c>
      <c r="G2" s="3">
        <f>'Fuel Prices - Units Converted'!I37</f>
        <v>1.7752802040730402E-5</v>
      </c>
      <c r="H2" s="3">
        <f>'Fuel Prices - Units Converted'!J37</f>
        <v>1.7915692255533469E-5</v>
      </c>
      <c r="I2" s="3">
        <f>'Fuel Prices - Units Converted'!K37</f>
        <v>1.8078582470336573E-5</v>
      </c>
      <c r="J2" s="3">
        <f>'Fuel Prices - Units Converted'!L37</f>
        <v>1.824147268513964E-5</v>
      </c>
      <c r="K2" s="3">
        <f>'Fuel Prices - Units Converted'!M37</f>
        <v>1.8404362899942744E-5</v>
      </c>
      <c r="L2" s="3">
        <f>'Fuel Prices - Units Converted'!N37</f>
        <v>1.8567253114745811E-5</v>
      </c>
      <c r="M2" s="3">
        <f>'Fuel Prices - Units Converted'!O37</f>
        <v>1.8730143329548878E-5</v>
      </c>
      <c r="N2" s="3">
        <f>'Fuel Prices - Units Converted'!P37</f>
        <v>1.8893033544351985E-5</v>
      </c>
      <c r="O2" s="3">
        <f>'Fuel Prices - Units Converted'!Q37</f>
        <v>1.9055923759155049E-5</v>
      </c>
      <c r="P2" s="3">
        <f>'Fuel Prices - Units Converted'!R37</f>
        <v>1.9218813973958156E-5</v>
      </c>
      <c r="Q2" s="3">
        <f>'Fuel Prices - Units Converted'!S37</f>
        <v>1.9381704188761223E-5</v>
      </c>
      <c r="R2" s="3">
        <f>'Fuel Prices - Units Converted'!T37</f>
        <v>1.9544594403564287E-5</v>
      </c>
      <c r="S2" s="3">
        <f>'Fuel Prices - Units Converted'!U37</f>
        <v>1.9707484618367394E-5</v>
      </c>
      <c r="T2" s="3">
        <f>'Fuel Prices - Units Converted'!V37</f>
        <v>1.9870374833170461E-5</v>
      </c>
      <c r="U2" s="3">
        <f>'Fuel Prices - Units Converted'!W37</f>
        <v>2.0033265047973569E-5</v>
      </c>
      <c r="V2" s="3">
        <f>'Fuel Prices - Units Converted'!X37</f>
        <v>2.0196155262776632E-5</v>
      </c>
      <c r="W2" s="3">
        <f>'Fuel Prices - Units Converted'!Y37</f>
        <v>2.0359045477579699E-5</v>
      </c>
      <c r="X2" s="3">
        <f>'Fuel Prices - Units Converted'!Z37</f>
        <v>2.0521935692382807E-5</v>
      </c>
      <c r="Y2" s="3">
        <f>'Fuel Prices - Units Converted'!AA37</f>
        <v>2.068482590718587E-5</v>
      </c>
      <c r="Z2" s="3">
        <f>'Fuel Prices - Units Converted'!AB37</f>
        <v>2.0847716121988978E-5</v>
      </c>
      <c r="AA2" s="3">
        <f>'Fuel Prices - Units Converted'!AC37</f>
        <v>2.1010606336792045E-5</v>
      </c>
      <c r="AB2" s="3">
        <f>'Fuel Prices - Units Converted'!AD37</f>
        <v>2.1173496551595111E-5</v>
      </c>
      <c r="AC2" s="3">
        <f>'Fuel Prices - Units Converted'!AE37</f>
        <v>2.1336386766398216E-5</v>
      </c>
      <c r="AD2" s="3">
        <f>'Fuel Prices - Units Converted'!AF37</f>
        <v>2.1499276981201283E-5</v>
      </c>
      <c r="AE2" s="3">
        <f>'Fuel Prices - Units Converted'!AG37</f>
        <v>2.1662167196004387E-5</v>
      </c>
      <c r="AF2" s="3">
        <f>'Fuel Prices - Units Converted'!AH37</f>
        <v>2.1825057410807457E-5</v>
      </c>
      <c r="AG2" s="3">
        <f>'Fuel Prices - Units Converted'!AI37</f>
        <v>2.198794762561052E-5</v>
      </c>
      <c r="AH2" s="3">
        <f>'Fuel Prices - Units Converted'!AJ37</f>
        <v>2.2150837840413628E-5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3">
        <f>B2</f>
        <v>1.693835096671499E-5</v>
      </c>
      <c r="C6" s="3">
        <f t="shared" ref="C6:AH6" si="1">C2</f>
        <v>1.7101241181518107E-5</v>
      </c>
      <c r="D6" s="3">
        <f t="shared" si="1"/>
        <v>1.7264131396321164E-5</v>
      </c>
      <c r="E6" s="3">
        <f t="shared" si="1"/>
        <v>1.7427021611124227E-5</v>
      </c>
      <c r="F6" s="3">
        <f t="shared" si="1"/>
        <v>1.7589911825927335E-5</v>
      </c>
      <c r="G6" s="3">
        <f t="shared" si="1"/>
        <v>1.7752802040730402E-5</v>
      </c>
      <c r="H6" s="3">
        <f t="shared" si="1"/>
        <v>1.7915692255533469E-5</v>
      </c>
      <c r="I6" s="3">
        <f t="shared" si="1"/>
        <v>1.8078582470336573E-5</v>
      </c>
      <c r="J6" s="3">
        <f t="shared" si="1"/>
        <v>1.824147268513964E-5</v>
      </c>
      <c r="K6" s="3">
        <f t="shared" si="1"/>
        <v>1.8404362899942744E-5</v>
      </c>
      <c r="L6" s="3">
        <f t="shared" si="1"/>
        <v>1.8567253114745811E-5</v>
      </c>
      <c r="M6" s="3">
        <f t="shared" si="1"/>
        <v>1.8730143329548878E-5</v>
      </c>
      <c r="N6" s="3">
        <f t="shared" si="1"/>
        <v>1.8893033544351985E-5</v>
      </c>
      <c r="O6" s="3">
        <f t="shared" si="1"/>
        <v>1.9055923759155049E-5</v>
      </c>
      <c r="P6" s="3">
        <f t="shared" si="1"/>
        <v>1.9218813973958156E-5</v>
      </c>
      <c r="Q6" s="3">
        <f t="shared" si="1"/>
        <v>1.9381704188761223E-5</v>
      </c>
      <c r="R6" s="3">
        <f t="shared" si="1"/>
        <v>1.9544594403564287E-5</v>
      </c>
      <c r="S6" s="3">
        <f t="shared" si="1"/>
        <v>1.9707484618367394E-5</v>
      </c>
      <c r="T6" s="3">
        <f t="shared" si="1"/>
        <v>1.9870374833170461E-5</v>
      </c>
      <c r="U6" s="3">
        <f t="shared" si="1"/>
        <v>2.0033265047973569E-5</v>
      </c>
      <c r="V6" s="3">
        <f t="shared" si="1"/>
        <v>2.0196155262776632E-5</v>
      </c>
      <c r="W6" s="3">
        <f t="shared" si="1"/>
        <v>2.0359045477579699E-5</v>
      </c>
      <c r="X6" s="3">
        <f t="shared" si="1"/>
        <v>2.0521935692382807E-5</v>
      </c>
      <c r="Y6" s="3">
        <f t="shared" si="1"/>
        <v>2.068482590718587E-5</v>
      </c>
      <c r="Z6" s="3">
        <f t="shared" si="1"/>
        <v>2.0847716121988978E-5</v>
      </c>
      <c r="AA6" s="3">
        <f t="shared" si="1"/>
        <v>2.1010606336792045E-5</v>
      </c>
      <c r="AB6" s="3">
        <f t="shared" si="1"/>
        <v>2.1173496551595111E-5</v>
      </c>
      <c r="AC6" s="3">
        <f t="shared" si="1"/>
        <v>2.1336386766398216E-5</v>
      </c>
      <c r="AD6" s="3">
        <f t="shared" si="1"/>
        <v>2.1499276981201283E-5</v>
      </c>
      <c r="AE6" s="3">
        <f t="shared" si="1"/>
        <v>2.1662167196004387E-5</v>
      </c>
      <c r="AF6" s="3">
        <f t="shared" si="1"/>
        <v>2.1825057410807457E-5</v>
      </c>
      <c r="AG6" s="3">
        <f t="shared" si="1"/>
        <v>2.198794762561052E-5</v>
      </c>
      <c r="AH6" s="3">
        <f t="shared" si="1"/>
        <v>2.2150837840413628E-5</v>
      </c>
    </row>
    <row r="7" spans="1:34">
      <c r="A7" s="1" t="s">
        <v>602</v>
      </c>
      <c r="B7" s="3">
        <f>B2</f>
        <v>1.693835096671499E-5</v>
      </c>
      <c r="C7" s="3">
        <f t="shared" ref="C7:AH7" si="2">C2</f>
        <v>1.7101241181518107E-5</v>
      </c>
      <c r="D7" s="3">
        <f t="shared" si="2"/>
        <v>1.7264131396321164E-5</v>
      </c>
      <c r="E7" s="3">
        <f t="shared" si="2"/>
        <v>1.7427021611124227E-5</v>
      </c>
      <c r="F7" s="3">
        <f t="shared" si="2"/>
        <v>1.7589911825927335E-5</v>
      </c>
      <c r="G7" s="3">
        <f t="shared" si="2"/>
        <v>1.7752802040730402E-5</v>
      </c>
      <c r="H7" s="3">
        <f t="shared" si="2"/>
        <v>1.7915692255533469E-5</v>
      </c>
      <c r="I7" s="3">
        <f t="shared" si="2"/>
        <v>1.8078582470336573E-5</v>
      </c>
      <c r="J7" s="3">
        <f t="shared" si="2"/>
        <v>1.824147268513964E-5</v>
      </c>
      <c r="K7" s="3">
        <f t="shared" si="2"/>
        <v>1.8404362899942744E-5</v>
      </c>
      <c r="L7" s="3">
        <f t="shared" si="2"/>
        <v>1.8567253114745811E-5</v>
      </c>
      <c r="M7" s="3">
        <f t="shared" si="2"/>
        <v>1.8730143329548878E-5</v>
      </c>
      <c r="N7" s="3">
        <f t="shared" si="2"/>
        <v>1.8893033544351985E-5</v>
      </c>
      <c r="O7" s="3">
        <f t="shared" si="2"/>
        <v>1.9055923759155049E-5</v>
      </c>
      <c r="P7" s="3">
        <f t="shared" si="2"/>
        <v>1.9218813973958156E-5</v>
      </c>
      <c r="Q7" s="3">
        <f t="shared" si="2"/>
        <v>1.9381704188761223E-5</v>
      </c>
      <c r="R7" s="3">
        <f t="shared" si="2"/>
        <v>1.9544594403564287E-5</v>
      </c>
      <c r="S7" s="3">
        <f t="shared" si="2"/>
        <v>1.9707484618367394E-5</v>
      </c>
      <c r="T7" s="3">
        <f t="shared" si="2"/>
        <v>1.9870374833170461E-5</v>
      </c>
      <c r="U7" s="3">
        <f t="shared" si="2"/>
        <v>2.0033265047973569E-5</v>
      </c>
      <c r="V7" s="3">
        <f t="shared" si="2"/>
        <v>2.0196155262776632E-5</v>
      </c>
      <c r="W7" s="3">
        <f t="shared" si="2"/>
        <v>2.0359045477579699E-5</v>
      </c>
      <c r="X7" s="3">
        <f t="shared" si="2"/>
        <v>2.0521935692382807E-5</v>
      </c>
      <c r="Y7" s="3">
        <f t="shared" si="2"/>
        <v>2.068482590718587E-5</v>
      </c>
      <c r="Z7" s="3">
        <f t="shared" si="2"/>
        <v>2.0847716121988978E-5</v>
      </c>
      <c r="AA7" s="3">
        <f t="shared" si="2"/>
        <v>2.1010606336792045E-5</v>
      </c>
      <c r="AB7" s="3">
        <f t="shared" si="2"/>
        <v>2.1173496551595111E-5</v>
      </c>
      <c r="AC7" s="3">
        <f t="shared" si="2"/>
        <v>2.1336386766398216E-5</v>
      </c>
      <c r="AD7" s="3">
        <f t="shared" si="2"/>
        <v>2.1499276981201283E-5</v>
      </c>
      <c r="AE7" s="3">
        <f t="shared" si="2"/>
        <v>2.1662167196004387E-5</v>
      </c>
      <c r="AF7" s="3">
        <f t="shared" si="2"/>
        <v>2.1825057410807457E-5</v>
      </c>
      <c r="AG7" s="3">
        <f t="shared" si="2"/>
        <v>2.198794762561052E-5</v>
      </c>
      <c r="AH7" s="3">
        <f t="shared" si="2"/>
        <v>2.2150837840413628E-5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Converted'!D38</f>
        <v>1.661401409599987E-5</v>
      </c>
      <c r="C2" s="3">
        <f>'Fuel Prices - Units Converted'!E38</f>
        <v>1.7215710822719994E-5</v>
      </c>
      <c r="D2" s="3">
        <f>'Fuel Prices - Units Converted'!F38</f>
        <v>1.8140707283200001E-5</v>
      </c>
      <c r="E2" s="3">
        <f>'Fuel Prices - Units Converted'!G38</f>
        <v>1.80509018016E-5</v>
      </c>
      <c r="F2" s="3">
        <f>'Fuel Prices - Units Converted'!H38</f>
        <v>1.8769345654399999E-5</v>
      </c>
      <c r="G2" s="3">
        <f>'Fuel Prices - Units Converted'!I38</f>
        <v>1.9936816915200003E-5</v>
      </c>
      <c r="H2" s="3">
        <f>'Fuel Prices - Units Converted'!J38</f>
        <v>2.020623336E-5</v>
      </c>
      <c r="I2" s="3">
        <f>'Fuel Prices - Units Converted'!K38</f>
        <v>2.0385844323200001E-5</v>
      </c>
      <c r="J2" s="3">
        <f>'Fuel Prices - Units Converted'!L38</f>
        <v>2.0565455286400002E-5</v>
      </c>
      <c r="K2" s="3">
        <f>'Fuel Prices - Units Converted'!M38</f>
        <v>2.10144826944E-5</v>
      </c>
      <c r="L2" s="3">
        <f>'Fuel Prices - Units Converted'!N38</f>
        <v>2.1283899139200001E-5</v>
      </c>
      <c r="M2" s="3">
        <f>'Fuel Prices - Units Converted'!O38</f>
        <v>2.1463510102400001E-5</v>
      </c>
      <c r="N2" s="3">
        <f>'Fuel Prices - Units Converted'!P38</f>
        <v>2.21819539552E-5</v>
      </c>
      <c r="O2" s="3">
        <f>'Fuel Prices - Units Converted'!Q38</f>
        <v>2.2361564918400001E-5</v>
      </c>
      <c r="P2" s="3">
        <f>'Fuel Prices - Units Converted'!R38</f>
        <v>2.2630981363200002E-5</v>
      </c>
      <c r="Q2" s="3">
        <f>'Fuel Prices - Units Converted'!S38</f>
        <v>2.2720786844799998E-5</v>
      </c>
      <c r="R2" s="3">
        <f>'Fuel Prices - Units Converted'!T38</f>
        <v>2.2900397807999999E-5</v>
      </c>
      <c r="S2" s="3">
        <f>'Fuel Prices - Units Converted'!U38</f>
        <v>2.2630981363200002E-5</v>
      </c>
      <c r="T2" s="3">
        <f>'Fuel Prices - Units Converted'!V38</f>
        <v>2.2541175881600001E-5</v>
      </c>
      <c r="U2" s="3">
        <f>'Fuel Prices - Units Converted'!W38</f>
        <v>2.2720786844799998E-5</v>
      </c>
      <c r="V2" s="3">
        <f>'Fuel Prices - Units Converted'!X38</f>
        <v>2.2900397807999999E-5</v>
      </c>
      <c r="W2" s="3">
        <f>'Fuel Prices - Units Converted'!Y38</f>
        <v>2.2720786844799998E-5</v>
      </c>
      <c r="X2" s="3">
        <f>'Fuel Prices - Units Converted'!Z38</f>
        <v>2.3080008771200003E-5</v>
      </c>
      <c r="Y2" s="3">
        <f>'Fuel Prices - Units Converted'!AA38</f>
        <v>2.31698142528E-5</v>
      </c>
      <c r="Z2" s="3">
        <f>'Fuel Prices - Units Converted'!AB38</f>
        <v>2.32596197344E-5</v>
      </c>
      <c r="AA2" s="3">
        <f>'Fuel Prices - Units Converted'!AC38</f>
        <v>2.3349425216E-5</v>
      </c>
      <c r="AB2" s="3">
        <f>'Fuel Prices - Units Converted'!AD38</f>
        <v>2.3529036179200001E-5</v>
      </c>
      <c r="AC2" s="3">
        <f>'Fuel Prices - Units Converted'!AE38</f>
        <v>2.3708647142400002E-5</v>
      </c>
      <c r="AD2" s="3">
        <f>'Fuel Prices - Units Converted'!AF38</f>
        <v>2.3888258105599999E-5</v>
      </c>
      <c r="AE2" s="3">
        <f>'Fuel Prices - Units Converted'!AG38</f>
        <v>2.3978063587199999E-5</v>
      </c>
      <c r="AF2" s="3">
        <f>'Fuel Prices - Units Converted'!AH38</f>
        <v>2.4067869068800003E-5</v>
      </c>
      <c r="AG2" s="3">
        <f>'Fuel Prices - Units Converted'!AI38</f>
        <v>2.4247480032E-5</v>
      </c>
      <c r="AH2" s="3">
        <f>'Fuel Prices - Units Converted'!AJ38</f>
        <v>2.4337285513600004E-5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Converted'!D112</f>
        <v>2.9043967199138213E-5</v>
      </c>
      <c r="C6">
        <f>'Fuel Prices - Units Converted'!E112</f>
        <v>2.8603978676559895E-5</v>
      </c>
      <c r="D6">
        <f>'Fuel Prices - Units Converted'!F112</f>
        <v>2.5240970206221652E-5</v>
      </c>
      <c r="E6">
        <f>'Fuel Prices - Units Converted'!G112</f>
        <v>2.8814556330393448E-5</v>
      </c>
      <c r="F6">
        <f>'Fuel Prices - Units Converted'!H112</f>
        <v>2.9204869787857373E-5</v>
      </c>
      <c r="G6">
        <f>'Fuel Prices - Units Converted'!I112</f>
        <v>3.0073428786343205E-5</v>
      </c>
      <c r="H6">
        <f>'Fuel Prices - Units Converted'!J112</f>
        <v>3.0644724845637261E-5</v>
      </c>
      <c r="I6">
        <f>'Fuel Prices - Units Converted'!K112</f>
        <v>3.1237019611452713E-5</v>
      </c>
      <c r="J6">
        <f>'Fuel Prices - Units Converted'!L112</f>
        <v>3.1828198820984152E-5</v>
      </c>
      <c r="K6">
        <f>'Fuel Prices - Units Converted'!M112</f>
        <v>3.2315828158982592E-5</v>
      </c>
      <c r="L6">
        <f>'Fuel Prices - Units Converted'!N112</f>
        <v>3.2771368848578249E-5</v>
      </c>
      <c r="M6">
        <f>'Fuel Prices - Units Converted'!O112</f>
        <v>3.3180253037121967E-5</v>
      </c>
      <c r="N6">
        <f>'Fuel Prices - Units Converted'!P112</f>
        <v>3.3567744793397182E-5</v>
      </c>
      <c r="O6">
        <f>'Fuel Prices - Units Converted'!Q112</f>
        <v>3.3125131432503673E-5</v>
      </c>
      <c r="P6">
        <f>'Fuel Prices - Units Converted'!R112</f>
        <v>3.2776356041377058E-5</v>
      </c>
      <c r="Q6">
        <f>'Fuel Prices - Units Converted'!S112</f>
        <v>3.2440639220868343E-5</v>
      </c>
      <c r="R6">
        <f>'Fuel Prices - Units Converted'!T112</f>
        <v>3.2156106747505206E-5</v>
      </c>
      <c r="S6">
        <f>'Fuel Prices - Units Converted'!U112</f>
        <v>3.190648462373371E-5</v>
      </c>
      <c r="T6">
        <f>'Fuel Prices - Units Converted'!V112</f>
        <v>3.1698269324383772E-5</v>
      </c>
      <c r="U6">
        <f>'Fuel Prices - Units Converted'!W112</f>
        <v>3.1498650370516017E-5</v>
      </c>
      <c r="V6">
        <f>'Fuel Prices - Units Converted'!X112</f>
        <v>3.1286038466988267E-5</v>
      </c>
      <c r="W6">
        <f>'Fuel Prices - Units Converted'!Y112</f>
        <v>3.110275913163236E-5</v>
      </c>
      <c r="X6">
        <f>'Fuel Prices - Units Converted'!Z112</f>
        <v>3.0927026206432536E-5</v>
      </c>
      <c r="Y6">
        <f>'Fuel Prices - Units Converted'!AA112</f>
        <v>3.0763433158440272E-5</v>
      </c>
      <c r="Z6">
        <f>'Fuel Prices - Units Converted'!AB112</f>
        <v>3.0606139722404482E-5</v>
      </c>
      <c r="AA6">
        <f>'Fuel Prices - Units Converted'!AC112</f>
        <v>3.0454686551619853E-5</v>
      </c>
      <c r="AB6">
        <f>'Fuel Prices - Units Converted'!AD112</f>
        <v>3.030388959041406E-5</v>
      </c>
      <c r="AC6">
        <f>'Fuel Prices - Units Converted'!AE112</f>
        <v>3.0158670410627916E-5</v>
      </c>
      <c r="AD6">
        <f>'Fuel Prices - Units Converted'!AF112</f>
        <v>3.0009842078158481E-5</v>
      </c>
      <c r="AE6">
        <f>'Fuel Prices - Units Converted'!AG112</f>
        <v>2.9862523027720231E-5</v>
      </c>
      <c r="AF6">
        <f>'Fuel Prices - Units Converted'!AH112</f>
        <v>2.9693877165971323E-5</v>
      </c>
      <c r="AG6">
        <f>'Fuel Prices - Units Converted'!AI112</f>
        <v>2.9523787643149069E-5</v>
      </c>
      <c r="AH6">
        <f>'Fuel Prices - Units Converted'!AJ112</f>
        <v>2.9334471179668338E-5</v>
      </c>
    </row>
    <row r="7" spans="1:34">
      <c r="A7" s="1" t="s">
        <v>602</v>
      </c>
      <c r="B7" s="5">
        <f>'Fuel Prices - Units Converted'!D133</f>
        <v>1.661401409599987E-5</v>
      </c>
      <c r="C7" s="5">
        <f>'Fuel Prices - Units Converted'!E133</f>
        <v>1.7215710822719994E-5</v>
      </c>
      <c r="D7" s="5">
        <f>'Fuel Prices - Units Converted'!F133</f>
        <v>1.8140707283200001E-5</v>
      </c>
      <c r="E7" s="5">
        <f>'Fuel Prices - Units Converted'!G133</f>
        <v>1.80509018016E-5</v>
      </c>
      <c r="F7" s="5">
        <f>'Fuel Prices - Units Converted'!H133</f>
        <v>1.8769345654399999E-5</v>
      </c>
      <c r="G7" s="5">
        <f>'Fuel Prices - Units Converted'!I133</f>
        <v>1.9936816915200003E-5</v>
      </c>
      <c r="H7" s="5">
        <f>'Fuel Prices - Units Converted'!J133</f>
        <v>2.020623336E-5</v>
      </c>
      <c r="I7" s="5">
        <f>'Fuel Prices - Units Converted'!K133</f>
        <v>2.0385844323200001E-5</v>
      </c>
      <c r="J7" s="5">
        <f>'Fuel Prices - Units Converted'!L133</f>
        <v>2.0565455286400002E-5</v>
      </c>
      <c r="K7" s="5">
        <f>'Fuel Prices - Units Converted'!M133</f>
        <v>2.10144826944E-5</v>
      </c>
      <c r="L7" s="5">
        <f>'Fuel Prices - Units Converted'!N133</f>
        <v>2.1283899139200001E-5</v>
      </c>
      <c r="M7" s="5">
        <f>'Fuel Prices - Units Converted'!O133</f>
        <v>2.1463510102400001E-5</v>
      </c>
      <c r="N7" s="5">
        <f>'Fuel Prices - Units Converted'!P133</f>
        <v>2.21819539552E-5</v>
      </c>
      <c r="O7" s="5">
        <f>'Fuel Prices - Units Converted'!Q133</f>
        <v>2.2361564918400001E-5</v>
      </c>
      <c r="P7" s="5">
        <f>'Fuel Prices - Units Converted'!R133</f>
        <v>2.2630981363200002E-5</v>
      </c>
      <c r="Q7" s="5">
        <f>'Fuel Prices - Units Converted'!S133</f>
        <v>2.2720786844799998E-5</v>
      </c>
      <c r="R7" s="5">
        <f>'Fuel Prices - Units Converted'!T133</f>
        <v>2.2900397807999999E-5</v>
      </c>
      <c r="S7" s="5">
        <f>'Fuel Prices - Units Converted'!U133</f>
        <v>2.2630981363200002E-5</v>
      </c>
      <c r="T7" s="5">
        <f>'Fuel Prices - Units Converted'!V133</f>
        <v>2.2541175881600001E-5</v>
      </c>
      <c r="U7" s="5">
        <f>'Fuel Prices - Units Converted'!W133</f>
        <v>2.2720786844799998E-5</v>
      </c>
      <c r="V7" s="5">
        <f>'Fuel Prices - Units Converted'!X133</f>
        <v>2.2900397807999999E-5</v>
      </c>
      <c r="W7" s="5">
        <f>'Fuel Prices - Units Converted'!Y133</f>
        <v>2.2720786844799998E-5</v>
      </c>
      <c r="X7" s="5">
        <f>'Fuel Prices - Units Converted'!Z133</f>
        <v>2.3080008771200003E-5</v>
      </c>
      <c r="Y7" s="5">
        <f>'Fuel Prices - Units Converted'!AA133</f>
        <v>2.31698142528E-5</v>
      </c>
      <c r="Z7" s="5">
        <f>'Fuel Prices - Units Converted'!AB133</f>
        <v>2.32596197344E-5</v>
      </c>
      <c r="AA7" s="5">
        <f>'Fuel Prices - Units Converted'!AC133</f>
        <v>2.3349425216E-5</v>
      </c>
      <c r="AB7" s="5">
        <f>'Fuel Prices - Units Converted'!AD133</f>
        <v>2.3529036179200001E-5</v>
      </c>
      <c r="AC7" s="5">
        <f>'Fuel Prices - Units Converted'!AE133</f>
        <v>2.3708647142400002E-5</v>
      </c>
      <c r="AD7" s="5">
        <f>'Fuel Prices - Units Converted'!AF133</f>
        <v>2.3888258105599999E-5</v>
      </c>
      <c r="AE7" s="5">
        <f>'Fuel Prices - Units Converted'!AG133</f>
        <v>2.3978063587199999E-5</v>
      </c>
      <c r="AF7" s="5">
        <f>'Fuel Prices - Units Converted'!AH133</f>
        <v>2.4067869068800003E-5</v>
      </c>
      <c r="AG7" s="5">
        <f>'Fuel Prices - Units Converted'!AI133</f>
        <v>2.4247480032E-5</v>
      </c>
      <c r="AH7" s="5">
        <f>'Fuel Prices - Units Converted'!AJ133</f>
        <v>2.4337285513600004E-5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Converted'!D39</f>
        <v>7.1075306960519491E-6</v>
      </c>
      <c r="C2" s="3">
        <f>'Fuel Prices - Units Converted'!E39</f>
        <v>7.8234290075489657E-6</v>
      </c>
      <c r="D2" s="3">
        <f>'Fuel Prices - Units Converted'!F39</f>
        <v>8.4896491214699997E-6</v>
      </c>
      <c r="E2" s="3">
        <f>'Fuel Prices - Units Converted'!G39</f>
        <v>9.2082087649799996E-6</v>
      </c>
      <c r="F2" s="3">
        <f>'Fuel Prices - Units Converted'!H39</f>
        <v>1.0077577222559999E-5</v>
      </c>
      <c r="G2" s="3">
        <f>'Fuel Prices - Units Converted'!I39</f>
        <v>1.0813879079489999E-5</v>
      </c>
      <c r="H2" s="3">
        <f>'Fuel Prices - Units Converted'!J39</f>
        <v>1.1266305521699999E-5</v>
      </c>
      <c r="I2" s="3">
        <f>'Fuel Prices - Units Converted'!K39</f>
        <v>1.1443727655899999E-5</v>
      </c>
      <c r="J2" s="3">
        <f>'Fuel Prices - Units Converted'!L39</f>
        <v>1.1763087497459999E-5</v>
      </c>
      <c r="K2" s="3">
        <f>'Fuel Prices - Units Converted'!M39</f>
        <v>1.2206642832960001E-5</v>
      </c>
      <c r="L2" s="3">
        <f>'Fuel Prices - Units Converted'!N39</f>
        <v>1.2446162714129999E-5</v>
      </c>
      <c r="M2" s="3">
        <f>'Fuel Prices - Units Converted'!O39</f>
        <v>1.2703424808719999E-5</v>
      </c>
      <c r="N2" s="3">
        <f>'Fuel Prices - Units Converted'!P39</f>
        <v>1.305826907712E-5</v>
      </c>
      <c r="O2" s="3">
        <f>'Fuel Prices - Units Converted'!Q39</f>
        <v>1.3262304531449999E-5</v>
      </c>
      <c r="P2" s="3">
        <f>'Fuel Prices - Units Converted'!R39</f>
        <v>1.3537308839459999E-5</v>
      </c>
      <c r="Q2" s="3">
        <f>'Fuel Prices - Units Converted'!S39</f>
        <v>1.3723602080369999E-5</v>
      </c>
      <c r="R2" s="3">
        <f>'Fuel Prices - Units Converted'!T39</f>
        <v>1.3838926467599998E-5</v>
      </c>
      <c r="S2" s="3">
        <f>'Fuel Prices - Units Converted'!U39</f>
        <v>1.376795761392E-5</v>
      </c>
      <c r="T2" s="3">
        <f>'Fuel Prices - Units Converted'!V39</f>
        <v>1.373247318708E-5</v>
      </c>
      <c r="U2" s="3">
        <f>'Fuel Prices - Units Converted'!W39</f>
        <v>1.393650864141E-5</v>
      </c>
      <c r="V2" s="3">
        <f>'Fuel Prices - Units Converted'!X39</f>
        <v>1.4140544095739998E-5</v>
      </c>
      <c r="W2" s="3">
        <f>'Fuel Prices - Units Converted'!Y39</f>
        <v>1.4078446348769998E-5</v>
      </c>
      <c r="X2" s="3">
        <f>'Fuel Prices - Units Converted'!Z39</f>
        <v>1.4451032830589998E-5</v>
      </c>
      <c r="Y2" s="3">
        <f>'Fuel Prices - Units Converted'!AA39</f>
        <v>1.461071275137E-5</v>
      </c>
      <c r="Z2" s="3">
        <f>'Fuel Prices - Units Converted'!AB39</f>
        <v>1.4734908245309998E-5</v>
      </c>
      <c r="AA2" s="3">
        <f>'Fuel Prices - Units Converted'!AC39</f>
        <v>1.4903459272800002E-5</v>
      </c>
      <c r="AB2" s="3">
        <f>'Fuel Prices - Units Converted'!AD39</f>
        <v>1.5134108047259998E-5</v>
      </c>
      <c r="AC2" s="3">
        <f>'Fuel Prices - Units Converted'!AE39</f>
        <v>1.5373627928429996E-5</v>
      </c>
      <c r="AD2" s="3">
        <f>'Fuel Prices - Units Converted'!AF39</f>
        <v>1.553330784921E-5</v>
      </c>
      <c r="AE2" s="3">
        <f>'Fuel Prices - Units Converted'!AG39</f>
        <v>1.564863223644E-5</v>
      </c>
      <c r="AF2" s="3">
        <f>'Fuel Prices - Units Converted'!AH39</f>
        <v>1.571960109012E-5</v>
      </c>
      <c r="AG2" s="3">
        <f>'Fuel Prices - Units Converted'!AI39</f>
        <v>1.589702322432E-5</v>
      </c>
      <c r="AH2" s="3">
        <f>'Fuel Prices - Units Converted'!AJ39</f>
        <v>1.603896093168E-5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Converted'!D115</f>
        <v>7.1075306960519491E-6</v>
      </c>
      <c r="C6">
        <f>'Fuel Prices - Units Converted'!E115</f>
        <v>7.8234290075489657E-6</v>
      </c>
      <c r="D6">
        <f>'Fuel Prices - Units Converted'!F115</f>
        <v>8.4896491214699997E-6</v>
      </c>
      <c r="E6">
        <f>'Fuel Prices - Units Converted'!G115</f>
        <v>9.2082087649799996E-6</v>
      </c>
      <c r="F6">
        <f>'Fuel Prices - Units Converted'!H115</f>
        <v>1.0077577222559999E-5</v>
      </c>
      <c r="G6">
        <f>'Fuel Prices - Units Converted'!I115</f>
        <v>1.0813879079489999E-5</v>
      </c>
      <c r="H6">
        <f>'Fuel Prices - Units Converted'!J115</f>
        <v>1.1266305521699999E-5</v>
      </c>
      <c r="I6">
        <f>'Fuel Prices - Units Converted'!K115</f>
        <v>1.1443727655899999E-5</v>
      </c>
      <c r="J6">
        <f>'Fuel Prices - Units Converted'!L115</f>
        <v>1.1763087497459999E-5</v>
      </c>
      <c r="K6">
        <f>'Fuel Prices - Units Converted'!M115</f>
        <v>1.2206642832960001E-5</v>
      </c>
      <c r="L6">
        <f>'Fuel Prices - Units Converted'!N115</f>
        <v>1.2446162714129999E-5</v>
      </c>
      <c r="M6">
        <f>'Fuel Prices - Units Converted'!O115</f>
        <v>1.2703424808719999E-5</v>
      </c>
      <c r="N6">
        <f>'Fuel Prices - Units Converted'!P115</f>
        <v>1.305826907712E-5</v>
      </c>
      <c r="O6">
        <f>'Fuel Prices - Units Converted'!Q115</f>
        <v>1.3262304531449999E-5</v>
      </c>
      <c r="P6">
        <f>'Fuel Prices - Units Converted'!R115</f>
        <v>1.3537308839459999E-5</v>
      </c>
      <c r="Q6">
        <f>'Fuel Prices - Units Converted'!S115</f>
        <v>1.3723602080369999E-5</v>
      </c>
      <c r="R6">
        <f>'Fuel Prices - Units Converted'!T115</f>
        <v>1.3838926467599998E-5</v>
      </c>
      <c r="S6">
        <f>'Fuel Prices - Units Converted'!U115</f>
        <v>1.376795761392E-5</v>
      </c>
      <c r="T6">
        <f>'Fuel Prices - Units Converted'!V115</f>
        <v>1.373247318708E-5</v>
      </c>
      <c r="U6">
        <f>'Fuel Prices - Units Converted'!W115</f>
        <v>1.393650864141E-5</v>
      </c>
      <c r="V6">
        <f>'Fuel Prices - Units Converted'!X115</f>
        <v>1.4140544095739998E-5</v>
      </c>
      <c r="W6">
        <f>'Fuel Prices - Units Converted'!Y115</f>
        <v>1.4078446348769998E-5</v>
      </c>
      <c r="X6">
        <f>'Fuel Prices - Units Converted'!Z115</f>
        <v>1.4451032830589998E-5</v>
      </c>
      <c r="Y6">
        <f>'Fuel Prices - Units Converted'!AA115</f>
        <v>1.461071275137E-5</v>
      </c>
      <c r="Z6">
        <f>'Fuel Prices - Units Converted'!AB115</f>
        <v>1.4734908245309998E-5</v>
      </c>
      <c r="AA6">
        <f>'Fuel Prices - Units Converted'!AC115</f>
        <v>1.4903459272800002E-5</v>
      </c>
      <c r="AB6">
        <f>'Fuel Prices - Units Converted'!AD115</f>
        <v>1.5134108047259998E-5</v>
      </c>
      <c r="AC6">
        <f>'Fuel Prices - Units Converted'!AE115</f>
        <v>1.5373627928429996E-5</v>
      </c>
      <c r="AD6">
        <f>'Fuel Prices - Units Converted'!AF115</f>
        <v>1.553330784921E-5</v>
      </c>
      <c r="AE6">
        <f>'Fuel Prices - Units Converted'!AG115</f>
        <v>1.564863223644E-5</v>
      </c>
      <c r="AF6">
        <f>'Fuel Prices - Units Converted'!AH115</f>
        <v>1.571960109012E-5</v>
      </c>
      <c r="AG6">
        <f>'Fuel Prices - Units Converted'!AI115</f>
        <v>1.589702322432E-5</v>
      </c>
      <c r="AH6">
        <f>'Fuel Prices - Units Converted'!AJ115</f>
        <v>1.603896093168E-5</v>
      </c>
    </row>
    <row r="7" spans="1:34">
      <c r="A7" s="1" t="s">
        <v>602</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B5" sqref="B5"/>
    </sheetView>
  </sheetViews>
  <sheetFormatPr defaultColWidth="9.140625" defaultRowHeight="15"/>
  <cols>
    <col min="1" max="1" width="41.42578125" customWidth="1"/>
    <col min="2" max="26" width="10" customWidth="1"/>
  </cols>
  <sheetData>
    <row r="1" spans="1:36">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s="5">
        <f>'Fuel Prices - Units Converted'!D97</f>
        <v>1.4817904464000002E-5</v>
      </c>
      <c r="C5" s="5">
        <f>'Fuel Prices - Units Converted'!E97</f>
        <v>1.4817904464000002E-5</v>
      </c>
      <c r="D5" s="5">
        <f>'Fuel Prices - Units Converted'!F97</f>
        <v>1.4817904464000002E-5</v>
      </c>
      <c r="E5" s="5">
        <f>'Fuel Prices - Units Converted'!G97</f>
        <v>1.4817904464000002E-5</v>
      </c>
      <c r="F5" s="5">
        <f>'Fuel Prices - Units Converted'!H97</f>
        <v>1.4817904464000002E-5</v>
      </c>
      <c r="G5" s="5">
        <f>'Fuel Prices - Units Converted'!I97</f>
        <v>1.4817904464000002E-5</v>
      </c>
      <c r="H5" s="5">
        <f>'Fuel Prices - Units Converted'!J97</f>
        <v>1.4817904464000002E-5</v>
      </c>
      <c r="I5" s="5">
        <f>'Fuel Prices - Units Converted'!K97</f>
        <v>1.4817904464000002E-5</v>
      </c>
      <c r="J5" s="5">
        <f>'Fuel Prices - Units Converted'!L97</f>
        <v>1.4817904464000002E-5</v>
      </c>
      <c r="K5" s="5">
        <f>'Fuel Prices - Units Converted'!M97</f>
        <v>1.4817904464000002E-5</v>
      </c>
      <c r="L5" s="5">
        <f>'Fuel Prices - Units Converted'!N97</f>
        <v>1.4817904464000002E-5</v>
      </c>
      <c r="M5" s="5">
        <f>'Fuel Prices - Units Converted'!O97</f>
        <v>1.4817904464000002E-5</v>
      </c>
      <c r="N5" s="5">
        <f>'Fuel Prices - Units Converted'!P97</f>
        <v>1.4817904464000002E-5</v>
      </c>
      <c r="O5" s="5">
        <f>'Fuel Prices - Units Converted'!Q97</f>
        <v>1.4817904464000002E-5</v>
      </c>
      <c r="P5" s="5">
        <f>'Fuel Prices - Units Converted'!R97</f>
        <v>1.4817904464000002E-5</v>
      </c>
      <c r="Q5" s="5">
        <f>'Fuel Prices - Units Converted'!S97</f>
        <v>1.4817904464000002E-5</v>
      </c>
      <c r="R5" s="5">
        <f>'Fuel Prices - Units Converted'!T97</f>
        <v>1.4817904464000002E-5</v>
      </c>
      <c r="S5" s="5">
        <f>'Fuel Prices - Units Converted'!U97</f>
        <v>1.4817904464000002E-5</v>
      </c>
      <c r="T5" s="5">
        <f>'Fuel Prices - Units Converted'!V97</f>
        <v>1.4817904464000002E-5</v>
      </c>
      <c r="U5" s="5">
        <f>'Fuel Prices - Units Converted'!W97</f>
        <v>1.4817904464000002E-5</v>
      </c>
      <c r="V5" s="5">
        <f>'Fuel Prices - Units Converted'!X97</f>
        <v>1.4817904464000002E-5</v>
      </c>
      <c r="W5" s="5">
        <f>'Fuel Prices - Units Converted'!Y97</f>
        <v>1.4817904464000002E-5</v>
      </c>
      <c r="X5" s="5">
        <f>'Fuel Prices - Units Converted'!Z97</f>
        <v>1.4817904464000002E-5</v>
      </c>
      <c r="Y5" s="5">
        <f>'Fuel Prices - Units Converted'!AA97</f>
        <v>1.4817904464000002E-5</v>
      </c>
      <c r="Z5" s="5">
        <f>'Fuel Prices - Units Converted'!AB97</f>
        <v>1.4817904464000002E-5</v>
      </c>
      <c r="AA5" s="5">
        <f>'Fuel Prices - Units Converted'!AC97</f>
        <v>1.4817904464000002E-5</v>
      </c>
      <c r="AB5" s="5">
        <f>'Fuel Prices - Units Converted'!AD97</f>
        <v>1.4817904464000002E-5</v>
      </c>
      <c r="AC5" s="5">
        <f>'Fuel Prices - Units Converted'!AE97</f>
        <v>1.4817904464000002E-5</v>
      </c>
      <c r="AD5" s="5">
        <f>'Fuel Prices - Units Converted'!AF97</f>
        <v>1.4817904464000002E-5</v>
      </c>
      <c r="AE5" s="5">
        <f>'Fuel Prices - Units Converted'!AG97</f>
        <v>1.4817904464000002E-5</v>
      </c>
      <c r="AF5" s="5">
        <f>'Fuel Prices - Units Converted'!AH97</f>
        <v>1.4817904464000002E-5</v>
      </c>
      <c r="AG5" s="5">
        <f>'Fuel Prices - Units Converted'!AI97</f>
        <v>1.4817904464000002E-5</v>
      </c>
      <c r="AH5" s="5">
        <f>'Fuel Prices - Units Converted'!AJ97</f>
        <v>1.4817904464000002E-5</v>
      </c>
      <c r="AI5" s="5"/>
      <c r="AJ5" s="5"/>
    </row>
    <row r="6" spans="1:36">
      <c r="A6" s="1" t="s">
        <v>601</v>
      </c>
      <c r="B6" s="5">
        <f>'Fuel Prices - Units Converted'!D116</f>
        <v>1.4817904464000002E-5</v>
      </c>
      <c r="C6" s="5">
        <f>'Fuel Prices - Units Converted'!E116</f>
        <v>1.4817904464000002E-5</v>
      </c>
      <c r="D6" s="5">
        <f>'Fuel Prices - Units Converted'!F116</f>
        <v>1.4817904464000002E-5</v>
      </c>
      <c r="E6" s="5">
        <f>'Fuel Prices - Units Converted'!G116</f>
        <v>1.4817904464000002E-5</v>
      </c>
      <c r="F6" s="5">
        <f>'Fuel Prices - Units Converted'!H116</f>
        <v>1.4817904464000002E-5</v>
      </c>
      <c r="G6" s="5">
        <f>'Fuel Prices - Units Converted'!I116</f>
        <v>1.4817904464000002E-5</v>
      </c>
      <c r="H6" s="5">
        <f>'Fuel Prices - Units Converted'!J116</f>
        <v>1.4817904464000002E-5</v>
      </c>
      <c r="I6" s="5">
        <f>'Fuel Prices - Units Converted'!K116</f>
        <v>1.4817904464000002E-5</v>
      </c>
      <c r="J6" s="5">
        <f>'Fuel Prices - Units Converted'!L116</f>
        <v>1.4817904464000002E-5</v>
      </c>
      <c r="K6" s="5">
        <f>'Fuel Prices - Units Converted'!M116</f>
        <v>1.4817904464000002E-5</v>
      </c>
      <c r="L6" s="5">
        <f>'Fuel Prices - Units Converted'!N116</f>
        <v>1.4817904464000002E-5</v>
      </c>
      <c r="M6" s="5">
        <f>'Fuel Prices - Units Converted'!O116</f>
        <v>1.4817904464000002E-5</v>
      </c>
      <c r="N6" s="5">
        <f>'Fuel Prices - Units Converted'!P116</f>
        <v>1.4817904464000002E-5</v>
      </c>
      <c r="O6" s="5">
        <f>'Fuel Prices - Units Converted'!Q116</f>
        <v>1.4817904464000002E-5</v>
      </c>
      <c r="P6" s="5">
        <f>'Fuel Prices - Units Converted'!R116</f>
        <v>1.4817904464000002E-5</v>
      </c>
      <c r="Q6" s="5">
        <f>'Fuel Prices - Units Converted'!S116</f>
        <v>1.4817904464000002E-5</v>
      </c>
      <c r="R6" s="5">
        <f>'Fuel Prices - Units Converted'!T116</f>
        <v>1.4817904464000002E-5</v>
      </c>
      <c r="S6" s="5">
        <f>'Fuel Prices - Units Converted'!U116</f>
        <v>1.4817904464000002E-5</v>
      </c>
      <c r="T6" s="5">
        <f>'Fuel Prices - Units Converted'!V116</f>
        <v>1.4817904464000002E-5</v>
      </c>
      <c r="U6" s="5">
        <f>'Fuel Prices - Units Converted'!W116</f>
        <v>1.4817904464000002E-5</v>
      </c>
      <c r="V6" s="5">
        <f>'Fuel Prices - Units Converted'!X116</f>
        <v>1.4817904464000002E-5</v>
      </c>
      <c r="W6" s="5">
        <f>'Fuel Prices - Units Converted'!Y116</f>
        <v>1.4817904464000002E-5</v>
      </c>
      <c r="X6" s="5">
        <f>'Fuel Prices - Units Converted'!Z116</f>
        <v>1.4817904464000002E-5</v>
      </c>
      <c r="Y6" s="5">
        <f>'Fuel Prices - Units Converted'!AA116</f>
        <v>1.4817904464000002E-5</v>
      </c>
      <c r="Z6" s="5">
        <f>'Fuel Prices - Units Converted'!AB116</f>
        <v>1.4817904464000002E-5</v>
      </c>
      <c r="AA6" s="5">
        <f>'Fuel Prices - Units Converted'!AC116</f>
        <v>1.4817904464000002E-5</v>
      </c>
      <c r="AB6" s="5">
        <f>'Fuel Prices - Units Converted'!AD116</f>
        <v>1.4817904464000002E-5</v>
      </c>
      <c r="AC6" s="5">
        <f>'Fuel Prices - Units Converted'!AE116</f>
        <v>1.4817904464000002E-5</v>
      </c>
      <c r="AD6" s="5">
        <f>'Fuel Prices - Units Converted'!AF116</f>
        <v>1.4817904464000002E-5</v>
      </c>
      <c r="AE6" s="5">
        <f>'Fuel Prices - Units Converted'!AG116</f>
        <v>1.4817904464000002E-5</v>
      </c>
      <c r="AF6" s="5">
        <f>'Fuel Prices - Units Converted'!AH116</f>
        <v>1.4817904464000002E-5</v>
      </c>
      <c r="AG6" s="5">
        <f>'Fuel Prices - Units Converted'!AI116</f>
        <v>1.4817904464000002E-5</v>
      </c>
      <c r="AH6" s="5">
        <f>'Fuel Prices - Units Converted'!AJ116</f>
        <v>1.4817904464000002E-5</v>
      </c>
    </row>
    <row r="7" spans="1:36">
      <c r="A7" s="1" t="s">
        <v>602</v>
      </c>
      <c r="B7" s="5">
        <f>'Fuel Prices - Units Converted'!D135</f>
        <v>1.4817904464000002E-5</v>
      </c>
      <c r="C7" s="5">
        <f>'Fuel Prices - Units Converted'!E135</f>
        <v>1.4817904464000002E-5</v>
      </c>
      <c r="D7" s="5">
        <f>'Fuel Prices - Units Converted'!F135</f>
        <v>1.4817904464000002E-5</v>
      </c>
      <c r="E7" s="5">
        <f>'Fuel Prices - Units Converted'!G135</f>
        <v>1.4817904464000002E-5</v>
      </c>
      <c r="F7" s="5">
        <f>'Fuel Prices - Units Converted'!H135</f>
        <v>1.4817904464000002E-5</v>
      </c>
      <c r="G7" s="5">
        <f>'Fuel Prices - Units Converted'!I135</f>
        <v>1.4817904464000002E-5</v>
      </c>
      <c r="H7" s="5">
        <f>'Fuel Prices - Units Converted'!J135</f>
        <v>1.4817904464000002E-5</v>
      </c>
      <c r="I7" s="5">
        <f>'Fuel Prices - Units Converted'!K135</f>
        <v>1.4817904464000002E-5</v>
      </c>
      <c r="J7" s="5">
        <f>'Fuel Prices - Units Converted'!L135</f>
        <v>1.4817904464000002E-5</v>
      </c>
      <c r="K7" s="5">
        <f>'Fuel Prices - Units Converted'!M135</f>
        <v>1.4817904464000002E-5</v>
      </c>
      <c r="L7" s="5">
        <f>'Fuel Prices - Units Converted'!N135</f>
        <v>1.4817904464000002E-5</v>
      </c>
      <c r="M7" s="5">
        <f>'Fuel Prices - Units Converted'!O135</f>
        <v>1.4817904464000002E-5</v>
      </c>
      <c r="N7" s="5">
        <f>'Fuel Prices - Units Converted'!P135</f>
        <v>1.4817904464000002E-5</v>
      </c>
      <c r="O7" s="5">
        <f>'Fuel Prices - Units Converted'!Q135</f>
        <v>1.4817904464000002E-5</v>
      </c>
      <c r="P7" s="5">
        <f>'Fuel Prices - Units Converted'!R135</f>
        <v>1.4817904464000002E-5</v>
      </c>
      <c r="Q7" s="5">
        <f>'Fuel Prices - Units Converted'!S135</f>
        <v>1.4817904464000002E-5</v>
      </c>
      <c r="R7" s="5">
        <f>'Fuel Prices - Units Converted'!T135</f>
        <v>1.4817904464000002E-5</v>
      </c>
      <c r="S7" s="5">
        <f>'Fuel Prices - Units Converted'!U135</f>
        <v>1.4817904464000002E-5</v>
      </c>
      <c r="T7" s="5">
        <f>'Fuel Prices - Units Converted'!V135</f>
        <v>1.4817904464000002E-5</v>
      </c>
      <c r="U7" s="5">
        <f>'Fuel Prices - Units Converted'!W135</f>
        <v>1.4817904464000002E-5</v>
      </c>
      <c r="V7" s="5">
        <f>'Fuel Prices - Units Converted'!X135</f>
        <v>1.4817904464000002E-5</v>
      </c>
      <c r="W7" s="5">
        <f>'Fuel Prices - Units Converted'!Y135</f>
        <v>1.4817904464000002E-5</v>
      </c>
      <c r="X7" s="5">
        <f>'Fuel Prices - Units Converted'!Z135</f>
        <v>1.4817904464000002E-5</v>
      </c>
      <c r="Y7" s="5">
        <f>'Fuel Prices - Units Converted'!AA135</f>
        <v>1.4817904464000002E-5</v>
      </c>
      <c r="Z7" s="5">
        <f>'Fuel Prices - Units Converted'!AB135</f>
        <v>1.4817904464000002E-5</v>
      </c>
      <c r="AA7" s="5">
        <f>'Fuel Prices - Units Converted'!AC135</f>
        <v>1.4817904464000002E-5</v>
      </c>
      <c r="AB7" s="5">
        <f>'Fuel Prices - Units Converted'!AD135</f>
        <v>1.4817904464000002E-5</v>
      </c>
      <c r="AC7" s="5">
        <f>'Fuel Prices - Units Converted'!AE135</f>
        <v>1.4817904464000002E-5</v>
      </c>
      <c r="AD7" s="5">
        <f>'Fuel Prices - Units Converted'!AF135</f>
        <v>1.4817904464000002E-5</v>
      </c>
      <c r="AE7" s="5">
        <f>'Fuel Prices - Units Converted'!AG135</f>
        <v>1.4817904464000002E-5</v>
      </c>
      <c r="AF7" s="5">
        <f>'Fuel Prices - Units Converted'!AH135</f>
        <v>1.4817904464000002E-5</v>
      </c>
      <c r="AG7" s="5">
        <f>'Fuel Prices - Units Converted'!AI135</f>
        <v>1.4817904464000002E-5</v>
      </c>
      <c r="AH7" s="5">
        <f>'Fuel Prices - Units Converted'!AJ135</f>
        <v>1.4817904464000002E-5</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AF9" si="1">B6</f>
        <v>1.4817904464000002E-5</v>
      </c>
      <c r="C9">
        <f t="shared" si="1"/>
        <v>1.4817904464000002E-5</v>
      </c>
      <c r="D9">
        <f t="shared" si="1"/>
        <v>1.4817904464000002E-5</v>
      </c>
      <c r="E9">
        <f t="shared" si="1"/>
        <v>1.4817904464000002E-5</v>
      </c>
      <c r="F9">
        <f t="shared" si="1"/>
        <v>1.4817904464000002E-5</v>
      </c>
      <c r="G9">
        <f t="shared" si="1"/>
        <v>1.4817904464000002E-5</v>
      </c>
      <c r="H9">
        <f t="shared" si="1"/>
        <v>1.4817904464000002E-5</v>
      </c>
      <c r="I9">
        <f t="shared" si="1"/>
        <v>1.4817904464000002E-5</v>
      </c>
      <c r="J9">
        <f t="shared" si="1"/>
        <v>1.4817904464000002E-5</v>
      </c>
      <c r="K9">
        <f t="shared" si="1"/>
        <v>1.4817904464000002E-5</v>
      </c>
      <c r="L9">
        <f t="shared" si="1"/>
        <v>1.4817904464000002E-5</v>
      </c>
      <c r="M9">
        <f t="shared" si="1"/>
        <v>1.4817904464000002E-5</v>
      </c>
      <c r="N9">
        <f t="shared" si="1"/>
        <v>1.4817904464000002E-5</v>
      </c>
      <c r="O9">
        <f t="shared" si="1"/>
        <v>1.4817904464000002E-5</v>
      </c>
      <c r="P9">
        <f t="shared" si="1"/>
        <v>1.4817904464000002E-5</v>
      </c>
      <c r="Q9">
        <f t="shared" si="1"/>
        <v>1.4817904464000002E-5</v>
      </c>
      <c r="R9">
        <f t="shared" si="1"/>
        <v>1.4817904464000002E-5</v>
      </c>
      <c r="S9">
        <f t="shared" si="1"/>
        <v>1.4817904464000002E-5</v>
      </c>
      <c r="T9">
        <f t="shared" si="1"/>
        <v>1.4817904464000002E-5</v>
      </c>
      <c r="U9">
        <f t="shared" si="1"/>
        <v>1.4817904464000002E-5</v>
      </c>
      <c r="V9">
        <f t="shared" si="1"/>
        <v>1.4817904464000002E-5</v>
      </c>
      <c r="W9">
        <f t="shared" si="1"/>
        <v>1.4817904464000002E-5</v>
      </c>
      <c r="X9">
        <f t="shared" si="1"/>
        <v>1.4817904464000002E-5</v>
      </c>
      <c r="Y9">
        <f t="shared" si="1"/>
        <v>1.4817904464000002E-5</v>
      </c>
      <c r="Z9">
        <f t="shared" si="1"/>
        <v>1.4817904464000002E-5</v>
      </c>
      <c r="AA9">
        <f t="shared" si="1"/>
        <v>1.4817904464000002E-5</v>
      </c>
      <c r="AB9">
        <f t="shared" si="1"/>
        <v>1.4817904464000002E-5</v>
      </c>
      <c r="AC9">
        <f t="shared" si="1"/>
        <v>1.4817904464000002E-5</v>
      </c>
      <c r="AD9">
        <f t="shared" si="1"/>
        <v>1.4817904464000002E-5</v>
      </c>
      <c r="AE9">
        <f t="shared" si="1"/>
        <v>1.4817904464000002E-5</v>
      </c>
      <c r="AF9">
        <f t="shared" si="1"/>
        <v>1.4817904464000002E-5</v>
      </c>
      <c r="AG9">
        <f t="shared" ref="AG9:AH9" si="2">AG6</f>
        <v>1.4817904464000002E-5</v>
      </c>
      <c r="AH9">
        <f t="shared" si="2"/>
        <v>1.4817904464000002E-5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5"/>
  <cols>
    <col min="1" max="1" width="41.42578125" customWidth="1"/>
    <col min="2" max="2" width="16.140625" customWidth="1"/>
    <col min="3" max="3" width="12.7109375" customWidth="1"/>
    <col min="4" max="26" width="10" customWidth="1"/>
  </cols>
  <sheetData>
    <row r="1" spans="1:34">
      <c r="A1" s="1" t="s">
        <v>596</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597</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5"/>
  <cols>
    <col min="1" max="1" width="41.42578125" customWidth="1"/>
    <col min="2" max="26" width="10" customWidth="1"/>
    <col min="27" max="34" width="10.28515625" bestFit="1" customWidth="1"/>
  </cols>
  <sheetData>
    <row r="1" spans="1:36">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Converted'!D118</f>
        <v>2.5576227680025201E-5</v>
      </c>
      <c r="C6">
        <f>'Fuel Prices - Units Converted'!E118</f>
        <v>2.5137551576604473E-5</v>
      </c>
      <c r="D6">
        <f>'Fuel Prices - Units Converted'!F118</f>
        <v>2.181581868877211E-5</v>
      </c>
      <c r="E6">
        <f>'Fuel Prices - Units Converted'!G118</f>
        <v>2.5530096146636339E-5</v>
      </c>
      <c r="F6">
        <f>'Fuel Prices - Units Converted'!H118</f>
        <v>2.5995348737998031E-5</v>
      </c>
      <c r="G6">
        <f>'Fuel Prices - Units Converted'!I118</f>
        <v>2.6893896514234454E-5</v>
      </c>
      <c r="H6">
        <f>'Fuel Prices - Units Converted'!J118</f>
        <v>2.7529566733207893E-5</v>
      </c>
      <c r="I6">
        <f>'Fuel Prices - Units Converted'!K118</f>
        <v>2.820513449457163E-5</v>
      </c>
      <c r="J6">
        <f>'Fuel Prices - Units Converted'!L118</f>
        <v>2.8888970496628128E-5</v>
      </c>
      <c r="K6">
        <f>'Fuel Prices - Units Converted'!M118</f>
        <v>2.9485333761832042E-5</v>
      </c>
      <c r="L6">
        <f>'Fuel Prices - Units Converted'!N118</f>
        <v>3.0065947997144954E-5</v>
      </c>
      <c r="M6">
        <f>'Fuel Prices - Units Converted'!O118</f>
        <v>3.0618673325359373E-5</v>
      </c>
      <c r="N6">
        <f>'Fuel Prices - Units Converted'!P118</f>
        <v>3.115013746322098E-5</v>
      </c>
      <c r="O6">
        <f>'Fuel Prices - Units Converted'!Q118</f>
        <v>3.081278011876525E-5</v>
      </c>
      <c r="P6">
        <f>'Fuel Prices - Units Converted'!R118</f>
        <v>3.0478506959329878E-5</v>
      </c>
      <c r="Q6">
        <f>'Fuel Prices - Units Converted'!S118</f>
        <v>3.0156701781891562E-5</v>
      </c>
      <c r="R6">
        <f>'Fuel Prices - Units Converted'!T118</f>
        <v>2.9885162258188486E-5</v>
      </c>
      <c r="S6">
        <f>'Fuel Prices - Units Converted'!U118</f>
        <v>2.9648992430782144E-5</v>
      </c>
      <c r="T6">
        <f>'Fuel Prices - Units Converted'!V118</f>
        <v>2.9453376355345012E-5</v>
      </c>
      <c r="U6">
        <f>'Fuel Prices - Units Converted'!W118</f>
        <v>2.9266159762516317E-5</v>
      </c>
      <c r="V6">
        <f>'Fuel Prices - Units Converted'!X118</f>
        <v>2.9065556494280379E-5</v>
      </c>
      <c r="W6">
        <f>'Fuel Prices - Units Converted'!Y118</f>
        <v>2.8893760826553346E-5</v>
      </c>
      <c r="X6">
        <f>'Fuel Prices - Units Converted'!Z118</f>
        <v>2.8728920980361398E-5</v>
      </c>
      <c r="Y6">
        <f>'Fuel Prices - Units Converted'!AA118</f>
        <v>2.857563042275616E-5</v>
      </c>
      <c r="Z6">
        <f>'Fuel Prices - Units Converted'!AB118</f>
        <v>2.8428114509444319E-5</v>
      </c>
      <c r="AA6">
        <f>'Fuel Prices - Units Converted'!AC118</f>
        <v>2.8285979514678468E-5</v>
      </c>
      <c r="AB6">
        <f>'Fuel Prices - Units Converted'!AD118</f>
        <v>2.8144631971407274E-5</v>
      </c>
      <c r="AC6">
        <f>'Fuel Prices - Units Converted'!AE118</f>
        <v>2.8008468483808408E-5</v>
      </c>
      <c r="AD6">
        <f>'Fuel Prices - Units Converted'!AF118</f>
        <v>2.7869023948315662E-5</v>
      </c>
      <c r="AE6">
        <f>'Fuel Prices - Units Converted'!AG118</f>
        <v>2.7730826211022592E-5</v>
      </c>
      <c r="AF6">
        <f>'Fuel Prices - Units Converted'!AH118</f>
        <v>2.7571564146250373E-5</v>
      </c>
      <c r="AG6">
        <f>'Fuel Prices - Units Converted'!AI118</f>
        <v>2.7410989662320631E-5</v>
      </c>
      <c r="AH6">
        <f>'Fuel Prices - Units Converted'!AJ118</f>
        <v>2.7231713205395279E-5</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topLeftCell="I1" workbookViewId="0">
      <selection activeCell="AC34" sqref="AC34"/>
    </sheetView>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Converted'!D43</f>
        <v>7.2730655472606493E-6</v>
      </c>
      <c r="C2" s="3">
        <f>'Fuel Prices - Units Converted'!E43</f>
        <v>6.8591397081720237E-6</v>
      </c>
      <c r="D2" s="3">
        <f>'Fuel Prices - Units Converted'!F43</f>
        <v>8.1702892799100015E-6</v>
      </c>
      <c r="E2" s="3">
        <f>'Fuel Prices - Units Converted'!G43</f>
        <v>6.2009035902899994E-6</v>
      </c>
      <c r="F2" s="3">
        <f>'Fuel Prices - Units Converted'!H43</f>
        <v>6.3339701909399994E-6</v>
      </c>
      <c r="G2" s="3">
        <f>'Fuel Prices - Units Converted'!I43</f>
        <v>7.2654363954899992E-6</v>
      </c>
      <c r="H2" s="3">
        <f>'Fuel Prices - Units Converted'!J43</f>
        <v>8.2944847738499998E-6</v>
      </c>
      <c r="I2" s="3">
        <f>'Fuel Prices - Units Converted'!K43</f>
        <v>8.3210980939799998E-6</v>
      </c>
      <c r="J2" s="3">
        <f>'Fuel Prices - Units Converted'!L43</f>
        <v>8.5517468684399997E-6</v>
      </c>
      <c r="K2" s="3">
        <f>'Fuel Prices - Units Converted'!M43</f>
        <v>8.9864310972300013E-6</v>
      </c>
      <c r="L2" s="3">
        <f>'Fuel Prices - Units Converted'!N43</f>
        <v>9.0751421643299996E-6</v>
      </c>
      <c r="M2" s="3">
        <f>'Fuel Prices - Units Converted'!O43</f>
        <v>9.7316040608699994E-6</v>
      </c>
      <c r="N2" s="3">
        <f>'Fuel Prices - Units Converted'!P43</f>
        <v>1.0050963902429999E-5</v>
      </c>
      <c r="O2" s="3">
        <f>'Fuel Prices - Units Converted'!Q43</f>
        <v>9.8025729145500011E-6</v>
      </c>
      <c r="P2" s="3">
        <f>'Fuel Prices - Units Converted'!R43</f>
        <v>1.0050963902429999E-5</v>
      </c>
      <c r="Q2" s="3">
        <f>'Fuel Prices - Units Converted'!S43</f>
        <v>1.0166288289659999E-5</v>
      </c>
      <c r="R2" s="3">
        <f>'Fuel Prices - Units Converted'!T43</f>
        <v>1.0538874771480001E-5</v>
      </c>
      <c r="S2" s="3">
        <f>'Fuel Prices - Units Converted'!U43</f>
        <v>1.0228386036629999E-5</v>
      </c>
      <c r="T2" s="3">
        <f>'Fuel Prices - Units Converted'!V43</f>
        <v>1.0325968210439999E-5</v>
      </c>
      <c r="U2" s="3">
        <f>'Fuel Prices - Units Converted'!W43</f>
        <v>1.0450163704379999E-5</v>
      </c>
      <c r="V2" s="3">
        <f>'Fuel Prices - Units Converted'!X43</f>
        <v>1.0627585838579999E-5</v>
      </c>
      <c r="W2" s="3">
        <f>'Fuel Prices - Units Converted'!Y43</f>
        <v>1.0751781332519999E-5</v>
      </c>
      <c r="X2" s="3">
        <f>'Fuel Prices - Units Converted'!Z43</f>
        <v>1.0911461253300001E-5</v>
      </c>
      <c r="Y2" s="3">
        <f>'Fuel Prices - Units Converted'!AA43</f>
        <v>1.0955816786849999E-5</v>
      </c>
      <c r="Z2" s="3">
        <f>'Fuel Prices - Units Converted'!AB43</f>
        <v>1.1177594454599999E-5</v>
      </c>
      <c r="AA2" s="3">
        <f>'Fuel Prices - Units Converted'!AC43</f>
        <v>1.1479212082739999E-5</v>
      </c>
      <c r="AB2" s="3">
        <f>'Fuel Prices - Units Converted'!AD43</f>
        <v>1.1745345284039999E-5</v>
      </c>
      <c r="AC2" s="3">
        <f>'Fuel Prices - Units Converted'!AE43</f>
        <v>1.1709860857199999E-5</v>
      </c>
      <c r="AD2" s="3">
        <f>'Fuel Prices - Units Converted'!AF43</f>
        <v>1.2242127259799999E-5</v>
      </c>
      <c r="AE2" s="3">
        <f>'Fuel Prices - Units Converted'!AG43</f>
        <v>1.2313096113480001E-5</v>
      </c>
      <c r="AF2" s="3">
        <f>'Fuel Prices - Units Converted'!AH43</f>
        <v>1.2366322753739999E-5</v>
      </c>
      <c r="AG2" s="3">
        <f>'Fuel Prices - Units Converted'!AI43</f>
        <v>1.2517131567809999E-5</v>
      </c>
      <c r="AH2" s="3">
        <f>'Fuel Prices - Units Converted'!AJ43</f>
        <v>1.2712295915429999E-5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3">
        <f>'Fuel Prices - Units Converted'!D81</f>
        <v>2.6666546770258739E-6</v>
      </c>
      <c r="C4" s="3">
        <f>'Fuel Prices - Units Converted'!E81</f>
        <v>3.2556961625698629E-6</v>
      </c>
      <c r="D4" s="3">
        <f>'Fuel Prices - Units Converted'!F81</f>
        <v>4.6573310227499998E-6</v>
      </c>
      <c r="E4" s="3">
        <f>'Fuel Prices - Units Converted'!G81</f>
        <v>3.6282826443899996E-6</v>
      </c>
      <c r="F4" s="3">
        <f>'Fuel Prices - Units Converted'!H81</f>
        <v>4.5774910623599998E-6</v>
      </c>
      <c r="G4" s="3">
        <f>'Fuel Prices - Units Converted'!I81</f>
        <v>5.6686371876899995E-6</v>
      </c>
      <c r="H4" s="3">
        <f>'Fuel Prices - Units Converted'!J81</f>
        <v>6.5823611788200002E-6</v>
      </c>
      <c r="I4" s="3">
        <f>'Fuel Prices - Units Converted'!K81</f>
        <v>7.16785422168E-6</v>
      </c>
      <c r="J4" s="3">
        <f>'Fuel Prices - Units Converted'!L81</f>
        <v>7.8065739047999999E-6</v>
      </c>
      <c r="K4" s="3">
        <f>'Fuel Prices - Units Converted'!M81</f>
        <v>8.2235159201699998E-6</v>
      </c>
      <c r="L4" s="3">
        <f>'Fuel Prices - Units Converted'!N81</f>
        <v>8.3210980939799998E-6</v>
      </c>
      <c r="M4" s="3">
        <f>'Fuel Prices - Units Converted'!O81</f>
        <v>8.5428757617299997E-6</v>
      </c>
      <c r="N4" s="3">
        <f>'Fuel Prices - Units Converted'!P81</f>
        <v>8.8533644965800013E-6</v>
      </c>
      <c r="O4" s="3">
        <f>'Fuel Prices - Units Converted'!Q81</f>
        <v>8.9243333502599996E-6</v>
      </c>
      <c r="P4" s="3">
        <f>'Fuel Prices - Units Converted'!R81</f>
        <v>9.1549821247199996E-6</v>
      </c>
      <c r="Q4" s="3">
        <f>'Fuel Prices - Units Converted'!S81</f>
        <v>9.3057909387899995E-6</v>
      </c>
      <c r="R4" s="3">
        <f>'Fuel Prices - Units Converted'!T81</f>
        <v>9.4565997528599995E-6</v>
      </c>
      <c r="S4" s="3">
        <f>'Fuel Prices - Units Converted'!U81</f>
        <v>9.3767597924699995E-6</v>
      </c>
      <c r="T4" s="3">
        <f>'Fuel Prices - Units Converted'!V81</f>
        <v>9.3856308991799995E-6</v>
      </c>
      <c r="U4" s="3">
        <f>'Fuel Prices - Units Converted'!W81</f>
        <v>9.5453108199599995E-6</v>
      </c>
      <c r="V4" s="3">
        <f>'Fuel Prices - Units Converted'!X81</f>
        <v>9.7049907407399994E-6</v>
      </c>
      <c r="W4" s="3">
        <f>'Fuel Prices - Units Converted'!Y81</f>
        <v>9.6961196340299994E-6</v>
      </c>
      <c r="X4" s="3">
        <f>'Fuel Prices - Units Converted'!Z81</f>
        <v>9.9888661554599994E-6</v>
      </c>
      <c r="Y4" s="3">
        <f>'Fuel Prices - Units Converted'!AA81</f>
        <v>1.0113061649400001E-5</v>
      </c>
      <c r="Z4" s="3">
        <f>'Fuel Prices - Units Converted'!AB81</f>
        <v>1.0228386036629999E-5</v>
      </c>
      <c r="AA4" s="3">
        <f>'Fuel Prices - Units Converted'!AC81</f>
        <v>1.0334839317149999E-5</v>
      </c>
      <c r="AB4" s="3">
        <f>'Fuel Prices - Units Converted'!AD81</f>
        <v>1.0556616984899999E-5</v>
      </c>
      <c r="AC4" s="3">
        <f>'Fuel Prices - Units Converted'!AE81</f>
        <v>1.0716296905679999E-5</v>
      </c>
      <c r="AD4" s="3">
        <f>'Fuel Prices - Units Converted'!AF81</f>
        <v>1.0893719039879999E-5</v>
      </c>
      <c r="AE4" s="3">
        <f>'Fuel Prices - Units Converted'!AG81</f>
        <v>1.1000172320399999E-5</v>
      </c>
      <c r="AF4" s="3">
        <f>'Fuel Prices - Units Converted'!AH81</f>
        <v>1.1026785640529999E-5</v>
      </c>
      <c r="AG4" s="3">
        <f>'Fuel Prices - Units Converted'!AI81</f>
        <v>1.1159852241179999E-5</v>
      </c>
      <c r="AH4" s="3">
        <f>'Fuel Prices - Units Converted'!AJ81</f>
        <v>1.1248563308279999E-5</v>
      </c>
    </row>
    <row r="5" spans="1:34">
      <c r="A5" s="1" t="s">
        <v>600</v>
      </c>
      <c r="B5" s="3">
        <f>B4</f>
        <v>2.6666546770258739E-6</v>
      </c>
      <c r="C5" s="3">
        <f t="shared" ref="C5:AH5" si="1">C4</f>
        <v>3.2556961625698629E-6</v>
      </c>
      <c r="D5" s="3">
        <f t="shared" si="1"/>
        <v>4.6573310227499998E-6</v>
      </c>
      <c r="E5" s="3">
        <f t="shared" si="1"/>
        <v>3.6282826443899996E-6</v>
      </c>
      <c r="F5" s="3">
        <f t="shared" si="1"/>
        <v>4.5774910623599998E-6</v>
      </c>
      <c r="G5" s="3">
        <f t="shared" si="1"/>
        <v>5.6686371876899995E-6</v>
      </c>
      <c r="H5" s="3">
        <f t="shared" si="1"/>
        <v>6.5823611788200002E-6</v>
      </c>
      <c r="I5" s="3">
        <f t="shared" si="1"/>
        <v>7.16785422168E-6</v>
      </c>
      <c r="J5" s="3">
        <f t="shared" si="1"/>
        <v>7.8065739047999999E-6</v>
      </c>
      <c r="K5" s="3">
        <f t="shared" si="1"/>
        <v>8.2235159201699998E-6</v>
      </c>
      <c r="L5" s="3">
        <f t="shared" si="1"/>
        <v>8.3210980939799998E-6</v>
      </c>
      <c r="M5" s="3">
        <f t="shared" si="1"/>
        <v>8.5428757617299997E-6</v>
      </c>
      <c r="N5" s="3">
        <f t="shared" si="1"/>
        <v>8.8533644965800013E-6</v>
      </c>
      <c r="O5" s="3">
        <f t="shared" si="1"/>
        <v>8.9243333502599996E-6</v>
      </c>
      <c r="P5" s="3">
        <f t="shared" si="1"/>
        <v>9.1549821247199996E-6</v>
      </c>
      <c r="Q5" s="3">
        <f t="shared" si="1"/>
        <v>9.3057909387899995E-6</v>
      </c>
      <c r="R5" s="3">
        <f t="shared" si="1"/>
        <v>9.4565997528599995E-6</v>
      </c>
      <c r="S5" s="3">
        <f t="shared" si="1"/>
        <v>9.3767597924699995E-6</v>
      </c>
      <c r="T5" s="3">
        <f t="shared" si="1"/>
        <v>9.3856308991799995E-6</v>
      </c>
      <c r="U5" s="3">
        <f t="shared" si="1"/>
        <v>9.5453108199599995E-6</v>
      </c>
      <c r="V5" s="3">
        <f t="shared" si="1"/>
        <v>9.7049907407399994E-6</v>
      </c>
      <c r="W5" s="3">
        <f t="shared" si="1"/>
        <v>9.6961196340299994E-6</v>
      </c>
      <c r="X5" s="3">
        <f t="shared" si="1"/>
        <v>9.9888661554599994E-6</v>
      </c>
      <c r="Y5" s="3">
        <f t="shared" si="1"/>
        <v>1.0113061649400001E-5</v>
      </c>
      <c r="Z5" s="3">
        <f t="shared" si="1"/>
        <v>1.0228386036629999E-5</v>
      </c>
      <c r="AA5" s="3">
        <f t="shared" si="1"/>
        <v>1.0334839317149999E-5</v>
      </c>
      <c r="AB5" s="3">
        <f t="shared" si="1"/>
        <v>1.0556616984899999E-5</v>
      </c>
      <c r="AC5" s="3">
        <f t="shared" si="1"/>
        <v>1.0716296905679999E-5</v>
      </c>
      <c r="AD5" s="3">
        <f t="shared" si="1"/>
        <v>1.0893719039879999E-5</v>
      </c>
      <c r="AE5" s="3">
        <f t="shared" si="1"/>
        <v>1.1000172320399999E-5</v>
      </c>
      <c r="AF5" s="3">
        <f t="shared" si="1"/>
        <v>1.1026785640529999E-5</v>
      </c>
      <c r="AG5" s="3">
        <f t="shared" si="1"/>
        <v>1.1159852241179999E-5</v>
      </c>
      <c r="AH5" s="3">
        <f t="shared" si="1"/>
        <v>1.1248563308279999E-5</v>
      </c>
    </row>
    <row r="6" spans="1:34">
      <c r="A6" s="1" t="s">
        <v>601</v>
      </c>
      <c r="B6" s="3">
        <f>'Fuel Prices - Units Converted'!D119</f>
        <v>2.3153588513099114E-6</v>
      </c>
      <c r="C6" s="3">
        <f>'Fuel Prices - Units Converted'!E119</f>
        <v>3.1385975539978076E-6</v>
      </c>
      <c r="D6" s="3">
        <f>'Fuel Prices - Units Converted'!F119</f>
        <v>4.8081398368199997E-6</v>
      </c>
      <c r="E6" s="3">
        <f>'Fuel Prices - Units Converted'!G119</f>
        <v>3.9299002725299999E-6</v>
      </c>
      <c r="F6" s="3">
        <f>'Fuel Prices - Units Converted'!H119</f>
        <v>5.1541129985099997E-6</v>
      </c>
      <c r="G6" s="3">
        <f>'Fuel Prices - Units Converted'!I119</f>
        <v>6.5202634318499993E-6</v>
      </c>
      <c r="H6" s="3">
        <f>'Fuel Prices - Units Converted'!J119</f>
        <v>7.6291517705999991E-6</v>
      </c>
      <c r="I6" s="3">
        <f>'Fuel Prices - Units Converted'!K119</f>
        <v>8.5073913348899997E-6</v>
      </c>
      <c r="J6" s="3">
        <f>'Fuel Prices - Units Converted'!L119</f>
        <v>9.4743419662799995E-6</v>
      </c>
      <c r="K6" s="3">
        <f>'Fuel Prices - Units Converted'!M119</f>
        <v>9.8646706615199977E-6</v>
      </c>
      <c r="L6" s="3">
        <f>'Fuel Prices - Units Converted'!N119</f>
        <v>1.0042092795719999E-5</v>
      </c>
      <c r="M6" s="3">
        <f>'Fuel Prices - Units Converted'!O119</f>
        <v>1.0254999356760001E-5</v>
      </c>
      <c r="N6" s="3">
        <f>'Fuel Prices - Units Converted'!P119</f>
        <v>1.0547745878190001E-5</v>
      </c>
      <c r="O6" s="3">
        <f>'Fuel Prices - Units Converted'!Q119</f>
        <v>1.0636456945289999E-5</v>
      </c>
      <c r="P6" s="3">
        <f>'Fuel Prices - Units Converted'!R119</f>
        <v>1.0831621292910001E-5</v>
      </c>
      <c r="Q6" s="3">
        <f>'Fuel Prices - Units Converted'!S119</f>
        <v>1.1000172320399999E-5</v>
      </c>
      <c r="R6" s="3">
        <f>'Fuel Prices - Units Converted'!T119</f>
        <v>1.1124367814339997E-5</v>
      </c>
      <c r="S6" s="3">
        <f>'Fuel Prices - Units Converted'!U119</f>
        <v>1.1035656747239999E-5</v>
      </c>
      <c r="T6" s="3">
        <f>'Fuel Prices - Units Converted'!V119</f>
        <v>1.1035656747239999E-5</v>
      </c>
      <c r="U6" s="3">
        <f>'Fuel Prices - Units Converted'!W119</f>
        <v>1.1195336668019999E-5</v>
      </c>
      <c r="V6" s="3">
        <f>'Fuel Prices - Units Converted'!X119</f>
        <v>1.1372758802220001E-5</v>
      </c>
      <c r="W6" s="3">
        <f>'Fuel Prices - Units Converted'!Y119</f>
        <v>1.1355016588800001E-5</v>
      </c>
      <c r="X6" s="3">
        <f>'Fuel Prices - Units Converted'!Z119</f>
        <v>1.1647763110230001E-5</v>
      </c>
      <c r="Y6" s="3">
        <f>'Fuel Prices - Units Converted'!AA119</f>
        <v>1.1780829710879999E-5</v>
      </c>
      <c r="Z6" s="3">
        <f>'Fuel Prices - Units Converted'!AB119</f>
        <v>1.1878411884690001E-5</v>
      </c>
      <c r="AA6" s="3">
        <f>'Fuel Prices - Units Converted'!AC119</f>
        <v>1.1975994058499999E-5</v>
      </c>
      <c r="AB6" s="3">
        <f>'Fuel Prices - Units Converted'!AD119</f>
        <v>1.2180029512830001E-5</v>
      </c>
      <c r="AC6" s="3">
        <f>'Fuel Prices - Units Converted'!AE119</f>
        <v>1.2366322753739999E-5</v>
      </c>
      <c r="AD6" s="3">
        <f>'Fuel Prices - Units Converted'!AF119</f>
        <v>1.249938935439E-5</v>
      </c>
      <c r="AE6" s="3">
        <f>'Fuel Prices - Units Converted'!AG119</f>
        <v>1.2579229314779999E-5</v>
      </c>
      <c r="AF6" s="3">
        <f>'Fuel Prices - Units Converted'!AH119</f>
        <v>1.262358484833E-5</v>
      </c>
      <c r="AG6" s="3">
        <f>'Fuel Prices - Units Converted'!AI119</f>
        <v>1.2747780342269999E-5</v>
      </c>
      <c r="AH6" s="3">
        <f>'Fuel Prices - Units Converted'!AJ119</f>
        <v>1.2889718049629999E-5</v>
      </c>
    </row>
    <row r="7" spans="1:34">
      <c r="A7" s="1" t="s">
        <v>602</v>
      </c>
      <c r="B7" s="3">
        <f>'Fuel Prices - Units Converted'!D138</f>
        <v>2.3153588513099114E-6</v>
      </c>
      <c r="C7" s="3">
        <f>'Fuel Prices - Units Converted'!E138</f>
        <v>3.1385975539978076E-6</v>
      </c>
      <c r="D7" s="3">
        <f>'Fuel Prices - Units Converted'!F138</f>
        <v>4.8081398368199997E-6</v>
      </c>
      <c r="E7" s="3">
        <f>'Fuel Prices - Units Converted'!G138</f>
        <v>3.9299002725299999E-6</v>
      </c>
      <c r="F7" s="3">
        <f>'Fuel Prices - Units Converted'!H138</f>
        <v>5.1541129985099997E-6</v>
      </c>
      <c r="G7" s="3">
        <f>'Fuel Prices - Units Converted'!I138</f>
        <v>6.5202634318499993E-6</v>
      </c>
      <c r="H7" s="3">
        <f>'Fuel Prices - Units Converted'!J138</f>
        <v>7.6291517705999991E-6</v>
      </c>
      <c r="I7" s="3">
        <f>'Fuel Prices - Units Converted'!K138</f>
        <v>8.5073913348899997E-6</v>
      </c>
      <c r="J7" s="3">
        <f>'Fuel Prices - Units Converted'!L138</f>
        <v>9.4743419662799995E-6</v>
      </c>
      <c r="K7" s="3">
        <f>'Fuel Prices - Units Converted'!M138</f>
        <v>9.8646706615199977E-6</v>
      </c>
      <c r="L7" s="3">
        <f>'Fuel Prices - Units Converted'!N138</f>
        <v>1.0042092795719999E-5</v>
      </c>
      <c r="M7" s="3">
        <f>'Fuel Prices - Units Converted'!O138</f>
        <v>1.0254999356760001E-5</v>
      </c>
      <c r="N7" s="3">
        <f>'Fuel Prices - Units Converted'!P138</f>
        <v>1.0547745878190001E-5</v>
      </c>
      <c r="O7" s="3">
        <f>'Fuel Prices - Units Converted'!Q138</f>
        <v>1.0636456945289999E-5</v>
      </c>
      <c r="P7" s="3">
        <f>'Fuel Prices - Units Converted'!R138</f>
        <v>1.0831621292910001E-5</v>
      </c>
      <c r="Q7" s="3">
        <f>'Fuel Prices - Units Converted'!S138</f>
        <v>1.1000172320399999E-5</v>
      </c>
      <c r="R7" s="3">
        <f>'Fuel Prices - Units Converted'!T138</f>
        <v>1.1124367814339997E-5</v>
      </c>
      <c r="S7" s="3">
        <f>'Fuel Prices - Units Converted'!U138</f>
        <v>1.1035656747239999E-5</v>
      </c>
      <c r="T7" s="3">
        <f>'Fuel Prices - Units Converted'!V138</f>
        <v>1.1035656747239999E-5</v>
      </c>
      <c r="U7" s="3">
        <f>'Fuel Prices - Units Converted'!W138</f>
        <v>1.1195336668019999E-5</v>
      </c>
      <c r="V7" s="3">
        <f>'Fuel Prices - Units Converted'!X138</f>
        <v>1.1372758802220001E-5</v>
      </c>
      <c r="W7" s="3">
        <f>'Fuel Prices - Units Converted'!Y138</f>
        <v>1.1355016588800001E-5</v>
      </c>
      <c r="X7" s="3">
        <f>'Fuel Prices - Units Converted'!Z138</f>
        <v>1.1647763110230001E-5</v>
      </c>
      <c r="Y7" s="3">
        <f>'Fuel Prices - Units Converted'!AA138</f>
        <v>1.1780829710879999E-5</v>
      </c>
      <c r="Z7" s="3">
        <f>'Fuel Prices - Units Converted'!AB138</f>
        <v>1.1878411884690001E-5</v>
      </c>
      <c r="AA7" s="3">
        <f>'Fuel Prices - Units Converted'!AC138</f>
        <v>1.1975994058499999E-5</v>
      </c>
      <c r="AB7" s="3">
        <f>'Fuel Prices - Units Converted'!AD138</f>
        <v>1.2180029512830001E-5</v>
      </c>
      <c r="AC7" s="3">
        <f>'Fuel Prices - Units Converted'!AE138</f>
        <v>1.2366322753739999E-5</v>
      </c>
      <c r="AD7" s="3">
        <f>'Fuel Prices - Units Converted'!AF138</f>
        <v>1.249938935439E-5</v>
      </c>
      <c r="AE7" s="3">
        <f>'Fuel Prices - Units Converted'!AG138</f>
        <v>1.2579229314779999E-5</v>
      </c>
      <c r="AF7" s="3">
        <f>'Fuel Prices - Units Converted'!AH138</f>
        <v>1.262358484833E-5</v>
      </c>
      <c r="AG7" s="3">
        <f>'Fuel Prices - Units Converted'!AI138</f>
        <v>1.2747780342269999E-5</v>
      </c>
      <c r="AH7" s="3">
        <f>'Fuel Prices - Units Converted'!AJ138</f>
        <v>1.2889718049629999E-5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4" sqref="B4"/>
    </sheetView>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Converted'!D44</f>
        <v>2.5622884113876049E-5</v>
      </c>
      <c r="C2" s="3">
        <f>'Fuel Prices - Units Converted'!E44</f>
        <v>2.5126420255023479E-5</v>
      </c>
      <c r="D2" s="3">
        <f>'Fuel Prices - Units Converted'!F44</f>
        <v>2.4507603510279919E-5</v>
      </c>
      <c r="E2" s="3">
        <f>'Fuel Prices - Units Converted'!G44</f>
        <v>2.6281077676897437E-5</v>
      </c>
      <c r="F2" s="3">
        <f>'Fuel Prices - Units Converted'!H44</f>
        <v>2.6281077676897437E-5</v>
      </c>
      <c r="G2" s="3">
        <f>'Fuel Prices - Units Converted'!I44</f>
        <v>2.6281077676897437E-5</v>
      </c>
      <c r="H2" s="3">
        <f>'Fuel Prices - Units Converted'!J44</f>
        <v>2.6281077676897437E-5</v>
      </c>
      <c r="I2" s="3">
        <f>'Fuel Prices - Units Converted'!K44</f>
        <v>2.6281077676897437E-5</v>
      </c>
      <c r="J2" s="3">
        <f>'Fuel Prices - Units Converted'!L44</f>
        <v>2.6281077676897437E-5</v>
      </c>
      <c r="K2" s="3">
        <f>'Fuel Prices - Units Converted'!M44</f>
        <v>2.6281077676897437E-5</v>
      </c>
      <c r="L2" s="3">
        <f>'Fuel Prices - Units Converted'!N44</f>
        <v>2.6281077676897437E-5</v>
      </c>
      <c r="M2" s="3">
        <f>'Fuel Prices - Units Converted'!O44</f>
        <v>2.6281077676897437E-5</v>
      </c>
      <c r="N2" s="3">
        <f>'Fuel Prices - Units Converted'!P44</f>
        <v>2.6281077676897437E-5</v>
      </c>
      <c r="O2" s="3">
        <f>'Fuel Prices - Units Converted'!Q44</f>
        <v>2.6281077676897437E-5</v>
      </c>
      <c r="P2" s="3">
        <f>'Fuel Prices - Units Converted'!R44</f>
        <v>2.6281077676897437E-5</v>
      </c>
      <c r="Q2" s="3">
        <f>'Fuel Prices - Units Converted'!S44</f>
        <v>2.6281077676897437E-5</v>
      </c>
      <c r="R2" s="3">
        <f>'Fuel Prices - Units Converted'!T44</f>
        <v>2.6281077676897437E-5</v>
      </c>
      <c r="S2" s="3">
        <f>'Fuel Prices - Units Converted'!U44</f>
        <v>2.6281077676897437E-5</v>
      </c>
      <c r="T2" s="3">
        <f>'Fuel Prices - Units Converted'!V44</f>
        <v>2.6281077676897437E-5</v>
      </c>
      <c r="U2" s="3">
        <f>'Fuel Prices - Units Converted'!W44</f>
        <v>2.6281077676897437E-5</v>
      </c>
      <c r="V2" s="3">
        <f>'Fuel Prices - Units Converted'!X44</f>
        <v>2.6281077676897437E-5</v>
      </c>
      <c r="W2" s="3">
        <f>'Fuel Prices - Units Converted'!Y44</f>
        <v>2.6281077676897437E-5</v>
      </c>
      <c r="X2" s="3">
        <f>'Fuel Prices - Units Converted'!Z44</f>
        <v>2.6281077676897437E-5</v>
      </c>
      <c r="Y2" s="3">
        <f>'Fuel Prices - Units Converted'!AA44</f>
        <v>2.6281077676897437E-5</v>
      </c>
      <c r="Z2" s="3">
        <f>'Fuel Prices - Units Converted'!AB44</f>
        <v>2.6281077676897437E-5</v>
      </c>
      <c r="AA2" s="3">
        <f>'Fuel Prices - Units Converted'!AC44</f>
        <v>2.6281077676897437E-5</v>
      </c>
      <c r="AB2" s="3">
        <f>'Fuel Prices - Units Converted'!AD44</f>
        <v>2.6281077676897437E-5</v>
      </c>
      <c r="AC2" s="3">
        <f>'Fuel Prices - Units Converted'!AE44</f>
        <v>2.6281077676897437E-5</v>
      </c>
      <c r="AD2" s="3">
        <f>'Fuel Prices - Units Converted'!AF44</f>
        <v>2.6281077676897437E-5</v>
      </c>
      <c r="AE2" s="3">
        <f>'Fuel Prices - Units Converted'!AG44</f>
        <v>2.6281077676897437E-5</v>
      </c>
      <c r="AF2" s="3">
        <f>'Fuel Prices - Units Converted'!AH44</f>
        <v>2.6281077676897437E-5</v>
      </c>
      <c r="AG2" s="3">
        <f>'Fuel Prices - Units Converted'!AI44</f>
        <v>2.6281077676897437E-5</v>
      </c>
      <c r="AH2" s="3">
        <f>'Fuel Prices - Units Converted'!AJ44</f>
        <v>2.6281077676897437E-5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3">
        <f>'Fuel Prices - Units Converted'!D82</f>
        <v>2.5622884113876049E-5</v>
      </c>
      <c r="C4" s="3">
        <f>'Fuel Prices - Units Converted'!E82</f>
        <v>2.5126420255023479E-5</v>
      </c>
      <c r="D4" s="3">
        <f>'Fuel Prices - Units Converted'!F82</f>
        <v>2.4507603510279919E-5</v>
      </c>
      <c r="E4" s="3">
        <f>'Fuel Prices - Units Converted'!G82</f>
        <v>2.6281077676897437E-5</v>
      </c>
      <c r="F4" s="3">
        <f>'Fuel Prices - Units Converted'!H82</f>
        <v>2.6281077676897437E-5</v>
      </c>
      <c r="G4" s="3">
        <f>'Fuel Prices - Units Converted'!I82</f>
        <v>2.6281077676897437E-5</v>
      </c>
      <c r="H4" s="3">
        <f>'Fuel Prices - Units Converted'!J82</f>
        <v>2.6281077676897437E-5</v>
      </c>
      <c r="I4" s="3">
        <f>'Fuel Prices - Units Converted'!K82</f>
        <v>2.6281077676897437E-5</v>
      </c>
      <c r="J4" s="3">
        <f>'Fuel Prices - Units Converted'!L82</f>
        <v>2.6281077676897437E-5</v>
      </c>
      <c r="K4" s="3">
        <f>'Fuel Prices - Units Converted'!M82</f>
        <v>2.6281077676897437E-5</v>
      </c>
      <c r="L4" s="3">
        <f>'Fuel Prices - Units Converted'!N82</f>
        <v>2.6281077676897437E-5</v>
      </c>
      <c r="M4" s="3">
        <f>'Fuel Prices - Units Converted'!O82</f>
        <v>2.6281077676897437E-5</v>
      </c>
      <c r="N4" s="3">
        <f>'Fuel Prices - Units Converted'!P82</f>
        <v>2.6281077676897437E-5</v>
      </c>
      <c r="O4" s="3">
        <f>'Fuel Prices - Units Converted'!Q82</f>
        <v>2.6281077676897437E-5</v>
      </c>
      <c r="P4" s="3">
        <f>'Fuel Prices - Units Converted'!R82</f>
        <v>2.6281077676897437E-5</v>
      </c>
      <c r="Q4" s="3">
        <f>'Fuel Prices - Units Converted'!S82</f>
        <v>2.6281077676897437E-5</v>
      </c>
      <c r="R4" s="3">
        <f>'Fuel Prices - Units Converted'!T82</f>
        <v>2.6281077676897437E-5</v>
      </c>
      <c r="S4" s="3">
        <f>'Fuel Prices - Units Converted'!U82</f>
        <v>2.6281077676897437E-5</v>
      </c>
      <c r="T4" s="3">
        <f>'Fuel Prices - Units Converted'!V82</f>
        <v>2.6281077676897437E-5</v>
      </c>
      <c r="U4" s="3">
        <f>'Fuel Prices - Units Converted'!W82</f>
        <v>2.6281077676897437E-5</v>
      </c>
      <c r="V4" s="3">
        <f>'Fuel Prices - Units Converted'!X82</f>
        <v>2.6281077676897437E-5</v>
      </c>
      <c r="W4" s="3">
        <f>'Fuel Prices - Units Converted'!Y82</f>
        <v>2.6281077676897437E-5</v>
      </c>
      <c r="X4" s="3">
        <f>'Fuel Prices - Units Converted'!Z82</f>
        <v>2.6281077676897437E-5</v>
      </c>
      <c r="Y4" s="3">
        <f>'Fuel Prices - Units Converted'!AA82</f>
        <v>2.6281077676897437E-5</v>
      </c>
      <c r="Z4" s="3">
        <f>'Fuel Prices - Units Converted'!AB82</f>
        <v>2.6281077676897437E-5</v>
      </c>
      <c r="AA4" s="3">
        <f>'Fuel Prices - Units Converted'!AC82</f>
        <v>2.6281077676897437E-5</v>
      </c>
      <c r="AB4" s="3">
        <f>'Fuel Prices - Units Converted'!AD82</f>
        <v>2.6281077676897437E-5</v>
      </c>
      <c r="AC4" s="3">
        <f>'Fuel Prices - Units Converted'!AE82</f>
        <v>2.6281077676897437E-5</v>
      </c>
      <c r="AD4" s="3">
        <f>'Fuel Prices - Units Converted'!AF82</f>
        <v>2.6281077676897437E-5</v>
      </c>
      <c r="AE4" s="3">
        <f>'Fuel Prices - Units Converted'!AG82</f>
        <v>2.6281077676897437E-5</v>
      </c>
      <c r="AF4" s="3">
        <f>'Fuel Prices - Units Converted'!AH82</f>
        <v>2.6281077676897437E-5</v>
      </c>
      <c r="AG4" s="3">
        <f>'Fuel Prices - Units Converted'!AI82</f>
        <v>2.6281077676897437E-5</v>
      </c>
      <c r="AH4" s="3">
        <f>'Fuel Prices - Units Converted'!AJ82</f>
        <v>2.6281077676897437E-5</v>
      </c>
    </row>
    <row r="5" spans="1:34">
      <c r="A5" s="1" t="s">
        <v>600</v>
      </c>
      <c r="B5" s="3">
        <f>B4</f>
        <v>2.5622884113876049E-5</v>
      </c>
      <c r="C5" s="3">
        <f t="shared" ref="C5:AH5" si="1">C4</f>
        <v>2.5126420255023479E-5</v>
      </c>
      <c r="D5" s="3">
        <f t="shared" si="1"/>
        <v>2.4507603510279919E-5</v>
      </c>
      <c r="E5" s="3">
        <f t="shared" si="1"/>
        <v>2.6281077676897437E-5</v>
      </c>
      <c r="F5" s="3">
        <f t="shared" si="1"/>
        <v>2.6281077676897437E-5</v>
      </c>
      <c r="G5" s="3">
        <f t="shared" si="1"/>
        <v>2.6281077676897437E-5</v>
      </c>
      <c r="H5" s="3">
        <f t="shared" si="1"/>
        <v>2.6281077676897437E-5</v>
      </c>
      <c r="I5" s="3">
        <f t="shared" si="1"/>
        <v>2.6281077676897437E-5</v>
      </c>
      <c r="J5" s="3">
        <f t="shared" si="1"/>
        <v>2.6281077676897437E-5</v>
      </c>
      <c r="K5" s="3">
        <f t="shared" si="1"/>
        <v>2.6281077676897437E-5</v>
      </c>
      <c r="L5" s="3">
        <f t="shared" si="1"/>
        <v>2.6281077676897437E-5</v>
      </c>
      <c r="M5" s="3">
        <f t="shared" si="1"/>
        <v>2.6281077676897437E-5</v>
      </c>
      <c r="N5" s="3">
        <f t="shared" si="1"/>
        <v>2.6281077676897437E-5</v>
      </c>
      <c r="O5" s="3">
        <f t="shared" si="1"/>
        <v>2.6281077676897437E-5</v>
      </c>
      <c r="P5" s="3">
        <f t="shared" si="1"/>
        <v>2.6281077676897437E-5</v>
      </c>
      <c r="Q5" s="3">
        <f t="shared" si="1"/>
        <v>2.6281077676897437E-5</v>
      </c>
      <c r="R5" s="3">
        <f t="shared" si="1"/>
        <v>2.6281077676897437E-5</v>
      </c>
      <c r="S5" s="3">
        <f t="shared" si="1"/>
        <v>2.6281077676897437E-5</v>
      </c>
      <c r="T5" s="3">
        <f t="shared" si="1"/>
        <v>2.6281077676897437E-5</v>
      </c>
      <c r="U5" s="3">
        <f t="shared" si="1"/>
        <v>2.6281077676897437E-5</v>
      </c>
      <c r="V5" s="3">
        <f t="shared" si="1"/>
        <v>2.6281077676897437E-5</v>
      </c>
      <c r="W5" s="3">
        <f t="shared" si="1"/>
        <v>2.6281077676897437E-5</v>
      </c>
      <c r="X5" s="3">
        <f t="shared" si="1"/>
        <v>2.6281077676897437E-5</v>
      </c>
      <c r="Y5" s="3">
        <f t="shared" si="1"/>
        <v>2.6281077676897437E-5</v>
      </c>
      <c r="Z5" s="3">
        <f t="shared" si="1"/>
        <v>2.6281077676897437E-5</v>
      </c>
      <c r="AA5" s="3">
        <f t="shared" si="1"/>
        <v>2.6281077676897437E-5</v>
      </c>
      <c r="AB5" s="3">
        <f t="shared" si="1"/>
        <v>2.6281077676897437E-5</v>
      </c>
      <c r="AC5" s="3">
        <f t="shared" si="1"/>
        <v>2.6281077676897437E-5</v>
      </c>
      <c r="AD5" s="3">
        <f t="shared" si="1"/>
        <v>2.6281077676897437E-5</v>
      </c>
      <c r="AE5" s="3">
        <f t="shared" si="1"/>
        <v>2.6281077676897437E-5</v>
      </c>
      <c r="AF5" s="3">
        <f t="shared" si="1"/>
        <v>2.6281077676897437E-5</v>
      </c>
      <c r="AG5" s="3">
        <f t="shared" si="1"/>
        <v>2.6281077676897437E-5</v>
      </c>
      <c r="AH5" s="3">
        <f t="shared" si="1"/>
        <v>2.6281077676897437E-5</v>
      </c>
    </row>
    <row r="6" spans="1:34">
      <c r="A6" s="1" t="s">
        <v>601</v>
      </c>
      <c r="B6" s="3">
        <f>'Fuel Prices - Units Converted'!D120</f>
        <v>2.5622884113876049E-5</v>
      </c>
      <c r="C6" s="3">
        <f>'Fuel Prices - Units Converted'!E120</f>
        <v>2.5126420255023479E-5</v>
      </c>
      <c r="D6" s="3">
        <f>'Fuel Prices - Units Converted'!F120</f>
        <v>2.4507603510279919E-5</v>
      </c>
      <c r="E6" s="3">
        <f>'Fuel Prices - Units Converted'!G120</f>
        <v>2.6281077676897437E-5</v>
      </c>
      <c r="F6" s="3">
        <f>'Fuel Prices - Units Converted'!H120</f>
        <v>2.6281077676897437E-5</v>
      </c>
      <c r="G6" s="3">
        <f>'Fuel Prices - Units Converted'!I120</f>
        <v>2.6281077676897437E-5</v>
      </c>
      <c r="H6" s="3">
        <f>'Fuel Prices - Units Converted'!J120</f>
        <v>2.6281077676897437E-5</v>
      </c>
      <c r="I6" s="3">
        <f>'Fuel Prices - Units Converted'!K120</f>
        <v>2.6281077676897437E-5</v>
      </c>
      <c r="J6" s="3">
        <f>'Fuel Prices - Units Converted'!L120</f>
        <v>2.6281077676897437E-5</v>
      </c>
      <c r="K6" s="3">
        <f>'Fuel Prices - Units Converted'!M120</f>
        <v>2.6281077676897437E-5</v>
      </c>
      <c r="L6" s="3">
        <f>'Fuel Prices - Units Converted'!N120</f>
        <v>2.6281077676897437E-5</v>
      </c>
      <c r="M6" s="3">
        <f>'Fuel Prices - Units Converted'!O120</f>
        <v>2.6281077676897437E-5</v>
      </c>
      <c r="N6" s="3">
        <f>'Fuel Prices - Units Converted'!P120</f>
        <v>2.6281077676897437E-5</v>
      </c>
      <c r="O6" s="3">
        <f>'Fuel Prices - Units Converted'!Q120</f>
        <v>2.6281077676897437E-5</v>
      </c>
      <c r="P6" s="3">
        <f>'Fuel Prices - Units Converted'!R120</f>
        <v>2.6281077676897437E-5</v>
      </c>
      <c r="Q6" s="3">
        <f>'Fuel Prices - Units Converted'!S120</f>
        <v>2.6281077676897437E-5</v>
      </c>
      <c r="R6" s="3">
        <f>'Fuel Prices - Units Converted'!T120</f>
        <v>2.6281077676897437E-5</v>
      </c>
      <c r="S6" s="3">
        <f>'Fuel Prices - Units Converted'!U120</f>
        <v>2.6281077676897437E-5</v>
      </c>
      <c r="T6" s="3">
        <f>'Fuel Prices - Units Converted'!V120</f>
        <v>2.6281077676897437E-5</v>
      </c>
      <c r="U6" s="3">
        <f>'Fuel Prices - Units Converted'!W120</f>
        <v>2.6281077676897437E-5</v>
      </c>
      <c r="V6" s="3">
        <f>'Fuel Prices - Units Converted'!X120</f>
        <v>2.6281077676897437E-5</v>
      </c>
      <c r="W6" s="3">
        <f>'Fuel Prices - Units Converted'!Y120</f>
        <v>2.6281077676897437E-5</v>
      </c>
      <c r="X6" s="3">
        <f>'Fuel Prices - Units Converted'!Z120</f>
        <v>2.6281077676897437E-5</v>
      </c>
      <c r="Y6" s="3">
        <f>'Fuel Prices - Units Converted'!AA120</f>
        <v>2.6281077676897437E-5</v>
      </c>
      <c r="Z6" s="3">
        <f>'Fuel Prices - Units Converted'!AB120</f>
        <v>2.6281077676897437E-5</v>
      </c>
      <c r="AA6" s="3">
        <f>'Fuel Prices - Units Converted'!AC120</f>
        <v>2.6281077676897437E-5</v>
      </c>
      <c r="AB6" s="3">
        <f>'Fuel Prices - Units Converted'!AD120</f>
        <v>2.6281077676897437E-5</v>
      </c>
      <c r="AC6" s="3">
        <f>'Fuel Prices - Units Converted'!AE120</f>
        <v>2.6281077676897437E-5</v>
      </c>
      <c r="AD6" s="3">
        <f>'Fuel Prices - Units Converted'!AF120</f>
        <v>2.6281077676897437E-5</v>
      </c>
      <c r="AE6" s="3">
        <f>'Fuel Prices - Units Converted'!AG120</f>
        <v>2.6281077676897437E-5</v>
      </c>
      <c r="AF6" s="3">
        <f>'Fuel Prices - Units Converted'!AH120</f>
        <v>2.6281077676897437E-5</v>
      </c>
      <c r="AG6" s="3">
        <f>'Fuel Prices - Units Converted'!AI120</f>
        <v>2.6281077676897437E-5</v>
      </c>
      <c r="AH6" s="3">
        <f>'Fuel Prices - Units Converted'!AJ120</f>
        <v>2.6281077676897437E-5</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5"/>
  <cols>
    <col min="1" max="1" width="41.42578125" customWidth="1"/>
    <col min="2" max="24" width="10" customWidth="1"/>
  </cols>
  <sheetData>
    <row r="1" spans="1:35">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597</v>
      </c>
      <c r="B2" s="5">
        <f>'Fuel Prices - Units Converted'!D46</f>
        <v>3.5666349726540893E-5</v>
      </c>
      <c r="C2" s="5">
        <f>'Fuel Prices - Units Converted'!E46</f>
        <v>3.5000359763002365E-5</v>
      </c>
      <c r="D2" s="5">
        <f>'Fuel Prices - Units Converted'!F46</f>
        <v>3.4334369799463837E-5</v>
      </c>
      <c r="E2" s="5">
        <f>'Fuel Prices - Units Converted'!G46</f>
        <v>3.3668379835925493E-5</v>
      </c>
      <c r="F2" s="5">
        <f>'Fuel Prices - Units Converted'!H46</f>
        <v>3.3002389872386965E-5</v>
      </c>
      <c r="G2" s="5">
        <f>'Fuel Prices - Units Converted'!I46</f>
        <v>3.2336399908848438E-5</v>
      </c>
      <c r="H2" s="5">
        <f>'Fuel Prices - Units Converted'!J46</f>
        <v>3.1670409945310093E-5</v>
      </c>
      <c r="I2" s="5">
        <f>'Fuel Prices - Units Converted'!K46</f>
        <v>3.1004419981771565E-5</v>
      </c>
      <c r="J2" s="5">
        <f>'Fuel Prices - Units Converted'!L46</f>
        <v>3.0338430018233221E-5</v>
      </c>
      <c r="K2" s="5">
        <f>'Fuel Prices - Units Converted'!M46</f>
        <v>2.967244005469469E-5</v>
      </c>
      <c r="L2" s="5">
        <f>'Fuel Prices - Units Converted'!N46</f>
        <v>2.9006450091156162E-5</v>
      </c>
      <c r="M2" s="5">
        <f>'Fuel Prices - Units Converted'!O46</f>
        <v>2.8340460127617817E-5</v>
      </c>
      <c r="N2" s="5">
        <f>'Fuel Prices - Units Converted'!P46</f>
        <v>2.767447016407929E-5</v>
      </c>
      <c r="O2" s="5">
        <f>'Fuel Prices - Units Converted'!Q46</f>
        <v>2.7008480200540942E-5</v>
      </c>
      <c r="P2" s="5">
        <f>'Fuel Prices - Units Converted'!R46</f>
        <v>2.6342490237002417E-5</v>
      </c>
      <c r="Q2" s="5">
        <f>'Fuel Prices - Units Converted'!S46</f>
        <v>2.567650027346389E-5</v>
      </c>
      <c r="R2" s="5">
        <f>'Fuel Prices - Units Converted'!T46</f>
        <v>2.5010510309925542E-5</v>
      </c>
      <c r="S2" s="5">
        <f>'Fuel Prices - Units Converted'!U46</f>
        <v>2.4344520346387011E-5</v>
      </c>
      <c r="T2" s="5">
        <f>'Fuel Prices - Units Converted'!V46</f>
        <v>2.3678530382848486E-5</v>
      </c>
      <c r="U2" s="5">
        <f>'Fuel Prices - Units Converted'!W46</f>
        <v>2.3012540419310138E-5</v>
      </c>
      <c r="V2" s="5">
        <f>'Fuel Prices - Units Converted'!X46</f>
        <v>2.2346550455771611E-5</v>
      </c>
      <c r="W2" s="5">
        <f>'Fuel Prices - Units Converted'!Y46</f>
        <v>2.1680560492233269E-5</v>
      </c>
      <c r="X2" s="5">
        <f>'Fuel Prices - Units Converted'!Z46</f>
        <v>2.1014570528694738E-5</v>
      </c>
      <c r="Y2" s="5">
        <f>'Fuel Prices - Units Converted'!AA46</f>
        <v>2.0348580565156211E-5</v>
      </c>
      <c r="Z2" s="5">
        <f>'Fuel Prices - Units Converted'!AB46</f>
        <v>1.9682590601617866E-5</v>
      </c>
      <c r="AA2" s="5">
        <f>'Fuel Prices - Units Converted'!AC46</f>
        <v>1.9016600638079338E-5</v>
      </c>
      <c r="AB2" s="5">
        <f>'Fuel Prices - Units Converted'!AD46</f>
        <v>1.8350610674540811E-5</v>
      </c>
      <c r="AC2" s="5">
        <f>'Fuel Prices - Units Converted'!AE46</f>
        <v>1.7684620711002466E-5</v>
      </c>
      <c r="AD2" s="5">
        <f>'Fuel Prices - Units Converted'!AF46</f>
        <v>1.7018630747463935E-5</v>
      </c>
      <c r="AE2" s="5">
        <f>'Fuel Prices - Units Converted'!AG46</f>
        <v>1.635264078392559E-5</v>
      </c>
      <c r="AF2" s="5">
        <f>'Fuel Prices - Units Converted'!AH46</f>
        <v>1.5686650820387066E-5</v>
      </c>
      <c r="AG2" s="5">
        <f>'Fuel Prices - Units Converted'!AI46</f>
        <v>1.5020660856848535E-5</v>
      </c>
      <c r="AH2" s="5">
        <f>'Fuel Prices - Units Converted'!AJ46</f>
        <v>1.435467089331019E-5</v>
      </c>
    </row>
    <row r="3" spans="1:35">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599</v>
      </c>
      <c r="B4" s="5">
        <f>'Fuel Prices - Units Converted'!D84</f>
        <v>3.5666349726540893E-5</v>
      </c>
      <c r="C4" s="5">
        <f>'Fuel Prices - Units Converted'!E84</f>
        <v>3.5000359763002365E-5</v>
      </c>
      <c r="D4" s="5">
        <f>'Fuel Prices - Units Converted'!F84</f>
        <v>3.4334369799463837E-5</v>
      </c>
      <c r="E4" s="5">
        <f>'Fuel Prices - Units Converted'!G84</f>
        <v>3.3668379835925493E-5</v>
      </c>
      <c r="F4" s="5">
        <f>'Fuel Prices - Units Converted'!H84</f>
        <v>3.3002389872386965E-5</v>
      </c>
      <c r="G4" s="5">
        <f>'Fuel Prices - Units Converted'!I84</f>
        <v>3.2336399908848438E-5</v>
      </c>
      <c r="H4" s="5">
        <f>'Fuel Prices - Units Converted'!J84</f>
        <v>3.1670409945310093E-5</v>
      </c>
      <c r="I4" s="5">
        <f>'Fuel Prices - Units Converted'!K84</f>
        <v>3.1004419981771565E-5</v>
      </c>
      <c r="J4" s="5">
        <f>'Fuel Prices - Units Converted'!L84</f>
        <v>3.0338430018233221E-5</v>
      </c>
      <c r="K4" s="5">
        <f>'Fuel Prices - Units Converted'!M84</f>
        <v>2.967244005469469E-5</v>
      </c>
      <c r="L4" s="5">
        <f>'Fuel Prices - Units Converted'!N84</f>
        <v>2.9006450091156162E-5</v>
      </c>
      <c r="M4" s="5">
        <f>'Fuel Prices - Units Converted'!O84</f>
        <v>2.8340460127617817E-5</v>
      </c>
      <c r="N4" s="5">
        <f>'Fuel Prices - Units Converted'!P84</f>
        <v>2.767447016407929E-5</v>
      </c>
      <c r="O4" s="5">
        <f>'Fuel Prices - Units Converted'!Q84</f>
        <v>2.7008480200540942E-5</v>
      </c>
      <c r="P4" s="5">
        <f>'Fuel Prices - Units Converted'!R84</f>
        <v>2.6342490237002417E-5</v>
      </c>
      <c r="Q4" s="5">
        <f>'Fuel Prices - Units Converted'!S84</f>
        <v>2.567650027346389E-5</v>
      </c>
      <c r="R4" s="5">
        <f>'Fuel Prices - Units Converted'!T84</f>
        <v>2.5010510309925542E-5</v>
      </c>
      <c r="S4" s="5">
        <f>'Fuel Prices - Units Converted'!U84</f>
        <v>2.4344520346387011E-5</v>
      </c>
      <c r="T4" s="5">
        <f>'Fuel Prices - Units Converted'!V84</f>
        <v>2.3678530382848486E-5</v>
      </c>
      <c r="U4" s="5">
        <f>'Fuel Prices - Units Converted'!W84</f>
        <v>2.3012540419310138E-5</v>
      </c>
      <c r="V4" s="5">
        <f>'Fuel Prices - Units Converted'!X84</f>
        <v>2.2346550455771611E-5</v>
      </c>
      <c r="W4" s="5">
        <f>'Fuel Prices - Units Converted'!Y84</f>
        <v>2.1680560492233269E-5</v>
      </c>
      <c r="X4" s="5">
        <f>'Fuel Prices - Units Converted'!Z84</f>
        <v>2.1014570528694738E-5</v>
      </c>
      <c r="Y4" s="5">
        <f>'Fuel Prices - Units Converted'!AA84</f>
        <v>2.0348580565156211E-5</v>
      </c>
      <c r="Z4" s="5">
        <f>'Fuel Prices - Units Converted'!AB84</f>
        <v>1.9682590601617866E-5</v>
      </c>
      <c r="AA4" s="5">
        <f>'Fuel Prices - Units Converted'!AC84</f>
        <v>1.9016600638079338E-5</v>
      </c>
      <c r="AB4" s="5">
        <f>'Fuel Prices - Units Converted'!AD84</f>
        <v>1.8350610674540811E-5</v>
      </c>
      <c r="AC4" s="5">
        <f>'Fuel Prices - Units Converted'!AE84</f>
        <v>1.7684620711002466E-5</v>
      </c>
      <c r="AD4" s="5">
        <f>'Fuel Prices - Units Converted'!AF84</f>
        <v>1.7018630747463935E-5</v>
      </c>
      <c r="AE4" s="5">
        <f>'Fuel Prices - Units Converted'!AG84</f>
        <v>1.635264078392559E-5</v>
      </c>
      <c r="AF4" s="5">
        <f>'Fuel Prices - Units Converted'!AH84</f>
        <v>1.5686650820387066E-5</v>
      </c>
      <c r="AG4" s="5">
        <f>'Fuel Prices - Units Converted'!AI84</f>
        <v>1.5020660856848535E-5</v>
      </c>
      <c r="AH4" s="5">
        <f>'Fuel Prices - Units Converted'!AJ84</f>
        <v>1.435467089331019E-5</v>
      </c>
      <c r="AI4" s="5"/>
    </row>
    <row r="5" spans="1:35">
      <c r="A5" s="1" t="s">
        <v>600</v>
      </c>
      <c r="B5" s="5">
        <f>'Fuel Prices - Units Converted'!D103</f>
        <v>3.5666349726540893E-5</v>
      </c>
      <c r="C5" s="5">
        <f>'Fuel Prices - Units Converted'!E103</f>
        <v>3.5000359763002365E-5</v>
      </c>
      <c r="D5" s="5">
        <f>'Fuel Prices - Units Converted'!F103</f>
        <v>3.4334369799463837E-5</v>
      </c>
      <c r="E5" s="5">
        <f>'Fuel Prices - Units Converted'!G103</f>
        <v>3.3668379835925493E-5</v>
      </c>
      <c r="F5" s="5">
        <f>'Fuel Prices - Units Converted'!H103</f>
        <v>3.3002389872386965E-5</v>
      </c>
      <c r="G5" s="5">
        <f>'Fuel Prices - Units Converted'!I103</f>
        <v>3.2336399908848438E-5</v>
      </c>
      <c r="H5" s="5">
        <f>'Fuel Prices - Units Converted'!J103</f>
        <v>3.1670409945310093E-5</v>
      </c>
      <c r="I5" s="5">
        <f>'Fuel Prices - Units Converted'!K103</f>
        <v>3.1004419981771565E-5</v>
      </c>
      <c r="J5" s="5">
        <f>'Fuel Prices - Units Converted'!L103</f>
        <v>3.0338430018233221E-5</v>
      </c>
      <c r="K5" s="5">
        <f>'Fuel Prices - Units Converted'!M103</f>
        <v>2.967244005469469E-5</v>
      </c>
      <c r="L5" s="5">
        <f>'Fuel Prices - Units Converted'!N103</f>
        <v>2.9006450091156162E-5</v>
      </c>
      <c r="M5" s="5">
        <f>'Fuel Prices - Units Converted'!O103</f>
        <v>2.8340460127617817E-5</v>
      </c>
      <c r="N5" s="5">
        <f>'Fuel Prices - Units Converted'!P103</f>
        <v>2.767447016407929E-5</v>
      </c>
      <c r="O5" s="5">
        <f>'Fuel Prices - Units Converted'!Q103</f>
        <v>2.7008480200540942E-5</v>
      </c>
      <c r="P5" s="5">
        <f>'Fuel Prices - Units Converted'!R103</f>
        <v>2.6342490237002417E-5</v>
      </c>
      <c r="Q5" s="5">
        <f>'Fuel Prices - Units Converted'!S103</f>
        <v>2.567650027346389E-5</v>
      </c>
      <c r="R5" s="5">
        <f>'Fuel Prices - Units Converted'!T103</f>
        <v>2.5010510309925542E-5</v>
      </c>
      <c r="S5" s="5">
        <f>'Fuel Prices - Units Converted'!U103</f>
        <v>2.4344520346387011E-5</v>
      </c>
      <c r="T5" s="5">
        <f>'Fuel Prices - Units Converted'!V103</f>
        <v>2.3678530382848486E-5</v>
      </c>
      <c r="U5" s="5">
        <f>'Fuel Prices - Units Converted'!W103</f>
        <v>2.3012540419310138E-5</v>
      </c>
      <c r="V5" s="5">
        <f>'Fuel Prices - Units Converted'!X103</f>
        <v>2.2346550455771611E-5</v>
      </c>
      <c r="W5" s="5">
        <f>'Fuel Prices - Units Converted'!Y103</f>
        <v>2.1680560492233269E-5</v>
      </c>
      <c r="X5" s="5">
        <f>'Fuel Prices - Units Converted'!Z103</f>
        <v>2.1014570528694738E-5</v>
      </c>
      <c r="Y5" s="5">
        <f>'Fuel Prices - Units Converted'!AA103</f>
        <v>2.0348580565156211E-5</v>
      </c>
      <c r="Z5" s="5">
        <f>'Fuel Prices - Units Converted'!AB103</f>
        <v>1.9682590601617866E-5</v>
      </c>
      <c r="AA5" s="5">
        <f>'Fuel Prices - Units Converted'!AC103</f>
        <v>1.9016600638079338E-5</v>
      </c>
      <c r="AB5" s="5">
        <f>'Fuel Prices - Units Converted'!AD103</f>
        <v>1.8350610674540811E-5</v>
      </c>
      <c r="AC5" s="5">
        <f>'Fuel Prices - Units Converted'!AE103</f>
        <v>1.7684620711002466E-5</v>
      </c>
      <c r="AD5" s="5">
        <f>'Fuel Prices - Units Converted'!AF103</f>
        <v>1.7018630747463935E-5</v>
      </c>
      <c r="AE5" s="5">
        <f>'Fuel Prices - Units Converted'!AG103</f>
        <v>1.635264078392559E-5</v>
      </c>
      <c r="AF5" s="5">
        <f>'Fuel Prices - Units Converted'!AH103</f>
        <v>1.5686650820387066E-5</v>
      </c>
      <c r="AG5" s="5">
        <f>'Fuel Prices - Units Converted'!AI103</f>
        <v>1.5020660856848535E-5</v>
      </c>
      <c r="AH5" s="5">
        <f>'Fuel Prices - Units Converted'!AJ103</f>
        <v>1.435467089331019E-5</v>
      </c>
    </row>
    <row r="6" spans="1:35">
      <c r="A6" s="1" t="s">
        <v>601</v>
      </c>
      <c r="B6" s="5">
        <f>'Fuel Prices - Units Converted'!D122</f>
        <v>3.5666349726540893E-5</v>
      </c>
      <c r="C6" s="5">
        <f>'Fuel Prices - Units Converted'!E122</f>
        <v>3.5000359763002365E-5</v>
      </c>
      <c r="D6" s="5">
        <f>'Fuel Prices - Units Converted'!F122</f>
        <v>3.4334369799463837E-5</v>
      </c>
      <c r="E6" s="5">
        <f>'Fuel Prices - Units Converted'!G122</f>
        <v>3.3668379835925493E-5</v>
      </c>
      <c r="F6" s="5">
        <f>'Fuel Prices - Units Converted'!H122</f>
        <v>3.3002389872386965E-5</v>
      </c>
      <c r="G6" s="5">
        <f>'Fuel Prices - Units Converted'!I122</f>
        <v>3.2336399908848438E-5</v>
      </c>
      <c r="H6" s="5">
        <f>'Fuel Prices - Units Converted'!J122</f>
        <v>3.1670409945310093E-5</v>
      </c>
      <c r="I6" s="5">
        <f>'Fuel Prices - Units Converted'!K122</f>
        <v>3.1004419981771565E-5</v>
      </c>
      <c r="J6" s="5">
        <f>'Fuel Prices - Units Converted'!L122</f>
        <v>3.0338430018233221E-5</v>
      </c>
      <c r="K6" s="5">
        <f>'Fuel Prices - Units Converted'!M122</f>
        <v>2.967244005469469E-5</v>
      </c>
      <c r="L6" s="5">
        <f>'Fuel Prices - Units Converted'!N122</f>
        <v>2.9006450091156162E-5</v>
      </c>
      <c r="M6" s="5">
        <f>'Fuel Prices - Units Converted'!O122</f>
        <v>2.8340460127617817E-5</v>
      </c>
      <c r="N6" s="5">
        <f>'Fuel Prices - Units Converted'!P122</f>
        <v>2.767447016407929E-5</v>
      </c>
      <c r="O6" s="5">
        <f>'Fuel Prices - Units Converted'!Q122</f>
        <v>2.7008480200540942E-5</v>
      </c>
      <c r="P6" s="5">
        <f>'Fuel Prices - Units Converted'!R122</f>
        <v>2.6342490237002417E-5</v>
      </c>
      <c r="Q6" s="5">
        <f>'Fuel Prices - Units Converted'!S122</f>
        <v>2.567650027346389E-5</v>
      </c>
      <c r="R6" s="5">
        <f>'Fuel Prices - Units Converted'!T122</f>
        <v>2.5010510309925542E-5</v>
      </c>
      <c r="S6" s="5">
        <f>'Fuel Prices - Units Converted'!U122</f>
        <v>2.4344520346387011E-5</v>
      </c>
      <c r="T6" s="5">
        <f>'Fuel Prices - Units Converted'!V122</f>
        <v>2.3678530382848486E-5</v>
      </c>
      <c r="U6" s="5">
        <f>'Fuel Prices - Units Converted'!W122</f>
        <v>2.3012540419310138E-5</v>
      </c>
      <c r="V6" s="5">
        <f>'Fuel Prices - Units Converted'!X122</f>
        <v>2.2346550455771611E-5</v>
      </c>
      <c r="W6" s="5">
        <f>'Fuel Prices - Units Converted'!Y122</f>
        <v>2.1680560492233269E-5</v>
      </c>
      <c r="X6" s="5">
        <f>'Fuel Prices - Units Converted'!Z122</f>
        <v>2.1014570528694738E-5</v>
      </c>
      <c r="Y6" s="5">
        <f>'Fuel Prices - Units Converted'!AA122</f>
        <v>2.0348580565156211E-5</v>
      </c>
      <c r="Z6" s="5">
        <f>'Fuel Prices - Units Converted'!AB122</f>
        <v>1.9682590601617866E-5</v>
      </c>
      <c r="AA6" s="5">
        <f>'Fuel Prices - Units Converted'!AC122</f>
        <v>1.9016600638079338E-5</v>
      </c>
      <c r="AB6" s="5">
        <f>'Fuel Prices - Units Converted'!AD122</f>
        <v>1.8350610674540811E-5</v>
      </c>
      <c r="AC6" s="5">
        <f>'Fuel Prices - Units Converted'!AE122</f>
        <v>1.7684620711002466E-5</v>
      </c>
      <c r="AD6" s="5">
        <f>'Fuel Prices - Units Converted'!AF122</f>
        <v>1.7018630747463935E-5</v>
      </c>
      <c r="AE6" s="5">
        <f>'Fuel Prices - Units Converted'!AG122</f>
        <v>1.635264078392559E-5</v>
      </c>
      <c r="AF6" s="5">
        <f>'Fuel Prices - Units Converted'!AH122</f>
        <v>1.5686650820387066E-5</v>
      </c>
      <c r="AG6" s="5">
        <f>'Fuel Prices - Units Converted'!AI122</f>
        <v>1.5020660856848535E-5</v>
      </c>
      <c r="AH6" s="5">
        <f>'Fuel Prices - Units Converted'!AJ122</f>
        <v>1.435467089331019E-5</v>
      </c>
    </row>
    <row r="7" spans="1:35">
      <c r="A7" s="1" t="s">
        <v>602</v>
      </c>
      <c r="B7" s="5">
        <f>'Fuel Prices - Units Converted'!D141</f>
        <v>3.5666349726540893E-5</v>
      </c>
      <c r="C7" s="5">
        <f>'Fuel Prices - Units Converted'!E141</f>
        <v>3.5000359763002365E-5</v>
      </c>
      <c r="D7" s="5">
        <f>'Fuel Prices - Units Converted'!F141</f>
        <v>3.4334369799463837E-5</v>
      </c>
      <c r="E7" s="5">
        <f>'Fuel Prices - Units Converted'!G141</f>
        <v>3.3668379835925493E-5</v>
      </c>
      <c r="F7" s="5">
        <f>'Fuel Prices - Units Converted'!H141</f>
        <v>3.3002389872386965E-5</v>
      </c>
      <c r="G7" s="5">
        <f>'Fuel Prices - Units Converted'!I141</f>
        <v>3.2336399908848438E-5</v>
      </c>
      <c r="H7" s="5">
        <f>'Fuel Prices - Units Converted'!J141</f>
        <v>3.1670409945310093E-5</v>
      </c>
      <c r="I7" s="5">
        <f>'Fuel Prices - Units Converted'!K141</f>
        <v>3.1004419981771565E-5</v>
      </c>
      <c r="J7" s="5">
        <f>'Fuel Prices - Units Converted'!L141</f>
        <v>3.0338430018233221E-5</v>
      </c>
      <c r="K7" s="5">
        <f>'Fuel Prices - Units Converted'!M141</f>
        <v>2.967244005469469E-5</v>
      </c>
      <c r="L7" s="5">
        <f>'Fuel Prices - Units Converted'!N141</f>
        <v>2.9006450091156162E-5</v>
      </c>
      <c r="M7" s="5">
        <f>'Fuel Prices - Units Converted'!O141</f>
        <v>2.8340460127617817E-5</v>
      </c>
      <c r="N7" s="5">
        <f>'Fuel Prices - Units Converted'!P141</f>
        <v>2.767447016407929E-5</v>
      </c>
      <c r="O7" s="5">
        <f>'Fuel Prices - Units Converted'!Q141</f>
        <v>2.7008480200540942E-5</v>
      </c>
      <c r="P7" s="5">
        <f>'Fuel Prices - Units Converted'!R141</f>
        <v>2.6342490237002417E-5</v>
      </c>
      <c r="Q7" s="5">
        <f>'Fuel Prices - Units Converted'!S141</f>
        <v>2.567650027346389E-5</v>
      </c>
      <c r="R7" s="5">
        <f>'Fuel Prices - Units Converted'!T141</f>
        <v>2.5010510309925542E-5</v>
      </c>
      <c r="S7" s="5">
        <f>'Fuel Prices - Units Converted'!U141</f>
        <v>2.4344520346387011E-5</v>
      </c>
      <c r="T7" s="5">
        <f>'Fuel Prices - Units Converted'!V141</f>
        <v>2.3678530382848486E-5</v>
      </c>
      <c r="U7" s="5">
        <f>'Fuel Prices - Units Converted'!W141</f>
        <v>2.3012540419310138E-5</v>
      </c>
      <c r="V7" s="5">
        <f>'Fuel Prices - Units Converted'!X141</f>
        <v>2.2346550455771611E-5</v>
      </c>
      <c r="W7" s="5">
        <f>'Fuel Prices - Units Converted'!Y141</f>
        <v>2.1680560492233269E-5</v>
      </c>
      <c r="X7" s="5">
        <f>'Fuel Prices - Units Converted'!Z141</f>
        <v>2.1014570528694738E-5</v>
      </c>
      <c r="Y7" s="5">
        <f>'Fuel Prices - Units Converted'!AA141</f>
        <v>2.0348580565156211E-5</v>
      </c>
      <c r="Z7" s="5">
        <f>'Fuel Prices - Units Converted'!AB141</f>
        <v>1.9682590601617866E-5</v>
      </c>
      <c r="AA7" s="5">
        <f>'Fuel Prices - Units Converted'!AC141</f>
        <v>1.9016600638079338E-5</v>
      </c>
      <c r="AB7" s="5">
        <f>'Fuel Prices - Units Converted'!AD141</f>
        <v>1.8350610674540811E-5</v>
      </c>
      <c r="AC7" s="5">
        <f>'Fuel Prices - Units Converted'!AE141</f>
        <v>1.7684620711002466E-5</v>
      </c>
      <c r="AD7" s="5">
        <f>'Fuel Prices - Units Converted'!AF141</f>
        <v>1.7018630747463935E-5</v>
      </c>
      <c r="AE7" s="5">
        <f>'Fuel Prices - Units Converted'!AG141</f>
        <v>1.635264078392559E-5</v>
      </c>
      <c r="AF7" s="5">
        <f>'Fuel Prices - Units Converted'!AH141</f>
        <v>1.5686650820387066E-5</v>
      </c>
      <c r="AG7" s="5">
        <f>'Fuel Prices - Units Converted'!AI141</f>
        <v>1.5020660856848535E-5</v>
      </c>
      <c r="AH7" s="5">
        <f>'Fuel Prices - Units Converted'!AJ141</f>
        <v>1.435467089331019E-5</v>
      </c>
    </row>
    <row r="8" spans="1:35">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604</v>
      </c>
      <c r="B9">
        <f t="shared" ref="B9:AH9" si="1">B6</f>
        <v>3.5666349726540893E-5</v>
      </c>
      <c r="C9">
        <f t="shared" si="1"/>
        <v>3.5000359763002365E-5</v>
      </c>
      <c r="D9">
        <f t="shared" si="1"/>
        <v>3.4334369799463837E-5</v>
      </c>
      <c r="E9">
        <f t="shared" si="1"/>
        <v>3.3668379835925493E-5</v>
      </c>
      <c r="F9">
        <f t="shared" si="1"/>
        <v>3.3002389872386965E-5</v>
      </c>
      <c r="G9">
        <f t="shared" si="1"/>
        <v>3.2336399908848438E-5</v>
      </c>
      <c r="H9">
        <f t="shared" si="1"/>
        <v>3.1670409945310093E-5</v>
      </c>
      <c r="I9">
        <f t="shared" si="1"/>
        <v>3.1004419981771565E-5</v>
      </c>
      <c r="J9">
        <f t="shared" si="1"/>
        <v>3.0338430018233221E-5</v>
      </c>
      <c r="K9">
        <f t="shared" si="1"/>
        <v>2.967244005469469E-5</v>
      </c>
      <c r="L9">
        <f t="shared" si="1"/>
        <v>2.9006450091156162E-5</v>
      </c>
      <c r="M9">
        <f t="shared" si="1"/>
        <v>2.8340460127617817E-5</v>
      </c>
      <c r="N9">
        <f t="shared" si="1"/>
        <v>2.767447016407929E-5</v>
      </c>
      <c r="O9">
        <f t="shared" si="1"/>
        <v>2.7008480200540942E-5</v>
      </c>
      <c r="P9">
        <f t="shared" si="1"/>
        <v>2.6342490237002417E-5</v>
      </c>
      <c r="Q9">
        <f t="shared" si="1"/>
        <v>2.567650027346389E-5</v>
      </c>
      <c r="R9">
        <f t="shared" si="1"/>
        <v>2.5010510309925542E-5</v>
      </c>
      <c r="S9">
        <f t="shared" si="1"/>
        <v>2.4344520346387011E-5</v>
      </c>
      <c r="T9">
        <f t="shared" si="1"/>
        <v>2.3678530382848486E-5</v>
      </c>
      <c r="U9">
        <f t="shared" si="1"/>
        <v>2.3012540419310138E-5</v>
      </c>
      <c r="V9">
        <f t="shared" si="1"/>
        <v>2.2346550455771611E-5</v>
      </c>
      <c r="W9">
        <f t="shared" si="1"/>
        <v>2.1680560492233269E-5</v>
      </c>
      <c r="X9">
        <f t="shared" si="1"/>
        <v>2.1014570528694738E-5</v>
      </c>
      <c r="Y9">
        <f t="shared" si="1"/>
        <v>2.0348580565156211E-5</v>
      </c>
      <c r="Z9">
        <f t="shared" si="1"/>
        <v>1.9682590601617866E-5</v>
      </c>
      <c r="AA9">
        <f t="shared" si="1"/>
        <v>1.9016600638079338E-5</v>
      </c>
      <c r="AB9">
        <f t="shared" si="1"/>
        <v>1.8350610674540811E-5</v>
      </c>
      <c r="AC9">
        <f t="shared" si="1"/>
        <v>1.7684620711002466E-5</v>
      </c>
      <c r="AD9">
        <f t="shared" si="1"/>
        <v>1.7018630747463935E-5</v>
      </c>
      <c r="AE9">
        <f t="shared" si="1"/>
        <v>1.635264078392559E-5</v>
      </c>
      <c r="AF9">
        <f t="shared" si="1"/>
        <v>1.5686650820387066E-5</v>
      </c>
      <c r="AG9">
        <f t="shared" si="1"/>
        <v>1.5020660856848535E-5</v>
      </c>
      <c r="AH9">
        <f t="shared" si="1"/>
        <v>1.435467089331019E-5</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5"/>
  <cols>
    <col min="1" max="1" width="41.42578125" customWidth="1"/>
    <col min="2" max="2" width="11.5703125" customWidth="1"/>
    <col min="3" max="3" width="11.7109375" customWidth="1"/>
    <col min="4" max="26" width="10" customWidth="1"/>
  </cols>
  <sheetData>
    <row r="1" spans="1:34">
      <c r="A1" s="1" t="s">
        <v>596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597</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zoomScale="85" zoomScaleNormal="85" workbookViewId="0"/>
  </sheetViews>
  <sheetFormatPr defaultColWidth="8.85546875"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7" sqref="B7"/>
    </sheetView>
  </sheetViews>
  <sheetFormatPr defaultColWidth="9.140625" defaultRowHeight="15"/>
  <cols>
    <col min="1" max="1" width="41.42578125" customWidth="1"/>
    <col min="2" max="3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'BFPaT-pretax-electricity'!B2*'Fuel Tax Rates'!$F$66</f>
        <v>3.7157958460652859E-6</v>
      </c>
      <c r="C2" s="3">
        <f>'BFPaT-pretax-electricity'!C2*'Fuel Tax Rates'!$F$66</f>
        <v>3.7344879885365221E-6</v>
      </c>
      <c r="D2" s="3">
        <f>'BFPaT-pretax-electricity'!D2*'Fuel Tax Rates'!$F$66</f>
        <v>3.7889731191260259E-6</v>
      </c>
      <c r="E2" s="3">
        <f>'BFPaT-pretax-electricity'!E2*'Fuel Tax Rates'!$F$66</f>
        <v>3.8348301459096834E-6</v>
      </c>
      <c r="F2" s="3">
        <f>'BFPaT-pretax-electricity'!F2*'Fuel Tax Rates'!$F$66</f>
        <v>3.8599007969163262E-6</v>
      </c>
      <c r="G2" s="3">
        <f>'BFPaT-pretax-electricity'!G2*'Fuel Tax Rates'!$F$66</f>
        <v>3.8870747412204024E-6</v>
      </c>
      <c r="H2" s="3">
        <f>'BFPaT-pretax-electricity'!H2*'Fuel Tax Rates'!$F$66</f>
        <v>3.9136403200096433E-6</v>
      </c>
      <c r="I2" s="3">
        <f>'BFPaT-pretax-electricity'!I2*'Fuel Tax Rates'!$F$66</f>
        <v>3.9395505655335855E-6</v>
      </c>
      <c r="J2" s="3">
        <f>'BFPaT-pretax-electricity'!J2*'Fuel Tax Rates'!$F$66</f>
        <v>3.9663182195862524E-6</v>
      </c>
      <c r="K2" s="3">
        <f>'BFPaT-pretax-electricity'!K2*'Fuel Tax Rates'!$F$66</f>
        <v>3.9914140913528223E-6</v>
      </c>
      <c r="L2" s="3">
        <f>'BFPaT-pretax-electricity'!L2*'Fuel Tax Rates'!$F$66</f>
        <v>4.0149112235203824E-6</v>
      </c>
      <c r="M2" s="3">
        <f>'BFPaT-pretax-electricity'!M2*'Fuel Tax Rates'!$F$66</f>
        <v>4.0369822166514779E-6</v>
      </c>
      <c r="N2" s="3">
        <f>'BFPaT-pretax-electricity'!N2*'Fuel Tax Rates'!$F$66</f>
        <v>4.057653126913767E-6</v>
      </c>
      <c r="O2" s="3">
        <f>'BFPaT-pretax-electricity'!O2*'Fuel Tax Rates'!$F$66</f>
        <v>4.0780639017061631E-6</v>
      </c>
      <c r="P2" s="3">
        <f>'BFPaT-pretax-electricity'!P2*'Fuel Tax Rates'!$F$66</f>
        <v>4.0984916537166584E-6</v>
      </c>
      <c r="Q2" s="3">
        <f>'BFPaT-pretax-electricity'!Q2*'Fuel Tax Rates'!$F$66</f>
        <v>4.1188684742618326E-6</v>
      </c>
      <c r="R2" s="3">
        <f>'BFPaT-pretax-electricity'!R2*'Fuel Tax Rates'!$F$66</f>
        <v>4.1393182963031393E-6</v>
      </c>
      <c r="S2" s="3">
        <f>'BFPaT-pretax-electricity'!S2*'Fuel Tax Rates'!$F$66</f>
        <v>4.1598003747564922E-6</v>
      </c>
      <c r="T2" s="3">
        <f>'BFPaT-pretax-electricity'!T2*'Fuel Tax Rates'!$F$66</f>
        <v>4.1804182696319322E-6</v>
      </c>
      <c r="U2" s="3">
        <f>'BFPaT-pretax-electricity'!U2*'Fuel Tax Rates'!$F$66</f>
        <v>4.2010140943505918E-6</v>
      </c>
      <c r="V2" s="3">
        <f>'BFPaT-pretax-electricity'!V2*'Fuel Tax Rates'!$F$66</f>
        <v>4.221560685628063E-6</v>
      </c>
      <c r="W2" s="3">
        <f>'BFPaT-pretax-electricity'!W2*'Fuel Tax Rates'!$F$66</f>
        <v>4.2421276493530944E-6</v>
      </c>
      <c r="X2" s="3">
        <f>'BFPaT-pretax-electricity'!X2*'Fuel Tax Rates'!$F$66</f>
        <v>4.2625825645220344E-6</v>
      </c>
      <c r="Y2" s="3">
        <f>'BFPaT-pretax-electricity'!Y2*'Fuel Tax Rates'!$F$66</f>
        <v>4.2831783893666621E-6</v>
      </c>
      <c r="Z2" s="3">
        <f>'BFPaT-pretax-electricity'!Z2*'Fuel Tax Rates'!$F$66</f>
        <v>4.3036723516585429E-6</v>
      </c>
      <c r="AA2" s="3">
        <f>'BFPaT-pretax-electricity'!AA2*'Fuel Tax Rates'!$F$66</f>
        <v>4.3241748026854325E-6</v>
      </c>
      <c r="AB2" s="3">
        <f>'BFPaT-pretax-electricity'!AB2*'Fuel Tax Rates'!$F$66</f>
        <v>4.3446483924667644E-6</v>
      </c>
      <c r="AC2" s="3">
        <f>'BFPaT-pretax-electricity'!AC2*'Fuel Tax Rates'!$F$66</f>
        <v>4.3651898906165956E-6</v>
      </c>
      <c r="AD2" s="3">
        <f>'BFPaT-pretax-electricity'!AD2*'Fuel Tax Rates'!$F$66</f>
        <v>4.3856465035577295E-6</v>
      </c>
      <c r="AE2" s="3">
        <f>'BFPaT-pretax-electricity'!AE2*'Fuel Tax Rates'!$F$66</f>
        <v>4.4062525145316614E-6</v>
      </c>
      <c r="AF2" s="3">
        <f>'BFPaT-pretax-electricity'!AF2*'Fuel Tax Rates'!$F$66</f>
        <v>4.4267362905052878E-6</v>
      </c>
      <c r="AG2" s="3">
        <f>'BFPaT-pretax-electricity'!AG2*'Fuel Tax Rates'!$F$66</f>
        <v>4.4472811841995069E-6</v>
      </c>
      <c r="AH2" s="3">
        <f>'BFPaT-pretax-electricity'!AH2*'Fuel Tax Rates'!$F$66</f>
        <v>4.4664990059685144E-6</v>
      </c>
    </row>
    <row r="3" spans="1:34">
      <c r="A3" s="1" t="s">
        <v>598</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599</v>
      </c>
      <c r="B4" s="3">
        <f>'BFPaT-pretax-electricity'!B4*'Fuel Tax Rates'!$F$66</f>
        <v>3.7157958460652859E-6</v>
      </c>
      <c r="C4" s="3">
        <f>'BFPaT-pretax-electricity'!C4*'Fuel Tax Rates'!$F$66</f>
        <v>3.7344879885365221E-6</v>
      </c>
      <c r="D4" s="3">
        <f>'BFPaT-pretax-electricity'!D4*'Fuel Tax Rates'!$F$66</f>
        <v>3.7889731191260259E-6</v>
      </c>
      <c r="E4" s="3">
        <f>'BFPaT-pretax-electricity'!E4*'Fuel Tax Rates'!$F$66</f>
        <v>3.8348301459096834E-6</v>
      </c>
      <c r="F4" s="3">
        <f>'BFPaT-pretax-electricity'!F4*'Fuel Tax Rates'!$F$66</f>
        <v>3.8599007969163262E-6</v>
      </c>
      <c r="G4" s="3">
        <f>'BFPaT-pretax-electricity'!G4*'Fuel Tax Rates'!$F$66</f>
        <v>3.8870747412204024E-6</v>
      </c>
      <c r="H4" s="3">
        <f>'BFPaT-pretax-electricity'!H4*'Fuel Tax Rates'!$F$66</f>
        <v>3.9136403200096433E-6</v>
      </c>
      <c r="I4" s="3">
        <f>'BFPaT-pretax-electricity'!I4*'Fuel Tax Rates'!$F$66</f>
        <v>3.9395505655335855E-6</v>
      </c>
      <c r="J4" s="3">
        <f>'BFPaT-pretax-electricity'!J4*'Fuel Tax Rates'!$F$66</f>
        <v>3.9663182195862524E-6</v>
      </c>
      <c r="K4" s="3">
        <f>'BFPaT-pretax-electricity'!K4*'Fuel Tax Rates'!$F$66</f>
        <v>3.9914140913528223E-6</v>
      </c>
      <c r="L4" s="3">
        <f>'BFPaT-pretax-electricity'!L4*'Fuel Tax Rates'!$F$66</f>
        <v>4.0149112235203824E-6</v>
      </c>
      <c r="M4" s="3">
        <f>'BFPaT-pretax-electricity'!M4*'Fuel Tax Rates'!$F$66</f>
        <v>4.0369822166514779E-6</v>
      </c>
      <c r="N4" s="3">
        <f>'BFPaT-pretax-electricity'!N4*'Fuel Tax Rates'!$F$66</f>
        <v>4.057653126913767E-6</v>
      </c>
      <c r="O4" s="3">
        <f>'BFPaT-pretax-electricity'!O4*'Fuel Tax Rates'!$F$66</f>
        <v>4.0780639017061631E-6</v>
      </c>
      <c r="P4" s="3">
        <f>'BFPaT-pretax-electricity'!P4*'Fuel Tax Rates'!$F$66</f>
        <v>4.0984916537166584E-6</v>
      </c>
      <c r="Q4" s="3">
        <f>'BFPaT-pretax-electricity'!Q4*'Fuel Tax Rates'!$F$66</f>
        <v>4.1188684742618326E-6</v>
      </c>
      <c r="R4" s="3">
        <f>'BFPaT-pretax-electricity'!R4*'Fuel Tax Rates'!$F$66</f>
        <v>4.1393182963031393E-6</v>
      </c>
      <c r="S4" s="3">
        <f>'BFPaT-pretax-electricity'!S4*'Fuel Tax Rates'!$F$66</f>
        <v>4.1598003747564922E-6</v>
      </c>
      <c r="T4" s="3">
        <f>'BFPaT-pretax-electricity'!T4*'Fuel Tax Rates'!$F$66</f>
        <v>4.1804182696319322E-6</v>
      </c>
      <c r="U4" s="3">
        <f>'BFPaT-pretax-electricity'!U4*'Fuel Tax Rates'!$F$66</f>
        <v>4.2010140943505918E-6</v>
      </c>
      <c r="V4" s="3">
        <f>'BFPaT-pretax-electricity'!V4*'Fuel Tax Rates'!$F$66</f>
        <v>4.221560685628063E-6</v>
      </c>
      <c r="W4" s="3">
        <f>'BFPaT-pretax-electricity'!W4*'Fuel Tax Rates'!$F$66</f>
        <v>4.2421276493530944E-6</v>
      </c>
      <c r="X4" s="3">
        <f>'BFPaT-pretax-electricity'!X4*'Fuel Tax Rates'!$F$66</f>
        <v>4.2625825645220344E-6</v>
      </c>
      <c r="Y4" s="3">
        <f>'BFPaT-pretax-electricity'!Y4*'Fuel Tax Rates'!$F$66</f>
        <v>4.2831783893666621E-6</v>
      </c>
      <c r="Z4" s="3">
        <f>'BFPaT-pretax-electricity'!Z4*'Fuel Tax Rates'!$F$66</f>
        <v>4.3036723516585429E-6</v>
      </c>
      <c r="AA4" s="3">
        <f>'BFPaT-pretax-electricity'!AA4*'Fuel Tax Rates'!$F$66</f>
        <v>4.3241748026854325E-6</v>
      </c>
      <c r="AB4" s="3">
        <f>'BFPaT-pretax-electricity'!AB4*'Fuel Tax Rates'!$F$66</f>
        <v>4.3446483924667644E-6</v>
      </c>
      <c r="AC4" s="3">
        <f>'BFPaT-pretax-electricity'!AC4*'Fuel Tax Rates'!$F$66</f>
        <v>4.3651898906165956E-6</v>
      </c>
      <c r="AD4" s="3">
        <f>'BFPaT-pretax-electricity'!AD4*'Fuel Tax Rates'!$F$66</f>
        <v>4.3856465035577295E-6</v>
      </c>
      <c r="AE4" s="3">
        <f>'BFPaT-pretax-electricity'!AE4*'Fuel Tax Rates'!$F$66</f>
        <v>4.4062525145316614E-6</v>
      </c>
      <c r="AF4" s="3">
        <f>'BFPaT-pretax-electricity'!AF4*'Fuel Tax Rates'!$F$66</f>
        <v>4.4267362905052878E-6</v>
      </c>
      <c r="AG4" s="3">
        <f>'BFPaT-pretax-electricity'!AG4*'Fuel Tax Rates'!$F$66</f>
        <v>4.4472811841995069E-6</v>
      </c>
      <c r="AH4" s="3">
        <f>'BFPaT-pretax-electricity'!AH4*'Fuel Tax Rates'!$F$66</f>
        <v>4.4664990059685144E-6</v>
      </c>
    </row>
    <row r="5" spans="1:34">
      <c r="A5" s="1" t="s">
        <v>600</v>
      </c>
      <c r="B5" s="3">
        <f>'BFPaT-pretax-electricity'!B5*'Fuel Tax Rates'!$F$66</f>
        <v>2.857292445422216E-6</v>
      </c>
      <c r="C5" s="3">
        <f>'BFPaT-pretax-electricity'!C5*'Fuel Tax Rates'!$F$66</f>
        <v>2.8710264790603398E-6</v>
      </c>
      <c r="D5" s="3">
        <f>'BFPaT-pretax-electricity'!D5*'Fuel Tax Rates'!$F$66</f>
        <v>2.9255116096498435E-6</v>
      </c>
      <c r="E5" s="3">
        <f>'BFPaT-pretax-electricity'!E5*'Fuel Tax Rates'!$F$66</f>
        <v>2.97136863643351E-6</v>
      </c>
      <c r="F5" s="3">
        <f>'BFPaT-pretax-electricity'!F5*'Fuel Tax Rates'!$F$66</f>
        <v>2.9964392874401532E-6</v>
      </c>
      <c r="G5" s="3">
        <f>'BFPaT-pretax-electricity'!G5*'Fuel Tax Rates'!$F$66</f>
        <v>3.0236132317442201E-6</v>
      </c>
      <c r="H5" s="3">
        <f>'BFPaT-pretax-electricity'!H5*'Fuel Tax Rates'!$F$66</f>
        <v>3.0501439967559927E-6</v>
      </c>
      <c r="I5" s="3">
        <f>'BFPaT-pretax-electricity'!I5*'Fuel Tax Rates'!$F$66</f>
        <v>3.0760192938446162E-6</v>
      </c>
      <c r="J5" s="3">
        <f>'BFPaT-pretax-electricity'!J5*'Fuel Tax Rates'!$F$66</f>
        <v>3.1027167810181347E-6</v>
      </c>
      <c r="K5" s="3">
        <f>'BFPaT-pretax-electricity'!K5*'Fuel Tax Rates'!$F$66</f>
        <v>3.1277069956896896E-6</v>
      </c>
      <c r="L5" s="3">
        <f>'BFPaT-pretax-electricity'!L5*'Fuel Tax Rates'!$F$66</f>
        <v>3.1510627073257089E-6</v>
      </c>
      <c r="M5" s="3">
        <f>'BFPaT-pretax-electricity'!M5*'Fuel Tax Rates'!$F$66</f>
        <v>3.172956241630552E-6</v>
      </c>
      <c r="N5" s="3">
        <f>'BFPaT-pretax-electricity'!N5*'Fuel Tax Rates'!$F$66</f>
        <v>3.1934133782760906E-6</v>
      </c>
      <c r="O5" s="3">
        <f>'BFPaT-pretax-electricity'!O5*'Fuel Tax Rates'!$F$66</f>
        <v>3.2132850202676045E-6</v>
      </c>
      <c r="P5" s="3">
        <f>'BFPaT-pretax-electricity'!P5*'Fuel Tax Rates'!$F$66</f>
        <v>3.2331723823347197E-6</v>
      </c>
      <c r="Q5" s="3">
        <f>'BFPaT-pretax-electricity'!Q5*'Fuel Tax Rates'!$F$66</f>
        <v>3.2530125831673153E-6</v>
      </c>
      <c r="R5" s="3">
        <f>'BFPaT-pretax-electricity'!R5*'Fuel Tax Rates'!$F$66</f>
        <v>3.2729203819247526E-6</v>
      </c>
      <c r="S5" s="3">
        <f>'BFPaT-pretax-electricity'!S5*'Fuel Tax Rates'!$F$66</f>
        <v>3.2928580492792998E-6</v>
      </c>
      <c r="T5" s="3">
        <f>'BFPaT-pretax-electricity'!T5*'Fuel Tax Rates'!$F$66</f>
        <v>3.3129214799469106E-6</v>
      </c>
      <c r="U5" s="3">
        <f>'BFPaT-pretax-electricity'!U5*'Fuel Tax Rates'!$F$66</f>
        <v>3.3329644741761386E-6</v>
      </c>
      <c r="V5" s="3">
        <f>'BFPaT-pretax-electricity'!V5*'Fuel Tax Rates'!$F$66</f>
        <v>3.3529618791028148E-6</v>
      </c>
      <c r="W5" s="3">
        <f>'BFPaT-pretax-electricity'!W5*'Fuel Tax Rates'!$F$66</f>
        <v>3.3729781485988863E-6</v>
      </c>
      <c r="X5" s="3">
        <f>'BFPaT-pretax-electricity'!X5*'Fuel Tax Rates'!$F$66</f>
        <v>3.3928906632782239E-6</v>
      </c>
      <c r="Y5" s="3">
        <f>'BFPaT-pretax-electricity'!Y5*'Fuel Tax Rates'!$F$66</f>
        <v>3.4129336575074515E-6</v>
      </c>
      <c r="Z5" s="3">
        <f>'BFPaT-pretax-electricity'!Z5*'Fuel Tax Rates'!$F$66</f>
        <v>3.4328823292046427E-6</v>
      </c>
      <c r="AA5" s="3">
        <f>'BFPaT-pretax-electricity'!AA5*'Fuel Tax Rates'!$F$66</f>
        <v>3.4528388610655955E-6</v>
      </c>
      <c r="AB5" s="3">
        <f>'BFPaT-pretax-electricity'!AB5*'Fuel Tax Rates'!$F$66</f>
        <v>3.4727686683193698E-6</v>
      </c>
      <c r="AC5" s="3">
        <f>'BFPaT-pretax-electricity'!AC5*'Fuel Tax Rates'!$F$66</f>
        <v>3.4927613571981694E-6</v>
      </c>
      <c r="AD5" s="3">
        <f>'BFPaT-pretax-electricity'!AD5*'Fuel Tax Rates'!$F$66</f>
        <v>3.5126754440614299E-6</v>
      </c>
      <c r="AE5" s="3">
        <f>'BFPaT-pretax-electricity'!AE5*'Fuel Tax Rates'!$F$66</f>
        <v>3.5327278703863967E-6</v>
      </c>
      <c r="AF5" s="3">
        <f>'BFPaT-pretax-electricity'!AF5*'Fuel Tax Rates'!$F$66</f>
        <v>3.5526671099248603E-6</v>
      </c>
      <c r="AG5" s="3">
        <f>'BFPaT-pretax-electricity'!AG5*'Fuel Tax Rates'!$F$66</f>
        <v>3.5726629427306101E-6</v>
      </c>
      <c r="AH5" s="3">
        <f>'BFPaT-pretax-electricity'!AH5*'Fuel Tax Rates'!$F$66</f>
        <v>3.5913472104889834E-6</v>
      </c>
    </row>
    <row r="6" spans="1:34">
      <c r="A6" s="1" t="s">
        <v>601</v>
      </c>
      <c r="B6" s="3">
        <f>'BFPaT-pretax-electricity'!B6*'Fuel Tax Rates'!$F$66</f>
        <v>1.9212728280922438E-6</v>
      </c>
      <c r="C6" s="3">
        <f>'BFPaT-pretax-electricity'!C6*'Fuel Tax Rates'!$F$66</f>
        <v>1.9110793596757608E-6</v>
      </c>
      <c r="D6" s="3">
        <f>'BFPaT-pretax-electricity'!D6*'Fuel Tax Rates'!$F$66</f>
        <v>1.9695383961492463E-6</v>
      </c>
      <c r="E6" s="3">
        <f>'BFPaT-pretax-electricity'!E6*'Fuel Tax Rates'!$F$66</f>
        <v>2.0363534105158188E-6</v>
      </c>
      <c r="F6" s="3">
        <f>'BFPaT-pretax-electricity'!F6*'Fuel Tax Rates'!$F$66</f>
        <v>2.0766356650058147E-6</v>
      </c>
      <c r="G6" s="3">
        <f>'BFPaT-pretax-electricity'!G6*'Fuel Tax Rates'!$F$66</f>
        <v>2.1069265422194375E-6</v>
      </c>
      <c r="H6" s="3">
        <f>'BFPaT-pretax-electricity'!H6*'Fuel Tax Rates'!$F$66</f>
        <v>2.1361895480416966E-6</v>
      </c>
      <c r="I6" s="3">
        <f>'BFPaT-pretax-electricity'!I6*'Fuel Tax Rates'!$F$66</f>
        <v>2.1648312801709981E-6</v>
      </c>
      <c r="J6" s="3">
        <f>'BFPaT-pretax-electricity'!J6*'Fuel Tax Rates'!$F$66</f>
        <v>2.1890694870748806E-6</v>
      </c>
      <c r="K6" s="3">
        <f>'BFPaT-pretax-electricity'!K6*'Fuel Tax Rates'!$F$66</f>
        <v>2.2093843519282419E-6</v>
      </c>
      <c r="L6" s="3">
        <f>'BFPaT-pretax-electricity'!L6*'Fuel Tax Rates'!$F$66</f>
        <v>2.2269176723890693E-6</v>
      </c>
      <c r="M6" s="3">
        <f>'BFPaT-pretax-electricity'!M6*'Fuel Tax Rates'!$F$66</f>
        <v>2.2461337799945274E-6</v>
      </c>
      <c r="N6" s="3">
        <f>'BFPaT-pretax-electricity'!N6*'Fuel Tax Rates'!$F$66</f>
        <v>2.264131422403127E-6</v>
      </c>
      <c r="O6" s="3">
        <f>'BFPaT-pretax-electricity'!O6*'Fuel Tax Rates'!$F$66</f>
        <v>2.2819463124943407E-6</v>
      </c>
      <c r="P6" s="3">
        <f>'BFPaT-pretax-electricity'!P6*'Fuel Tax Rates'!$F$66</f>
        <v>2.3041250635763344E-6</v>
      </c>
      <c r="Q6" s="3">
        <f>'BFPaT-pretax-electricity'!Q6*'Fuel Tax Rates'!$F$66</f>
        <v>2.3257500707467055E-6</v>
      </c>
      <c r="R6" s="3">
        <f>'BFPaT-pretax-electricity'!R6*'Fuel Tax Rates'!$F$66</f>
        <v>2.3495551793516221E-6</v>
      </c>
      <c r="S6" s="3">
        <f>'BFPaT-pretax-electricity'!S6*'Fuel Tax Rates'!$F$66</f>
        <v>2.3732383366067646E-6</v>
      </c>
      <c r="T6" s="3">
        <f>'BFPaT-pretax-electricity'!T6*'Fuel Tax Rates'!$F$66</f>
        <v>2.3964202270005881E-6</v>
      </c>
      <c r="U6" s="3">
        <f>'BFPaT-pretax-electricity'!U6*'Fuel Tax Rates'!$F$66</f>
        <v>2.4077616256013465E-6</v>
      </c>
      <c r="V6" s="3">
        <f>'BFPaT-pretax-electricity'!V6*'Fuel Tax Rates'!$F$66</f>
        <v>2.427160360998557E-6</v>
      </c>
      <c r="W6" s="3">
        <f>'BFPaT-pretax-electricity'!W6*'Fuel Tax Rates'!$F$66</f>
        <v>2.4461856494360283E-6</v>
      </c>
      <c r="X6" s="3">
        <f>'BFPaT-pretax-electricity'!X6*'Fuel Tax Rates'!$F$66</f>
        <v>2.4664037244147571E-6</v>
      </c>
      <c r="Y6" s="3">
        <f>'BFPaT-pretax-electricity'!Y6*'Fuel Tax Rates'!$F$66</f>
        <v>2.4901435292523183E-6</v>
      </c>
      <c r="Z6" s="3">
        <f>'BFPaT-pretax-electricity'!Z6*'Fuel Tax Rates'!$F$66</f>
        <v>2.5184480184082502E-6</v>
      </c>
      <c r="AA6" s="3">
        <f>'BFPaT-pretax-electricity'!AA6*'Fuel Tax Rates'!$F$66</f>
        <v>2.5347609361271075E-6</v>
      </c>
      <c r="AB6" s="3">
        <f>'BFPaT-pretax-electricity'!AB6*'Fuel Tax Rates'!$F$66</f>
        <v>2.5519121065140446E-6</v>
      </c>
      <c r="AC6" s="3">
        <f>'BFPaT-pretax-electricity'!AC6*'Fuel Tax Rates'!$F$66</f>
        <v>2.5751768341566316E-6</v>
      </c>
      <c r="AD6" s="3">
        <f>'BFPaT-pretax-electricity'!AD6*'Fuel Tax Rates'!$F$66</f>
        <v>2.5977421773990835E-6</v>
      </c>
      <c r="AE6" s="3">
        <f>'BFPaT-pretax-electricity'!AE6*'Fuel Tax Rates'!$F$66</f>
        <v>2.6199667541105727E-6</v>
      </c>
      <c r="AF6" s="3">
        <f>'BFPaT-pretax-electricity'!AF6*'Fuel Tax Rates'!$F$66</f>
        <v>2.6432329140313077E-6</v>
      </c>
      <c r="AG6" s="3">
        <f>'BFPaT-pretax-electricity'!AG6*'Fuel Tax Rates'!$F$66</f>
        <v>2.6654884551210108E-6</v>
      </c>
      <c r="AH6" s="3">
        <f>'BFPaT-pretax-electricity'!AH6*'Fuel Tax Rates'!$F$66</f>
        <v>2.6828997001734202E-6</v>
      </c>
    </row>
    <row r="7" spans="1:34">
      <c r="A7" s="1" t="s">
        <v>602</v>
      </c>
      <c r="B7">
        <f>'BFPaT-pretax-electricity'!B7*'Fuel Tax Rates'!$F$66</f>
        <v>1.9212728280922438E-6</v>
      </c>
      <c r="C7">
        <f>'BFPaT-pretax-electricity'!C7*'Fuel Tax Rates'!$F$66</f>
        <v>1.9110793596757608E-6</v>
      </c>
      <c r="D7">
        <f>'BFPaT-pretax-electricity'!D7*'Fuel Tax Rates'!$F$66</f>
        <v>1.9695383961492463E-6</v>
      </c>
      <c r="E7">
        <f>'BFPaT-pretax-electricity'!E7*'Fuel Tax Rates'!$F$66</f>
        <v>2.0363534105158188E-6</v>
      </c>
      <c r="F7">
        <f>'BFPaT-pretax-electricity'!F7*'Fuel Tax Rates'!$F$66</f>
        <v>2.0766356650058147E-6</v>
      </c>
      <c r="G7">
        <f>'BFPaT-pretax-electricity'!G7*'Fuel Tax Rates'!$F$66</f>
        <v>2.1069265422194375E-6</v>
      </c>
      <c r="H7">
        <f>'BFPaT-pretax-electricity'!H7*'Fuel Tax Rates'!$F$66</f>
        <v>2.1361895480416966E-6</v>
      </c>
      <c r="I7">
        <f>'BFPaT-pretax-electricity'!I7*'Fuel Tax Rates'!$F$66</f>
        <v>2.1648312801709981E-6</v>
      </c>
      <c r="J7">
        <f>'BFPaT-pretax-electricity'!J7*'Fuel Tax Rates'!$F$66</f>
        <v>2.1890694870748806E-6</v>
      </c>
      <c r="K7">
        <f>'BFPaT-pretax-electricity'!K7*'Fuel Tax Rates'!$F$66</f>
        <v>2.2093843519282419E-6</v>
      </c>
      <c r="L7">
        <f>'BFPaT-pretax-electricity'!L7*'Fuel Tax Rates'!$F$66</f>
        <v>2.2269176723890693E-6</v>
      </c>
      <c r="M7">
        <f>'BFPaT-pretax-electricity'!M7*'Fuel Tax Rates'!$F$66</f>
        <v>2.2461337799945274E-6</v>
      </c>
      <c r="N7">
        <f>'BFPaT-pretax-electricity'!N7*'Fuel Tax Rates'!$F$66</f>
        <v>2.264131422403127E-6</v>
      </c>
      <c r="O7">
        <f>'BFPaT-pretax-electricity'!O7*'Fuel Tax Rates'!$F$66</f>
        <v>2.2819463124943407E-6</v>
      </c>
      <c r="P7">
        <f>'BFPaT-pretax-electricity'!P7*'Fuel Tax Rates'!$F$66</f>
        <v>2.3041250635763344E-6</v>
      </c>
      <c r="Q7">
        <f>'BFPaT-pretax-electricity'!Q7*'Fuel Tax Rates'!$F$66</f>
        <v>2.3257500707467055E-6</v>
      </c>
      <c r="R7">
        <f>'BFPaT-pretax-electricity'!R7*'Fuel Tax Rates'!$F$66</f>
        <v>2.3495551793516221E-6</v>
      </c>
      <c r="S7">
        <f>'BFPaT-pretax-electricity'!S7*'Fuel Tax Rates'!$F$66</f>
        <v>2.3732383366067646E-6</v>
      </c>
      <c r="T7">
        <f>'BFPaT-pretax-electricity'!T7*'Fuel Tax Rates'!$F$66</f>
        <v>2.3964202270005881E-6</v>
      </c>
      <c r="U7">
        <f>'BFPaT-pretax-electricity'!U7*'Fuel Tax Rates'!$F$66</f>
        <v>2.4077616256013465E-6</v>
      </c>
      <c r="V7">
        <f>'BFPaT-pretax-electricity'!V7*'Fuel Tax Rates'!$F$66</f>
        <v>2.427160360998557E-6</v>
      </c>
      <c r="W7">
        <f>'BFPaT-pretax-electricity'!W7*'Fuel Tax Rates'!$F$66</f>
        <v>2.4461856494360283E-6</v>
      </c>
      <c r="X7">
        <f>'BFPaT-pretax-electricity'!X7*'Fuel Tax Rates'!$F$66</f>
        <v>2.4664037244147571E-6</v>
      </c>
      <c r="Y7">
        <f>'BFPaT-pretax-electricity'!Y7*'Fuel Tax Rates'!$F$66</f>
        <v>2.4901435292523183E-6</v>
      </c>
      <c r="Z7">
        <f>'BFPaT-pretax-electricity'!Z7*'Fuel Tax Rates'!$F$66</f>
        <v>2.5184480184082502E-6</v>
      </c>
      <c r="AA7">
        <f>'BFPaT-pretax-electricity'!AA7*'Fuel Tax Rates'!$F$66</f>
        <v>2.5347609361271075E-6</v>
      </c>
      <c r="AB7">
        <f>'BFPaT-pretax-electricity'!AB7*'Fuel Tax Rates'!$F$66</f>
        <v>2.5519121065140446E-6</v>
      </c>
      <c r="AC7">
        <f>'BFPaT-pretax-electricity'!AC7*'Fuel Tax Rates'!$F$66</f>
        <v>2.5751768341566316E-6</v>
      </c>
      <c r="AD7">
        <f>'BFPaT-pretax-electricity'!AD7*'Fuel Tax Rates'!$F$66</f>
        <v>2.5977421773990835E-6</v>
      </c>
      <c r="AE7">
        <f>'BFPaT-pretax-electricity'!AE7*'Fuel Tax Rates'!$F$66</f>
        <v>2.6199667541105727E-6</v>
      </c>
      <c r="AF7">
        <f>'BFPaT-pretax-electricity'!AF7*'Fuel Tax Rates'!$F$66</f>
        <v>2.6432329140313077E-6</v>
      </c>
      <c r="AG7">
        <f>'BFPaT-pretax-electricity'!AG7*'Fuel Tax Rates'!$F$66</f>
        <v>2.6654884551210108E-6</v>
      </c>
      <c r="AH7">
        <f>'BFPaT-pretax-electricity'!AH7*'Fuel Tax Rates'!$F$66</f>
        <v>2.6828997001734202E-6</v>
      </c>
    </row>
    <row r="8" spans="1:34">
      <c r="A8" s="1" t="s">
        <v>603</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604</v>
      </c>
      <c r="B9" s="3">
        <f>'BFPaT-pretax-electricity'!B9*'Fuel Tax Rates'!$F$66</f>
        <v>1.9212728280922438E-6</v>
      </c>
      <c r="C9" s="3">
        <f>'BFPaT-pretax-electricity'!C9*'Fuel Tax Rates'!$F$66</f>
        <v>1.9110793596757608E-6</v>
      </c>
      <c r="D9" s="3">
        <f>'BFPaT-pretax-electricity'!D9*'Fuel Tax Rates'!$F$66</f>
        <v>1.9695383961492463E-6</v>
      </c>
      <c r="E9" s="3">
        <f>'BFPaT-pretax-electricity'!E9*'Fuel Tax Rates'!$F$66</f>
        <v>2.0363534105158188E-6</v>
      </c>
      <c r="F9" s="3">
        <f>'BFPaT-pretax-electricity'!F9*'Fuel Tax Rates'!$F$66</f>
        <v>2.0766356650058147E-6</v>
      </c>
      <c r="G9" s="3">
        <f>'BFPaT-pretax-electricity'!G9*'Fuel Tax Rates'!$F$66</f>
        <v>2.1069265422194375E-6</v>
      </c>
      <c r="H9" s="3">
        <f>'BFPaT-pretax-electricity'!H9*'Fuel Tax Rates'!$F$66</f>
        <v>2.1361895480416966E-6</v>
      </c>
      <c r="I9" s="3">
        <f>'BFPaT-pretax-electricity'!I9*'Fuel Tax Rates'!$F$66</f>
        <v>2.1648312801709981E-6</v>
      </c>
      <c r="J9" s="3">
        <f>'BFPaT-pretax-electricity'!J9*'Fuel Tax Rates'!$F$66</f>
        <v>2.1890694870748806E-6</v>
      </c>
      <c r="K9" s="3">
        <f>'BFPaT-pretax-electricity'!K9*'Fuel Tax Rates'!$F$66</f>
        <v>2.2093843519282419E-6</v>
      </c>
      <c r="L9" s="3">
        <f>'BFPaT-pretax-electricity'!L9*'Fuel Tax Rates'!$F$66</f>
        <v>2.2269176723890693E-6</v>
      </c>
      <c r="M9" s="3">
        <f>'BFPaT-pretax-electricity'!M9*'Fuel Tax Rates'!$F$66</f>
        <v>2.2461337799945274E-6</v>
      </c>
      <c r="N9" s="3">
        <f>'BFPaT-pretax-electricity'!N9*'Fuel Tax Rates'!$F$66</f>
        <v>2.264131422403127E-6</v>
      </c>
      <c r="O9" s="3">
        <f>'BFPaT-pretax-electricity'!O9*'Fuel Tax Rates'!$F$66</f>
        <v>2.2819463124943407E-6</v>
      </c>
      <c r="P9" s="3">
        <f>'BFPaT-pretax-electricity'!P9*'Fuel Tax Rates'!$F$66</f>
        <v>2.3041250635763344E-6</v>
      </c>
      <c r="Q9" s="3">
        <f>'BFPaT-pretax-electricity'!Q9*'Fuel Tax Rates'!$F$66</f>
        <v>2.3257500707467055E-6</v>
      </c>
      <c r="R9" s="3">
        <f>'BFPaT-pretax-electricity'!R9*'Fuel Tax Rates'!$F$66</f>
        <v>2.3495551793516221E-6</v>
      </c>
      <c r="S9" s="3">
        <f>'BFPaT-pretax-electricity'!S9*'Fuel Tax Rates'!$F$66</f>
        <v>2.3732383366067646E-6</v>
      </c>
      <c r="T9" s="3">
        <f>'BFPaT-pretax-electricity'!T9*'Fuel Tax Rates'!$F$66</f>
        <v>2.3964202270005881E-6</v>
      </c>
      <c r="U9" s="3">
        <f>'BFPaT-pretax-electricity'!U9*'Fuel Tax Rates'!$F$66</f>
        <v>2.4077616256013465E-6</v>
      </c>
      <c r="V9" s="3">
        <f>'BFPaT-pretax-electricity'!V9*'Fuel Tax Rates'!$F$66</f>
        <v>2.427160360998557E-6</v>
      </c>
      <c r="W9" s="3">
        <f>'BFPaT-pretax-electricity'!W9*'Fuel Tax Rates'!$F$66</f>
        <v>2.4461856494360283E-6</v>
      </c>
      <c r="X9" s="3">
        <f>'BFPaT-pretax-electricity'!X9*'Fuel Tax Rates'!$F$66</f>
        <v>2.4664037244147571E-6</v>
      </c>
      <c r="Y9" s="3">
        <f>'BFPaT-pretax-electricity'!Y9*'Fuel Tax Rates'!$F$66</f>
        <v>2.4901435292523183E-6</v>
      </c>
      <c r="Z9" s="3">
        <f>'BFPaT-pretax-electricity'!Z9*'Fuel Tax Rates'!$F$66</f>
        <v>2.5184480184082502E-6</v>
      </c>
      <c r="AA9" s="3">
        <f>'BFPaT-pretax-electricity'!AA9*'Fuel Tax Rates'!$F$66</f>
        <v>2.5347609361271075E-6</v>
      </c>
      <c r="AB9" s="3">
        <f>'BFPaT-pretax-electricity'!AB9*'Fuel Tax Rates'!$F$66</f>
        <v>2.5519121065140446E-6</v>
      </c>
      <c r="AC9" s="3">
        <f>'BFPaT-pretax-electricity'!AC9*'Fuel Tax Rates'!$F$66</f>
        <v>2.5751768341566316E-6</v>
      </c>
      <c r="AD9" s="3">
        <f>'BFPaT-pretax-electricity'!AD9*'Fuel Tax Rates'!$F$66</f>
        <v>2.5977421773990835E-6</v>
      </c>
      <c r="AE9" s="3">
        <f>'BFPaT-pretax-electricity'!AE9*'Fuel Tax Rates'!$F$66</f>
        <v>2.6199667541105727E-6</v>
      </c>
      <c r="AF9" s="3">
        <f>'BFPaT-pretax-electricity'!AF9*'Fuel Tax Rates'!$F$66</f>
        <v>2.6432329140313077E-6</v>
      </c>
      <c r="AG9" s="3">
        <f>'BFPaT-pretax-electricity'!AG9*'Fuel Tax Rates'!$F$66</f>
        <v>2.6654884551210108E-6</v>
      </c>
      <c r="AH9" s="3">
        <f>'BFPaT-pretax-electricity'!AH9*'Fuel Tax Rates'!$F$66</f>
        <v>2.6828997001734202E-6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597</v>
      </c>
      <c r="B2" s="274">
        <f>'BFPaT-pretax-coal'!B2*'Fuel Tax Rates'!$F$66</f>
        <v>0</v>
      </c>
      <c r="C2" s="274">
        <f>'BFPaT-pretax-coal'!C2*'Fuel Tax Rates'!$F$66</f>
        <v>0</v>
      </c>
      <c r="D2" s="274">
        <f>'BFPaT-pretax-coal'!D2*'Fuel Tax Rates'!$F$66</f>
        <v>0</v>
      </c>
      <c r="E2" s="274">
        <f>'BFPaT-pretax-coal'!E2*'Fuel Tax Rates'!$F$66</f>
        <v>0</v>
      </c>
      <c r="F2" s="274">
        <f>'BFPaT-pretax-coal'!F2*'Fuel Tax Rates'!$F$66</f>
        <v>0</v>
      </c>
      <c r="G2" s="274">
        <f>'BFPaT-pretax-coal'!G2*'Fuel Tax Rates'!$F$66</f>
        <v>0</v>
      </c>
      <c r="H2" s="274">
        <f>'BFPaT-pretax-coal'!H2*'Fuel Tax Rates'!$F$66</f>
        <v>0</v>
      </c>
      <c r="I2" s="274">
        <f>'BFPaT-pretax-coal'!I2*'Fuel Tax Rates'!$F$66</f>
        <v>0</v>
      </c>
      <c r="J2" s="274">
        <f>'BFPaT-pretax-coal'!J2*'Fuel Tax Rates'!$F$66</f>
        <v>0</v>
      </c>
      <c r="K2" s="274">
        <f>'BFPaT-pretax-coal'!K2*'Fuel Tax Rates'!$F$66</f>
        <v>0</v>
      </c>
      <c r="L2" s="274">
        <f>'BFPaT-pretax-coal'!L2*'Fuel Tax Rates'!$F$66</f>
        <v>0</v>
      </c>
      <c r="M2" s="274">
        <f>'BFPaT-pretax-coal'!M2*'Fuel Tax Rates'!$F$66</f>
        <v>0</v>
      </c>
      <c r="N2" s="274">
        <f>'BFPaT-pretax-coal'!N2*'Fuel Tax Rates'!$F$66</f>
        <v>0</v>
      </c>
      <c r="O2" s="274">
        <f>'BFPaT-pretax-coal'!O2*'Fuel Tax Rates'!$F$66</f>
        <v>0</v>
      </c>
      <c r="P2" s="274">
        <f>'BFPaT-pretax-coal'!P2*'Fuel Tax Rates'!$F$66</f>
        <v>0</v>
      </c>
      <c r="Q2" s="274">
        <f>'BFPaT-pretax-coal'!Q2*'Fuel Tax Rates'!$F$66</f>
        <v>0</v>
      </c>
      <c r="R2" s="274">
        <f>'BFPaT-pretax-coal'!R2*'Fuel Tax Rates'!$F$66</f>
        <v>0</v>
      </c>
      <c r="S2" s="274">
        <f>'BFPaT-pretax-coal'!S2*'Fuel Tax Rates'!$F$66</f>
        <v>0</v>
      </c>
      <c r="T2" s="274">
        <f>'BFPaT-pretax-coal'!T2*'Fuel Tax Rates'!$F$66</f>
        <v>0</v>
      </c>
      <c r="U2" s="274">
        <f>'BFPaT-pretax-coal'!U2*'Fuel Tax Rates'!$F$66</f>
        <v>0</v>
      </c>
      <c r="V2" s="274">
        <f>'BFPaT-pretax-coal'!V2*'Fuel Tax Rates'!$F$66</f>
        <v>0</v>
      </c>
      <c r="W2" s="274">
        <f>'BFPaT-pretax-coal'!W2*'Fuel Tax Rates'!$F$66</f>
        <v>0</v>
      </c>
      <c r="X2" s="274">
        <f>'BFPaT-pretax-coal'!X2*'Fuel Tax Rates'!$F$66</f>
        <v>0</v>
      </c>
      <c r="Y2" s="274">
        <f>'BFPaT-pretax-coal'!Y2*'Fuel Tax Rates'!$F$66</f>
        <v>0</v>
      </c>
      <c r="Z2" s="274">
        <f>'BFPaT-pretax-coal'!Z2*'Fuel Tax Rates'!$F$66</f>
        <v>0</v>
      </c>
      <c r="AA2" s="274">
        <f>'BFPaT-pretax-coal'!AA2*'Fuel Tax Rates'!$F$66</f>
        <v>0</v>
      </c>
      <c r="AB2" s="274">
        <f>'BFPaT-pretax-coal'!AB2*'Fuel Tax Rates'!$F$66</f>
        <v>0</v>
      </c>
      <c r="AC2" s="274">
        <f>'BFPaT-pretax-coal'!AC2*'Fuel Tax Rates'!$F$66</f>
        <v>0</v>
      </c>
      <c r="AD2" s="274">
        <f>'BFPaT-pretax-coal'!AD2*'Fuel Tax Rates'!$F$66</f>
        <v>0</v>
      </c>
      <c r="AE2" s="274">
        <f>'BFPaT-pretax-coal'!AE2*'Fuel Tax Rates'!$F$66</f>
        <v>0</v>
      </c>
      <c r="AF2" s="274">
        <f>'BFPaT-pretax-coal'!AF2*'Fuel Tax Rates'!$F$66</f>
        <v>0</v>
      </c>
      <c r="AG2" s="274">
        <f>'BFPaT-pretax-coal'!AG2*'Fuel Tax Rates'!$F$66</f>
        <v>0</v>
      </c>
      <c r="AH2" s="274">
        <f>'BFPaT-pretax-coal'!AH2*'Fuel Tax Rates'!$F$66</f>
        <v>0</v>
      </c>
      <c r="AI2" s="274"/>
    </row>
    <row r="3" spans="1:35">
      <c r="A3" s="1" t="s">
        <v>598</v>
      </c>
      <c r="B3" s="275">
        <f>'BFPaT-pretax-coal'!B3*'Fuel Tax Rates'!$F$66</f>
        <v>1.7288996618670805E-7</v>
      </c>
      <c r="C3" s="275">
        <f>'BFPaT-pretax-coal'!C3*'Fuel Tax Rates'!$F$66</f>
        <v>1.7353290388780926E-7</v>
      </c>
      <c r="D3" s="275">
        <f>'BFPaT-pretax-coal'!D3*'Fuel Tax Rates'!$F$66</f>
        <v>1.7415456791497693E-7</v>
      </c>
      <c r="E3" s="275">
        <f>'BFPaT-pretax-coal'!E3*'Fuel Tax Rates'!$F$66</f>
        <v>1.7485778102555627E-7</v>
      </c>
      <c r="F3" s="275">
        <f>'BFPaT-pretax-coal'!F3*'Fuel Tax Rates'!$F$66</f>
        <v>1.7544871641259761E-7</v>
      </c>
      <c r="G3" s="275">
        <f>'BFPaT-pretax-coal'!G3*'Fuel Tax Rates'!$F$66</f>
        <v>1.7609874533834323E-7</v>
      </c>
      <c r="H3" s="275">
        <f>'BFPaT-pretax-coal'!H3*'Fuel Tax Rates'!$F$66</f>
        <v>1.767487742640888E-7</v>
      </c>
      <c r="I3" s="275">
        <f>'BFPaT-pretax-coal'!I3*'Fuel Tax Rates'!$F$66</f>
        <v>1.7728061611242607E-7</v>
      </c>
      <c r="J3" s="275">
        <f>'BFPaT-pretax-coal'!J3*'Fuel Tax Rates'!$F$66</f>
        <v>1.7798973857687576E-7</v>
      </c>
      <c r="K3" s="275">
        <f>'BFPaT-pretax-coal'!K3*'Fuel Tax Rates'!$F$66</f>
        <v>1.786988610413255E-7</v>
      </c>
      <c r="L3" s="275">
        <f>'BFPaT-pretax-coal'!L3*'Fuel Tax Rates'!$F$66</f>
        <v>1.7934888996707109E-7</v>
      </c>
      <c r="M3" s="275">
        <f>'BFPaT-pretax-coal'!M3*'Fuel Tax Rates'!$F$66</f>
        <v>1.799989188928166E-7</v>
      </c>
      <c r="N3" s="275">
        <f>'BFPaT-pretax-coal'!N3*'Fuel Tax Rates'!$F$66</f>
        <v>1.8064894781856217E-7</v>
      </c>
      <c r="O3" s="275">
        <f>'BFPaT-pretax-coal'!O3*'Fuel Tax Rates'!$F$66</f>
        <v>1.8129897674430771E-7</v>
      </c>
      <c r="P3" s="275">
        <f>'BFPaT-pretax-coal'!P3*'Fuel Tax Rates'!$F$66</f>
        <v>1.819490056700533E-7</v>
      </c>
      <c r="Q3" s="275">
        <f>'BFPaT-pretax-coal'!Q3*'Fuel Tax Rates'!$F$66</f>
        <v>1.8271722167320714E-7</v>
      </c>
      <c r="R3" s="275">
        <f>'BFPaT-pretax-coal'!R3*'Fuel Tax Rates'!$F$66</f>
        <v>1.8324906352154441E-7</v>
      </c>
      <c r="S3" s="275">
        <f>'BFPaT-pretax-coal'!S3*'Fuel Tax Rates'!$F$66</f>
        <v>1.8395818598599412E-7</v>
      </c>
      <c r="T3" s="275">
        <f>'BFPaT-pretax-coal'!T3*'Fuel Tax Rates'!$F$66</f>
        <v>1.8466730845044384E-7</v>
      </c>
      <c r="U3" s="275">
        <f>'BFPaT-pretax-coal'!U3*'Fuel Tax Rates'!$F$66</f>
        <v>1.8537643091489355E-7</v>
      </c>
      <c r="V3" s="275">
        <f>'BFPaT-pretax-coal'!V3*'Fuel Tax Rates'!$F$66</f>
        <v>1.8602645984063904E-7</v>
      </c>
      <c r="W3" s="275">
        <f>'BFPaT-pretax-coal'!W3*'Fuel Tax Rates'!$F$66</f>
        <v>1.8661739522768051E-7</v>
      </c>
      <c r="X3" s="275">
        <f>'BFPaT-pretax-coal'!X3*'Fuel Tax Rates'!$F$66</f>
        <v>1.873265176921302E-7</v>
      </c>
      <c r="Y3" s="275">
        <f>'BFPaT-pretax-coal'!Y3*'Fuel Tax Rates'!$F$66</f>
        <v>1.8809473369528409E-7</v>
      </c>
      <c r="Z3" s="275">
        <f>'BFPaT-pretax-coal'!Z3*'Fuel Tax Rates'!$F$66</f>
        <v>1.888038561597338E-7</v>
      </c>
      <c r="AA3" s="275">
        <f>'BFPaT-pretax-coal'!AA3*'Fuel Tax Rates'!$F$66</f>
        <v>1.8933569800807104E-7</v>
      </c>
      <c r="AB3" s="275">
        <f>'BFPaT-pretax-coal'!AB3*'Fuel Tax Rates'!$F$66</f>
        <v>1.9004482047252081E-7</v>
      </c>
      <c r="AC3" s="275">
        <f>'BFPaT-pretax-coal'!AC3*'Fuel Tax Rates'!$F$66</f>
        <v>1.9075394293697045E-7</v>
      </c>
      <c r="AD3" s="275">
        <f>'BFPaT-pretax-coal'!AD3*'Fuel Tax Rates'!$F$66</f>
        <v>1.9152215894012431E-7</v>
      </c>
      <c r="AE3" s="275">
        <f>'BFPaT-pretax-coal'!AE3*'Fuel Tax Rates'!$F$66</f>
        <v>1.9217218786586985E-7</v>
      </c>
      <c r="AF3" s="275">
        <f>'BFPaT-pretax-coal'!AF3*'Fuel Tax Rates'!$F$66</f>
        <v>1.929994974077278E-7</v>
      </c>
      <c r="AG3" s="275">
        <f>'BFPaT-pretax-coal'!AG3*'Fuel Tax Rates'!$F$66</f>
        <v>1.9359043279476927E-7</v>
      </c>
      <c r="AH3" s="275">
        <f>'BFPaT-pretax-coal'!AH3*'Fuel Tax Rates'!$F$66</f>
        <v>1.9429955525921896E-7</v>
      </c>
    </row>
    <row r="4" spans="1:35">
      <c r="A4" s="1" t="s">
        <v>599</v>
      </c>
      <c r="B4" s="274">
        <f>'BFPaT-pretax-coal'!B4*'Fuel Tax Rates'!$F$66</f>
        <v>0</v>
      </c>
      <c r="C4" s="274">
        <f>'BFPaT-pretax-coal'!C4*'Fuel Tax Rates'!$F$66</f>
        <v>0</v>
      </c>
      <c r="D4" s="274">
        <f>'BFPaT-pretax-coal'!D4*'Fuel Tax Rates'!$F$66</f>
        <v>0</v>
      </c>
      <c r="E4" s="274">
        <f>'BFPaT-pretax-coal'!E4*'Fuel Tax Rates'!$F$66</f>
        <v>0</v>
      </c>
      <c r="F4" s="274">
        <f>'BFPaT-pretax-coal'!F4*'Fuel Tax Rates'!$F$66</f>
        <v>0</v>
      </c>
      <c r="G4" s="274">
        <f>'BFPaT-pretax-coal'!G4*'Fuel Tax Rates'!$F$66</f>
        <v>0</v>
      </c>
      <c r="H4" s="274">
        <f>'BFPaT-pretax-coal'!H4*'Fuel Tax Rates'!$F$66</f>
        <v>0</v>
      </c>
      <c r="I4" s="274">
        <f>'BFPaT-pretax-coal'!I4*'Fuel Tax Rates'!$F$66</f>
        <v>0</v>
      </c>
      <c r="J4" s="274">
        <f>'BFPaT-pretax-coal'!J4*'Fuel Tax Rates'!$F$66</f>
        <v>0</v>
      </c>
      <c r="K4" s="274">
        <f>'BFPaT-pretax-coal'!K4*'Fuel Tax Rates'!$F$66</f>
        <v>0</v>
      </c>
      <c r="L4" s="274">
        <f>'BFPaT-pretax-coal'!L4*'Fuel Tax Rates'!$F$66</f>
        <v>0</v>
      </c>
      <c r="M4" s="274">
        <f>'BFPaT-pretax-coal'!M4*'Fuel Tax Rates'!$F$66</f>
        <v>0</v>
      </c>
      <c r="N4" s="274">
        <f>'BFPaT-pretax-coal'!N4*'Fuel Tax Rates'!$F$66</f>
        <v>0</v>
      </c>
      <c r="O4" s="274">
        <f>'BFPaT-pretax-coal'!O4*'Fuel Tax Rates'!$F$66</f>
        <v>0</v>
      </c>
      <c r="P4" s="274">
        <f>'BFPaT-pretax-coal'!P4*'Fuel Tax Rates'!$F$66</f>
        <v>0</v>
      </c>
      <c r="Q4" s="274">
        <f>'BFPaT-pretax-coal'!Q4*'Fuel Tax Rates'!$F$66</f>
        <v>0</v>
      </c>
      <c r="R4" s="274">
        <f>'BFPaT-pretax-coal'!R4*'Fuel Tax Rates'!$F$66</f>
        <v>0</v>
      </c>
      <c r="S4" s="274">
        <f>'BFPaT-pretax-coal'!S4*'Fuel Tax Rates'!$F$66</f>
        <v>0</v>
      </c>
      <c r="T4" s="274">
        <f>'BFPaT-pretax-coal'!T4*'Fuel Tax Rates'!$F$66</f>
        <v>0</v>
      </c>
      <c r="U4" s="274">
        <f>'BFPaT-pretax-coal'!U4*'Fuel Tax Rates'!$F$66</f>
        <v>0</v>
      </c>
      <c r="V4" s="274">
        <f>'BFPaT-pretax-coal'!V4*'Fuel Tax Rates'!$F$66</f>
        <v>0</v>
      </c>
      <c r="W4" s="274">
        <f>'BFPaT-pretax-coal'!W4*'Fuel Tax Rates'!$F$66</f>
        <v>0</v>
      </c>
      <c r="X4" s="274">
        <f>'BFPaT-pretax-coal'!X4*'Fuel Tax Rates'!$F$66</f>
        <v>0</v>
      </c>
      <c r="Y4" s="274">
        <f>'BFPaT-pretax-coal'!Y4*'Fuel Tax Rates'!$F$66</f>
        <v>0</v>
      </c>
      <c r="Z4" s="274">
        <f>'BFPaT-pretax-coal'!Z4*'Fuel Tax Rates'!$F$66</f>
        <v>0</v>
      </c>
      <c r="AA4" s="274">
        <f>'BFPaT-pretax-coal'!AA4*'Fuel Tax Rates'!$F$66</f>
        <v>0</v>
      </c>
      <c r="AB4" s="274">
        <f>'BFPaT-pretax-coal'!AB4*'Fuel Tax Rates'!$F$66</f>
        <v>0</v>
      </c>
      <c r="AC4" s="274">
        <f>'BFPaT-pretax-coal'!AC4*'Fuel Tax Rates'!$F$66</f>
        <v>0</v>
      </c>
      <c r="AD4" s="274">
        <f>'BFPaT-pretax-coal'!AD4*'Fuel Tax Rates'!$F$66</f>
        <v>0</v>
      </c>
      <c r="AE4" s="274">
        <f>'BFPaT-pretax-coal'!AE4*'Fuel Tax Rates'!$F$66</f>
        <v>0</v>
      </c>
      <c r="AF4" s="274">
        <f>'BFPaT-pretax-coal'!AF4*'Fuel Tax Rates'!$F$66</f>
        <v>0</v>
      </c>
      <c r="AG4" s="274">
        <f>'BFPaT-pretax-coal'!AG4*'Fuel Tax Rates'!$F$66</f>
        <v>0</v>
      </c>
      <c r="AH4" s="274">
        <f>'BFPaT-pretax-coal'!AH4*'Fuel Tax Rates'!$F$66</f>
        <v>0</v>
      </c>
    </row>
    <row r="5" spans="1:35">
      <c r="A5" s="1" t="s">
        <v>600</v>
      </c>
      <c r="B5" s="274">
        <f>'BFPaT-pretax-coal'!B5*'Fuel Tax Rates'!$F$66</f>
        <v>0</v>
      </c>
      <c r="C5" s="274">
        <f>'BFPaT-pretax-coal'!C5*'Fuel Tax Rates'!$F$66</f>
        <v>0</v>
      </c>
      <c r="D5" s="274">
        <f>'BFPaT-pretax-coal'!D5*'Fuel Tax Rates'!$F$66</f>
        <v>0</v>
      </c>
      <c r="E5" s="274">
        <f>'BFPaT-pretax-coal'!E5*'Fuel Tax Rates'!$F$66</f>
        <v>0</v>
      </c>
      <c r="F5" s="274">
        <f>'BFPaT-pretax-coal'!F5*'Fuel Tax Rates'!$F$66</f>
        <v>0</v>
      </c>
      <c r="G5" s="274">
        <f>'BFPaT-pretax-coal'!G5*'Fuel Tax Rates'!$F$66</f>
        <v>0</v>
      </c>
      <c r="H5" s="274">
        <f>'BFPaT-pretax-coal'!H5*'Fuel Tax Rates'!$F$66</f>
        <v>0</v>
      </c>
      <c r="I5" s="274">
        <f>'BFPaT-pretax-coal'!I5*'Fuel Tax Rates'!$F$66</f>
        <v>0</v>
      </c>
      <c r="J5" s="274">
        <f>'BFPaT-pretax-coal'!J5*'Fuel Tax Rates'!$F$66</f>
        <v>0</v>
      </c>
      <c r="K5" s="274">
        <f>'BFPaT-pretax-coal'!K5*'Fuel Tax Rates'!$F$66</f>
        <v>0</v>
      </c>
      <c r="L5" s="274">
        <f>'BFPaT-pretax-coal'!L5*'Fuel Tax Rates'!$F$66</f>
        <v>0</v>
      </c>
      <c r="M5" s="274">
        <f>'BFPaT-pretax-coal'!M5*'Fuel Tax Rates'!$F$66</f>
        <v>0</v>
      </c>
      <c r="N5" s="274">
        <f>'BFPaT-pretax-coal'!N5*'Fuel Tax Rates'!$F$66</f>
        <v>0</v>
      </c>
      <c r="O5" s="274">
        <f>'BFPaT-pretax-coal'!O5*'Fuel Tax Rates'!$F$66</f>
        <v>0</v>
      </c>
      <c r="P5" s="274">
        <f>'BFPaT-pretax-coal'!P5*'Fuel Tax Rates'!$F$66</f>
        <v>0</v>
      </c>
      <c r="Q5" s="274">
        <f>'BFPaT-pretax-coal'!Q5*'Fuel Tax Rates'!$F$66</f>
        <v>0</v>
      </c>
      <c r="R5" s="274">
        <f>'BFPaT-pretax-coal'!R5*'Fuel Tax Rates'!$F$66</f>
        <v>0</v>
      </c>
      <c r="S5" s="274">
        <f>'BFPaT-pretax-coal'!S5*'Fuel Tax Rates'!$F$66</f>
        <v>0</v>
      </c>
      <c r="T5" s="274">
        <f>'BFPaT-pretax-coal'!T5*'Fuel Tax Rates'!$F$66</f>
        <v>0</v>
      </c>
      <c r="U5" s="274">
        <f>'BFPaT-pretax-coal'!U5*'Fuel Tax Rates'!$F$66</f>
        <v>0</v>
      </c>
      <c r="V5" s="274">
        <f>'BFPaT-pretax-coal'!V5*'Fuel Tax Rates'!$F$66</f>
        <v>0</v>
      </c>
      <c r="W5" s="274">
        <f>'BFPaT-pretax-coal'!W5*'Fuel Tax Rates'!$F$66</f>
        <v>0</v>
      </c>
      <c r="X5" s="274">
        <f>'BFPaT-pretax-coal'!X5*'Fuel Tax Rates'!$F$66</f>
        <v>0</v>
      </c>
      <c r="Y5" s="274">
        <f>'BFPaT-pretax-coal'!Y5*'Fuel Tax Rates'!$F$66</f>
        <v>0</v>
      </c>
      <c r="Z5" s="274">
        <f>'BFPaT-pretax-coal'!Z5*'Fuel Tax Rates'!$F$66</f>
        <v>0</v>
      </c>
      <c r="AA5" s="274">
        <f>'BFPaT-pretax-coal'!AA5*'Fuel Tax Rates'!$F$66</f>
        <v>0</v>
      </c>
      <c r="AB5" s="274">
        <f>'BFPaT-pretax-coal'!AB5*'Fuel Tax Rates'!$F$66</f>
        <v>0</v>
      </c>
      <c r="AC5" s="274">
        <f>'BFPaT-pretax-coal'!AC5*'Fuel Tax Rates'!$F$66</f>
        <v>0</v>
      </c>
      <c r="AD5" s="274">
        <f>'BFPaT-pretax-coal'!AD5*'Fuel Tax Rates'!$F$66</f>
        <v>0</v>
      </c>
      <c r="AE5" s="274">
        <f>'BFPaT-pretax-coal'!AE5*'Fuel Tax Rates'!$F$66</f>
        <v>0</v>
      </c>
      <c r="AF5" s="274">
        <f>'BFPaT-pretax-coal'!AF5*'Fuel Tax Rates'!$F$66</f>
        <v>0</v>
      </c>
      <c r="AG5" s="274">
        <f>'BFPaT-pretax-coal'!AG5*'Fuel Tax Rates'!$F$66</f>
        <v>0</v>
      </c>
      <c r="AH5" s="274">
        <f>'BFPaT-pretax-coal'!AH5*'Fuel Tax Rates'!$F$66</f>
        <v>0</v>
      </c>
    </row>
    <row r="6" spans="1:35">
      <c r="A6" s="1" t="s">
        <v>601</v>
      </c>
      <c r="B6" s="274">
        <f>'BFPaT-pretax-coal'!B6*'Fuel Tax Rates'!$F$66</f>
        <v>2.7298718894235182E-7</v>
      </c>
      <c r="C6" s="274">
        <f>'BFPaT-pretax-coal'!C6*'Fuel Tax Rates'!$F$66</f>
        <v>2.7435310053820345E-7</v>
      </c>
      <c r="D6" s="274">
        <f>'BFPaT-pretax-coal'!D6*'Fuel Tax Rates'!$F$66</f>
        <v>2.7513362145011882E-7</v>
      </c>
      <c r="E6" s="274">
        <f>'BFPaT-pretax-coal'!E6*'Fuel Tax Rates'!$F$66</f>
        <v>2.7610927259001293E-7</v>
      </c>
      <c r="F6" s="274">
        <f>'BFPaT-pretax-coal'!F6*'Fuel Tax Rates'!$F$66</f>
        <v>2.809875282894831E-7</v>
      </c>
      <c r="G6" s="274">
        <f>'BFPaT-pretax-coal'!G6*'Fuel Tax Rates'!$F$66</f>
        <v>2.800118771495891E-7</v>
      </c>
      <c r="H6" s="274">
        <f>'BFPaT-pretax-coal'!H6*'Fuel Tax Rates'!$F$66</f>
        <v>2.800118771495891E-7</v>
      </c>
      <c r="I6" s="274">
        <f>'BFPaT-pretax-coal'!I6*'Fuel Tax Rates'!$F$66</f>
        <v>2.7903622600969504E-7</v>
      </c>
      <c r="J6" s="274">
        <f>'BFPaT-pretax-coal'!J6*'Fuel Tax Rates'!$F$66</f>
        <v>2.7806057486980104E-7</v>
      </c>
      <c r="K6" s="274">
        <f>'BFPaT-pretax-coal'!K6*'Fuel Tax Rates'!$F$66</f>
        <v>2.7708492372990699E-7</v>
      </c>
      <c r="L6" s="274">
        <f>'BFPaT-pretax-coal'!L6*'Fuel Tax Rates'!$F$66</f>
        <v>2.7610927259001293E-7</v>
      </c>
      <c r="M6" s="274">
        <f>'BFPaT-pretax-coal'!M6*'Fuel Tax Rates'!$F$66</f>
        <v>2.7513362145011882E-7</v>
      </c>
      <c r="N6" s="274">
        <f>'BFPaT-pretax-coal'!N6*'Fuel Tax Rates'!$F$66</f>
        <v>2.7610927259001293E-7</v>
      </c>
      <c r="O6" s="274">
        <f>'BFPaT-pretax-coal'!O6*'Fuel Tax Rates'!$F$66</f>
        <v>2.7610927259001293E-7</v>
      </c>
      <c r="P6" s="274">
        <f>'BFPaT-pretax-coal'!P6*'Fuel Tax Rates'!$F$66</f>
        <v>2.7513362145011882E-7</v>
      </c>
      <c r="Q6" s="274">
        <f>'BFPaT-pretax-coal'!Q6*'Fuel Tax Rates'!$F$66</f>
        <v>2.7513362145011882E-7</v>
      </c>
      <c r="R6" s="274">
        <f>'BFPaT-pretax-coal'!R6*'Fuel Tax Rates'!$F$66</f>
        <v>2.7513362145011882E-7</v>
      </c>
      <c r="S6" s="274">
        <f>'BFPaT-pretax-coal'!S6*'Fuel Tax Rates'!$F$66</f>
        <v>2.7513362145011882E-7</v>
      </c>
      <c r="T6" s="274">
        <f>'BFPaT-pretax-coal'!T6*'Fuel Tax Rates'!$F$66</f>
        <v>2.7513362145011882E-7</v>
      </c>
      <c r="U6" s="274">
        <f>'BFPaT-pretax-coal'!U6*'Fuel Tax Rates'!$F$66</f>
        <v>2.7610927259001293E-7</v>
      </c>
      <c r="V6" s="274">
        <f>'BFPaT-pretax-coal'!V6*'Fuel Tax Rates'!$F$66</f>
        <v>2.7610927259001293E-7</v>
      </c>
      <c r="W6" s="274">
        <f>'BFPaT-pretax-coal'!W6*'Fuel Tax Rates'!$F$66</f>
        <v>2.7610927259001293E-7</v>
      </c>
      <c r="X6" s="274">
        <f>'BFPaT-pretax-coal'!X6*'Fuel Tax Rates'!$F$66</f>
        <v>2.7708492372990699E-7</v>
      </c>
      <c r="Y6" s="274">
        <f>'BFPaT-pretax-coal'!Y6*'Fuel Tax Rates'!$F$66</f>
        <v>2.7708492372990699E-7</v>
      </c>
      <c r="Z6" s="274">
        <f>'BFPaT-pretax-coal'!Z6*'Fuel Tax Rates'!$F$66</f>
        <v>2.7708492372990699E-7</v>
      </c>
      <c r="AA6" s="274">
        <f>'BFPaT-pretax-coal'!AA6*'Fuel Tax Rates'!$F$66</f>
        <v>2.7806057486980104E-7</v>
      </c>
      <c r="AB6" s="274">
        <f>'BFPaT-pretax-coal'!AB6*'Fuel Tax Rates'!$F$66</f>
        <v>2.7806057486980104E-7</v>
      </c>
      <c r="AC6" s="274">
        <f>'BFPaT-pretax-coal'!AC6*'Fuel Tax Rates'!$F$66</f>
        <v>2.7903622600969504E-7</v>
      </c>
      <c r="AD6" s="274">
        <f>'BFPaT-pretax-coal'!AD6*'Fuel Tax Rates'!$F$66</f>
        <v>2.7903622600969504E-7</v>
      </c>
      <c r="AE6" s="274">
        <f>'BFPaT-pretax-coal'!AE6*'Fuel Tax Rates'!$F$66</f>
        <v>2.800118771495891E-7</v>
      </c>
      <c r="AF6" s="274">
        <f>'BFPaT-pretax-coal'!AF6*'Fuel Tax Rates'!$F$66</f>
        <v>2.809875282894831E-7</v>
      </c>
      <c r="AG6" s="274">
        <f>'BFPaT-pretax-coal'!AG6*'Fuel Tax Rates'!$F$66</f>
        <v>2.8196317942937721E-7</v>
      </c>
      <c r="AH6" s="274">
        <f>'BFPaT-pretax-coal'!AH6*'Fuel Tax Rates'!$F$66</f>
        <v>2.8293883056927121E-7</v>
      </c>
    </row>
    <row r="7" spans="1:35">
      <c r="A7" s="1" t="s">
        <v>602</v>
      </c>
      <c r="B7" s="274">
        <f>'BFPaT-pretax-coal'!B7*'Fuel Tax Rates'!$F$66</f>
        <v>0</v>
      </c>
      <c r="C7" s="274">
        <f>'BFPaT-pretax-coal'!C7*'Fuel Tax Rates'!$F$66</f>
        <v>0</v>
      </c>
      <c r="D7" s="274">
        <f>'BFPaT-pretax-coal'!D7*'Fuel Tax Rates'!$F$66</f>
        <v>0</v>
      </c>
      <c r="E7" s="274">
        <f>'BFPaT-pretax-coal'!E7*'Fuel Tax Rates'!$F$66</f>
        <v>0</v>
      </c>
      <c r="F7" s="274">
        <f>'BFPaT-pretax-coal'!F7*'Fuel Tax Rates'!$F$66</f>
        <v>0</v>
      </c>
      <c r="G7" s="274">
        <f>'BFPaT-pretax-coal'!G7*'Fuel Tax Rates'!$F$66</f>
        <v>0</v>
      </c>
      <c r="H7" s="274">
        <f>'BFPaT-pretax-coal'!H7*'Fuel Tax Rates'!$F$66</f>
        <v>0</v>
      </c>
      <c r="I7" s="274">
        <f>'BFPaT-pretax-coal'!I7*'Fuel Tax Rates'!$F$66</f>
        <v>0</v>
      </c>
      <c r="J7" s="274">
        <f>'BFPaT-pretax-coal'!J7*'Fuel Tax Rates'!$F$66</f>
        <v>0</v>
      </c>
      <c r="K7" s="274">
        <f>'BFPaT-pretax-coal'!K7*'Fuel Tax Rates'!$F$66</f>
        <v>0</v>
      </c>
      <c r="L7" s="274">
        <f>'BFPaT-pretax-coal'!L7*'Fuel Tax Rates'!$F$66</f>
        <v>0</v>
      </c>
      <c r="M7" s="274">
        <f>'BFPaT-pretax-coal'!M7*'Fuel Tax Rates'!$F$66</f>
        <v>0</v>
      </c>
      <c r="N7" s="274">
        <f>'BFPaT-pretax-coal'!N7*'Fuel Tax Rates'!$F$66</f>
        <v>0</v>
      </c>
      <c r="O7" s="274">
        <f>'BFPaT-pretax-coal'!O7*'Fuel Tax Rates'!$F$66</f>
        <v>0</v>
      </c>
      <c r="P7" s="274">
        <f>'BFPaT-pretax-coal'!P7*'Fuel Tax Rates'!$F$66</f>
        <v>0</v>
      </c>
      <c r="Q7" s="274">
        <f>'BFPaT-pretax-coal'!Q7*'Fuel Tax Rates'!$F$66</f>
        <v>0</v>
      </c>
      <c r="R7" s="274">
        <f>'BFPaT-pretax-coal'!R7*'Fuel Tax Rates'!$F$66</f>
        <v>0</v>
      </c>
      <c r="S7" s="274">
        <f>'BFPaT-pretax-coal'!S7*'Fuel Tax Rates'!$F$66</f>
        <v>0</v>
      </c>
      <c r="T7" s="274">
        <f>'BFPaT-pretax-coal'!T7*'Fuel Tax Rates'!$F$66</f>
        <v>0</v>
      </c>
      <c r="U7" s="274">
        <f>'BFPaT-pretax-coal'!U7*'Fuel Tax Rates'!$F$66</f>
        <v>0</v>
      </c>
      <c r="V7" s="274">
        <f>'BFPaT-pretax-coal'!V7*'Fuel Tax Rates'!$F$66</f>
        <v>0</v>
      </c>
      <c r="W7" s="274">
        <f>'BFPaT-pretax-coal'!W7*'Fuel Tax Rates'!$F$66</f>
        <v>0</v>
      </c>
      <c r="X7" s="274">
        <f>'BFPaT-pretax-coal'!X7*'Fuel Tax Rates'!$F$66</f>
        <v>0</v>
      </c>
      <c r="Y7" s="274">
        <f>'BFPaT-pretax-coal'!Y7*'Fuel Tax Rates'!$F$66</f>
        <v>0</v>
      </c>
      <c r="Z7" s="274">
        <f>'BFPaT-pretax-coal'!Z7*'Fuel Tax Rates'!$F$66</f>
        <v>0</v>
      </c>
      <c r="AA7" s="274">
        <f>'BFPaT-pretax-coal'!AA7*'Fuel Tax Rates'!$F$66</f>
        <v>0</v>
      </c>
      <c r="AB7" s="274">
        <f>'BFPaT-pretax-coal'!AB7*'Fuel Tax Rates'!$F$66</f>
        <v>0</v>
      </c>
      <c r="AC7" s="274">
        <f>'BFPaT-pretax-coal'!AC7*'Fuel Tax Rates'!$F$66</f>
        <v>0</v>
      </c>
      <c r="AD7" s="274">
        <f>'BFPaT-pretax-coal'!AD7*'Fuel Tax Rates'!$F$66</f>
        <v>0</v>
      </c>
      <c r="AE7" s="274">
        <f>'BFPaT-pretax-coal'!AE7*'Fuel Tax Rates'!$F$66</f>
        <v>0</v>
      </c>
      <c r="AF7" s="274">
        <f>'BFPaT-pretax-coal'!AF7*'Fuel Tax Rates'!$F$66</f>
        <v>0</v>
      </c>
      <c r="AG7" s="274">
        <f>'BFPaT-pretax-coal'!AG7*'Fuel Tax Rates'!$F$66</f>
        <v>0</v>
      </c>
      <c r="AH7" s="274">
        <f>'BFPaT-pretax-coal'!AH7*'Fuel Tax Rates'!$F$66</f>
        <v>0</v>
      </c>
    </row>
    <row r="8" spans="1:35">
      <c r="A8" s="1" t="s">
        <v>603</v>
      </c>
      <c r="B8" s="274">
        <f>'BFPaT-pretax-coal'!B8*'Fuel Tax Rates'!$F$66</f>
        <v>0</v>
      </c>
      <c r="C8" s="274">
        <f>'BFPaT-pretax-coal'!C8*'Fuel Tax Rates'!$F$66</f>
        <v>0</v>
      </c>
      <c r="D8" s="274">
        <f>'BFPaT-pretax-coal'!D8*'Fuel Tax Rates'!$F$66</f>
        <v>0</v>
      </c>
      <c r="E8" s="274">
        <f>'BFPaT-pretax-coal'!E8*'Fuel Tax Rates'!$F$66</f>
        <v>0</v>
      </c>
      <c r="F8" s="274">
        <f>'BFPaT-pretax-coal'!F8*'Fuel Tax Rates'!$F$66</f>
        <v>0</v>
      </c>
      <c r="G8" s="274">
        <f>'BFPaT-pretax-coal'!G8*'Fuel Tax Rates'!$F$66</f>
        <v>0</v>
      </c>
      <c r="H8" s="274">
        <f>'BFPaT-pretax-coal'!H8*'Fuel Tax Rates'!$F$66</f>
        <v>0</v>
      </c>
      <c r="I8" s="274">
        <f>'BFPaT-pretax-coal'!I8*'Fuel Tax Rates'!$F$66</f>
        <v>0</v>
      </c>
      <c r="J8" s="274">
        <f>'BFPaT-pretax-coal'!J8*'Fuel Tax Rates'!$F$66</f>
        <v>0</v>
      </c>
      <c r="K8" s="274">
        <f>'BFPaT-pretax-coal'!K8*'Fuel Tax Rates'!$F$66</f>
        <v>0</v>
      </c>
      <c r="L8" s="274">
        <f>'BFPaT-pretax-coal'!L8*'Fuel Tax Rates'!$F$66</f>
        <v>0</v>
      </c>
      <c r="M8" s="274">
        <f>'BFPaT-pretax-coal'!M8*'Fuel Tax Rates'!$F$66</f>
        <v>0</v>
      </c>
      <c r="N8" s="274">
        <f>'BFPaT-pretax-coal'!N8*'Fuel Tax Rates'!$F$66</f>
        <v>0</v>
      </c>
      <c r="O8" s="274">
        <f>'BFPaT-pretax-coal'!O8*'Fuel Tax Rates'!$F$66</f>
        <v>0</v>
      </c>
      <c r="P8" s="274">
        <f>'BFPaT-pretax-coal'!P8*'Fuel Tax Rates'!$F$66</f>
        <v>0</v>
      </c>
      <c r="Q8" s="274">
        <f>'BFPaT-pretax-coal'!Q8*'Fuel Tax Rates'!$F$66</f>
        <v>0</v>
      </c>
      <c r="R8" s="274">
        <f>'BFPaT-pretax-coal'!R8*'Fuel Tax Rates'!$F$66</f>
        <v>0</v>
      </c>
      <c r="S8" s="274">
        <f>'BFPaT-pretax-coal'!S8*'Fuel Tax Rates'!$F$66</f>
        <v>0</v>
      </c>
      <c r="T8" s="274">
        <f>'BFPaT-pretax-coal'!T8*'Fuel Tax Rates'!$F$66</f>
        <v>0</v>
      </c>
      <c r="U8" s="274">
        <f>'BFPaT-pretax-coal'!U8*'Fuel Tax Rates'!$F$66</f>
        <v>0</v>
      </c>
      <c r="V8" s="274">
        <f>'BFPaT-pretax-coal'!V8*'Fuel Tax Rates'!$F$66</f>
        <v>0</v>
      </c>
      <c r="W8" s="274">
        <f>'BFPaT-pretax-coal'!W8*'Fuel Tax Rates'!$F$66</f>
        <v>0</v>
      </c>
      <c r="X8" s="274">
        <f>'BFPaT-pretax-coal'!X8*'Fuel Tax Rates'!$F$66</f>
        <v>0</v>
      </c>
      <c r="Y8" s="274">
        <f>'BFPaT-pretax-coal'!Y8*'Fuel Tax Rates'!$F$66</f>
        <v>0</v>
      </c>
      <c r="Z8" s="274">
        <f>'BFPaT-pretax-coal'!Z8*'Fuel Tax Rates'!$F$66</f>
        <v>0</v>
      </c>
      <c r="AA8" s="274">
        <f>'BFPaT-pretax-coal'!AA8*'Fuel Tax Rates'!$F$66</f>
        <v>0</v>
      </c>
      <c r="AB8" s="274">
        <f>'BFPaT-pretax-coal'!AB8*'Fuel Tax Rates'!$F$66</f>
        <v>0</v>
      </c>
      <c r="AC8" s="274">
        <f>'BFPaT-pretax-coal'!AC8*'Fuel Tax Rates'!$F$66</f>
        <v>0</v>
      </c>
      <c r="AD8" s="274">
        <f>'BFPaT-pretax-coal'!AD8*'Fuel Tax Rates'!$F$66</f>
        <v>0</v>
      </c>
      <c r="AE8" s="274">
        <f>'BFPaT-pretax-coal'!AE8*'Fuel Tax Rates'!$F$66</f>
        <v>0</v>
      </c>
      <c r="AF8" s="274">
        <f>'BFPaT-pretax-coal'!AF8*'Fuel Tax Rates'!$F$66</f>
        <v>0</v>
      </c>
      <c r="AG8" s="274">
        <f>'BFPaT-pretax-coal'!AG8*'Fuel Tax Rates'!$F$66</f>
        <v>0</v>
      </c>
      <c r="AH8" s="274">
        <f>'BFPaT-pretax-coal'!AH8*'Fuel Tax Rates'!$F$66</f>
        <v>0</v>
      </c>
    </row>
    <row r="9" spans="1:35">
      <c r="A9" s="1" t="s">
        <v>604</v>
      </c>
      <c r="B9" s="274">
        <f>'BFPaT-pretax-coal'!B9*'Fuel Tax Rates'!$F$66</f>
        <v>0</v>
      </c>
      <c r="C9" s="274">
        <f>'BFPaT-pretax-coal'!C9*'Fuel Tax Rates'!$F$66</f>
        <v>0</v>
      </c>
      <c r="D9" s="274">
        <f>'BFPaT-pretax-coal'!D9*'Fuel Tax Rates'!$F$66</f>
        <v>0</v>
      </c>
      <c r="E9" s="274">
        <f>'BFPaT-pretax-coal'!E9*'Fuel Tax Rates'!$F$66</f>
        <v>0</v>
      </c>
      <c r="F9" s="274">
        <f>'BFPaT-pretax-coal'!F9*'Fuel Tax Rates'!$F$66</f>
        <v>0</v>
      </c>
      <c r="G9" s="274">
        <f>'BFPaT-pretax-coal'!G9*'Fuel Tax Rates'!$F$66</f>
        <v>0</v>
      </c>
      <c r="H9" s="274">
        <f>'BFPaT-pretax-coal'!H9*'Fuel Tax Rates'!$F$66</f>
        <v>0</v>
      </c>
      <c r="I9" s="274">
        <f>'BFPaT-pretax-coal'!I9*'Fuel Tax Rates'!$F$66</f>
        <v>0</v>
      </c>
      <c r="J9" s="274">
        <f>'BFPaT-pretax-coal'!J9*'Fuel Tax Rates'!$F$66</f>
        <v>0</v>
      </c>
      <c r="K9" s="274">
        <f>'BFPaT-pretax-coal'!K9*'Fuel Tax Rates'!$F$66</f>
        <v>0</v>
      </c>
      <c r="L9" s="274">
        <f>'BFPaT-pretax-coal'!L9*'Fuel Tax Rates'!$F$66</f>
        <v>0</v>
      </c>
      <c r="M9" s="274">
        <f>'BFPaT-pretax-coal'!M9*'Fuel Tax Rates'!$F$66</f>
        <v>0</v>
      </c>
      <c r="N9" s="274">
        <f>'BFPaT-pretax-coal'!N9*'Fuel Tax Rates'!$F$66</f>
        <v>0</v>
      </c>
      <c r="O9" s="274">
        <f>'BFPaT-pretax-coal'!O9*'Fuel Tax Rates'!$F$66</f>
        <v>0</v>
      </c>
      <c r="P9" s="274">
        <f>'BFPaT-pretax-coal'!P9*'Fuel Tax Rates'!$F$66</f>
        <v>0</v>
      </c>
      <c r="Q9" s="274">
        <f>'BFPaT-pretax-coal'!Q9*'Fuel Tax Rates'!$F$66</f>
        <v>0</v>
      </c>
      <c r="R9" s="274">
        <f>'BFPaT-pretax-coal'!R9*'Fuel Tax Rates'!$F$66</f>
        <v>0</v>
      </c>
      <c r="S9" s="274">
        <f>'BFPaT-pretax-coal'!S9*'Fuel Tax Rates'!$F$66</f>
        <v>0</v>
      </c>
      <c r="T9" s="274">
        <f>'BFPaT-pretax-coal'!T9*'Fuel Tax Rates'!$F$66</f>
        <v>0</v>
      </c>
      <c r="U9" s="274">
        <f>'BFPaT-pretax-coal'!U9*'Fuel Tax Rates'!$F$66</f>
        <v>0</v>
      </c>
      <c r="V9" s="274">
        <f>'BFPaT-pretax-coal'!V9*'Fuel Tax Rates'!$F$66</f>
        <v>0</v>
      </c>
      <c r="W9" s="274">
        <f>'BFPaT-pretax-coal'!W9*'Fuel Tax Rates'!$F$66</f>
        <v>0</v>
      </c>
      <c r="X9" s="274">
        <f>'BFPaT-pretax-coal'!X9*'Fuel Tax Rates'!$F$66</f>
        <v>0</v>
      </c>
      <c r="Y9" s="274">
        <f>'BFPaT-pretax-coal'!Y9*'Fuel Tax Rates'!$F$66</f>
        <v>0</v>
      </c>
      <c r="Z9" s="274">
        <f>'BFPaT-pretax-coal'!Z9*'Fuel Tax Rates'!$F$66</f>
        <v>0</v>
      </c>
      <c r="AA9" s="274">
        <f>'BFPaT-pretax-coal'!AA9*'Fuel Tax Rates'!$F$66</f>
        <v>0</v>
      </c>
      <c r="AB9" s="274">
        <f>'BFPaT-pretax-coal'!AB9*'Fuel Tax Rates'!$F$66</f>
        <v>0</v>
      </c>
      <c r="AC9" s="274">
        <f>'BFPaT-pretax-coal'!AC9*'Fuel Tax Rates'!$F$66</f>
        <v>0</v>
      </c>
      <c r="AD9" s="274">
        <f>'BFPaT-pretax-coal'!AD9*'Fuel Tax Rates'!$F$66</f>
        <v>0</v>
      </c>
      <c r="AE9" s="274">
        <f>'BFPaT-pretax-coal'!AE9*'Fuel Tax Rates'!$F$66</f>
        <v>0</v>
      </c>
      <c r="AF9" s="274">
        <f>'BFPaT-pretax-coal'!AF9*'Fuel Tax Rates'!$F$66</f>
        <v>0</v>
      </c>
      <c r="AG9" s="274">
        <f>'BFPaT-pretax-coal'!AG9*'Fuel Tax Rates'!$F$66</f>
        <v>0</v>
      </c>
      <c r="AH9" s="274">
        <f>'BFPaT-pretax-coal'!AH9*'Fuel Tax Rates'!$F$66</f>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'BFPaT-pretax-natgas'!B2*'Fuel Tax Rates'!B100</f>
        <v>8.0809661454870163E-7</v>
      </c>
      <c r="C2" s="3">
        <f>'BFPaT-pretax-natgas'!C2*'Fuel Tax Rates'!C100</f>
        <v>7.6171485241557399E-7</v>
      </c>
      <c r="D2" s="3">
        <f>'BFPaT-pretax-natgas'!D2*'Fuel Tax Rates'!D100</f>
        <v>8.9869809897778831E-7</v>
      </c>
      <c r="E2" s="3">
        <f>'BFPaT-pretax-natgas'!E2*'Fuel Tax Rates'!E100</f>
        <v>8.8866215695846141E-7</v>
      </c>
      <c r="F2" s="3">
        <f>'BFPaT-pretax-natgas'!F2*'Fuel Tax Rates'!F100</f>
        <v>8.7007885407243147E-7</v>
      </c>
      <c r="G2" s="3">
        <f>'BFPaT-pretax-natgas'!G2*'Fuel Tax Rates'!G100</f>
        <v>9.2656067920311578E-7</v>
      </c>
      <c r="H2" s="3">
        <f>'BFPaT-pretax-natgas'!H2*'Fuel Tax Rates'!H100</f>
        <v>9.7613608920955786E-7</v>
      </c>
      <c r="I2" s="3">
        <f>'BFPaT-pretax-natgas'!I2*'Fuel Tax Rates'!I100</f>
        <v>1.0313010860547771E-6</v>
      </c>
      <c r="J2" s="3">
        <f>'BFPaT-pretax-natgas'!J2*'Fuel Tax Rates'!J100</f>
        <v>1.0853513449466088E-6</v>
      </c>
      <c r="K2" s="3">
        <f>'BFPaT-pretax-natgas'!K2*'Fuel Tax Rates'!K100</f>
        <v>1.1391004176613158E-6</v>
      </c>
      <c r="L2" s="3">
        <f>'BFPaT-pretax-natgas'!L2*'Fuel Tax Rates'!L100</f>
        <v>1.1871863416568687E-6</v>
      </c>
      <c r="M2" s="3">
        <f>'BFPaT-pretax-natgas'!M2*'Fuel Tax Rates'!M100</f>
        <v>1.2355732160423386E-6</v>
      </c>
      <c r="N2" s="3">
        <f>'BFPaT-pretax-natgas'!N2*'Fuel Tax Rates'!N100</f>
        <v>1.2831720776851475E-6</v>
      </c>
      <c r="O2" s="3">
        <f>'BFPaT-pretax-natgas'!O2*'Fuel Tax Rates'!O100</f>
        <v>1.273514101582171E-6</v>
      </c>
      <c r="P2" s="3">
        <f>'BFPaT-pretax-natgas'!P2*'Fuel Tax Rates'!P100</f>
        <v>1.26138985134016E-6</v>
      </c>
      <c r="Q2" s="3">
        <f>'BFPaT-pretax-natgas'!Q2*'Fuel Tax Rates'!Q100</f>
        <v>1.2533480963974873E-6</v>
      </c>
      <c r="R2" s="3">
        <f>'BFPaT-pretax-natgas'!R2*'Fuel Tax Rates'!R100</f>
        <v>1.2464351191222358E-6</v>
      </c>
      <c r="S2" s="3">
        <f>'BFPaT-pretax-natgas'!S2*'Fuel Tax Rates'!S100</f>
        <v>1.2408212548404077E-6</v>
      </c>
      <c r="T2" s="3">
        <f>'BFPaT-pretax-natgas'!T2*'Fuel Tax Rates'!T100</f>
        <v>1.2340556213246849E-6</v>
      </c>
      <c r="U2" s="3">
        <f>'BFPaT-pretax-natgas'!U2*'Fuel Tax Rates'!U100</f>
        <v>1.2301958768179642E-6</v>
      </c>
      <c r="V2" s="3">
        <f>'BFPaT-pretax-natgas'!V2*'Fuel Tax Rates'!V100</f>
        <v>1.2265230082821904E-6</v>
      </c>
      <c r="W2" s="3">
        <f>'BFPaT-pretax-natgas'!W2*'Fuel Tax Rates'!W100</f>
        <v>1.2242991999286092E-6</v>
      </c>
      <c r="X2" s="3">
        <f>'BFPaT-pretax-natgas'!X2*'Fuel Tax Rates'!X100</f>
        <v>1.2219179066776029E-6</v>
      </c>
      <c r="Y2" s="3">
        <f>'BFPaT-pretax-natgas'!Y2*'Fuel Tax Rates'!Y100</f>
        <v>1.2198063970892002E-6</v>
      </c>
      <c r="Z2" s="3">
        <f>'BFPaT-pretax-natgas'!Z2*'Fuel Tax Rates'!Z100</f>
        <v>1.2176296162547173E-6</v>
      </c>
      <c r="AA2" s="3">
        <f>'BFPaT-pretax-natgas'!AA2*'Fuel Tax Rates'!AA100</f>
        <v>1.2161983652904266E-6</v>
      </c>
      <c r="AB2" s="3">
        <f>'BFPaT-pretax-natgas'!AB2*'Fuel Tax Rates'!AB100</f>
        <v>1.2152116361728533E-6</v>
      </c>
      <c r="AC2" s="3">
        <f>'BFPaT-pretax-natgas'!AC2*'Fuel Tax Rates'!AC100</f>
        <v>1.214154573389269E-6</v>
      </c>
      <c r="AD2" s="3">
        <f>'BFPaT-pretax-natgas'!AD2*'Fuel Tax Rates'!AD100</f>
        <v>1.2128115985744078E-6</v>
      </c>
      <c r="AE2" s="3">
        <f>'BFPaT-pretax-natgas'!AE2*'Fuel Tax Rates'!AE100</f>
        <v>1.2113659865354542E-6</v>
      </c>
      <c r="AF2" s="3">
        <f>'BFPaT-pretax-natgas'!AF2*'Fuel Tax Rates'!AF100</f>
        <v>1.2089617206175127E-6</v>
      </c>
      <c r="AG2" s="3">
        <f>'BFPaT-pretax-natgas'!AG2*'Fuel Tax Rates'!AG100</f>
        <v>1.2064339782798468E-6</v>
      </c>
      <c r="AH2" s="3">
        <f>'BFPaT-pretax-natgas'!AH2*'Fuel Tax Rates'!AH100</f>
        <v>1.2032714335385628E-6</v>
      </c>
    </row>
    <row r="3" spans="1:34">
      <c r="A3" s="1" t="s">
        <v>598</v>
      </c>
      <c r="B3" s="3">
        <f>'BFPaT-pretax-natgas'!B3*'Fuel Tax Rates'!B$101</f>
        <v>2.9974069294115374E-7</v>
      </c>
      <c r="C3" s="3">
        <f>'BFPaT-pretax-natgas'!C3*'Fuel Tax Rates'!C$101</f>
        <v>2.1290989420481808E-7</v>
      </c>
      <c r="D3" s="3">
        <f>'BFPaT-pretax-natgas'!D3*'Fuel Tax Rates'!D$101</f>
        <v>2.7233217511891173E-7</v>
      </c>
      <c r="E3" s="3">
        <f>'BFPaT-pretax-natgas'!E3*'Fuel Tax Rates'!E$101</f>
        <v>3.0213620767646707E-7</v>
      </c>
      <c r="F3" s="3">
        <f>'BFPaT-pretax-natgas'!F3*'Fuel Tax Rates'!F$101</f>
        <v>3.3712915949753198E-7</v>
      </c>
      <c r="G3" s="3">
        <f>'BFPaT-pretax-natgas'!G3*'Fuel Tax Rates'!G$101</f>
        <v>3.9129510383940233E-7</v>
      </c>
      <c r="H3" s="3">
        <f>'BFPaT-pretax-natgas'!H3*'Fuel Tax Rates'!H$101</f>
        <v>4.3859229157597379E-7</v>
      </c>
      <c r="I3" s="3">
        <f>'BFPaT-pretax-natgas'!I3*'Fuel Tax Rates'!I$101</f>
        <v>4.8456801264997538E-7</v>
      </c>
      <c r="J3" s="3">
        <f>'BFPaT-pretax-natgas'!J3*'Fuel Tax Rates'!J$101</f>
        <v>5.2937924680268597E-7</v>
      </c>
      <c r="K3" s="3">
        <f>'BFPaT-pretax-natgas'!K3*'Fuel Tax Rates'!K$101</f>
        <v>5.7188879543337752E-7</v>
      </c>
      <c r="L3" s="3">
        <f>'BFPaT-pretax-natgas'!L3*'Fuel Tax Rates'!L$101</f>
        <v>6.1213372947103427E-7</v>
      </c>
      <c r="M3" s="3">
        <f>'BFPaT-pretax-natgas'!M3*'Fuel Tax Rates'!M$101</f>
        <v>6.5035901449649813E-7</v>
      </c>
      <c r="N3" s="3">
        <f>'BFPaT-pretax-natgas'!N3*'Fuel Tax Rates'!N$101</f>
        <v>6.8787929932674623E-7</v>
      </c>
      <c r="O3" s="3">
        <f>'BFPaT-pretax-natgas'!O3*'Fuel Tax Rates'!O$101</f>
        <v>6.7969396342007111E-7</v>
      </c>
      <c r="P3" s="3">
        <f>'BFPaT-pretax-natgas'!P3*'Fuel Tax Rates'!P$101</f>
        <v>6.722953104670917E-7</v>
      </c>
      <c r="Q3" s="3">
        <f>'BFPaT-pretax-natgas'!Q3*'Fuel Tax Rates'!Q$101</f>
        <v>6.6517344968644178E-7</v>
      </c>
      <c r="R3" s="3">
        <f>'BFPaT-pretax-natgas'!R3*'Fuel Tax Rates'!R$101</f>
        <v>6.5903103990920792E-7</v>
      </c>
      <c r="S3" s="3">
        <f>'BFPaT-pretax-natgas'!S3*'Fuel Tax Rates'!S$101</f>
        <v>6.5368044469465869E-7</v>
      </c>
      <c r="T3" s="3">
        <f>'BFPaT-pretax-natgas'!T3*'Fuel Tax Rates'!T$101</f>
        <v>6.4939017445497868E-7</v>
      </c>
      <c r="U3" s="3">
        <f>'BFPaT-pretax-natgas'!U3*'Fuel Tax Rates'!U$101</f>
        <v>6.4577592008401352E-7</v>
      </c>
      <c r="V3" s="3">
        <f>'BFPaT-pretax-natgas'!V3*'Fuel Tax Rates'!V$101</f>
        <v>6.4236169869829752E-7</v>
      </c>
      <c r="W3" s="3">
        <f>'BFPaT-pretax-natgas'!W3*'Fuel Tax Rates'!W$101</f>
        <v>6.4030795198064252E-7</v>
      </c>
      <c r="X3" s="3">
        <f>'BFPaT-pretax-natgas'!X3*'Fuel Tax Rates'!X$101</f>
        <v>6.3795346013997508E-7</v>
      </c>
      <c r="Y3" s="3">
        <f>'BFPaT-pretax-natgas'!Y3*'Fuel Tax Rates'!Y$101</f>
        <v>6.3603988240043161E-7</v>
      </c>
      <c r="Z3" s="3">
        <f>'BFPaT-pretax-natgas'!Z3*'Fuel Tax Rates'!Z$101</f>
        <v>6.3443591338900079E-7</v>
      </c>
      <c r="AA3" s="3">
        <f>'BFPaT-pretax-natgas'!AA3*'Fuel Tax Rates'!AA$101</f>
        <v>6.3324705612833391E-7</v>
      </c>
      <c r="AB3" s="3">
        <f>'BFPaT-pretax-natgas'!AB3*'Fuel Tax Rates'!AB$101</f>
        <v>6.3223546946002738E-7</v>
      </c>
      <c r="AC3" s="3">
        <f>'BFPaT-pretax-natgas'!AC3*'Fuel Tax Rates'!AC$101</f>
        <v>6.3122112888647829E-7</v>
      </c>
      <c r="AD3" s="3">
        <f>'BFPaT-pretax-natgas'!AD3*'Fuel Tax Rates'!AD$101</f>
        <v>6.3009763658503508E-7</v>
      </c>
      <c r="AE3" s="3">
        <f>'BFPaT-pretax-natgas'!AE3*'Fuel Tax Rates'!AE$101</f>
        <v>6.2903309611574347E-7</v>
      </c>
      <c r="AF3" s="3">
        <f>'BFPaT-pretax-natgas'!AF3*'Fuel Tax Rates'!AF$101</f>
        <v>6.2738351096975174E-7</v>
      </c>
      <c r="AG3" s="3">
        <f>'BFPaT-pretax-natgas'!AG3*'Fuel Tax Rates'!AG$101</f>
        <v>6.2567532746378216E-7</v>
      </c>
      <c r="AH3" s="3">
        <f>'BFPaT-pretax-natgas'!AH3*'Fuel Tax Rates'!AH$101</f>
        <v>6.2344872533752185E-7</v>
      </c>
    </row>
    <row r="4" spans="1:34">
      <c r="A4" s="1" t="s">
        <v>599</v>
      </c>
      <c r="B4" s="3">
        <f>'BFPaT-pretax-natgas'!B4*'Fuel Tax Rates'!B$101</f>
        <v>7.8413065813347172E-7</v>
      </c>
      <c r="C4" s="3">
        <f>'BFPaT-pretax-natgas'!C4*'Fuel Tax Rates'!C$101</f>
        <v>7.146366139896329E-7</v>
      </c>
      <c r="D4" s="3">
        <f>'BFPaT-pretax-natgas'!D4*'Fuel Tax Rates'!D$101</f>
        <v>8.0175921885913882E-7</v>
      </c>
      <c r="E4" s="3">
        <f>'BFPaT-pretax-natgas'!E4*'Fuel Tax Rates'!E$101</f>
        <v>8.3460637954569608E-7</v>
      </c>
      <c r="F4" s="3">
        <f>'BFPaT-pretax-natgas'!F4*'Fuel Tax Rates'!F$101</f>
        <v>8.6161528839244414E-7</v>
      </c>
      <c r="G4" s="3">
        <f>'BFPaT-pretax-natgas'!G4*'Fuel Tax Rates'!G$101</f>
        <v>9.1663129518765936E-7</v>
      </c>
      <c r="H4" s="3">
        <f>'BFPaT-pretax-natgas'!H4*'Fuel Tax Rates'!H$101</f>
        <v>9.6390666512056024E-7</v>
      </c>
      <c r="I4" s="3">
        <f>'BFPaT-pretax-natgas'!I4*'Fuel Tax Rates'!I$101</f>
        <v>1.0096688512080252E-6</v>
      </c>
      <c r="J4" s="3">
        <f>'BFPaT-pretax-natgas'!J4*'Fuel Tax Rates'!J$101</f>
        <v>1.0544087050675335E-6</v>
      </c>
      <c r="K4" s="3">
        <f>'BFPaT-pretax-natgas'!K4*'Fuel Tax Rates'!K$101</f>
        <v>1.0990118151031692E-6</v>
      </c>
      <c r="L4" s="3">
        <f>'BFPaT-pretax-natgas'!L4*'Fuel Tax Rates'!L$101</f>
        <v>1.1412214077339583E-6</v>
      </c>
      <c r="M4" s="3">
        <f>'BFPaT-pretax-natgas'!M4*'Fuel Tax Rates'!M$101</f>
        <v>1.1812826289373617E-6</v>
      </c>
      <c r="N4" s="3">
        <f>'BFPaT-pretax-natgas'!N4*'Fuel Tax Rates'!N$101</f>
        <v>1.2199867610286823E-6</v>
      </c>
      <c r="O4" s="3">
        <f>'BFPaT-pretax-natgas'!O4*'Fuel Tax Rates'!O$101</f>
        <v>1.2100070752713231E-6</v>
      </c>
      <c r="P4" s="3">
        <f>'BFPaT-pretax-natgas'!P4*'Fuel Tax Rates'!P$101</f>
        <v>1.2027382345212117E-6</v>
      </c>
      <c r="Q4" s="3">
        <f>'BFPaT-pretax-natgas'!Q4*'Fuel Tax Rates'!Q$101</f>
        <v>1.1951445543977038E-6</v>
      </c>
      <c r="R4" s="3">
        <f>'BFPaT-pretax-natgas'!R4*'Fuel Tax Rates'!R$101</f>
        <v>1.1897429300105275E-6</v>
      </c>
      <c r="S4" s="3">
        <f>'BFPaT-pretax-natgas'!S4*'Fuel Tax Rates'!S$101</f>
        <v>1.1848145210709711E-6</v>
      </c>
      <c r="T4" s="3">
        <f>'BFPaT-pretax-natgas'!T4*'Fuel Tax Rates'!T$101</f>
        <v>1.1810613971292058E-6</v>
      </c>
      <c r="U4" s="3">
        <f>'BFPaT-pretax-natgas'!U4*'Fuel Tax Rates'!U$101</f>
        <v>1.1760166359894238E-6</v>
      </c>
      <c r="V4" s="3">
        <f>'BFPaT-pretax-natgas'!V4*'Fuel Tax Rates'!V$101</f>
        <v>1.1717254019368628E-6</v>
      </c>
      <c r="W4" s="3">
        <f>'BFPaT-pretax-natgas'!W4*'Fuel Tax Rates'!W$101</f>
        <v>1.1685344361857915E-6</v>
      </c>
      <c r="X4" s="3">
        <f>'BFPaT-pretax-natgas'!X4*'Fuel Tax Rates'!X$101</f>
        <v>1.1657392602153867E-6</v>
      </c>
      <c r="Y4" s="3">
        <f>'BFPaT-pretax-natgas'!Y4*'Fuel Tax Rates'!Y$101</f>
        <v>1.1634311692633127E-6</v>
      </c>
      <c r="Z4" s="3">
        <f>'BFPaT-pretax-natgas'!Z4*'Fuel Tax Rates'!Z$101</f>
        <v>1.1625135575865651E-6</v>
      </c>
      <c r="AA4" s="3">
        <f>'BFPaT-pretax-natgas'!AA4*'Fuel Tax Rates'!AA$101</f>
        <v>1.1598931492403032E-6</v>
      </c>
      <c r="AB4" s="3">
        <f>'BFPaT-pretax-natgas'!AB4*'Fuel Tax Rates'!AB$101</f>
        <v>1.1576727670428018E-6</v>
      </c>
      <c r="AC4" s="3">
        <f>'BFPaT-pretax-natgas'!AC4*'Fuel Tax Rates'!AC$101</f>
        <v>1.1562994802657825E-6</v>
      </c>
      <c r="AD4" s="3">
        <f>'BFPaT-pretax-natgas'!AD4*'Fuel Tax Rates'!AD$101</f>
        <v>1.1548841488214886E-6</v>
      </c>
      <c r="AE4" s="3">
        <f>'BFPaT-pretax-natgas'!AE4*'Fuel Tax Rates'!AE$101</f>
        <v>1.153314823286058E-6</v>
      </c>
      <c r="AF4" s="3">
        <f>'BFPaT-pretax-natgas'!AF4*'Fuel Tax Rates'!AF$101</f>
        <v>1.1512540999225988E-6</v>
      </c>
      <c r="AG4" s="3">
        <f>'BFPaT-pretax-natgas'!AG4*'Fuel Tax Rates'!AG$101</f>
        <v>1.1489823078625258E-6</v>
      </c>
      <c r="AH4" s="3">
        <f>'BFPaT-pretax-natgas'!AH4*'Fuel Tax Rates'!AH$101</f>
        <v>1.1463206450587127E-6</v>
      </c>
    </row>
    <row r="5" spans="1:34">
      <c r="A5" s="1" t="s">
        <v>600</v>
      </c>
      <c r="B5" s="3">
        <f>'BFPaT-pretax-natgas'!B5*'Fuel Tax Rates'!B$101</f>
        <v>5.9523418692298084E-7</v>
      </c>
      <c r="C5" s="3">
        <f>'BFPaT-pretax-natgas'!C5*'Fuel Tax Rates'!C$101</f>
        <v>4.9694132788939947E-7</v>
      </c>
      <c r="D5" s="3">
        <f>'BFPaT-pretax-natgas'!D5*'Fuel Tax Rates'!D$101</f>
        <v>5.6224196190407633E-7</v>
      </c>
      <c r="E5" s="3">
        <f>'BFPaT-pretax-natgas'!E5*'Fuel Tax Rates'!E$101</f>
        <v>5.9776744003405408E-7</v>
      </c>
      <c r="F5" s="3">
        <f>'BFPaT-pretax-natgas'!F5*'Fuel Tax Rates'!F$101</f>
        <v>6.2866603567665052E-7</v>
      </c>
      <c r="G5" s="3">
        <f>'BFPaT-pretax-natgas'!G5*'Fuel Tax Rates'!G$101</f>
        <v>6.8584922067454707E-7</v>
      </c>
      <c r="H5" s="3">
        <f>'BFPaT-pretax-natgas'!H5*'Fuel Tax Rates'!H$101</f>
        <v>7.3469227917464695E-7</v>
      </c>
      <c r="I5" s="3">
        <f>'BFPaT-pretax-natgas'!I5*'Fuel Tax Rates'!I$101</f>
        <v>7.8115050125915888E-7</v>
      </c>
      <c r="J5" s="3">
        <f>'BFPaT-pretax-natgas'!J5*'Fuel Tax Rates'!J$101</f>
        <v>8.2658491755066499E-7</v>
      </c>
      <c r="K5" s="3">
        <f>'BFPaT-pretax-natgas'!K5*'Fuel Tax Rates'!K$101</f>
        <v>8.717362896786954E-7</v>
      </c>
      <c r="L5" s="3">
        <f>'BFPaT-pretax-natgas'!L5*'Fuel Tax Rates'!L$101</f>
        <v>9.1521471810402313E-7</v>
      </c>
      <c r="M5" s="3">
        <f>'BFPaT-pretax-natgas'!M5*'Fuel Tax Rates'!M$101</f>
        <v>9.5650747917163724E-7</v>
      </c>
      <c r="N5" s="3">
        <f>'BFPaT-pretax-natgas'!N5*'Fuel Tax Rates'!N$101</f>
        <v>9.9628753908201894E-7</v>
      </c>
      <c r="O5" s="3">
        <f>'BFPaT-pretax-natgas'!O5*'Fuel Tax Rates'!O$101</f>
        <v>9.873772884359749E-7</v>
      </c>
      <c r="P5" s="3">
        <f>'BFPaT-pretax-natgas'!P5*'Fuel Tax Rates'!P$101</f>
        <v>9.803522154492478E-7</v>
      </c>
      <c r="Q5" s="3">
        <f>'BFPaT-pretax-natgas'!Q5*'Fuel Tax Rates'!Q$101</f>
        <v>9.7336267815783379E-7</v>
      </c>
      <c r="R5" s="3">
        <f>'BFPaT-pretax-natgas'!R5*'Fuel Tax Rates'!R$101</f>
        <v>9.6848137905660322E-7</v>
      </c>
      <c r="S5" s="3">
        <f>'BFPaT-pretax-natgas'!S5*'Fuel Tax Rates'!S$101</f>
        <v>9.6405113910775075E-7</v>
      </c>
      <c r="T5" s="3">
        <f>'BFPaT-pretax-natgas'!T5*'Fuel Tax Rates'!T$101</f>
        <v>9.6059579748276056E-7</v>
      </c>
      <c r="U5" s="3">
        <f>'BFPaT-pretax-natgas'!U5*'Fuel Tax Rates'!U$101</f>
        <v>9.5616366073690145E-7</v>
      </c>
      <c r="V5" s="3">
        <f>'BFPaT-pretax-natgas'!V5*'Fuel Tax Rates'!V$101</f>
        <v>9.5196497159455026E-7</v>
      </c>
      <c r="W5" s="3">
        <f>'BFPaT-pretax-natgas'!W5*'Fuel Tax Rates'!W$101</f>
        <v>9.4845819745123211E-7</v>
      </c>
      <c r="X5" s="3">
        <f>'BFPaT-pretax-natgas'!X5*'Fuel Tax Rates'!X$101</f>
        <v>9.4578286293818311E-7</v>
      </c>
      <c r="Y5" s="3">
        <f>'BFPaT-pretax-natgas'!Y5*'Fuel Tax Rates'!Y$101</f>
        <v>9.4341337094190683E-7</v>
      </c>
      <c r="Z5" s="3">
        <f>'BFPaT-pretax-natgas'!Z5*'Fuel Tax Rates'!Z$101</f>
        <v>9.4202847978543768E-7</v>
      </c>
      <c r="AA5" s="3">
        <f>'BFPaT-pretax-natgas'!AA5*'Fuel Tax Rates'!AA$101</f>
        <v>9.3949444314322197E-7</v>
      </c>
      <c r="AB5" s="3">
        <f>'BFPaT-pretax-natgas'!AB5*'Fuel Tax Rates'!AB$101</f>
        <v>9.3703127705873839E-7</v>
      </c>
      <c r="AC5" s="3">
        <f>'BFPaT-pretax-natgas'!AC5*'Fuel Tax Rates'!AC$101</f>
        <v>9.3525532843598503E-7</v>
      </c>
      <c r="AD5" s="3">
        <f>'BFPaT-pretax-natgas'!AD5*'Fuel Tax Rates'!AD$101</f>
        <v>9.3336314818582068E-7</v>
      </c>
      <c r="AE5" s="3">
        <f>'BFPaT-pretax-natgas'!AE5*'Fuel Tax Rates'!AE$101</f>
        <v>9.313311117247905E-7</v>
      </c>
      <c r="AF5" s="3">
        <f>'BFPaT-pretax-natgas'!AF5*'Fuel Tax Rates'!AF$101</f>
        <v>9.2873070114052645E-7</v>
      </c>
      <c r="AG5" s="3">
        <f>'BFPaT-pretax-natgas'!AG5*'Fuel Tax Rates'!AG$101</f>
        <v>9.2587190930277707E-7</v>
      </c>
      <c r="AH5" s="3">
        <f>'BFPaT-pretax-natgas'!AH5*'Fuel Tax Rates'!AH$101</f>
        <v>9.2254847454326865E-7</v>
      </c>
    </row>
    <row r="6" spans="1:34">
      <c r="A6" s="1" t="s">
        <v>601</v>
      </c>
      <c r="B6" s="3">
        <f>'BFPaT-pretax-natgas'!B6*'Fuel Tax Rates'!B$101</f>
        <v>3.1946970334043781E-7</v>
      </c>
      <c r="C6" s="3">
        <f>'BFPaT-pretax-natgas'!C6*'Fuel Tax Rates'!C$101</f>
        <v>2.2692367883866482E-7</v>
      </c>
      <c r="D6" s="3">
        <f>'BFPaT-pretax-natgas'!D6*'Fuel Tax Rates'!D$101</f>
        <v>2.9025714974368004E-7</v>
      </c>
      <c r="E6" s="3">
        <f>'BFPaT-pretax-natgas'!E6*'Fuel Tax Rates'!E$101</f>
        <v>3.220228914789213E-7</v>
      </c>
      <c r="F6" s="3">
        <f>'BFPaT-pretax-natgas'!F6*'Fuel Tax Rates'!F$101</f>
        <v>3.5931908849370765E-7</v>
      </c>
      <c r="G6" s="3">
        <f>'BFPaT-pretax-natgas'!G6*'Fuel Tax Rates'!G$101</f>
        <v>4.1705024938566315E-7</v>
      </c>
      <c r="H6" s="3">
        <f>'BFPaT-pretax-natgas'!H6*'Fuel Tax Rates'!H$101</f>
        <v>4.6746055032536888E-7</v>
      </c>
      <c r="I6" s="3">
        <f>'BFPaT-pretax-natgas'!I6*'Fuel Tax Rates'!I$101</f>
        <v>5.1646240532294025E-7</v>
      </c>
      <c r="J6" s="3">
        <f>'BFPaT-pretax-natgas'!J6*'Fuel Tax Rates'!J$101</f>
        <v>5.64223126567072E-7</v>
      </c>
      <c r="K6" s="3">
        <f>'BFPaT-pretax-natgas'!K6*'Fuel Tax Rates'!K$101</f>
        <v>6.0953066474924702E-7</v>
      </c>
      <c r="L6" s="3">
        <f>'BFPaT-pretax-natgas'!L6*'Fuel Tax Rates'!L$101</f>
        <v>6.5242453081664112E-7</v>
      </c>
      <c r="M6" s="3">
        <f>'BFPaT-pretax-natgas'!M6*'Fuel Tax Rates'!M$101</f>
        <v>6.9316581404836448E-7</v>
      </c>
      <c r="N6" s="3">
        <f>'BFPaT-pretax-natgas'!N6*'Fuel Tax Rates'!N$101</f>
        <v>7.3315569378858823E-7</v>
      </c>
      <c r="O6" s="3">
        <f>'BFPaT-pretax-natgas'!O6*'Fuel Tax Rates'!O$101</f>
        <v>7.244315969427833E-7</v>
      </c>
      <c r="P6" s="3">
        <f>'BFPaT-pretax-natgas'!P6*'Fuel Tax Rates'!P$101</f>
        <v>7.165459627273742E-7</v>
      </c>
      <c r="Q6" s="3">
        <f>'BFPaT-pretax-natgas'!Q6*'Fuel Tax Rates'!Q$101</f>
        <v>7.0895533921709624E-7</v>
      </c>
      <c r="R6" s="3">
        <f>'BFPaT-pretax-natgas'!R6*'Fuel Tax Rates'!R$101</f>
        <v>7.0240863443012378E-7</v>
      </c>
      <c r="S6" s="3">
        <f>'BFPaT-pretax-natgas'!S6*'Fuel Tax Rates'!S$101</f>
        <v>6.9670586164637509E-7</v>
      </c>
      <c r="T6" s="3">
        <f>'BFPaT-pretax-natgas'!T6*'Fuel Tax Rates'!T$101</f>
        <v>6.9213320470322853E-7</v>
      </c>
      <c r="U6" s="3">
        <f>'BFPaT-pretax-natgas'!U6*'Fuel Tax Rates'!U$101</f>
        <v>6.8828105916916915E-7</v>
      </c>
      <c r="V6" s="3">
        <f>'BFPaT-pretax-natgas'!V6*'Fuel Tax Rates'!V$101</f>
        <v>6.8464211284349506E-7</v>
      </c>
      <c r="W6" s="3">
        <f>'BFPaT-pretax-natgas'!W6*'Fuel Tax Rates'!W$101</f>
        <v>6.8245318798251718E-7</v>
      </c>
      <c r="X6" s="3">
        <f>'BFPaT-pretax-natgas'!X6*'Fuel Tax Rates'!X$101</f>
        <v>6.7994372287627881E-7</v>
      </c>
      <c r="Y6" s="3">
        <f>'BFPaT-pretax-natgas'!Y6*'Fuel Tax Rates'!Y$101</f>
        <v>6.7790419295202243E-7</v>
      </c>
      <c r="Z6" s="3">
        <f>'BFPaT-pretax-natgas'!Z6*'Fuel Tax Rates'!Z$101</f>
        <v>6.761946502829206E-7</v>
      </c>
      <c r="AA6" s="3">
        <f>'BFPaT-pretax-natgas'!AA6*'Fuel Tax Rates'!AA$101</f>
        <v>6.7492754212802644E-7</v>
      </c>
      <c r="AB6" s="3">
        <f>'BFPaT-pretax-natgas'!AB6*'Fuel Tax Rates'!AB$101</f>
        <v>6.738493725620059E-7</v>
      </c>
      <c r="AC6" s="3">
        <f>'BFPaT-pretax-natgas'!AC6*'Fuel Tax Rates'!AC$101</f>
        <v>6.727682678279833E-7</v>
      </c>
      <c r="AD6" s="3">
        <f>'BFPaT-pretax-natgas'!AD6*'Fuel Tax Rates'!AD$101</f>
        <v>6.7157082697093629E-7</v>
      </c>
      <c r="AE6" s="3">
        <f>'BFPaT-pretax-natgas'!AE6*'Fuel Tax Rates'!AE$101</f>
        <v>6.7043621817097186E-7</v>
      </c>
      <c r="AF6" s="3">
        <f>'BFPaT-pretax-natgas'!AF6*'Fuel Tax Rates'!AF$101</f>
        <v>6.6867805690146336E-7</v>
      </c>
      <c r="AG6" s="3">
        <f>'BFPaT-pretax-natgas'!AG6*'Fuel Tax Rates'!AG$101</f>
        <v>6.668574403126765E-7</v>
      </c>
      <c r="AH6" s="3">
        <f>'BFPaT-pretax-natgas'!AH6*'Fuel Tax Rates'!AH$101</f>
        <v>6.6448428265512345E-7</v>
      </c>
    </row>
    <row r="7" spans="1:34">
      <c r="A7" s="1" t="s">
        <v>602</v>
      </c>
      <c r="B7" s="3">
        <f>'BFPaT-pretax-natgas'!B7*'Fuel Tax Rates'!B$101</f>
        <v>2.9974069294115374E-7</v>
      </c>
      <c r="C7" s="3">
        <f>'BFPaT-pretax-natgas'!C7*'Fuel Tax Rates'!C$101</f>
        <v>2.1290989420481808E-7</v>
      </c>
      <c r="D7" s="3">
        <f>'BFPaT-pretax-natgas'!D7*'Fuel Tax Rates'!D$101</f>
        <v>2.7233217511891173E-7</v>
      </c>
      <c r="E7" s="3">
        <f>'BFPaT-pretax-natgas'!E7*'Fuel Tax Rates'!E$101</f>
        <v>3.0213620767646707E-7</v>
      </c>
      <c r="F7" s="3">
        <f>'BFPaT-pretax-natgas'!F7*'Fuel Tax Rates'!F$101</f>
        <v>3.3712915949753198E-7</v>
      </c>
      <c r="G7" s="3">
        <f>'BFPaT-pretax-natgas'!G7*'Fuel Tax Rates'!G$101</f>
        <v>3.9129510383940233E-7</v>
      </c>
      <c r="H7" s="3">
        <f>'BFPaT-pretax-natgas'!H7*'Fuel Tax Rates'!H$101</f>
        <v>4.3859229157597379E-7</v>
      </c>
      <c r="I7" s="3">
        <f>'BFPaT-pretax-natgas'!I7*'Fuel Tax Rates'!I$101</f>
        <v>4.8456801264997538E-7</v>
      </c>
      <c r="J7" s="3">
        <f>'BFPaT-pretax-natgas'!J7*'Fuel Tax Rates'!J$101</f>
        <v>5.2937924680268597E-7</v>
      </c>
      <c r="K7" s="3">
        <f>'BFPaT-pretax-natgas'!K7*'Fuel Tax Rates'!K$101</f>
        <v>5.7188879543337752E-7</v>
      </c>
      <c r="L7" s="3">
        <f>'BFPaT-pretax-natgas'!L7*'Fuel Tax Rates'!L$101</f>
        <v>6.1213372947103427E-7</v>
      </c>
      <c r="M7" s="3">
        <f>'BFPaT-pretax-natgas'!M7*'Fuel Tax Rates'!M$101</f>
        <v>6.5035901449649813E-7</v>
      </c>
      <c r="N7" s="3">
        <f>'BFPaT-pretax-natgas'!N7*'Fuel Tax Rates'!N$101</f>
        <v>6.8787929932674623E-7</v>
      </c>
      <c r="O7" s="3">
        <f>'BFPaT-pretax-natgas'!O7*'Fuel Tax Rates'!O$101</f>
        <v>6.7969396342007111E-7</v>
      </c>
      <c r="P7" s="3">
        <f>'BFPaT-pretax-natgas'!P7*'Fuel Tax Rates'!P$101</f>
        <v>6.722953104670917E-7</v>
      </c>
      <c r="Q7" s="3">
        <f>'BFPaT-pretax-natgas'!Q7*'Fuel Tax Rates'!Q$101</f>
        <v>6.6517344968644178E-7</v>
      </c>
      <c r="R7" s="3">
        <f>'BFPaT-pretax-natgas'!R7*'Fuel Tax Rates'!R$101</f>
        <v>6.5903103990920792E-7</v>
      </c>
      <c r="S7" s="3">
        <f>'BFPaT-pretax-natgas'!S7*'Fuel Tax Rates'!S$101</f>
        <v>6.5368044469465869E-7</v>
      </c>
      <c r="T7" s="3">
        <f>'BFPaT-pretax-natgas'!T7*'Fuel Tax Rates'!T$101</f>
        <v>6.4939017445497868E-7</v>
      </c>
      <c r="U7" s="3">
        <f>'BFPaT-pretax-natgas'!U7*'Fuel Tax Rates'!U$101</f>
        <v>6.4577592008401352E-7</v>
      </c>
      <c r="V7" s="3">
        <f>'BFPaT-pretax-natgas'!V7*'Fuel Tax Rates'!V$101</f>
        <v>6.4236169869829752E-7</v>
      </c>
      <c r="W7" s="3">
        <f>'BFPaT-pretax-natgas'!W7*'Fuel Tax Rates'!W$101</f>
        <v>6.4030795198064252E-7</v>
      </c>
      <c r="X7" s="3">
        <f>'BFPaT-pretax-natgas'!X7*'Fuel Tax Rates'!X$101</f>
        <v>6.3795346013997508E-7</v>
      </c>
      <c r="Y7" s="3">
        <f>'BFPaT-pretax-natgas'!Y7*'Fuel Tax Rates'!Y$101</f>
        <v>6.3603988240043161E-7</v>
      </c>
      <c r="Z7" s="3">
        <f>'BFPaT-pretax-natgas'!Z7*'Fuel Tax Rates'!Z$101</f>
        <v>6.3443591338900079E-7</v>
      </c>
      <c r="AA7" s="3">
        <f>'BFPaT-pretax-natgas'!AA7*'Fuel Tax Rates'!AA$101</f>
        <v>6.3324705612833391E-7</v>
      </c>
      <c r="AB7" s="3">
        <f>'BFPaT-pretax-natgas'!AB7*'Fuel Tax Rates'!AB$101</f>
        <v>6.3223546946002738E-7</v>
      </c>
      <c r="AC7" s="3">
        <f>'BFPaT-pretax-natgas'!AC7*'Fuel Tax Rates'!AC$101</f>
        <v>6.3122112888647829E-7</v>
      </c>
      <c r="AD7" s="3">
        <f>'BFPaT-pretax-natgas'!AD7*'Fuel Tax Rates'!AD$101</f>
        <v>6.3009763658503508E-7</v>
      </c>
      <c r="AE7" s="3">
        <f>'BFPaT-pretax-natgas'!AE7*'Fuel Tax Rates'!AE$101</f>
        <v>6.2903309611574347E-7</v>
      </c>
      <c r="AF7" s="3">
        <f>'BFPaT-pretax-natgas'!AF7*'Fuel Tax Rates'!AF$101</f>
        <v>6.2738351096975174E-7</v>
      </c>
      <c r="AG7" s="3">
        <f>'BFPaT-pretax-natgas'!AG7*'Fuel Tax Rates'!AG$101</f>
        <v>6.2567532746378216E-7</v>
      </c>
      <c r="AH7" s="3">
        <f>'BFPaT-pretax-natgas'!AH7*'Fuel Tax Rates'!AH$101</f>
        <v>6.2344872533752185E-7</v>
      </c>
    </row>
    <row r="8" spans="1:34">
      <c r="A8" s="1" t="s">
        <v>603</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604</v>
      </c>
      <c r="B9" s="3">
        <f>'BFPaT-pretax-natgas'!B9*'Fuel Tax Rates'!B$101</f>
        <v>3.1946970334043781E-7</v>
      </c>
      <c r="C9" s="3">
        <f>'BFPaT-pretax-natgas'!C9*'Fuel Tax Rates'!C$101</f>
        <v>2.2692367883866482E-7</v>
      </c>
      <c r="D9" s="3">
        <f>'BFPaT-pretax-natgas'!D9*'Fuel Tax Rates'!D$101</f>
        <v>2.9025714974368004E-7</v>
      </c>
      <c r="E9" s="3">
        <f>'BFPaT-pretax-natgas'!E9*'Fuel Tax Rates'!E$101</f>
        <v>3.220228914789213E-7</v>
      </c>
      <c r="F9" s="3">
        <f>'BFPaT-pretax-natgas'!F9*'Fuel Tax Rates'!F$101</f>
        <v>3.5931908849370765E-7</v>
      </c>
      <c r="G9" s="3">
        <f>'BFPaT-pretax-natgas'!G9*'Fuel Tax Rates'!G$101</f>
        <v>4.1705024938566315E-7</v>
      </c>
      <c r="H9" s="3">
        <f>'BFPaT-pretax-natgas'!H9*'Fuel Tax Rates'!H$101</f>
        <v>4.6746055032536888E-7</v>
      </c>
      <c r="I9" s="3">
        <f>'BFPaT-pretax-natgas'!I9*'Fuel Tax Rates'!I$101</f>
        <v>5.1646240532294025E-7</v>
      </c>
      <c r="J9" s="3">
        <f>'BFPaT-pretax-natgas'!J9*'Fuel Tax Rates'!J$101</f>
        <v>5.64223126567072E-7</v>
      </c>
      <c r="K9" s="3">
        <f>'BFPaT-pretax-natgas'!K9*'Fuel Tax Rates'!K$101</f>
        <v>6.0953066474924702E-7</v>
      </c>
      <c r="L9" s="3">
        <f>'BFPaT-pretax-natgas'!L9*'Fuel Tax Rates'!L$101</f>
        <v>6.5242453081664112E-7</v>
      </c>
      <c r="M9" s="3">
        <f>'BFPaT-pretax-natgas'!M9*'Fuel Tax Rates'!M$101</f>
        <v>6.9316581404836448E-7</v>
      </c>
      <c r="N9" s="3">
        <f>'BFPaT-pretax-natgas'!N9*'Fuel Tax Rates'!N$101</f>
        <v>7.3315569378858823E-7</v>
      </c>
      <c r="O9" s="3">
        <f>'BFPaT-pretax-natgas'!O9*'Fuel Tax Rates'!O$101</f>
        <v>7.244315969427833E-7</v>
      </c>
      <c r="P9" s="3">
        <f>'BFPaT-pretax-natgas'!P9*'Fuel Tax Rates'!P$101</f>
        <v>7.165459627273742E-7</v>
      </c>
      <c r="Q9" s="3">
        <f>'BFPaT-pretax-natgas'!Q9*'Fuel Tax Rates'!Q$101</f>
        <v>7.0895533921709624E-7</v>
      </c>
      <c r="R9" s="3">
        <f>'BFPaT-pretax-natgas'!R9*'Fuel Tax Rates'!R$101</f>
        <v>7.0240863443012378E-7</v>
      </c>
      <c r="S9" s="3">
        <f>'BFPaT-pretax-natgas'!S9*'Fuel Tax Rates'!S$101</f>
        <v>6.9670586164637509E-7</v>
      </c>
      <c r="T9" s="3">
        <f>'BFPaT-pretax-natgas'!T9*'Fuel Tax Rates'!T$101</f>
        <v>6.9213320470322853E-7</v>
      </c>
      <c r="U9" s="3">
        <f>'BFPaT-pretax-natgas'!U9*'Fuel Tax Rates'!U$101</f>
        <v>6.8828105916916915E-7</v>
      </c>
      <c r="V9" s="3">
        <f>'BFPaT-pretax-natgas'!V9*'Fuel Tax Rates'!V$101</f>
        <v>6.8464211284349506E-7</v>
      </c>
      <c r="W9" s="3">
        <f>'BFPaT-pretax-natgas'!W9*'Fuel Tax Rates'!W$101</f>
        <v>6.8245318798251718E-7</v>
      </c>
      <c r="X9" s="3">
        <f>'BFPaT-pretax-natgas'!X9*'Fuel Tax Rates'!X$101</f>
        <v>6.7994372287627881E-7</v>
      </c>
      <c r="Y9" s="3">
        <f>'BFPaT-pretax-natgas'!Y9*'Fuel Tax Rates'!Y$101</f>
        <v>6.7790419295202243E-7</v>
      </c>
      <c r="Z9" s="3">
        <f>'BFPaT-pretax-natgas'!Z9*'Fuel Tax Rates'!Z$101</f>
        <v>6.761946502829206E-7</v>
      </c>
      <c r="AA9" s="3">
        <f>'BFPaT-pretax-natgas'!AA9*'Fuel Tax Rates'!AA$101</f>
        <v>6.7492754212802644E-7</v>
      </c>
      <c r="AB9" s="3">
        <f>'BFPaT-pretax-natgas'!AB9*'Fuel Tax Rates'!AB$101</f>
        <v>6.738493725620059E-7</v>
      </c>
      <c r="AC9" s="3">
        <f>'BFPaT-pretax-natgas'!AC9*'Fuel Tax Rates'!AC$101</f>
        <v>6.727682678279833E-7</v>
      </c>
      <c r="AD9" s="3">
        <f>'BFPaT-pretax-natgas'!AD9*'Fuel Tax Rates'!AD$101</f>
        <v>6.7157082697093629E-7</v>
      </c>
      <c r="AE9" s="3">
        <f>'BFPaT-pretax-natgas'!AE9*'Fuel Tax Rates'!AE$101</f>
        <v>6.7043621817097186E-7</v>
      </c>
      <c r="AF9" s="3">
        <f>'BFPaT-pretax-natgas'!AF9*'Fuel Tax Rates'!AF$101</f>
        <v>6.6867805690146336E-7</v>
      </c>
      <c r="AG9" s="3">
        <f>'BFPaT-pretax-natgas'!AG9*'Fuel Tax Rates'!AG$101</f>
        <v>6.668574403126765E-7</v>
      </c>
      <c r="AH9" s="3">
        <f>'BFPaT-pretax-natgas'!AH9*'Fuel Tax Rates'!AH$101</f>
        <v>6.6448428265512345E-7</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3">
        <f>'BFPaT-pretax-nuclear'!B3*'Fuel Tax Rates'!$F$66</f>
        <v>6.7319928652688662E-8</v>
      </c>
      <c r="C3" s="3">
        <f>'BFPaT-pretax-nuclear'!C3*'Fuel Tax Rates'!$F$66</f>
        <v>6.7319928652688662E-8</v>
      </c>
      <c r="D3" s="3">
        <f>'BFPaT-pretax-nuclear'!D3*'Fuel Tax Rates'!$F$66</f>
        <v>6.7319928652688662E-8</v>
      </c>
      <c r="E3" s="3">
        <f>'BFPaT-pretax-nuclear'!E3*'Fuel Tax Rates'!$F$66</f>
        <v>6.7319928652688662E-8</v>
      </c>
      <c r="F3" s="3">
        <f>'BFPaT-pretax-nuclear'!F3*'Fuel Tax Rates'!$F$66</f>
        <v>6.7319928652688662E-8</v>
      </c>
      <c r="G3" s="3">
        <f>'BFPaT-pretax-nuclear'!G3*'Fuel Tax Rates'!$F$66</f>
        <v>6.7319928652688662E-8</v>
      </c>
      <c r="H3" s="3">
        <f>'BFPaT-pretax-nuclear'!H3*'Fuel Tax Rates'!$F$66</f>
        <v>6.7319928652688662E-8</v>
      </c>
      <c r="I3" s="3">
        <f>'BFPaT-pretax-nuclear'!I3*'Fuel Tax Rates'!$F$66</f>
        <v>6.7319928652688662E-8</v>
      </c>
      <c r="J3" s="3">
        <f>'BFPaT-pretax-nuclear'!J3*'Fuel Tax Rates'!$F$66</f>
        <v>6.7319928652688662E-8</v>
      </c>
      <c r="K3" s="3">
        <f>'BFPaT-pretax-nuclear'!K3*'Fuel Tax Rates'!$F$66</f>
        <v>6.8295579792582704E-8</v>
      </c>
      <c r="L3" s="3">
        <f>'BFPaT-pretax-nuclear'!L3*'Fuel Tax Rates'!$F$66</f>
        <v>6.8295579792582704E-8</v>
      </c>
      <c r="M3" s="3">
        <f>'BFPaT-pretax-nuclear'!M3*'Fuel Tax Rates'!$F$66</f>
        <v>6.8295579792582704E-8</v>
      </c>
      <c r="N3" s="3">
        <f>'BFPaT-pretax-nuclear'!N3*'Fuel Tax Rates'!$F$66</f>
        <v>6.8295579792582704E-8</v>
      </c>
      <c r="O3" s="3">
        <f>'BFPaT-pretax-nuclear'!O3*'Fuel Tax Rates'!$F$66</f>
        <v>6.8295579792582704E-8</v>
      </c>
      <c r="P3" s="3">
        <f>'BFPaT-pretax-nuclear'!P3*'Fuel Tax Rates'!$F$66</f>
        <v>6.8295579792582704E-8</v>
      </c>
      <c r="Q3" s="3">
        <f>'BFPaT-pretax-nuclear'!Q3*'Fuel Tax Rates'!$F$66</f>
        <v>6.9271230932476747E-8</v>
      </c>
      <c r="R3" s="3">
        <f>'BFPaT-pretax-nuclear'!R3*'Fuel Tax Rates'!$F$66</f>
        <v>6.9271230932476747E-8</v>
      </c>
      <c r="S3" s="3">
        <f>'BFPaT-pretax-nuclear'!S3*'Fuel Tax Rates'!$F$66</f>
        <v>6.9271230932476747E-8</v>
      </c>
      <c r="T3" s="3">
        <f>'BFPaT-pretax-nuclear'!T3*'Fuel Tax Rates'!$F$66</f>
        <v>6.9271230932476747E-8</v>
      </c>
      <c r="U3" s="3">
        <f>'BFPaT-pretax-nuclear'!U3*'Fuel Tax Rates'!$F$66</f>
        <v>6.9271230932476747E-8</v>
      </c>
      <c r="V3" s="3">
        <f>'BFPaT-pretax-nuclear'!V3*'Fuel Tax Rates'!$F$66</f>
        <v>6.9271230932476747E-8</v>
      </c>
      <c r="W3" s="3">
        <f>'BFPaT-pretax-nuclear'!W3*'Fuel Tax Rates'!$F$66</f>
        <v>7.0246882072370775E-8</v>
      </c>
      <c r="X3" s="3">
        <f>'BFPaT-pretax-nuclear'!X3*'Fuel Tax Rates'!$F$66</f>
        <v>7.0246882072370775E-8</v>
      </c>
      <c r="Y3" s="3">
        <f>'BFPaT-pretax-nuclear'!Y3*'Fuel Tax Rates'!$F$66</f>
        <v>7.0246882072370775E-8</v>
      </c>
      <c r="Z3" s="3">
        <f>'BFPaT-pretax-nuclear'!Z3*'Fuel Tax Rates'!$F$66</f>
        <v>7.0246882072370775E-8</v>
      </c>
      <c r="AA3" s="3">
        <f>'BFPaT-pretax-nuclear'!AA3*'Fuel Tax Rates'!$F$66</f>
        <v>7.0246882072370775E-8</v>
      </c>
      <c r="AB3" s="3">
        <f>'BFPaT-pretax-nuclear'!AB3*'Fuel Tax Rates'!$F$66</f>
        <v>7.1222533212264817E-8</v>
      </c>
      <c r="AC3" s="3">
        <f>'BFPaT-pretax-nuclear'!AC3*'Fuel Tax Rates'!$F$66</f>
        <v>7.1222533212264817E-8</v>
      </c>
      <c r="AD3" s="3">
        <f>'BFPaT-pretax-nuclear'!AD3*'Fuel Tax Rates'!$F$66</f>
        <v>7.1222533212264817E-8</v>
      </c>
      <c r="AE3" s="3">
        <f>'BFPaT-pretax-nuclear'!AE3*'Fuel Tax Rates'!$F$66</f>
        <v>7.1222533212264817E-8</v>
      </c>
      <c r="AF3" s="3">
        <f>'BFPaT-pretax-nuclear'!AF3*'Fuel Tax Rates'!$F$66</f>
        <v>7.1222533212264817E-8</v>
      </c>
      <c r="AG3" s="3">
        <f>'BFPaT-pretax-nuclear'!AG3*'Fuel Tax Rates'!$F$66</f>
        <v>7.2198184352158859E-8</v>
      </c>
      <c r="AH3" s="3">
        <f>'BFPaT-pretax-nuclear'!AH3*'Fuel Tax Rates'!$F$66</f>
        <v>7.2198184352158859E-8</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5"/>
  <cols>
    <col min="1" max="1" width="41.42578125" customWidth="1"/>
    <col min="2" max="26" width="10"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599</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600</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601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602</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603</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604</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'BFPaT-pretax-petdies'!B2*'Fuel Tax Rates'!B$93</f>
        <v>3.1942778540744516E-6</v>
      </c>
      <c r="C2" s="3">
        <f>'BFPaT-pretax-petdies'!C2*'Fuel Tax Rates'!C$93</f>
        <v>3.1458875779085783E-6</v>
      </c>
      <c r="D2" s="3">
        <f>'BFPaT-pretax-petdies'!D2*'Fuel Tax Rates'!D$93</f>
        <v>2.7760213194111859E-6</v>
      </c>
      <c r="E2" s="3">
        <f>'BFPaT-pretax-petdies'!E2*'Fuel Tax Rates'!E$93</f>
        <v>3.169047070260003E-6</v>
      </c>
      <c r="F2" s="3">
        <f>'BFPaT-pretax-petdies'!F2*'Fuel Tax Rates'!F$93</f>
        <v>3.2119740445530068E-6</v>
      </c>
      <c r="G2" s="3">
        <f>'BFPaT-pretax-petdies'!G2*'Fuel Tax Rates'!G$93</f>
        <v>3.3074988313287854E-6</v>
      </c>
      <c r="H2" s="3">
        <f>'BFPaT-pretax-petdies'!H2*'Fuel Tax Rates'!H$93</f>
        <v>3.3703304113884527E-6</v>
      </c>
      <c r="I2" s="3">
        <f>'BFPaT-pretax-petdies'!I2*'Fuel Tax Rates'!I$93</f>
        <v>3.4354714453441944E-6</v>
      </c>
      <c r="J2" s="3">
        <f>'BFPaT-pretax-petdies'!J2*'Fuel Tax Rates'!J$93</f>
        <v>3.5004897895617001E-6</v>
      </c>
      <c r="K2" s="3">
        <f>'BFPaT-pretax-petdies'!K2*'Fuel Tax Rates'!K$93</f>
        <v>3.5541196392542591E-6</v>
      </c>
      <c r="L2" s="3">
        <f>'BFPaT-pretax-petdies'!L2*'Fuel Tax Rates'!L$93</f>
        <v>3.604220354711905E-6</v>
      </c>
      <c r="M2" s="3">
        <f>'BFPaT-pretax-petdies'!M2*'Fuel Tax Rates'!M$93</f>
        <v>3.6491897522942417E-6</v>
      </c>
      <c r="N2" s="3">
        <f>'BFPaT-pretax-petdies'!N2*'Fuel Tax Rates'!N$93</f>
        <v>3.6918063937199718E-6</v>
      </c>
      <c r="O2" s="3">
        <f>'BFPaT-pretax-petdies'!O2*'Fuel Tax Rates'!O$93</f>
        <v>3.6431274358170874E-6</v>
      </c>
      <c r="P2" s="3">
        <f>'BFPaT-pretax-petdies'!P2*'Fuel Tax Rates'!P$93</f>
        <v>3.6047688500122198E-6</v>
      </c>
      <c r="Q2" s="3">
        <f>'BFPaT-pretax-petdies'!Q2*'Fuel Tax Rates'!Q$93</f>
        <v>3.5678464558489634E-6</v>
      </c>
      <c r="R2" s="3">
        <f>'BFPaT-pretax-petdies'!R2*'Fuel Tax Rates'!R$93</f>
        <v>3.5365533555573524E-6</v>
      </c>
      <c r="S2" s="3">
        <f>'BFPaT-pretax-petdies'!S2*'Fuel Tax Rates'!S$93</f>
        <v>3.5090997223679448E-6</v>
      </c>
      <c r="T2" s="3">
        <f>'BFPaT-pretax-petdies'!T2*'Fuel Tax Rates'!T$93</f>
        <v>3.4862000435798237E-6</v>
      </c>
      <c r="U2" s="3">
        <f>'BFPaT-pretax-petdies'!U2*'Fuel Tax Rates'!U$93</f>
        <v>3.4642457974804064E-6</v>
      </c>
      <c r="V2" s="3">
        <f>'BFPaT-pretax-petdies'!V2*'Fuel Tax Rates'!V$93</f>
        <v>3.4408625767828064E-6</v>
      </c>
      <c r="W2" s="3">
        <f>'BFPaT-pretax-petdies'!W2*'Fuel Tax Rates'!W$93</f>
        <v>3.4207053744962596E-6</v>
      </c>
      <c r="X2" s="3">
        <f>'BFPaT-pretax-petdies'!X2*'Fuel Tax Rates'!X$93</f>
        <v>3.4013781322036098E-6</v>
      </c>
      <c r="Y2" s="3">
        <f>'BFPaT-pretax-petdies'!Y2*'Fuel Tax Rates'!Y$93</f>
        <v>3.3833860429446146E-6</v>
      </c>
      <c r="Z2" s="3">
        <f>'BFPaT-pretax-petdies'!Z2*'Fuel Tax Rates'!Z$93</f>
        <v>3.3660867898544475E-6</v>
      </c>
      <c r="AA2" s="3">
        <f>'BFPaT-pretax-petdies'!AA2*'Fuel Tax Rates'!AA$93</f>
        <v>3.3494298536291149E-6</v>
      </c>
      <c r="AB2" s="3">
        <f>'BFPaT-pretax-petdies'!AB2*'Fuel Tax Rates'!AB$93</f>
        <v>3.3328450878380394E-6</v>
      </c>
      <c r="AC2" s="3">
        <f>'BFPaT-pretax-petdies'!AC2*'Fuel Tax Rates'!AC$93</f>
        <v>3.316873770738098E-6</v>
      </c>
      <c r="AD2" s="3">
        <f>'BFPaT-pretax-petdies'!AD2*'Fuel Tax Rates'!AD$93</f>
        <v>3.300505516249777E-6</v>
      </c>
      <c r="AE2" s="3">
        <f>'BFPaT-pretax-petdies'!AE2*'Fuel Tax Rates'!AE$93</f>
        <v>3.2843032537602314E-6</v>
      </c>
      <c r="AF2" s="3">
        <f>'BFPaT-pretax-petdies'!AF2*'Fuel Tax Rates'!AF$93</f>
        <v>3.2657554521575006E-6</v>
      </c>
      <c r="AG2" s="3">
        <f>'BFPaT-pretax-petdies'!AG2*'Fuel Tax Rates'!AG$93</f>
        <v>3.2470488755994147E-6</v>
      </c>
      <c r="AH2" s="3">
        <f>'BFPaT-pretax-petdies'!AH2*'Fuel Tax Rates'!AH$93</f>
        <v>3.2262277053177552E-6</v>
      </c>
    </row>
    <row r="3" spans="1:34">
      <c r="A3" s="1" t="s">
        <v>598</v>
      </c>
      <c r="B3" s="3">
        <f>'BFPaT-pretax-petdies'!B3*'Fuel Tax Rates'!B$93</f>
        <v>1.8998572693381873E-6</v>
      </c>
      <c r="C3" s="3">
        <f>'BFPaT-pretax-petdies'!C3*'Fuel Tax Rates'!C$93</f>
        <v>2.0201208936965298E-6</v>
      </c>
      <c r="D3" s="3">
        <f>'BFPaT-pretax-petdies'!D3*'Fuel Tax Rates'!D$93</f>
        <v>2.169371080660017E-6</v>
      </c>
      <c r="E3" s="3">
        <f>'BFPaT-pretax-petdies'!E3*'Fuel Tax Rates'!E$93</f>
        <v>2.2158895143279183E-6</v>
      </c>
      <c r="F3" s="3">
        <f>'BFPaT-pretax-petdies'!F3*'Fuel Tax Rates'!F$93</f>
        <v>2.3710100534262903E-6</v>
      </c>
      <c r="G3" s="3">
        <f>'BFPaT-pretax-petdies'!G3*'Fuel Tax Rates'!G$93</f>
        <v>2.5393084516556868E-6</v>
      </c>
      <c r="H3" s="3">
        <f>'BFPaT-pretax-petdies'!H3*'Fuel Tax Rates'!H$93</f>
        <v>2.6089797337878698E-6</v>
      </c>
      <c r="I3" s="3">
        <f>'BFPaT-pretax-petdies'!I3*'Fuel Tax Rates'!I$93</f>
        <v>2.6773509580685633E-6</v>
      </c>
      <c r="J3" s="3">
        <f>'BFPaT-pretax-petdies'!J3*'Fuel Tax Rates'!J$93</f>
        <v>2.7509815072939233E-6</v>
      </c>
      <c r="K3" s="3">
        <f>'BFPaT-pretax-petdies'!K3*'Fuel Tax Rates'!K$93</f>
        <v>2.7356171872308469E-6</v>
      </c>
      <c r="L3" s="3">
        <f>'BFPaT-pretax-petdies'!L3*'Fuel Tax Rates'!L$93</f>
        <v>2.7236802924126109E-6</v>
      </c>
      <c r="M3" s="3">
        <f>'BFPaT-pretax-petdies'!M3*'Fuel Tax Rates'!M$93</f>
        <v>2.7038248634080182E-6</v>
      </c>
      <c r="N3" s="3">
        <f>'BFPaT-pretax-petdies'!N3*'Fuel Tax Rates'!N$93</f>
        <v>2.6855649599484387E-6</v>
      </c>
      <c r="O3" s="3">
        <f>'BFPaT-pretax-petdies'!O3*'Fuel Tax Rates'!O$93</f>
        <v>2.6698460786531364E-6</v>
      </c>
      <c r="P3" s="3">
        <f>'BFPaT-pretax-petdies'!P3*'Fuel Tax Rates'!P$93</f>
        <v>2.6544226650513559E-6</v>
      </c>
      <c r="Q3" s="3">
        <f>'BFPaT-pretax-petdies'!Q3*'Fuel Tax Rates'!Q$93</f>
        <v>2.6372264452884508E-6</v>
      </c>
      <c r="R3" s="3">
        <f>'BFPaT-pretax-petdies'!R3*'Fuel Tax Rates'!R$93</f>
        <v>2.622275779996302E-6</v>
      </c>
      <c r="S3" s="3">
        <f>'BFPaT-pretax-petdies'!S3*'Fuel Tax Rates'!S$93</f>
        <v>2.6083297048621252E-6</v>
      </c>
      <c r="T3" s="3">
        <f>'BFPaT-pretax-petdies'!T3*'Fuel Tax Rates'!T$93</f>
        <v>2.595860968195551E-6</v>
      </c>
      <c r="U3" s="3">
        <f>'BFPaT-pretax-petdies'!U3*'Fuel Tax Rates'!U$93</f>
        <v>2.5877651533930831E-6</v>
      </c>
      <c r="V3" s="3">
        <f>'BFPaT-pretax-petdies'!V3*'Fuel Tax Rates'!V$93</f>
        <v>2.578782935510053E-6</v>
      </c>
      <c r="W3" s="3">
        <f>'BFPaT-pretax-petdies'!W3*'Fuel Tax Rates'!W$93</f>
        <v>2.5718098979429648E-6</v>
      </c>
      <c r="X3" s="3">
        <f>'BFPaT-pretax-petdies'!X3*'Fuel Tax Rates'!X$93</f>
        <v>2.5643050185275388E-6</v>
      </c>
      <c r="Y3" s="3">
        <f>'BFPaT-pretax-petdies'!Y3*'Fuel Tax Rates'!Y$93</f>
        <v>2.5565637649572964E-6</v>
      </c>
      <c r="Z3" s="3">
        <f>'BFPaT-pretax-petdies'!Z3*'Fuel Tax Rates'!Z$93</f>
        <v>2.5458087409131428E-6</v>
      </c>
      <c r="AA3" s="3">
        <f>'BFPaT-pretax-petdies'!AA3*'Fuel Tax Rates'!AA$93</f>
        <v>2.5373583648784505E-6</v>
      </c>
      <c r="AB3" s="3">
        <f>'BFPaT-pretax-petdies'!AB3*'Fuel Tax Rates'!AB$93</f>
        <v>2.5279033986857877E-6</v>
      </c>
      <c r="AC3" s="3">
        <f>'BFPaT-pretax-petdies'!AC3*'Fuel Tax Rates'!AC$93</f>
        <v>2.5164983457158875E-6</v>
      </c>
      <c r="AD3" s="3">
        <f>'BFPaT-pretax-petdies'!AD3*'Fuel Tax Rates'!AD$93</f>
        <v>2.5056251345943254E-6</v>
      </c>
      <c r="AE3" s="3">
        <f>'BFPaT-pretax-petdies'!AE3*'Fuel Tax Rates'!AE$93</f>
        <v>2.4953428588598048E-6</v>
      </c>
      <c r="AF3" s="3">
        <f>'BFPaT-pretax-petdies'!AF3*'Fuel Tax Rates'!AF$93</f>
        <v>2.4844105541995392E-6</v>
      </c>
      <c r="AG3" s="3">
        <f>'BFPaT-pretax-petdies'!AG3*'Fuel Tax Rates'!AG$93</f>
        <v>2.4736555301553856E-6</v>
      </c>
      <c r="AH3" s="3">
        <f>'BFPaT-pretax-petdies'!AH3*'Fuel Tax Rates'!AH$93</f>
        <v>2.4637278156530891E-6</v>
      </c>
    </row>
    <row r="4" spans="1:34">
      <c r="A4" s="1" t="s">
        <v>599</v>
      </c>
      <c r="B4" s="3">
        <f>'BFPaT-pretax-petdies'!B4*'Fuel Tax Rates'!B$93</f>
        <v>2.7067737877465248E-6</v>
      </c>
      <c r="C4" s="3">
        <f>'BFPaT-pretax-petdies'!C4*'Fuel Tax Rates'!C$93</f>
        <v>2.6598052691354044E-6</v>
      </c>
      <c r="D4" s="3">
        <f>'BFPaT-pretax-petdies'!D4*'Fuel Tax Rates'!D$93</f>
        <v>2.3437781545899124E-6</v>
      </c>
      <c r="E4" s="3">
        <f>'BFPaT-pretax-petdies'!E4*'Fuel Tax Rates'!E$93</f>
        <v>2.768645501030648E-6</v>
      </c>
      <c r="F4" s="3">
        <f>'BFPaT-pretax-petdies'!F4*'Fuel Tax Rates'!F$93</f>
        <v>2.8255518884382464E-6</v>
      </c>
      <c r="G4" s="3">
        <f>'BFPaT-pretax-petdies'!G4*'Fuel Tax Rates'!G$93</f>
        <v>2.9366654890124182E-6</v>
      </c>
      <c r="H4" s="3">
        <f>'BFPaT-pretax-petdies'!H4*'Fuel Tax Rates'!H$93</f>
        <v>3.0180665218050955E-6</v>
      </c>
      <c r="I4" s="3">
        <f>'BFPaT-pretax-petdies'!I4*'Fuel Tax Rates'!I$93</f>
        <v>3.1047071281244593E-6</v>
      </c>
      <c r="J4" s="3">
        <f>'BFPaT-pretax-petdies'!J4*'Fuel Tax Rates'!J$93</f>
        <v>3.1920261365257932E-6</v>
      </c>
      <c r="K4" s="3">
        <f>'BFPaT-pretax-petdies'!K4*'Fuel Tax Rates'!K$93</f>
        <v>3.2685556650064738E-6</v>
      </c>
      <c r="L4" s="3">
        <f>'BFPaT-pretax-petdies'!L4*'Fuel Tax Rates'!L$93</f>
        <v>3.3418880432497931E-6</v>
      </c>
      <c r="M4" s="3">
        <f>'BFPaT-pretax-petdies'!M4*'Fuel Tax Rates'!M$93</f>
        <v>3.4104860410061908E-6</v>
      </c>
      <c r="N4" s="3">
        <f>'BFPaT-pretax-petdies'!N4*'Fuel Tax Rates'!N$93</f>
        <v>3.4773952506010959E-6</v>
      </c>
      <c r="O4" s="3">
        <f>'BFPaT-pretax-petdies'!O4*'Fuel Tax Rates'!O$93</f>
        <v>3.4453732289235445E-6</v>
      </c>
      <c r="P4" s="3">
        <f>'BFPaT-pretax-petdies'!P4*'Fuel Tax Rates'!P$93</f>
        <v>3.4151915533194116E-6</v>
      </c>
      <c r="Q4" s="3">
        <f>'BFPaT-pretax-petdies'!Q4*'Fuel Tax Rates'!Q$93</f>
        <v>3.3861068683159103E-6</v>
      </c>
      <c r="R4" s="3">
        <f>'BFPaT-pretax-petdies'!R4*'Fuel Tax Rates'!R$93</f>
        <v>3.362153501187716E-6</v>
      </c>
      <c r="S4" s="3">
        <f>'BFPaT-pretax-petdies'!S4*'Fuel Tax Rates'!S$93</f>
        <v>3.3420901204656978E-6</v>
      </c>
      <c r="T4" s="3">
        <f>'BFPaT-pretax-petdies'!T4*'Fuel Tax Rates'!T$93</f>
        <v>3.3263353146685189E-6</v>
      </c>
      <c r="U4" s="3">
        <f>'BFPaT-pretax-petdies'!U4*'Fuel Tax Rates'!U$93</f>
        <v>3.3112661279967312E-6</v>
      </c>
      <c r="V4" s="3">
        <f>'BFPaT-pretax-petdies'!V4*'Fuel Tax Rates'!V$93</f>
        <v>3.2946308429016692E-6</v>
      </c>
      <c r="W4" s="3">
        <f>'BFPaT-pretax-petdies'!W4*'Fuel Tax Rates'!W$93</f>
        <v>3.2808318558727167E-6</v>
      </c>
      <c r="X4" s="3">
        <f>'BFPaT-pretax-petdies'!X4*'Fuel Tax Rates'!X$93</f>
        <v>3.2675885811874999E-6</v>
      </c>
      <c r="Y4" s="3">
        <f>'BFPaT-pretax-petdies'!Y4*'Fuel Tax Rates'!Y$93</f>
        <v>3.2552979562344072E-6</v>
      </c>
      <c r="Z4" s="3">
        <f>'BFPaT-pretax-petdies'!Z4*'Fuel Tax Rates'!Z$93</f>
        <v>3.2434908731908011E-6</v>
      </c>
      <c r="AA4" s="3">
        <f>'BFPaT-pretax-petdies'!AA4*'Fuel Tax Rates'!AA$93</f>
        <v>3.2321384638829825E-6</v>
      </c>
      <c r="AB4" s="3">
        <f>'BFPaT-pretax-petdies'!AB4*'Fuel Tax Rates'!AB$93</f>
        <v>3.2208437909225628E-6</v>
      </c>
      <c r="AC4" s="3">
        <f>'BFPaT-pretax-petdies'!AC4*'Fuel Tax Rates'!AC$93</f>
        <v>3.2099532723939615E-6</v>
      </c>
      <c r="AD4" s="3">
        <f>'BFPaT-pretax-petdies'!AD4*'Fuel Tax Rates'!AD$93</f>
        <v>3.1987885062151974E-6</v>
      </c>
      <c r="AE4" s="3">
        <f>'BFPaT-pretax-petdies'!AE4*'Fuel Tax Rates'!AE$93</f>
        <v>3.1877392127312312E-6</v>
      </c>
      <c r="AF4" s="3">
        <f>'BFPaT-pretax-petdies'!AF4*'Fuel Tax Rates'!AF$93</f>
        <v>3.1745031550894437E-6</v>
      </c>
      <c r="AG4" s="3">
        <f>'BFPaT-pretax-petdies'!AG4*'Fuel Tax Rates'!AG$93</f>
        <v>3.1611444077094205E-6</v>
      </c>
      <c r="AH4" s="3">
        <f>'BFPaT-pretax-petdies'!AH4*'Fuel Tax Rates'!AH$93</f>
        <v>3.1458154074743216E-6</v>
      </c>
    </row>
    <row r="5" spans="1:34">
      <c r="A5" s="1" t="s">
        <v>600</v>
      </c>
      <c r="B5" s="3">
        <f>'BFPaT-pretax-petdies'!B5*'Fuel Tax Rates'!B$93</f>
        <v>2.4797328186335739E-6</v>
      </c>
      <c r="C5" s="3">
        <f>'BFPaT-pretax-petdies'!C5*'Fuel Tax Rates'!C$93</f>
        <v>2.4352830481778525E-6</v>
      </c>
      <c r="D5" s="3">
        <f>'BFPaT-pretax-petdies'!D5*'Fuel Tax Rates'!D$93</f>
        <v>2.1525914572132882E-6</v>
      </c>
      <c r="E5" s="3">
        <f>'BFPaT-pretax-petdies'!E5*'Fuel Tax Rates'!E$93</f>
        <v>2.5437985131189561E-6</v>
      </c>
      <c r="F5" s="3">
        <f>'BFPaT-pretax-petdies'!F5*'Fuel Tax Rates'!F$93</f>
        <v>2.6002213586170676E-6</v>
      </c>
      <c r="G5" s="3">
        <f>'BFPaT-pretax-petdies'!G5*'Fuel Tax Rates'!G$93</f>
        <v>2.709068807555732E-6</v>
      </c>
      <c r="H5" s="3">
        <f>'BFPaT-pretax-petdies'!H5*'Fuel Tax Rates'!H$93</f>
        <v>2.7896398803545123E-6</v>
      </c>
      <c r="I5" s="3">
        <f>'BFPaT-pretax-petdies'!I5*'Fuel Tax Rates'!I$93</f>
        <v>2.8748082098151451E-6</v>
      </c>
      <c r="J5" s="3">
        <f>'BFPaT-pretax-petdies'!J5*'Fuel Tax Rates'!J$93</f>
        <v>2.9603951277944278E-6</v>
      </c>
      <c r="K5" s="3">
        <f>'BFPaT-pretax-petdies'!K5*'Fuel Tax Rates'!K$93</f>
        <v>3.036008091760113E-6</v>
      </c>
      <c r="L5" s="3">
        <f>'BFPaT-pretax-petdies'!L5*'Fuel Tax Rates'!L$93</f>
        <v>3.1084455566187066E-6</v>
      </c>
      <c r="M5" s="3">
        <f>'BFPaT-pretax-petdies'!M5*'Fuel Tax Rates'!M$93</f>
        <v>3.1762352455114864E-6</v>
      </c>
      <c r="N5" s="3">
        <f>'BFPaT-pretax-petdies'!N5*'Fuel Tax Rates'!N$93</f>
        <v>3.2423217121559234E-6</v>
      </c>
      <c r="O5" s="3">
        <f>'BFPaT-pretax-petdies'!O5*'Fuel Tax Rates'!O$93</f>
        <v>3.2109997436906125E-6</v>
      </c>
      <c r="P5" s="3">
        <f>'BFPaT-pretax-petdies'!P5*'Fuel Tax Rates'!P$93</f>
        <v>3.1814892531250227E-6</v>
      </c>
      <c r="Q5" s="3">
        <f>'BFPaT-pretax-petdies'!Q5*'Fuel Tax Rates'!Q$93</f>
        <v>3.1530613190732124E-6</v>
      </c>
      <c r="R5" s="3">
        <f>'BFPaT-pretax-petdies'!R5*'Fuel Tax Rates'!R$93</f>
        <v>3.1295698427242273E-6</v>
      </c>
      <c r="S5" s="3">
        <f>'BFPaT-pretax-petdies'!S5*'Fuel Tax Rates'!S$93</f>
        <v>3.1098095778260686E-6</v>
      </c>
      <c r="T5" s="3">
        <f>'BFPaT-pretax-petdies'!T5*'Fuel Tax Rates'!T$93</f>
        <v>3.0941774617671169E-6</v>
      </c>
      <c r="U5" s="3">
        <f>'BFPaT-pretax-petdies'!U5*'Fuel Tax Rates'!U$93</f>
        <v>3.0791948796164281E-6</v>
      </c>
      <c r="V5" s="3">
        <f>'BFPaT-pretax-petdies'!V5*'Fuel Tax Rates'!V$93</f>
        <v>3.0627328035635793E-6</v>
      </c>
      <c r="W5" s="3">
        <f>'BFPaT-pretax-petdies'!W5*'Fuel Tax Rates'!W$93</f>
        <v>3.0490132040122964E-6</v>
      </c>
      <c r="X5" s="3">
        <f>'BFPaT-pretax-petdies'!X5*'Fuel Tax Rates'!X$93</f>
        <v>3.0358709679350281E-6</v>
      </c>
      <c r="Y5" s="3">
        <f>'BFPaT-pretax-petdies'!Y5*'Fuel Tax Rates'!Y$93</f>
        <v>3.0236669475030419E-6</v>
      </c>
      <c r="Z5" s="3">
        <f>'BFPaT-pretax-petdies'!Z5*'Fuel Tax Rates'!Z$93</f>
        <v>3.0119248178502636E-6</v>
      </c>
      <c r="AA5" s="3">
        <f>'BFPaT-pretax-petdies'!AA5*'Fuel Tax Rates'!AA$93</f>
        <v>3.0006157108029946E-6</v>
      </c>
      <c r="AB5" s="3">
        <f>'BFPaT-pretax-petdies'!AB5*'Fuel Tax Rates'!AB$93</f>
        <v>2.9893859912334027E-6</v>
      </c>
      <c r="AC5" s="3">
        <f>'BFPaT-pretax-petdies'!AC5*'Fuel Tax Rates'!AC$93</f>
        <v>2.9785459920087705E-6</v>
      </c>
      <c r="AD5" s="3">
        <f>'BFPaT-pretax-petdies'!AD5*'Fuel Tax Rates'!AD$93</f>
        <v>2.967431745133985E-6</v>
      </c>
      <c r="AE5" s="3">
        <f>'BFPaT-pretax-petdies'!AE5*'Fuel Tax Rates'!AE$93</f>
        <v>2.9564113198237267E-6</v>
      </c>
      <c r="AF5" s="3">
        <f>'BFPaT-pretax-petdies'!AF5*'Fuel Tax Rates'!AF$93</f>
        <v>2.9433340371372866E-6</v>
      </c>
      <c r="AG5" s="3">
        <f>'BFPaT-pretax-petdies'!AG5*'Fuel Tax Rates'!AG$93</f>
        <v>2.9301340647126186E-6</v>
      </c>
      <c r="AH5" s="3">
        <f>'BFPaT-pretax-petdies'!AH5*'Fuel Tax Rates'!AH$93</f>
        <v>2.915028792823703E-6</v>
      </c>
    </row>
    <row r="6" spans="1:34">
      <c r="A6" s="1" t="s">
        <v>601</v>
      </c>
      <c r="B6" s="3">
        <f>'BFPaT-pretax-petdies'!B6*'Fuel Tax Rates'!B$93</f>
        <v>3.1942778540744516E-6</v>
      </c>
      <c r="C6" s="3">
        <f>'BFPaT-pretax-petdies'!C6*'Fuel Tax Rates'!C$93</f>
        <v>3.1458875779085783E-6</v>
      </c>
      <c r="D6" s="3">
        <f>'BFPaT-pretax-petdies'!D6*'Fuel Tax Rates'!D$93</f>
        <v>2.7760213194111859E-6</v>
      </c>
      <c r="E6" s="3">
        <f>'BFPaT-pretax-petdies'!E6*'Fuel Tax Rates'!E$93</f>
        <v>3.169047070260003E-6</v>
      </c>
      <c r="F6" s="3">
        <f>'BFPaT-pretax-petdies'!F6*'Fuel Tax Rates'!F$93</f>
        <v>3.2119740445530068E-6</v>
      </c>
      <c r="G6" s="3">
        <f>'BFPaT-pretax-petdies'!G6*'Fuel Tax Rates'!G$93</f>
        <v>3.3074988313287854E-6</v>
      </c>
      <c r="H6" s="3">
        <f>'BFPaT-pretax-petdies'!H6*'Fuel Tax Rates'!H$93</f>
        <v>3.3703304113884527E-6</v>
      </c>
      <c r="I6" s="3">
        <f>'BFPaT-pretax-petdies'!I6*'Fuel Tax Rates'!I$93</f>
        <v>3.4354714453441944E-6</v>
      </c>
      <c r="J6" s="3">
        <f>'BFPaT-pretax-petdies'!J6*'Fuel Tax Rates'!J$93</f>
        <v>3.5004897895617001E-6</v>
      </c>
      <c r="K6" s="3">
        <f>'BFPaT-pretax-petdies'!K6*'Fuel Tax Rates'!K$93</f>
        <v>3.5541196392542591E-6</v>
      </c>
      <c r="L6" s="3">
        <f>'BFPaT-pretax-petdies'!L6*'Fuel Tax Rates'!L$93</f>
        <v>3.604220354711905E-6</v>
      </c>
      <c r="M6" s="3">
        <f>'BFPaT-pretax-petdies'!M6*'Fuel Tax Rates'!M$93</f>
        <v>3.6491897522942417E-6</v>
      </c>
      <c r="N6" s="3">
        <f>'BFPaT-pretax-petdies'!N6*'Fuel Tax Rates'!N$93</f>
        <v>3.6918063937199718E-6</v>
      </c>
      <c r="O6" s="3">
        <f>'BFPaT-pretax-petdies'!O6*'Fuel Tax Rates'!O$93</f>
        <v>3.6431274358170874E-6</v>
      </c>
      <c r="P6" s="3">
        <f>'BFPaT-pretax-petdies'!P6*'Fuel Tax Rates'!P$93</f>
        <v>3.6047688500122198E-6</v>
      </c>
      <c r="Q6" s="3">
        <f>'BFPaT-pretax-petdies'!Q6*'Fuel Tax Rates'!Q$93</f>
        <v>3.5678464558489634E-6</v>
      </c>
      <c r="R6" s="3">
        <f>'BFPaT-pretax-petdies'!R6*'Fuel Tax Rates'!R$93</f>
        <v>3.5365533555573524E-6</v>
      </c>
      <c r="S6" s="3">
        <f>'BFPaT-pretax-petdies'!S6*'Fuel Tax Rates'!S$93</f>
        <v>3.5090997223679448E-6</v>
      </c>
      <c r="T6" s="3">
        <f>'BFPaT-pretax-petdies'!T6*'Fuel Tax Rates'!T$93</f>
        <v>3.4862000435798237E-6</v>
      </c>
      <c r="U6" s="3">
        <f>'BFPaT-pretax-petdies'!U6*'Fuel Tax Rates'!U$93</f>
        <v>3.4642457974804064E-6</v>
      </c>
      <c r="V6" s="3">
        <f>'BFPaT-pretax-petdies'!V6*'Fuel Tax Rates'!V$93</f>
        <v>3.4408625767828064E-6</v>
      </c>
      <c r="W6" s="3">
        <f>'BFPaT-pretax-petdies'!W6*'Fuel Tax Rates'!W$93</f>
        <v>3.4207053744962596E-6</v>
      </c>
      <c r="X6" s="3">
        <f>'BFPaT-pretax-petdies'!X6*'Fuel Tax Rates'!X$93</f>
        <v>3.4013781322036098E-6</v>
      </c>
      <c r="Y6" s="3">
        <f>'BFPaT-pretax-petdies'!Y6*'Fuel Tax Rates'!Y$93</f>
        <v>3.3833860429446146E-6</v>
      </c>
      <c r="Z6" s="3">
        <f>'BFPaT-pretax-petdies'!Z6*'Fuel Tax Rates'!Z$93</f>
        <v>3.3660867898544475E-6</v>
      </c>
      <c r="AA6" s="3">
        <f>'BFPaT-pretax-petdies'!AA6*'Fuel Tax Rates'!AA$93</f>
        <v>3.3494298536291149E-6</v>
      </c>
      <c r="AB6" s="3">
        <f>'BFPaT-pretax-petdies'!AB6*'Fuel Tax Rates'!AB$93</f>
        <v>3.3328450878380394E-6</v>
      </c>
      <c r="AC6" s="3">
        <f>'BFPaT-pretax-petdies'!AC6*'Fuel Tax Rates'!AC$93</f>
        <v>3.316873770738098E-6</v>
      </c>
      <c r="AD6" s="3">
        <f>'BFPaT-pretax-petdies'!AD6*'Fuel Tax Rates'!AD$93</f>
        <v>3.300505516249777E-6</v>
      </c>
      <c r="AE6" s="3">
        <f>'BFPaT-pretax-petdies'!AE6*'Fuel Tax Rates'!AE$93</f>
        <v>3.2843032537602314E-6</v>
      </c>
      <c r="AF6" s="3">
        <f>'BFPaT-pretax-petdies'!AF6*'Fuel Tax Rates'!AF$93</f>
        <v>3.2657554521575006E-6</v>
      </c>
      <c r="AG6" s="3">
        <f>'BFPaT-pretax-petdies'!AG6*'Fuel Tax Rates'!AG$93</f>
        <v>3.2470488755994147E-6</v>
      </c>
      <c r="AH6" s="3">
        <f>'BFPaT-pretax-petdies'!AH6*'Fuel Tax Rates'!AH$93</f>
        <v>3.2262277053177552E-6</v>
      </c>
    </row>
    <row r="7" spans="1:34">
      <c r="A7" s="1" t="s">
        <v>602</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603</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604</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5"/>
  <cols>
    <col min="1" max="1" width="41.42578125" customWidth="1"/>
    <col min="2" max="24" width="10" customWidth="1"/>
    <col min="25" max="32"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'BFPaT-pretax-petgas'!B2*'Fuel Tax Rates'!B$92</f>
        <v>3.4176742162576822E-6</v>
      </c>
      <c r="C2" s="3">
        <f>'BFPaT-pretax-petgas'!C2*'Fuel Tax Rates'!C$92</f>
        <v>3.2853497250568833E-6</v>
      </c>
      <c r="D2" s="3">
        <f>'BFPaT-pretax-petgas'!D2*'Fuel Tax Rates'!D$92</f>
        <v>2.9133616557924881E-6</v>
      </c>
      <c r="E2" s="3">
        <f>'BFPaT-pretax-petgas'!E2*'Fuel Tax Rates'!E$92</f>
        <v>3.3013787785042228E-6</v>
      </c>
      <c r="F2" s="3">
        <f>'BFPaT-pretax-petgas'!F2*'Fuel Tax Rates'!F$92</f>
        <v>3.3408054867360209E-6</v>
      </c>
      <c r="G2" s="3">
        <f>'BFPaT-pretax-petgas'!G2*'Fuel Tax Rates'!G$92</f>
        <v>3.4321804735423049E-6</v>
      </c>
      <c r="H2" s="3">
        <f>'BFPaT-pretax-petgas'!H2*'Fuel Tax Rates'!H$92</f>
        <v>3.4944491242148163E-6</v>
      </c>
      <c r="I2" s="3">
        <f>'BFPaT-pretax-petgas'!I2*'Fuel Tax Rates'!I$92</f>
        <v>3.5599726614720888E-6</v>
      </c>
      <c r="J2" s="3">
        <f>'BFPaT-pretax-petgas'!J2*'Fuel Tax Rates'!J$92</f>
        <v>3.6263838950706475E-6</v>
      </c>
      <c r="K2" s="3">
        <f>'BFPaT-pretax-petgas'!K2*'Fuel Tax Rates'!K$92</f>
        <v>3.6816014943167541E-6</v>
      </c>
      <c r="L2" s="3">
        <f>'BFPaT-pretax-petgas'!L2*'Fuel Tax Rates'!L$92</f>
        <v>3.733369346805622E-6</v>
      </c>
      <c r="M2" s="3">
        <f>'BFPaT-pretax-petgas'!M2*'Fuel Tax Rates'!M$92</f>
        <v>3.7807059346314146E-6</v>
      </c>
      <c r="N2" s="3">
        <f>'BFPaT-pretax-petgas'!N2*'Fuel Tax Rates'!N$92</f>
        <v>3.8263320831654523E-6</v>
      </c>
      <c r="O2" s="3">
        <f>'BFPaT-pretax-petgas'!O2*'Fuel Tax Rates'!O$92</f>
        <v>3.7792986111635037E-6</v>
      </c>
      <c r="P2" s="3">
        <f>'BFPaT-pretax-petgas'!P2*'Fuel Tax Rates'!P$92</f>
        <v>3.7382408511176191E-6</v>
      </c>
      <c r="Q2" s="3">
        <f>'BFPaT-pretax-petgas'!Q2*'Fuel Tax Rates'!Q$92</f>
        <v>3.6996296687928687E-6</v>
      </c>
      <c r="R2" s="3">
        <f>'BFPaT-pretax-petgas'!R2*'Fuel Tax Rates'!R$92</f>
        <v>3.66674881894772E-6</v>
      </c>
      <c r="S2" s="3">
        <f>'BFPaT-pretax-petgas'!S2*'Fuel Tax Rates'!S$92</f>
        <v>3.6377723895955948E-6</v>
      </c>
      <c r="T2" s="3">
        <f>'BFPaT-pretax-petgas'!T2*'Fuel Tax Rates'!T$92</f>
        <v>3.6134004339487432E-6</v>
      </c>
      <c r="U2" s="3">
        <f>'BFPaT-pretax-petgas'!U2*'Fuel Tax Rates'!U$92</f>
        <v>3.5900460814248346E-6</v>
      </c>
      <c r="V2" s="3">
        <f>'BFPaT-pretax-petgas'!V2*'Fuel Tax Rates'!V$92</f>
        <v>3.5652771883895943E-6</v>
      </c>
      <c r="W2" s="3">
        <f>'BFPaT-pretax-petgas'!W2*'Fuel Tax Rates'!W$92</f>
        <v>3.5438570035036416E-6</v>
      </c>
      <c r="X2" s="3">
        <f>'BFPaT-pretax-petgas'!X2*'Fuel Tax Rates'!X$92</f>
        <v>3.5232956467852854E-6</v>
      </c>
      <c r="Y2" s="3">
        <f>'BFPaT-pretax-petgas'!Y2*'Fuel Tax Rates'!Y$92</f>
        <v>3.5041416135348409E-6</v>
      </c>
      <c r="Z2" s="3">
        <f>'BFPaT-pretax-petgas'!Z2*'Fuel Tax Rates'!Z$92</f>
        <v>3.4857020675834875E-6</v>
      </c>
      <c r="AA2" s="3">
        <f>'BFPaT-pretax-petgas'!AA2*'Fuel Tax Rates'!AA$92</f>
        <v>3.4679842259746532E-6</v>
      </c>
      <c r="AB2" s="3">
        <f>'BFPaT-pretax-petgas'!AB2*'Fuel Tax Rates'!AB$92</f>
        <v>3.4503169036697979E-6</v>
      </c>
      <c r="AC2" s="3">
        <f>'BFPaT-pretax-petgas'!AC2*'Fuel Tax Rates'!AC$92</f>
        <v>3.4333496345771831E-6</v>
      </c>
      <c r="AD2" s="3">
        <f>'BFPaT-pretax-petgas'!AD2*'Fuel Tax Rates'!AD$92</f>
        <v>3.415913257661932E-6</v>
      </c>
      <c r="AE2" s="3">
        <f>'BFPaT-pretax-petgas'!AE2*'Fuel Tax Rates'!AE$92</f>
        <v>3.3986573068323142E-6</v>
      </c>
      <c r="AF2" s="3">
        <f>'BFPaT-pretax-petgas'!AF2*'Fuel Tax Rates'!AF$92</f>
        <v>3.3789980805421045E-6</v>
      </c>
      <c r="AG2" s="3">
        <f>'BFPaT-pretax-petgas'!AG2*'Fuel Tax Rates'!AG$92</f>
        <v>3.3591728622531176E-6</v>
      </c>
      <c r="AH2" s="3">
        <f>'BFPaT-pretax-petgas'!AH2*'Fuel Tax Rates'!AH$92</f>
        <v>3.3372113991102709E-6</v>
      </c>
    </row>
    <row r="3" spans="1:34">
      <c r="A3" s="1" t="s">
        <v>598</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599</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600</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601</v>
      </c>
      <c r="B6">
        <f>'BFPaT-pretax-petgas'!B6*'Fuel Tax Rates'!B$92</f>
        <v>3.4176742162576822E-6</v>
      </c>
      <c r="C6">
        <f>'BFPaT-pretax-petgas'!C6*'Fuel Tax Rates'!C$92</f>
        <v>3.2853497250568833E-6</v>
      </c>
      <c r="D6">
        <f>'BFPaT-pretax-petgas'!D6*'Fuel Tax Rates'!D$92</f>
        <v>2.9133616557924881E-6</v>
      </c>
      <c r="E6">
        <f>'BFPaT-pretax-petgas'!E6*'Fuel Tax Rates'!E$92</f>
        <v>3.3013787785042228E-6</v>
      </c>
      <c r="F6">
        <f>'BFPaT-pretax-petgas'!F6*'Fuel Tax Rates'!F$92</f>
        <v>3.3408054867360209E-6</v>
      </c>
      <c r="G6">
        <f>'BFPaT-pretax-petgas'!G6*'Fuel Tax Rates'!G$92</f>
        <v>3.4321804735423049E-6</v>
      </c>
      <c r="H6">
        <f>'BFPaT-pretax-petgas'!H6*'Fuel Tax Rates'!H$92</f>
        <v>3.4944491242148163E-6</v>
      </c>
      <c r="I6">
        <f>'BFPaT-pretax-petgas'!I6*'Fuel Tax Rates'!I$92</f>
        <v>3.5599726614720888E-6</v>
      </c>
      <c r="J6">
        <f>'BFPaT-pretax-petgas'!J6*'Fuel Tax Rates'!J$92</f>
        <v>3.6263838950706475E-6</v>
      </c>
      <c r="K6">
        <f>'BFPaT-pretax-petgas'!K6*'Fuel Tax Rates'!K$92</f>
        <v>3.6816014943167541E-6</v>
      </c>
      <c r="L6">
        <f>'BFPaT-pretax-petgas'!L6*'Fuel Tax Rates'!L$92</f>
        <v>3.733369346805622E-6</v>
      </c>
      <c r="M6">
        <f>'BFPaT-pretax-petgas'!M6*'Fuel Tax Rates'!M$92</f>
        <v>3.7807059346314146E-6</v>
      </c>
      <c r="N6">
        <f>'BFPaT-pretax-petgas'!N6*'Fuel Tax Rates'!N$92</f>
        <v>3.8263320831654523E-6</v>
      </c>
      <c r="O6">
        <f>'BFPaT-pretax-petgas'!O6*'Fuel Tax Rates'!O$92</f>
        <v>3.7792986111635037E-6</v>
      </c>
      <c r="P6">
        <f>'BFPaT-pretax-petgas'!P6*'Fuel Tax Rates'!P$92</f>
        <v>3.7382408511176191E-6</v>
      </c>
      <c r="Q6">
        <f>'BFPaT-pretax-petgas'!Q6*'Fuel Tax Rates'!Q$92</f>
        <v>3.6996296687928687E-6</v>
      </c>
      <c r="R6">
        <f>'BFPaT-pretax-petgas'!R6*'Fuel Tax Rates'!R$92</f>
        <v>3.66674881894772E-6</v>
      </c>
      <c r="S6">
        <f>'BFPaT-pretax-petgas'!S6*'Fuel Tax Rates'!S$92</f>
        <v>3.6377723895955948E-6</v>
      </c>
      <c r="T6">
        <f>'BFPaT-pretax-petgas'!T6*'Fuel Tax Rates'!T$92</f>
        <v>3.6134004339487432E-6</v>
      </c>
      <c r="U6">
        <f>'BFPaT-pretax-petgas'!U6*'Fuel Tax Rates'!U$92</f>
        <v>3.5900460814248346E-6</v>
      </c>
      <c r="V6">
        <f>'BFPaT-pretax-petgas'!V6*'Fuel Tax Rates'!V$92</f>
        <v>3.5652771883895943E-6</v>
      </c>
      <c r="W6">
        <f>'BFPaT-pretax-petgas'!W6*'Fuel Tax Rates'!W$92</f>
        <v>3.5438570035036416E-6</v>
      </c>
      <c r="X6">
        <f>'BFPaT-pretax-petgas'!X6*'Fuel Tax Rates'!X$92</f>
        <v>3.5232956467852854E-6</v>
      </c>
      <c r="Y6">
        <f>'BFPaT-pretax-petgas'!Y6*'Fuel Tax Rates'!Y$92</f>
        <v>3.5041416135348409E-6</v>
      </c>
      <c r="Z6">
        <f>'BFPaT-pretax-petgas'!Z6*'Fuel Tax Rates'!Z$92</f>
        <v>3.4857020675834875E-6</v>
      </c>
      <c r="AA6">
        <f>'BFPaT-pretax-petgas'!AA6*'Fuel Tax Rates'!AA$92</f>
        <v>3.4679842259746532E-6</v>
      </c>
      <c r="AB6">
        <f>'BFPaT-pretax-petgas'!AB6*'Fuel Tax Rates'!AB$92</f>
        <v>3.4503169036697979E-6</v>
      </c>
      <c r="AC6">
        <f>'BFPaT-pretax-petgas'!AC6*'Fuel Tax Rates'!AC$92</f>
        <v>3.4333496345771831E-6</v>
      </c>
      <c r="AD6">
        <f>'BFPaT-pretax-petgas'!AD6*'Fuel Tax Rates'!AD$92</f>
        <v>3.415913257661932E-6</v>
      </c>
      <c r="AE6">
        <f>'BFPaT-pretax-petgas'!AE6*'Fuel Tax Rates'!AE$92</f>
        <v>3.3986573068323142E-6</v>
      </c>
      <c r="AF6">
        <f>'BFPaT-pretax-petgas'!AF6*'Fuel Tax Rates'!AF$92</f>
        <v>3.3789980805421045E-6</v>
      </c>
      <c r="AG6">
        <f>'BFPaT-pretax-petgas'!AG6*'Fuel Tax Rates'!AG$92</f>
        <v>3.3591728622531176E-6</v>
      </c>
      <c r="AH6">
        <f>'BFPaT-pretax-petgas'!AH6*'Fuel Tax Rates'!AH$92</f>
        <v>3.3372113991102709E-6</v>
      </c>
    </row>
    <row r="7" spans="1:34">
      <c r="A7" s="1" t="s">
        <v>602</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603</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604</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'BFPaT-pretax-biogas'!B2*'Fuel Tax Rates'!B$98</f>
        <v>1.8628928688200587E-6</v>
      </c>
      <c r="C2">
        <f>'BFPaT-pretax-biogas'!C2*'Fuel Tax Rates'!C$98</f>
        <v>1.8808076599442708E-6</v>
      </c>
      <c r="D2">
        <f>'BFPaT-pretax-biogas'!D2*'Fuel Tax Rates'!D$98</f>
        <v>1.8987224510684762E-6</v>
      </c>
      <c r="E2">
        <f>'BFPaT-pretax-biogas'!E2*'Fuel Tax Rates'!E$98</f>
        <v>1.9166372421926824E-6</v>
      </c>
      <c r="F2">
        <f>'BFPaT-pretax-biogas'!F2*'Fuel Tax Rates'!F$98</f>
        <v>1.9345520333168933E-6</v>
      </c>
      <c r="G2">
        <f>'BFPaT-pretax-biogas'!G2*'Fuel Tax Rates'!G$98</f>
        <v>1.9524668244410999E-6</v>
      </c>
      <c r="H2">
        <f>'BFPaT-pretax-biogas'!H2*'Fuel Tax Rates'!H$98</f>
        <v>1.9703816155653065E-6</v>
      </c>
      <c r="I2">
        <f>'BFPaT-pretax-biogas'!I2*'Fuel Tax Rates'!I$98</f>
        <v>1.988296406689517E-6</v>
      </c>
      <c r="J2">
        <f>'BFPaT-pretax-biogas'!J2*'Fuel Tax Rates'!J$98</f>
        <v>2.0062111978137236E-6</v>
      </c>
      <c r="K2">
        <f>'BFPaT-pretax-biogas'!K2*'Fuel Tax Rates'!K$98</f>
        <v>2.024125988937934E-6</v>
      </c>
      <c r="L2">
        <f>'BFPaT-pretax-biogas'!L2*'Fuel Tax Rates'!L$98</f>
        <v>2.0420407800621407E-6</v>
      </c>
      <c r="M2">
        <f>'BFPaT-pretax-biogas'!M2*'Fuel Tax Rates'!M$98</f>
        <v>2.0599555711863473E-6</v>
      </c>
      <c r="N2">
        <f>'BFPaT-pretax-biogas'!N2*'Fuel Tax Rates'!N$98</f>
        <v>2.0778703623105582E-6</v>
      </c>
      <c r="O2">
        <f>'BFPaT-pretax-biogas'!O2*'Fuel Tax Rates'!O$98</f>
        <v>2.0957851534347644E-6</v>
      </c>
      <c r="P2">
        <f>'BFPaT-pretax-biogas'!P2*'Fuel Tax Rates'!P$98</f>
        <v>2.1136999445589752E-6</v>
      </c>
      <c r="Q2">
        <f>'BFPaT-pretax-biogas'!Q2*'Fuel Tax Rates'!Q$98</f>
        <v>2.1316147356831819E-6</v>
      </c>
      <c r="R2">
        <f>'BFPaT-pretax-biogas'!R2*'Fuel Tax Rates'!R$98</f>
        <v>2.1495295268073881E-6</v>
      </c>
      <c r="S2">
        <f>'BFPaT-pretax-biogas'!S2*'Fuel Tax Rates'!S$98</f>
        <v>2.1674443179315989E-6</v>
      </c>
      <c r="T2">
        <f>'BFPaT-pretax-biogas'!T2*'Fuel Tax Rates'!T$98</f>
        <v>2.1853591090558056E-6</v>
      </c>
      <c r="U2">
        <f>'BFPaT-pretax-biogas'!U2*'Fuel Tax Rates'!U$98</f>
        <v>2.2032739001800169E-6</v>
      </c>
      <c r="V2">
        <f>'BFPaT-pretax-biogas'!V2*'Fuel Tax Rates'!V$98</f>
        <v>2.2211886913042226E-6</v>
      </c>
      <c r="W2">
        <f>'BFPaT-pretax-biogas'!W2*'Fuel Tax Rates'!W$98</f>
        <v>2.2391034824284293E-6</v>
      </c>
      <c r="X2">
        <f>'BFPaT-pretax-biogas'!X2*'Fuel Tax Rates'!X$98</f>
        <v>2.2570182735526406E-6</v>
      </c>
      <c r="Y2">
        <f>'BFPaT-pretax-biogas'!Y2*'Fuel Tax Rates'!Y$98</f>
        <v>2.2749330646768463E-6</v>
      </c>
      <c r="Z2">
        <f>'BFPaT-pretax-biogas'!Z2*'Fuel Tax Rates'!Z$98</f>
        <v>2.2928478558010576E-6</v>
      </c>
      <c r="AA2">
        <f>'BFPaT-pretax-biogas'!AA2*'Fuel Tax Rates'!AA$98</f>
        <v>2.3107626469252643E-6</v>
      </c>
      <c r="AB2">
        <f>'BFPaT-pretax-biogas'!AB2*'Fuel Tax Rates'!AB$98</f>
        <v>2.3286774380494705E-6</v>
      </c>
      <c r="AC2">
        <f>'BFPaT-pretax-biogas'!AC2*'Fuel Tax Rates'!AC$98</f>
        <v>2.3465922291736813E-6</v>
      </c>
      <c r="AD2">
        <f>'BFPaT-pretax-biogas'!AD2*'Fuel Tax Rates'!AD$98</f>
        <v>2.364507020297888E-6</v>
      </c>
      <c r="AE2">
        <f>'BFPaT-pretax-biogas'!AE2*'Fuel Tax Rates'!AE$98</f>
        <v>2.3824218114220984E-6</v>
      </c>
      <c r="AF2">
        <f>'BFPaT-pretax-biogas'!AF2*'Fuel Tax Rates'!AF$98</f>
        <v>2.4003366025463055E-6</v>
      </c>
      <c r="AG2">
        <f>'BFPaT-pretax-biogas'!AG2*'Fuel Tax Rates'!AG$98</f>
        <v>2.4182513936705117E-6</v>
      </c>
      <c r="AH2">
        <f>'BFPaT-pretax-biogas'!AH2*'Fuel Tax Rates'!AH$98</f>
        <v>2.4361661847947225E-6</v>
      </c>
    </row>
    <row r="3" spans="1:34">
      <c r="A3" s="1" t="s">
        <v>598</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599</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600</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601</v>
      </c>
      <c r="B6">
        <f>'BFPaT-pretax-biogas'!B6*'Fuel Tax Rates'!B$98</f>
        <v>1.8628928688200587E-6</v>
      </c>
      <c r="C6">
        <f>'BFPaT-pretax-biogas'!C6*'Fuel Tax Rates'!C$98</f>
        <v>1.8808076599442708E-6</v>
      </c>
      <c r="D6">
        <f>'BFPaT-pretax-biogas'!D6*'Fuel Tax Rates'!D$98</f>
        <v>1.8987224510684762E-6</v>
      </c>
      <c r="E6">
        <f>'BFPaT-pretax-biogas'!E6*'Fuel Tax Rates'!E$98</f>
        <v>1.9166372421926824E-6</v>
      </c>
      <c r="F6">
        <f>'BFPaT-pretax-biogas'!F6*'Fuel Tax Rates'!F$98</f>
        <v>1.9345520333168933E-6</v>
      </c>
      <c r="G6">
        <f>'BFPaT-pretax-biogas'!G6*'Fuel Tax Rates'!G$98</f>
        <v>1.9524668244410999E-6</v>
      </c>
      <c r="H6">
        <f>'BFPaT-pretax-biogas'!H6*'Fuel Tax Rates'!H$98</f>
        <v>1.9703816155653065E-6</v>
      </c>
      <c r="I6">
        <f>'BFPaT-pretax-biogas'!I6*'Fuel Tax Rates'!I$98</f>
        <v>1.988296406689517E-6</v>
      </c>
      <c r="J6">
        <f>'BFPaT-pretax-biogas'!J6*'Fuel Tax Rates'!J$98</f>
        <v>2.0062111978137236E-6</v>
      </c>
      <c r="K6">
        <f>'BFPaT-pretax-biogas'!K6*'Fuel Tax Rates'!K$98</f>
        <v>2.024125988937934E-6</v>
      </c>
      <c r="L6">
        <f>'BFPaT-pretax-biogas'!L6*'Fuel Tax Rates'!L$98</f>
        <v>2.0420407800621407E-6</v>
      </c>
      <c r="M6">
        <f>'BFPaT-pretax-biogas'!M6*'Fuel Tax Rates'!M$98</f>
        <v>2.0599555711863473E-6</v>
      </c>
      <c r="N6">
        <f>'BFPaT-pretax-biogas'!N6*'Fuel Tax Rates'!N$98</f>
        <v>2.0778703623105582E-6</v>
      </c>
      <c r="O6">
        <f>'BFPaT-pretax-biogas'!O6*'Fuel Tax Rates'!O$98</f>
        <v>2.0957851534347644E-6</v>
      </c>
      <c r="P6">
        <f>'BFPaT-pretax-biogas'!P6*'Fuel Tax Rates'!P$98</f>
        <v>2.1136999445589752E-6</v>
      </c>
      <c r="Q6">
        <f>'BFPaT-pretax-biogas'!Q6*'Fuel Tax Rates'!Q$98</f>
        <v>2.1316147356831819E-6</v>
      </c>
      <c r="R6">
        <f>'BFPaT-pretax-biogas'!R6*'Fuel Tax Rates'!R$98</f>
        <v>2.1495295268073881E-6</v>
      </c>
      <c r="S6">
        <f>'BFPaT-pretax-biogas'!S6*'Fuel Tax Rates'!S$98</f>
        <v>2.1674443179315989E-6</v>
      </c>
      <c r="T6">
        <f>'BFPaT-pretax-biogas'!T6*'Fuel Tax Rates'!T$98</f>
        <v>2.1853591090558056E-6</v>
      </c>
      <c r="U6">
        <f>'BFPaT-pretax-biogas'!U6*'Fuel Tax Rates'!U$98</f>
        <v>2.2032739001800169E-6</v>
      </c>
      <c r="V6">
        <f>'BFPaT-pretax-biogas'!V6*'Fuel Tax Rates'!V$98</f>
        <v>2.2211886913042226E-6</v>
      </c>
      <c r="W6">
        <f>'BFPaT-pretax-biogas'!W6*'Fuel Tax Rates'!W$98</f>
        <v>2.2391034824284293E-6</v>
      </c>
      <c r="X6">
        <f>'BFPaT-pretax-biogas'!X6*'Fuel Tax Rates'!X$98</f>
        <v>2.2570182735526406E-6</v>
      </c>
      <c r="Y6">
        <f>'BFPaT-pretax-biogas'!Y6*'Fuel Tax Rates'!Y$98</f>
        <v>2.2749330646768463E-6</v>
      </c>
      <c r="Z6">
        <f>'BFPaT-pretax-biogas'!Z6*'Fuel Tax Rates'!Z$98</f>
        <v>2.2928478558010576E-6</v>
      </c>
      <c r="AA6">
        <f>'BFPaT-pretax-biogas'!AA6*'Fuel Tax Rates'!AA$98</f>
        <v>2.3107626469252643E-6</v>
      </c>
      <c r="AB6">
        <f>'BFPaT-pretax-biogas'!AB6*'Fuel Tax Rates'!AB$98</f>
        <v>2.3286774380494705E-6</v>
      </c>
      <c r="AC6">
        <f>'BFPaT-pretax-biogas'!AC6*'Fuel Tax Rates'!AC$98</f>
        <v>2.3465922291736813E-6</v>
      </c>
      <c r="AD6">
        <f>'BFPaT-pretax-biogas'!AD6*'Fuel Tax Rates'!AD$98</f>
        <v>2.364507020297888E-6</v>
      </c>
      <c r="AE6">
        <f>'BFPaT-pretax-biogas'!AE6*'Fuel Tax Rates'!AE$98</f>
        <v>2.3824218114220984E-6</v>
      </c>
      <c r="AF6">
        <f>'BFPaT-pretax-biogas'!AF6*'Fuel Tax Rates'!AF$98</f>
        <v>2.4003366025463055E-6</v>
      </c>
      <c r="AG6">
        <f>'BFPaT-pretax-biogas'!AG6*'Fuel Tax Rates'!AG$98</f>
        <v>2.4182513936705117E-6</v>
      </c>
      <c r="AH6">
        <f>'BFPaT-pretax-biogas'!AH6*'Fuel Tax Rates'!AH$98</f>
        <v>2.4361661847947225E-6</v>
      </c>
    </row>
    <row r="7" spans="1:34">
      <c r="A7" s="1" t="s">
        <v>602</v>
      </c>
      <c r="B7">
        <f>'BFPaT-pretax-biogas'!B7*'Fuel Tax Rates'!B$98</f>
        <v>1.8628928688200587E-6</v>
      </c>
      <c r="C7">
        <f>'BFPaT-pretax-biogas'!C7*'Fuel Tax Rates'!C$98</f>
        <v>1.8808076599442708E-6</v>
      </c>
      <c r="D7">
        <f>'BFPaT-pretax-biogas'!D7*'Fuel Tax Rates'!D$98</f>
        <v>1.8987224510684762E-6</v>
      </c>
      <c r="E7">
        <f>'BFPaT-pretax-biogas'!E7*'Fuel Tax Rates'!E$98</f>
        <v>1.9166372421926824E-6</v>
      </c>
      <c r="F7">
        <f>'BFPaT-pretax-biogas'!F7*'Fuel Tax Rates'!F$98</f>
        <v>1.9345520333168933E-6</v>
      </c>
      <c r="G7">
        <f>'BFPaT-pretax-biogas'!G7*'Fuel Tax Rates'!G$98</f>
        <v>1.9524668244410999E-6</v>
      </c>
      <c r="H7">
        <f>'BFPaT-pretax-biogas'!H7*'Fuel Tax Rates'!H$98</f>
        <v>1.9703816155653065E-6</v>
      </c>
      <c r="I7">
        <f>'BFPaT-pretax-biogas'!I7*'Fuel Tax Rates'!I$98</f>
        <v>1.988296406689517E-6</v>
      </c>
      <c r="J7">
        <f>'BFPaT-pretax-biogas'!J7*'Fuel Tax Rates'!J$98</f>
        <v>2.0062111978137236E-6</v>
      </c>
      <c r="K7">
        <f>'BFPaT-pretax-biogas'!K7*'Fuel Tax Rates'!K$98</f>
        <v>2.024125988937934E-6</v>
      </c>
      <c r="L7">
        <f>'BFPaT-pretax-biogas'!L7*'Fuel Tax Rates'!L$98</f>
        <v>2.0420407800621407E-6</v>
      </c>
      <c r="M7">
        <f>'BFPaT-pretax-biogas'!M7*'Fuel Tax Rates'!M$98</f>
        <v>2.0599555711863473E-6</v>
      </c>
      <c r="N7">
        <f>'BFPaT-pretax-biogas'!N7*'Fuel Tax Rates'!N$98</f>
        <v>2.0778703623105582E-6</v>
      </c>
      <c r="O7">
        <f>'BFPaT-pretax-biogas'!O7*'Fuel Tax Rates'!O$98</f>
        <v>2.0957851534347644E-6</v>
      </c>
      <c r="P7">
        <f>'BFPaT-pretax-biogas'!P7*'Fuel Tax Rates'!P$98</f>
        <v>2.1136999445589752E-6</v>
      </c>
      <c r="Q7">
        <f>'BFPaT-pretax-biogas'!Q7*'Fuel Tax Rates'!Q$98</f>
        <v>2.1316147356831819E-6</v>
      </c>
      <c r="R7">
        <f>'BFPaT-pretax-biogas'!R7*'Fuel Tax Rates'!R$98</f>
        <v>2.1495295268073881E-6</v>
      </c>
      <c r="S7">
        <f>'BFPaT-pretax-biogas'!S7*'Fuel Tax Rates'!S$98</f>
        <v>2.1674443179315989E-6</v>
      </c>
      <c r="T7">
        <f>'BFPaT-pretax-biogas'!T7*'Fuel Tax Rates'!T$98</f>
        <v>2.1853591090558056E-6</v>
      </c>
      <c r="U7">
        <f>'BFPaT-pretax-biogas'!U7*'Fuel Tax Rates'!U$98</f>
        <v>2.2032739001800169E-6</v>
      </c>
      <c r="V7">
        <f>'BFPaT-pretax-biogas'!V7*'Fuel Tax Rates'!V$98</f>
        <v>2.2211886913042226E-6</v>
      </c>
      <c r="W7">
        <f>'BFPaT-pretax-biogas'!W7*'Fuel Tax Rates'!W$98</f>
        <v>2.2391034824284293E-6</v>
      </c>
      <c r="X7">
        <f>'BFPaT-pretax-biogas'!X7*'Fuel Tax Rates'!X$98</f>
        <v>2.2570182735526406E-6</v>
      </c>
      <c r="Y7">
        <f>'BFPaT-pretax-biogas'!Y7*'Fuel Tax Rates'!Y$98</f>
        <v>2.2749330646768463E-6</v>
      </c>
      <c r="Z7">
        <f>'BFPaT-pretax-biogas'!Z7*'Fuel Tax Rates'!Z$98</f>
        <v>2.2928478558010576E-6</v>
      </c>
      <c r="AA7">
        <f>'BFPaT-pretax-biogas'!AA7*'Fuel Tax Rates'!AA$98</f>
        <v>2.3107626469252643E-6</v>
      </c>
      <c r="AB7">
        <f>'BFPaT-pretax-biogas'!AB7*'Fuel Tax Rates'!AB$98</f>
        <v>2.3286774380494705E-6</v>
      </c>
      <c r="AC7">
        <f>'BFPaT-pretax-biogas'!AC7*'Fuel Tax Rates'!AC$98</f>
        <v>2.3465922291736813E-6</v>
      </c>
      <c r="AD7">
        <f>'BFPaT-pretax-biogas'!AD7*'Fuel Tax Rates'!AD$98</f>
        <v>2.364507020297888E-6</v>
      </c>
      <c r="AE7">
        <f>'BFPaT-pretax-biogas'!AE7*'Fuel Tax Rates'!AE$98</f>
        <v>2.3824218114220984E-6</v>
      </c>
      <c r="AF7">
        <f>'BFPaT-pretax-biogas'!AF7*'Fuel Tax Rates'!AF$98</f>
        <v>2.4003366025463055E-6</v>
      </c>
      <c r="AG7">
        <f>'BFPaT-pretax-biogas'!AG7*'Fuel Tax Rates'!AG$98</f>
        <v>2.4182513936705117E-6</v>
      </c>
      <c r="AH7">
        <f>'BFPaT-pretax-biogas'!AH7*'Fuel Tax Rates'!AH$98</f>
        <v>2.4361661847947225E-6</v>
      </c>
    </row>
    <row r="8" spans="1:34">
      <c r="A8" s="1" t="s">
        <v>603</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604</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5"/>
  <cols>
    <col min="1" max="1" width="41.42578125" customWidth="1"/>
    <col min="2" max="24" width="10" customWidth="1"/>
    <col min="25"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'BFPaT-pretax-biodies'!B2*'Fuel Tax Rates'!B$99</f>
        <v>1.8272220502889092E-6</v>
      </c>
      <c r="C2">
        <f>'BFPaT-pretax-biodies'!C2*'Fuel Tax Rates'!C$99</f>
        <v>1.8933971191372244E-6</v>
      </c>
      <c r="D2">
        <f>'BFPaT-pretax-biodies'!D2*'Fuel Tax Rates'!D$99</f>
        <v>1.9951289413965546E-6</v>
      </c>
      <c r="E2">
        <f>'BFPaT-pretax-biodies'!E2*'Fuel Tax Rates'!E$99</f>
        <v>1.9852520654490468E-6</v>
      </c>
      <c r="F2">
        <f>'BFPaT-pretax-biodies'!F2*'Fuel Tax Rates'!F$99</f>
        <v>2.064267073029108E-6</v>
      </c>
      <c r="G2">
        <f>'BFPaT-pretax-biodies'!G2*'Fuel Tax Rates'!G$99</f>
        <v>2.1926664603467085E-6</v>
      </c>
      <c r="H2">
        <f>'BFPaT-pretax-biodies'!H2*'Fuel Tax Rates'!H$99</f>
        <v>2.2222970881892313E-6</v>
      </c>
      <c r="I2">
        <f>'BFPaT-pretax-biodies'!I2*'Fuel Tax Rates'!I$99</f>
        <v>2.2420508400842468E-6</v>
      </c>
      <c r="J2">
        <f>'BFPaT-pretax-biodies'!J2*'Fuel Tax Rates'!J$99</f>
        <v>2.2618045919792623E-6</v>
      </c>
      <c r="K2">
        <f>'BFPaT-pretax-biodies'!K2*'Fuel Tax Rates'!K$99</f>
        <v>2.3111889717168007E-6</v>
      </c>
      <c r="L2">
        <f>'BFPaT-pretax-biodies'!L2*'Fuel Tax Rates'!L$99</f>
        <v>2.3408195995593235E-6</v>
      </c>
      <c r="M2">
        <f>'BFPaT-pretax-biodies'!M2*'Fuel Tax Rates'!M$99</f>
        <v>2.3605733514543391E-6</v>
      </c>
      <c r="N2">
        <f>'BFPaT-pretax-biodies'!N2*'Fuel Tax Rates'!N$99</f>
        <v>2.4395883590344007E-6</v>
      </c>
      <c r="O2">
        <f>'BFPaT-pretax-biodies'!O2*'Fuel Tax Rates'!O$99</f>
        <v>2.4593421109294162E-6</v>
      </c>
      <c r="P2">
        <f>'BFPaT-pretax-biodies'!P2*'Fuel Tax Rates'!P$99</f>
        <v>2.488972738771939E-6</v>
      </c>
      <c r="Q2">
        <f>'BFPaT-pretax-biodies'!Q2*'Fuel Tax Rates'!Q$99</f>
        <v>2.4988496147194464E-6</v>
      </c>
      <c r="R2">
        <f>'BFPaT-pretax-biodies'!R2*'Fuel Tax Rates'!R$99</f>
        <v>2.5186033666144619E-6</v>
      </c>
      <c r="S2">
        <f>'BFPaT-pretax-biodies'!S2*'Fuel Tax Rates'!S$99</f>
        <v>2.488972738771939E-6</v>
      </c>
      <c r="T2">
        <f>'BFPaT-pretax-biodies'!T2*'Fuel Tax Rates'!T$99</f>
        <v>2.4790958628244313E-6</v>
      </c>
      <c r="U2">
        <f>'BFPaT-pretax-biodies'!U2*'Fuel Tax Rates'!U$99</f>
        <v>2.4988496147194464E-6</v>
      </c>
      <c r="V2">
        <f>'BFPaT-pretax-biodies'!V2*'Fuel Tax Rates'!V$99</f>
        <v>2.5186033666144619E-6</v>
      </c>
      <c r="W2">
        <f>'BFPaT-pretax-biodies'!W2*'Fuel Tax Rates'!W$99</f>
        <v>2.4988496147194464E-6</v>
      </c>
      <c r="X2">
        <f>'BFPaT-pretax-biodies'!X2*'Fuel Tax Rates'!X$99</f>
        <v>2.5383571185094778E-6</v>
      </c>
      <c r="Y2">
        <f>'BFPaT-pretax-biodies'!Y2*'Fuel Tax Rates'!Y$99</f>
        <v>2.5482339944569852E-6</v>
      </c>
      <c r="Z2">
        <f>'BFPaT-pretax-biodies'!Z2*'Fuel Tax Rates'!Z$99</f>
        <v>2.5581108704044929E-6</v>
      </c>
      <c r="AA2">
        <f>'BFPaT-pretax-biodies'!AA2*'Fuel Tax Rates'!AA$99</f>
        <v>2.5679877463520007E-6</v>
      </c>
      <c r="AB2">
        <f>'BFPaT-pretax-biodies'!AB2*'Fuel Tax Rates'!AB$99</f>
        <v>2.5877414982470162E-6</v>
      </c>
      <c r="AC2">
        <f>'BFPaT-pretax-biodies'!AC2*'Fuel Tax Rates'!AC$99</f>
        <v>2.6074952501420317E-6</v>
      </c>
      <c r="AD2">
        <f>'BFPaT-pretax-biodies'!AD2*'Fuel Tax Rates'!AD$99</f>
        <v>2.6272490020370468E-6</v>
      </c>
      <c r="AE2">
        <f>'BFPaT-pretax-biodies'!AE2*'Fuel Tax Rates'!AE$99</f>
        <v>2.6371258779845545E-6</v>
      </c>
      <c r="AF2">
        <f>'BFPaT-pretax-biodies'!AF2*'Fuel Tax Rates'!AF$99</f>
        <v>2.6470027539320623E-6</v>
      </c>
      <c r="AG2">
        <f>'BFPaT-pretax-biodies'!AG2*'Fuel Tax Rates'!AG$99</f>
        <v>2.6667565058270774E-6</v>
      </c>
      <c r="AH2">
        <f>'BFPaT-pretax-biodies'!AH2*'Fuel Tax Rates'!AH$99</f>
        <v>2.6766333817745856E-6</v>
      </c>
    </row>
    <row r="3" spans="1:34">
      <c r="A3" s="1" t="s">
        <v>598</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599</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600</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601</v>
      </c>
      <c r="B6">
        <f>'BFPaT-pretax-biodies'!B6*'Fuel Tax Rates'!B$99</f>
        <v>3.1942778540744516E-6</v>
      </c>
      <c r="C6">
        <f>'BFPaT-pretax-biodies'!C6*'Fuel Tax Rates'!C$99</f>
        <v>3.1458875779085783E-6</v>
      </c>
      <c r="D6">
        <f>'BFPaT-pretax-biodies'!D6*'Fuel Tax Rates'!D$99</f>
        <v>2.7760213194111859E-6</v>
      </c>
      <c r="E6">
        <f>'BFPaT-pretax-biodies'!E6*'Fuel Tax Rates'!E$99</f>
        <v>3.169047070260003E-6</v>
      </c>
      <c r="F6">
        <f>'BFPaT-pretax-biodies'!F6*'Fuel Tax Rates'!F$99</f>
        <v>3.2119740445530068E-6</v>
      </c>
      <c r="G6">
        <f>'BFPaT-pretax-biodies'!G6*'Fuel Tax Rates'!G$99</f>
        <v>3.3074988313287854E-6</v>
      </c>
      <c r="H6">
        <f>'BFPaT-pretax-biodies'!H6*'Fuel Tax Rates'!H$99</f>
        <v>3.3703304113884527E-6</v>
      </c>
      <c r="I6">
        <f>'BFPaT-pretax-biodies'!I6*'Fuel Tax Rates'!I$99</f>
        <v>3.4354714453441944E-6</v>
      </c>
      <c r="J6">
        <f>'BFPaT-pretax-biodies'!J6*'Fuel Tax Rates'!J$99</f>
        <v>3.5004897895617001E-6</v>
      </c>
      <c r="K6">
        <f>'BFPaT-pretax-biodies'!K6*'Fuel Tax Rates'!K$99</f>
        <v>3.5541196392542591E-6</v>
      </c>
      <c r="L6">
        <f>'BFPaT-pretax-biodies'!L6*'Fuel Tax Rates'!L$99</f>
        <v>3.604220354711905E-6</v>
      </c>
      <c r="M6">
        <f>'BFPaT-pretax-biodies'!M6*'Fuel Tax Rates'!M$99</f>
        <v>3.6491897522942417E-6</v>
      </c>
      <c r="N6">
        <f>'BFPaT-pretax-biodies'!N6*'Fuel Tax Rates'!N$99</f>
        <v>3.6918063937199718E-6</v>
      </c>
      <c r="O6">
        <f>'BFPaT-pretax-biodies'!O6*'Fuel Tax Rates'!O$99</f>
        <v>3.6431274358170874E-6</v>
      </c>
      <c r="P6">
        <f>'BFPaT-pretax-biodies'!P6*'Fuel Tax Rates'!P$99</f>
        <v>3.6047688500122198E-6</v>
      </c>
      <c r="Q6">
        <f>'BFPaT-pretax-biodies'!Q6*'Fuel Tax Rates'!Q$99</f>
        <v>3.5678464558489634E-6</v>
      </c>
      <c r="R6">
        <f>'BFPaT-pretax-biodies'!R6*'Fuel Tax Rates'!R$99</f>
        <v>3.5365533555573524E-6</v>
      </c>
      <c r="S6">
        <f>'BFPaT-pretax-biodies'!S6*'Fuel Tax Rates'!S$99</f>
        <v>3.5090997223679448E-6</v>
      </c>
      <c r="T6">
        <f>'BFPaT-pretax-biodies'!T6*'Fuel Tax Rates'!T$99</f>
        <v>3.4862000435798237E-6</v>
      </c>
      <c r="U6">
        <f>'BFPaT-pretax-biodies'!U6*'Fuel Tax Rates'!U$99</f>
        <v>3.4642457974804064E-6</v>
      </c>
      <c r="V6">
        <f>'BFPaT-pretax-biodies'!V6*'Fuel Tax Rates'!V$99</f>
        <v>3.4408625767828064E-6</v>
      </c>
      <c r="W6">
        <f>'BFPaT-pretax-biodies'!W6*'Fuel Tax Rates'!W$99</f>
        <v>3.4207053744962596E-6</v>
      </c>
      <c r="X6">
        <f>'BFPaT-pretax-biodies'!X6*'Fuel Tax Rates'!X$99</f>
        <v>3.4013781322036098E-6</v>
      </c>
      <c r="Y6">
        <f>'BFPaT-pretax-biodies'!Y6*'Fuel Tax Rates'!Y$99</f>
        <v>3.3833860429446146E-6</v>
      </c>
      <c r="Z6">
        <f>'BFPaT-pretax-biodies'!Z6*'Fuel Tax Rates'!Z$99</f>
        <v>3.3660867898544475E-6</v>
      </c>
      <c r="AA6">
        <f>'BFPaT-pretax-biodies'!AA6*'Fuel Tax Rates'!AA$99</f>
        <v>3.3494298536291149E-6</v>
      </c>
      <c r="AB6">
        <f>'BFPaT-pretax-biodies'!AB6*'Fuel Tax Rates'!AB$99</f>
        <v>3.3328450878380394E-6</v>
      </c>
      <c r="AC6">
        <f>'BFPaT-pretax-biodies'!AC6*'Fuel Tax Rates'!AC$99</f>
        <v>3.316873770738098E-6</v>
      </c>
      <c r="AD6">
        <f>'BFPaT-pretax-biodies'!AD6*'Fuel Tax Rates'!AD$99</f>
        <v>3.300505516249777E-6</v>
      </c>
      <c r="AE6">
        <f>'BFPaT-pretax-biodies'!AE6*'Fuel Tax Rates'!AE$99</f>
        <v>3.2843032537602314E-6</v>
      </c>
      <c r="AF6">
        <f>'BFPaT-pretax-biodies'!AF6*'Fuel Tax Rates'!AF$99</f>
        <v>3.2657554521575006E-6</v>
      </c>
      <c r="AG6">
        <f>'BFPaT-pretax-biodies'!AG6*'Fuel Tax Rates'!AG$99</f>
        <v>3.2470488755994147E-6</v>
      </c>
      <c r="AH6">
        <f>'BFPaT-pretax-biodies'!AH6*'Fuel Tax Rates'!AH$99</f>
        <v>3.2262277053177552E-6</v>
      </c>
    </row>
    <row r="7" spans="1:34">
      <c r="A7" s="1" t="s">
        <v>602</v>
      </c>
      <c r="B7" s="5">
        <f>'BFPaT-pretax-biodies'!B7*'Fuel Tax Rates'!B$99</f>
        <v>1.8272220502889092E-6</v>
      </c>
      <c r="C7" s="5">
        <f>'BFPaT-pretax-biodies'!C7*'Fuel Tax Rates'!C$99</f>
        <v>1.8933971191372244E-6</v>
      </c>
      <c r="D7" s="5">
        <f>'BFPaT-pretax-biodies'!D7*'Fuel Tax Rates'!D$99</f>
        <v>1.9951289413965546E-6</v>
      </c>
      <c r="E7" s="5">
        <f>'BFPaT-pretax-biodies'!E7*'Fuel Tax Rates'!E$99</f>
        <v>1.9852520654490468E-6</v>
      </c>
      <c r="F7" s="5">
        <f>'BFPaT-pretax-biodies'!F7*'Fuel Tax Rates'!F$99</f>
        <v>2.064267073029108E-6</v>
      </c>
      <c r="G7" s="5">
        <f>'BFPaT-pretax-biodies'!G7*'Fuel Tax Rates'!G$99</f>
        <v>2.1926664603467085E-6</v>
      </c>
      <c r="H7" s="5">
        <f>'BFPaT-pretax-biodies'!H7*'Fuel Tax Rates'!H$99</f>
        <v>2.2222970881892313E-6</v>
      </c>
      <c r="I7" s="5">
        <f>'BFPaT-pretax-biodies'!I7*'Fuel Tax Rates'!I$99</f>
        <v>2.2420508400842468E-6</v>
      </c>
      <c r="J7" s="5">
        <f>'BFPaT-pretax-biodies'!J7*'Fuel Tax Rates'!J$99</f>
        <v>2.2618045919792623E-6</v>
      </c>
      <c r="K7" s="5">
        <f>'BFPaT-pretax-biodies'!K7*'Fuel Tax Rates'!K$99</f>
        <v>2.3111889717168007E-6</v>
      </c>
      <c r="L7" s="5">
        <f>'BFPaT-pretax-biodies'!L7*'Fuel Tax Rates'!L$99</f>
        <v>2.3408195995593235E-6</v>
      </c>
      <c r="M7" s="5">
        <f>'BFPaT-pretax-biodies'!M7*'Fuel Tax Rates'!M$99</f>
        <v>2.3605733514543391E-6</v>
      </c>
      <c r="N7" s="5">
        <f>'BFPaT-pretax-biodies'!N7*'Fuel Tax Rates'!N$99</f>
        <v>2.4395883590344007E-6</v>
      </c>
      <c r="O7" s="5">
        <f>'BFPaT-pretax-biodies'!O7*'Fuel Tax Rates'!O$99</f>
        <v>2.4593421109294162E-6</v>
      </c>
      <c r="P7" s="5">
        <f>'BFPaT-pretax-biodies'!P7*'Fuel Tax Rates'!P$99</f>
        <v>2.488972738771939E-6</v>
      </c>
      <c r="Q7" s="5">
        <f>'BFPaT-pretax-biodies'!Q7*'Fuel Tax Rates'!Q$99</f>
        <v>2.4988496147194464E-6</v>
      </c>
      <c r="R7" s="5">
        <f>'BFPaT-pretax-biodies'!R7*'Fuel Tax Rates'!R$99</f>
        <v>2.5186033666144619E-6</v>
      </c>
      <c r="S7" s="5">
        <f>'BFPaT-pretax-biodies'!S7*'Fuel Tax Rates'!S$99</f>
        <v>2.488972738771939E-6</v>
      </c>
      <c r="T7" s="5">
        <f>'BFPaT-pretax-biodies'!T7*'Fuel Tax Rates'!T$99</f>
        <v>2.4790958628244313E-6</v>
      </c>
      <c r="U7" s="5">
        <f>'BFPaT-pretax-biodies'!U7*'Fuel Tax Rates'!U$99</f>
        <v>2.4988496147194464E-6</v>
      </c>
      <c r="V7" s="5">
        <f>'BFPaT-pretax-biodies'!V7*'Fuel Tax Rates'!V$99</f>
        <v>2.5186033666144619E-6</v>
      </c>
      <c r="W7" s="5">
        <f>'BFPaT-pretax-biodies'!W7*'Fuel Tax Rates'!W$99</f>
        <v>2.4988496147194464E-6</v>
      </c>
      <c r="X7" s="5">
        <f>'BFPaT-pretax-biodies'!X7*'Fuel Tax Rates'!X$99</f>
        <v>2.5383571185094778E-6</v>
      </c>
      <c r="Y7" s="5">
        <f>'BFPaT-pretax-biodies'!Y7*'Fuel Tax Rates'!Y$99</f>
        <v>2.5482339944569852E-6</v>
      </c>
      <c r="Z7" s="5">
        <f>'BFPaT-pretax-biodies'!Z7*'Fuel Tax Rates'!Z$99</f>
        <v>2.5581108704044929E-6</v>
      </c>
      <c r="AA7" s="5">
        <f>'BFPaT-pretax-biodies'!AA7*'Fuel Tax Rates'!AA$99</f>
        <v>2.5679877463520007E-6</v>
      </c>
      <c r="AB7" s="5">
        <f>'BFPaT-pretax-biodies'!AB7*'Fuel Tax Rates'!AB$99</f>
        <v>2.5877414982470162E-6</v>
      </c>
      <c r="AC7" s="5">
        <f>'BFPaT-pretax-biodies'!AC7*'Fuel Tax Rates'!AC$99</f>
        <v>2.6074952501420317E-6</v>
      </c>
      <c r="AD7" s="5">
        <f>'BFPaT-pretax-biodies'!AD7*'Fuel Tax Rates'!AD$99</f>
        <v>2.6272490020370468E-6</v>
      </c>
      <c r="AE7" s="5">
        <f>'BFPaT-pretax-biodies'!AE7*'Fuel Tax Rates'!AE$99</f>
        <v>2.6371258779845545E-6</v>
      </c>
      <c r="AF7" s="5">
        <f>'BFPaT-pretax-biodies'!AF7*'Fuel Tax Rates'!AF$99</f>
        <v>2.6470027539320623E-6</v>
      </c>
      <c r="AG7" s="5">
        <f>'BFPaT-pretax-biodies'!AG7*'Fuel Tax Rates'!AG$99</f>
        <v>2.6667565058270774E-6</v>
      </c>
      <c r="AH7" s="5">
        <f>'BFPaT-pretax-biodies'!AH7*'Fuel Tax Rates'!AH$99</f>
        <v>2.6766333817745856E-6</v>
      </c>
    </row>
    <row r="8" spans="1:34">
      <c r="A8" s="1" t="s">
        <v>603</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604</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'BFPaT-pretax-jetkerosene'!B2*'Fuel Tax Rates'!B$96</f>
        <v>7.8169169328309822E-7</v>
      </c>
      <c r="C2">
        <f>'BFPaT-pretax-jetkerosene'!C2*'Fuel Tax Rates'!C$96</f>
        <v>8.6042674027254891E-7</v>
      </c>
      <c r="D2">
        <f>'BFPaT-pretax-jetkerosene'!D2*'Fuel Tax Rates'!D$96</f>
        <v>9.3369814087859496E-7</v>
      </c>
      <c r="E2">
        <f>'BFPaT-pretax-jetkerosene'!E2*'Fuel Tax Rates'!E$96</f>
        <v>1.0127258832100121E-6</v>
      </c>
      <c r="F2">
        <f>'BFPaT-pretax-jetkerosene'!F2*'Fuel Tax Rates'!F$96</f>
        <v>1.1083396949196279E-6</v>
      </c>
      <c r="G2">
        <f>'BFPaT-pretax-jetkerosene'!G2*'Fuel Tax Rates'!G$96</f>
        <v>1.1893187395308331E-6</v>
      </c>
      <c r="H2">
        <f>'BFPaT-pretax-jetkerosene'!H2*'Fuel Tax Rates'!H$96</f>
        <v>1.2390769476654291E-6</v>
      </c>
      <c r="I2">
        <f>'BFPaT-pretax-jetkerosene'!I2*'Fuel Tax Rates'!I$96</f>
        <v>1.2585899704633098E-6</v>
      </c>
      <c r="J2">
        <f>'BFPaT-pretax-jetkerosene'!J2*'Fuel Tax Rates'!J$96</f>
        <v>1.2937134114994952E-6</v>
      </c>
      <c r="K2">
        <f>'BFPaT-pretax-jetkerosene'!K2*'Fuel Tax Rates'!K$96</f>
        <v>1.3424959684941974E-6</v>
      </c>
      <c r="L2">
        <f>'BFPaT-pretax-jetkerosene'!L2*'Fuel Tax Rates'!L$96</f>
        <v>1.3688385492713361E-6</v>
      </c>
      <c r="M2">
        <f>'BFPaT-pretax-jetkerosene'!M2*'Fuel Tax Rates'!M$96</f>
        <v>1.3971324323282632E-6</v>
      </c>
      <c r="N2">
        <f>'BFPaT-pretax-jetkerosene'!N2*'Fuel Tax Rates'!N$96</f>
        <v>1.436158477924025E-6</v>
      </c>
      <c r="O2">
        <f>'BFPaT-pretax-jetkerosene'!O2*'Fuel Tax Rates'!O$96</f>
        <v>1.4585984541415877E-6</v>
      </c>
      <c r="P2">
        <f>'BFPaT-pretax-jetkerosene'!P2*'Fuel Tax Rates'!P$96</f>
        <v>1.4888436394783028E-6</v>
      </c>
      <c r="Q2">
        <f>'BFPaT-pretax-jetkerosene'!Q2*'Fuel Tax Rates'!Q$96</f>
        <v>1.5093323134160777E-6</v>
      </c>
      <c r="R2">
        <f>'BFPaT-pretax-jetkerosene'!R2*'Fuel Tax Rates'!R$96</f>
        <v>1.5220157782347002E-6</v>
      </c>
      <c r="S2">
        <f>'BFPaT-pretax-jetkerosene'!S2*'Fuel Tax Rates'!S$96</f>
        <v>1.5142105691155482E-6</v>
      </c>
      <c r="T2">
        <f>'BFPaT-pretax-jetkerosene'!T2*'Fuel Tax Rates'!T$96</f>
        <v>1.5103079645559719E-6</v>
      </c>
      <c r="U2">
        <f>'BFPaT-pretax-jetkerosene'!U2*'Fuel Tax Rates'!U$96</f>
        <v>1.5327479407735348E-6</v>
      </c>
      <c r="V2">
        <f>'BFPaT-pretax-jetkerosene'!V2*'Fuel Tax Rates'!V$96</f>
        <v>1.5551879169910975E-6</v>
      </c>
      <c r="W2">
        <f>'BFPaT-pretax-jetkerosene'!W2*'Fuel Tax Rates'!W$96</f>
        <v>1.5483583590118393E-6</v>
      </c>
      <c r="X2">
        <f>'BFPaT-pretax-jetkerosene'!X2*'Fuel Tax Rates'!X$96</f>
        <v>1.5893357068873889E-6</v>
      </c>
      <c r="Y2">
        <f>'BFPaT-pretax-jetkerosene'!Y2*'Fuel Tax Rates'!Y$96</f>
        <v>1.6068974274054818E-6</v>
      </c>
      <c r="Z2">
        <f>'BFPaT-pretax-jetkerosene'!Z2*'Fuel Tax Rates'!Z$96</f>
        <v>1.620556543363998E-6</v>
      </c>
      <c r="AA2">
        <f>'BFPaT-pretax-jetkerosene'!AA2*'Fuel Tax Rates'!AA$96</f>
        <v>1.6390939150219851E-6</v>
      </c>
      <c r="AB2">
        <f>'BFPaT-pretax-jetkerosene'!AB2*'Fuel Tax Rates'!AB$96</f>
        <v>1.6644608446592298E-6</v>
      </c>
      <c r="AC2">
        <f>'BFPaT-pretax-jetkerosene'!AC2*'Fuel Tax Rates'!AC$96</f>
        <v>1.6908034254363687E-6</v>
      </c>
      <c r="AD2">
        <f>'BFPaT-pretax-jetkerosene'!AD2*'Fuel Tax Rates'!AD$96</f>
        <v>1.7083651459544618E-6</v>
      </c>
      <c r="AE2">
        <f>'BFPaT-pretax-jetkerosene'!AE2*'Fuel Tax Rates'!AE$96</f>
        <v>1.7210486107730843E-6</v>
      </c>
      <c r="AF2">
        <f>'BFPaT-pretax-jetkerosene'!AF2*'Fuel Tax Rates'!AF$96</f>
        <v>1.7288538198922365E-6</v>
      </c>
      <c r="AG2">
        <f>'BFPaT-pretax-jetkerosene'!AG2*'Fuel Tax Rates'!AG$96</f>
        <v>1.7483668426901174E-6</v>
      </c>
      <c r="AH2">
        <f>'BFPaT-pretax-jetkerosene'!AH2*'Fuel Tax Rates'!AH$96</f>
        <v>1.7639772609284219E-6</v>
      </c>
    </row>
    <row r="3" spans="1:34">
      <c r="A3" s="1" t="s">
        <v>598</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599</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600</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601</v>
      </c>
      <c r="B6">
        <f>'BFPaT-pretax-jetkerosene'!B6*'Fuel Tax Rates'!B$96</f>
        <v>7.8169169328309822E-7</v>
      </c>
      <c r="C6">
        <f>'BFPaT-pretax-jetkerosene'!C6*'Fuel Tax Rates'!C$96</f>
        <v>8.6042674027254891E-7</v>
      </c>
      <c r="D6">
        <f>'BFPaT-pretax-jetkerosene'!D6*'Fuel Tax Rates'!D$96</f>
        <v>9.3369814087859496E-7</v>
      </c>
      <c r="E6">
        <f>'BFPaT-pretax-jetkerosene'!E6*'Fuel Tax Rates'!E$96</f>
        <v>1.0127258832100121E-6</v>
      </c>
      <c r="F6">
        <f>'BFPaT-pretax-jetkerosene'!F6*'Fuel Tax Rates'!F$96</f>
        <v>1.1083396949196279E-6</v>
      </c>
      <c r="G6">
        <f>'BFPaT-pretax-jetkerosene'!G6*'Fuel Tax Rates'!G$96</f>
        <v>1.1893187395308331E-6</v>
      </c>
      <c r="H6">
        <f>'BFPaT-pretax-jetkerosene'!H6*'Fuel Tax Rates'!H$96</f>
        <v>1.2390769476654291E-6</v>
      </c>
      <c r="I6">
        <f>'BFPaT-pretax-jetkerosene'!I6*'Fuel Tax Rates'!I$96</f>
        <v>1.2585899704633098E-6</v>
      </c>
      <c r="J6">
        <f>'BFPaT-pretax-jetkerosene'!J6*'Fuel Tax Rates'!J$96</f>
        <v>1.2937134114994952E-6</v>
      </c>
      <c r="K6">
        <f>'BFPaT-pretax-jetkerosene'!K6*'Fuel Tax Rates'!K$96</f>
        <v>1.3424959684941974E-6</v>
      </c>
      <c r="L6">
        <f>'BFPaT-pretax-jetkerosene'!L6*'Fuel Tax Rates'!L$96</f>
        <v>1.3688385492713361E-6</v>
      </c>
      <c r="M6">
        <f>'BFPaT-pretax-jetkerosene'!M6*'Fuel Tax Rates'!M$96</f>
        <v>1.3971324323282632E-6</v>
      </c>
      <c r="N6">
        <f>'BFPaT-pretax-jetkerosene'!N6*'Fuel Tax Rates'!N$96</f>
        <v>1.436158477924025E-6</v>
      </c>
      <c r="O6">
        <f>'BFPaT-pretax-jetkerosene'!O6*'Fuel Tax Rates'!O$96</f>
        <v>1.4585984541415877E-6</v>
      </c>
      <c r="P6">
        <f>'BFPaT-pretax-jetkerosene'!P6*'Fuel Tax Rates'!P$96</f>
        <v>1.4888436394783028E-6</v>
      </c>
      <c r="Q6">
        <f>'BFPaT-pretax-jetkerosene'!Q6*'Fuel Tax Rates'!Q$96</f>
        <v>1.5093323134160777E-6</v>
      </c>
      <c r="R6">
        <f>'BFPaT-pretax-jetkerosene'!R6*'Fuel Tax Rates'!R$96</f>
        <v>1.5220157782347002E-6</v>
      </c>
      <c r="S6">
        <f>'BFPaT-pretax-jetkerosene'!S6*'Fuel Tax Rates'!S$96</f>
        <v>1.5142105691155482E-6</v>
      </c>
      <c r="T6">
        <f>'BFPaT-pretax-jetkerosene'!T6*'Fuel Tax Rates'!T$96</f>
        <v>1.5103079645559719E-6</v>
      </c>
      <c r="U6">
        <f>'BFPaT-pretax-jetkerosene'!U6*'Fuel Tax Rates'!U$96</f>
        <v>1.5327479407735348E-6</v>
      </c>
      <c r="V6">
        <f>'BFPaT-pretax-jetkerosene'!V6*'Fuel Tax Rates'!V$96</f>
        <v>1.5551879169910975E-6</v>
      </c>
      <c r="W6">
        <f>'BFPaT-pretax-jetkerosene'!W6*'Fuel Tax Rates'!W$96</f>
        <v>1.5483583590118393E-6</v>
      </c>
      <c r="X6">
        <f>'BFPaT-pretax-jetkerosene'!X6*'Fuel Tax Rates'!X$96</f>
        <v>1.5893357068873889E-6</v>
      </c>
      <c r="Y6">
        <f>'BFPaT-pretax-jetkerosene'!Y6*'Fuel Tax Rates'!Y$96</f>
        <v>1.6068974274054818E-6</v>
      </c>
      <c r="Z6">
        <f>'BFPaT-pretax-jetkerosene'!Z6*'Fuel Tax Rates'!Z$96</f>
        <v>1.620556543363998E-6</v>
      </c>
      <c r="AA6">
        <f>'BFPaT-pretax-jetkerosene'!AA6*'Fuel Tax Rates'!AA$96</f>
        <v>1.6390939150219851E-6</v>
      </c>
      <c r="AB6">
        <f>'BFPaT-pretax-jetkerosene'!AB6*'Fuel Tax Rates'!AB$96</f>
        <v>1.6644608446592298E-6</v>
      </c>
      <c r="AC6">
        <f>'BFPaT-pretax-jetkerosene'!AC6*'Fuel Tax Rates'!AC$96</f>
        <v>1.6908034254363687E-6</v>
      </c>
      <c r="AD6">
        <f>'BFPaT-pretax-jetkerosene'!AD6*'Fuel Tax Rates'!AD$96</f>
        <v>1.7083651459544618E-6</v>
      </c>
      <c r="AE6">
        <f>'BFPaT-pretax-jetkerosene'!AE6*'Fuel Tax Rates'!AE$96</f>
        <v>1.7210486107730843E-6</v>
      </c>
      <c r="AF6">
        <f>'BFPaT-pretax-jetkerosene'!AF6*'Fuel Tax Rates'!AF$96</f>
        <v>1.7288538198922365E-6</v>
      </c>
      <c r="AG6">
        <f>'BFPaT-pretax-jetkerosene'!AG6*'Fuel Tax Rates'!AG$96</f>
        <v>1.7483668426901174E-6</v>
      </c>
      <c r="AH6">
        <f>'BFPaT-pretax-jetkerosene'!AH6*'Fuel Tax Rates'!AH$96</f>
        <v>1.7639772609284219E-6</v>
      </c>
    </row>
    <row r="7" spans="1:34">
      <c r="A7" s="1" t="s">
        <v>602</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603</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604</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5"/>
  <cols>
    <col min="1" max="1" width="41.42578125" customWidth="1"/>
    <col min="2" max="26" width="10"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598</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599</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600</v>
      </c>
      <c r="B5" s="5">
        <f>'BFPaT-pretax-heat'!B5*'Fuel Tax Rates'!$F$66</f>
        <v>1.6296845313387699E-6</v>
      </c>
      <c r="C5" s="5">
        <f>'BFPaT-pretax-heat'!C5*'Fuel Tax Rates'!$F$66</f>
        <v>1.6296845313387699E-6</v>
      </c>
      <c r="D5" s="5">
        <f>'BFPaT-pretax-heat'!D5*'Fuel Tax Rates'!$F$66</f>
        <v>1.6296845313387699E-6</v>
      </c>
      <c r="E5" s="5">
        <f>'BFPaT-pretax-heat'!E5*'Fuel Tax Rates'!$F$66</f>
        <v>1.6296845313387699E-6</v>
      </c>
      <c r="F5" s="5">
        <f>'BFPaT-pretax-heat'!F5*'Fuel Tax Rates'!$F$66</f>
        <v>1.6296845313387699E-6</v>
      </c>
      <c r="G5" s="5">
        <f>'BFPaT-pretax-heat'!G5*'Fuel Tax Rates'!$F$66</f>
        <v>1.6296845313387699E-6</v>
      </c>
      <c r="H5" s="5">
        <f>'BFPaT-pretax-heat'!H5*'Fuel Tax Rates'!$F$66</f>
        <v>1.6296845313387699E-6</v>
      </c>
      <c r="I5" s="5">
        <f>'BFPaT-pretax-heat'!I5*'Fuel Tax Rates'!$F$66</f>
        <v>1.6296845313387699E-6</v>
      </c>
      <c r="J5" s="5">
        <f>'BFPaT-pretax-heat'!J5*'Fuel Tax Rates'!$F$66</f>
        <v>1.6296845313387699E-6</v>
      </c>
      <c r="K5" s="5">
        <f>'BFPaT-pretax-heat'!K5*'Fuel Tax Rates'!$F$66</f>
        <v>1.6296845313387699E-6</v>
      </c>
      <c r="L5" s="5">
        <f>'BFPaT-pretax-heat'!L5*'Fuel Tax Rates'!$F$66</f>
        <v>1.6296845313387699E-6</v>
      </c>
      <c r="M5" s="5">
        <f>'BFPaT-pretax-heat'!M5*'Fuel Tax Rates'!$F$66</f>
        <v>1.6296845313387699E-6</v>
      </c>
      <c r="N5" s="5">
        <f>'BFPaT-pretax-heat'!N5*'Fuel Tax Rates'!$F$66</f>
        <v>1.6296845313387699E-6</v>
      </c>
      <c r="O5" s="5">
        <f>'BFPaT-pretax-heat'!O5*'Fuel Tax Rates'!$F$66</f>
        <v>1.6296845313387699E-6</v>
      </c>
      <c r="P5" s="5">
        <f>'BFPaT-pretax-heat'!P5*'Fuel Tax Rates'!$F$66</f>
        <v>1.6296845313387699E-6</v>
      </c>
      <c r="Q5" s="5">
        <f>'BFPaT-pretax-heat'!Q5*'Fuel Tax Rates'!$F$66</f>
        <v>1.6296845313387699E-6</v>
      </c>
      <c r="R5" s="5">
        <f>'BFPaT-pretax-heat'!R5*'Fuel Tax Rates'!$F$66</f>
        <v>1.6296845313387699E-6</v>
      </c>
      <c r="S5" s="5">
        <f>'BFPaT-pretax-heat'!S5*'Fuel Tax Rates'!$F$66</f>
        <v>1.6296845313387699E-6</v>
      </c>
      <c r="T5" s="5">
        <f>'BFPaT-pretax-heat'!T5*'Fuel Tax Rates'!$F$66</f>
        <v>1.6296845313387699E-6</v>
      </c>
      <c r="U5" s="5">
        <f>'BFPaT-pretax-heat'!U5*'Fuel Tax Rates'!$F$66</f>
        <v>1.6296845313387699E-6</v>
      </c>
      <c r="V5" s="5">
        <f>'BFPaT-pretax-heat'!V5*'Fuel Tax Rates'!$F$66</f>
        <v>1.6296845313387699E-6</v>
      </c>
      <c r="W5" s="5">
        <f>'BFPaT-pretax-heat'!W5*'Fuel Tax Rates'!$F$66</f>
        <v>1.6296845313387699E-6</v>
      </c>
      <c r="X5" s="5">
        <f>'BFPaT-pretax-heat'!X5*'Fuel Tax Rates'!$F$66</f>
        <v>1.6296845313387699E-6</v>
      </c>
      <c r="Y5" s="5">
        <f>'BFPaT-pretax-heat'!Y5*'Fuel Tax Rates'!$F$66</f>
        <v>1.6296845313387699E-6</v>
      </c>
      <c r="Z5" s="5">
        <f>'BFPaT-pretax-heat'!Z5*'Fuel Tax Rates'!$F$66</f>
        <v>1.6296845313387699E-6</v>
      </c>
      <c r="AA5" s="5">
        <f>'BFPaT-pretax-heat'!AA5*'Fuel Tax Rates'!$F$66</f>
        <v>1.6296845313387699E-6</v>
      </c>
      <c r="AB5" s="5">
        <f>'BFPaT-pretax-heat'!AB5*'Fuel Tax Rates'!$F$66</f>
        <v>1.6296845313387699E-6</v>
      </c>
      <c r="AC5" s="5">
        <f>'BFPaT-pretax-heat'!AC5*'Fuel Tax Rates'!$F$66</f>
        <v>1.6296845313387699E-6</v>
      </c>
      <c r="AD5" s="5">
        <f>'BFPaT-pretax-heat'!AD5*'Fuel Tax Rates'!$F$66</f>
        <v>1.6296845313387699E-6</v>
      </c>
      <c r="AE5" s="5">
        <f>'BFPaT-pretax-heat'!AE5*'Fuel Tax Rates'!$F$66</f>
        <v>1.6296845313387699E-6</v>
      </c>
      <c r="AF5" s="5">
        <f>'BFPaT-pretax-heat'!AF5*'Fuel Tax Rates'!$F$66</f>
        <v>1.6296845313387699E-6</v>
      </c>
      <c r="AG5" s="5">
        <f>'BFPaT-pretax-heat'!AG5*'Fuel Tax Rates'!$F$66</f>
        <v>1.6296845313387699E-6</v>
      </c>
      <c r="AH5" s="5">
        <f>'BFPaT-pretax-heat'!AH5*'Fuel Tax Rates'!$F$66</f>
        <v>1.6296845313387699E-6</v>
      </c>
      <c r="AI5" s="5"/>
      <c r="AJ5" s="5"/>
    </row>
    <row r="6" spans="1:36">
      <c r="A6" s="1" t="s">
        <v>601</v>
      </c>
      <c r="B6" s="5">
        <f>'BFPaT-pretax-heat'!B6*'Fuel Tax Rates'!$F$66</f>
        <v>1.6296845313387699E-6</v>
      </c>
      <c r="C6" s="5">
        <f>'BFPaT-pretax-heat'!C6*'Fuel Tax Rates'!$F$66</f>
        <v>1.6296845313387699E-6</v>
      </c>
      <c r="D6" s="5">
        <f>'BFPaT-pretax-heat'!D6*'Fuel Tax Rates'!$F$66</f>
        <v>1.6296845313387699E-6</v>
      </c>
      <c r="E6" s="5">
        <f>'BFPaT-pretax-heat'!E6*'Fuel Tax Rates'!$F$66</f>
        <v>1.6296845313387699E-6</v>
      </c>
      <c r="F6" s="5">
        <f>'BFPaT-pretax-heat'!F6*'Fuel Tax Rates'!$F$66</f>
        <v>1.6296845313387699E-6</v>
      </c>
      <c r="G6" s="5">
        <f>'BFPaT-pretax-heat'!G6*'Fuel Tax Rates'!$F$66</f>
        <v>1.6296845313387699E-6</v>
      </c>
      <c r="H6" s="5">
        <f>'BFPaT-pretax-heat'!H6*'Fuel Tax Rates'!$F$66</f>
        <v>1.6296845313387699E-6</v>
      </c>
      <c r="I6" s="5">
        <f>'BFPaT-pretax-heat'!I6*'Fuel Tax Rates'!$F$66</f>
        <v>1.6296845313387699E-6</v>
      </c>
      <c r="J6" s="5">
        <f>'BFPaT-pretax-heat'!J6*'Fuel Tax Rates'!$F$66</f>
        <v>1.6296845313387699E-6</v>
      </c>
      <c r="K6" s="5">
        <f>'BFPaT-pretax-heat'!K6*'Fuel Tax Rates'!$F$66</f>
        <v>1.6296845313387699E-6</v>
      </c>
      <c r="L6" s="5">
        <f>'BFPaT-pretax-heat'!L6*'Fuel Tax Rates'!$F$66</f>
        <v>1.6296845313387699E-6</v>
      </c>
      <c r="M6" s="5">
        <f>'BFPaT-pretax-heat'!M6*'Fuel Tax Rates'!$F$66</f>
        <v>1.6296845313387699E-6</v>
      </c>
      <c r="N6" s="5">
        <f>'BFPaT-pretax-heat'!N6*'Fuel Tax Rates'!$F$66</f>
        <v>1.6296845313387699E-6</v>
      </c>
      <c r="O6" s="5">
        <f>'BFPaT-pretax-heat'!O6*'Fuel Tax Rates'!$F$66</f>
        <v>1.6296845313387699E-6</v>
      </c>
      <c r="P6" s="5">
        <f>'BFPaT-pretax-heat'!P6*'Fuel Tax Rates'!$F$66</f>
        <v>1.6296845313387699E-6</v>
      </c>
      <c r="Q6" s="5">
        <f>'BFPaT-pretax-heat'!Q6*'Fuel Tax Rates'!$F$66</f>
        <v>1.6296845313387699E-6</v>
      </c>
      <c r="R6" s="5">
        <f>'BFPaT-pretax-heat'!R6*'Fuel Tax Rates'!$F$66</f>
        <v>1.6296845313387699E-6</v>
      </c>
      <c r="S6" s="5">
        <f>'BFPaT-pretax-heat'!S6*'Fuel Tax Rates'!$F$66</f>
        <v>1.6296845313387699E-6</v>
      </c>
      <c r="T6" s="5">
        <f>'BFPaT-pretax-heat'!T6*'Fuel Tax Rates'!$F$66</f>
        <v>1.6296845313387699E-6</v>
      </c>
      <c r="U6" s="5">
        <f>'BFPaT-pretax-heat'!U6*'Fuel Tax Rates'!$F$66</f>
        <v>1.6296845313387699E-6</v>
      </c>
      <c r="V6" s="5">
        <f>'BFPaT-pretax-heat'!V6*'Fuel Tax Rates'!$F$66</f>
        <v>1.6296845313387699E-6</v>
      </c>
      <c r="W6" s="5">
        <f>'BFPaT-pretax-heat'!W6*'Fuel Tax Rates'!$F$66</f>
        <v>1.6296845313387699E-6</v>
      </c>
      <c r="X6" s="5">
        <f>'BFPaT-pretax-heat'!X6*'Fuel Tax Rates'!$F$66</f>
        <v>1.6296845313387699E-6</v>
      </c>
      <c r="Y6" s="5">
        <f>'BFPaT-pretax-heat'!Y6*'Fuel Tax Rates'!$F$66</f>
        <v>1.6296845313387699E-6</v>
      </c>
      <c r="Z6" s="5">
        <f>'BFPaT-pretax-heat'!Z6*'Fuel Tax Rates'!$F$66</f>
        <v>1.6296845313387699E-6</v>
      </c>
      <c r="AA6" s="5">
        <f>'BFPaT-pretax-heat'!AA6*'Fuel Tax Rates'!$F$66</f>
        <v>1.6296845313387699E-6</v>
      </c>
      <c r="AB6" s="5">
        <f>'BFPaT-pretax-heat'!AB6*'Fuel Tax Rates'!$F$66</f>
        <v>1.6296845313387699E-6</v>
      </c>
      <c r="AC6" s="5">
        <f>'BFPaT-pretax-heat'!AC6*'Fuel Tax Rates'!$F$66</f>
        <v>1.6296845313387699E-6</v>
      </c>
      <c r="AD6" s="5">
        <f>'BFPaT-pretax-heat'!AD6*'Fuel Tax Rates'!$F$66</f>
        <v>1.6296845313387699E-6</v>
      </c>
      <c r="AE6" s="5">
        <f>'BFPaT-pretax-heat'!AE6*'Fuel Tax Rates'!$F$66</f>
        <v>1.6296845313387699E-6</v>
      </c>
      <c r="AF6" s="5">
        <f>'BFPaT-pretax-heat'!AF6*'Fuel Tax Rates'!$F$66</f>
        <v>1.6296845313387699E-6</v>
      </c>
      <c r="AG6" s="5">
        <f>'BFPaT-pretax-heat'!AG6*'Fuel Tax Rates'!$F$66</f>
        <v>1.6296845313387699E-6</v>
      </c>
      <c r="AH6" s="5">
        <f>'BFPaT-pretax-heat'!AH6*'Fuel Tax Rates'!$F$66</f>
        <v>1.6296845313387699E-6</v>
      </c>
    </row>
    <row r="7" spans="1:36">
      <c r="A7" s="1" t="s">
        <v>602</v>
      </c>
      <c r="B7" s="5">
        <f>'BFPaT-pretax-heat'!B7*'Fuel Tax Rates'!$F$66</f>
        <v>1.6296845313387699E-6</v>
      </c>
      <c r="C7" s="5">
        <f>'BFPaT-pretax-heat'!C7*'Fuel Tax Rates'!$F$66</f>
        <v>1.6296845313387699E-6</v>
      </c>
      <c r="D7" s="5">
        <f>'BFPaT-pretax-heat'!D7*'Fuel Tax Rates'!$F$66</f>
        <v>1.6296845313387699E-6</v>
      </c>
      <c r="E7" s="5">
        <f>'BFPaT-pretax-heat'!E7*'Fuel Tax Rates'!$F$66</f>
        <v>1.6296845313387699E-6</v>
      </c>
      <c r="F7" s="5">
        <f>'BFPaT-pretax-heat'!F7*'Fuel Tax Rates'!$F$66</f>
        <v>1.6296845313387699E-6</v>
      </c>
      <c r="G7" s="5">
        <f>'BFPaT-pretax-heat'!G7*'Fuel Tax Rates'!$F$66</f>
        <v>1.6296845313387699E-6</v>
      </c>
      <c r="H7" s="5">
        <f>'BFPaT-pretax-heat'!H7*'Fuel Tax Rates'!$F$66</f>
        <v>1.6296845313387699E-6</v>
      </c>
      <c r="I7" s="5">
        <f>'BFPaT-pretax-heat'!I7*'Fuel Tax Rates'!$F$66</f>
        <v>1.6296845313387699E-6</v>
      </c>
      <c r="J7" s="5">
        <f>'BFPaT-pretax-heat'!J7*'Fuel Tax Rates'!$F$66</f>
        <v>1.6296845313387699E-6</v>
      </c>
      <c r="K7" s="5">
        <f>'BFPaT-pretax-heat'!K7*'Fuel Tax Rates'!$F$66</f>
        <v>1.6296845313387699E-6</v>
      </c>
      <c r="L7" s="5">
        <f>'BFPaT-pretax-heat'!L7*'Fuel Tax Rates'!$F$66</f>
        <v>1.6296845313387699E-6</v>
      </c>
      <c r="M7" s="5">
        <f>'BFPaT-pretax-heat'!M7*'Fuel Tax Rates'!$F$66</f>
        <v>1.6296845313387699E-6</v>
      </c>
      <c r="N7" s="5">
        <f>'BFPaT-pretax-heat'!N7*'Fuel Tax Rates'!$F$66</f>
        <v>1.6296845313387699E-6</v>
      </c>
      <c r="O7" s="5">
        <f>'BFPaT-pretax-heat'!O7*'Fuel Tax Rates'!$F$66</f>
        <v>1.6296845313387699E-6</v>
      </c>
      <c r="P7" s="5">
        <f>'BFPaT-pretax-heat'!P7*'Fuel Tax Rates'!$F$66</f>
        <v>1.6296845313387699E-6</v>
      </c>
      <c r="Q7" s="5">
        <f>'BFPaT-pretax-heat'!Q7*'Fuel Tax Rates'!$F$66</f>
        <v>1.6296845313387699E-6</v>
      </c>
      <c r="R7" s="5">
        <f>'BFPaT-pretax-heat'!R7*'Fuel Tax Rates'!$F$66</f>
        <v>1.6296845313387699E-6</v>
      </c>
      <c r="S7" s="5">
        <f>'BFPaT-pretax-heat'!S7*'Fuel Tax Rates'!$F$66</f>
        <v>1.6296845313387699E-6</v>
      </c>
      <c r="T7" s="5">
        <f>'BFPaT-pretax-heat'!T7*'Fuel Tax Rates'!$F$66</f>
        <v>1.6296845313387699E-6</v>
      </c>
      <c r="U7" s="5">
        <f>'BFPaT-pretax-heat'!U7*'Fuel Tax Rates'!$F$66</f>
        <v>1.6296845313387699E-6</v>
      </c>
      <c r="V7" s="5">
        <f>'BFPaT-pretax-heat'!V7*'Fuel Tax Rates'!$F$66</f>
        <v>1.6296845313387699E-6</v>
      </c>
      <c r="W7" s="5">
        <f>'BFPaT-pretax-heat'!W7*'Fuel Tax Rates'!$F$66</f>
        <v>1.6296845313387699E-6</v>
      </c>
      <c r="X7" s="5">
        <f>'BFPaT-pretax-heat'!X7*'Fuel Tax Rates'!$F$66</f>
        <v>1.6296845313387699E-6</v>
      </c>
      <c r="Y7" s="5">
        <f>'BFPaT-pretax-heat'!Y7*'Fuel Tax Rates'!$F$66</f>
        <v>1.6296845313387699E-6</v>
      </c>
      <c r="Z7" s="5">
        <f>'BFPaT-pretax-heat'!Z7*'Fuel Tax Rates'!$F$66</f>
        <v>1.6296845313387699E-6</v>
      </c>
      <c r="AA7" s="5">
        <f>'BFPaT-pretax-heat'!AA7*'Fuel Tax Rates'!$F$66</f>
        <v>1.6296845313387699E-6</v>
      </c>
      <c r="AB7" s="5">
        <f>'BFPaT-pretax-heat'!AB7*'Fuel Tax Rates'!$F$66</f>
        <v>1.6296845313387699E-6</v>
      </c>
      <c r="AC7" s="5">
        <f>'BFPaT-pretax-heat'!AC7*'Fuel Tax Rates'!$F$66</f>
        <v>1.6296845313387699E-6</v>
      </c>
      <c r="AD7" s="5">
        <f>'BFPaT-pretax-heat'!AD7*'Fuel Tax Rates'!$F$66</f>
        <v>1.6296845313387699E-6</v>
      </c>
      <c r="AE7" s="5">
        <f>'BFPaT-pretax-heat'!AE7*'Fuel Tax Rates'!$F$66</f>
        <v>1.6296845313387699E-6</v>
      </c>
      <c r="AF7" s="5">
        <f>'BFPaT-pretax-heat'!AF7*'Fuel Tax Rates'!$F$66</f>
        <v>1.6296845313387699E-6</v>
      </c>
      <c r="AG7" s="5">
        <f>'BFPaT-pretax-heat'!AG7*'Fuel Tax Rates'!$F$66</f>
        <v>1.6296845313387699E-6</v>
      </c>
      <c r="AH7" s="5">
        <f>'BFPaT-pretax-heat'!AH7*'Fuel Tax Rates'!$F$66</f>
        <v>1.6296845313387699E-6</v>
      </c>
    </row>
    <row r="8" spans="1:36">
      <c r="A8" s="1" t="s">
        <v>603</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604</v>
      </c>
      <c r="B9">
        <f>'BFPaT-pretax-heat'!B9*'Fuel Tax Rates'!$F$66</f>
        <v>1.6296845313387699E-6</v>
      </c>
      <c r="C9">
        <f>'BFPaT-pretax-heat'!C9*'Fuel Tax Rates'!$F$66</f>
        <v>1.6296845313387699E-6</v>
      </c>
      <c r="D9">
        <f>'BFPaT-pretax-heat'!D9*'Fuel Tax Rates'!$F$66</f>
        <v>1.6296845313387699E-6</v>
      </c>
      <c r="E9">
        <f>'BFPaT-pretax-heat'!E9*'Fuel Tax Rates'!$F$66</f>
        <v>1.6296845313387699E-6</v>
      </c>
      <c r="F9">
        <f>'BFPaT-pretax-heat'!F9*'Fuel Tax Rates'!$F$66</f>
        <v>1.6296845313387699E-6</v>
      </c>
      <c r="G9">
        <f>'BFPaT-pretax-heat'!G9*'Fuel Tax Rates'!$F$66</f>
        <v>1.6296845313387699E-6</v>
      </c>
      <c r="H9">
        <f>'BFPaT-pretax-heat'!H9*'Fuel Tax Rates'!$F$66</f>
        <v>1.6296845313387699E-6</v>
      </c>
      <c r="I9">
        <f>'BFPaT-pretax-heat'!I9*'Fuel Tax Rates'!$F$66</f>
        <v>1.6296845313387699E-6</v>
      </c>
      <c r="J9">
        <f>'BFPaT-pretax-heat'!J9*'Fuel Tax Rates'!$F$66</f>
        <v>1.6296845313387699E-6</v>
      </c>
      <c r="K9">
        <f>'BFPaT-pretax-heat'!K9*'Fuel Tax Rates'!$F$66</f>
        <v>1.6296845313387699E-6</v>
      </c>
      <c r="L9">
        <f>'BFPaT-pretax-heat'!L9*'Fuel Tax Rates'!$F$66</f>
        <v>1.6296845313387699E-6</v>
      </c>
      <c r="M9">
        <f>'BFPaT-pretax-heat'!M9*'Fuel Tax Rates'!$F$66</f>
        <v>1.6296845313387699E-6</v>
      </c>
      <c r="N9">
        <f>'BFPaT-pretax-heat'!N9*'Fuel Tax Rates'!$F$66</f>
        <v>1.6296845313387699E-6</v>
      </c>
      <c r="O9">
        <f>'BFPaT-pretax-heat'!O9*'Fuel Tax Rates'!$F$66</f>
        <v>1.6296845313387699E-6</v>
      </c>
      <c r="P9">
        <f>'BFPaT-pretax-heat'!P9*'Fuel Tax Rates'!$F$66</f>
        <v>1.6296845313387699E-6</v>
      </c>
      <c r="Q9">
        <f>'BFPaT-pretax-heat'!Q9*'Fuel Tax Rates'!$F$66</f>
        <v>1.6296845313387699E-6</v>
      </c>
      <c r="R9">
        <f>'BFPaT-pretax-heat'!R9*'Fuel Tax Rates'!$F$66</f>
        <v>1.6296845313387699E-6</v>
      </c>
      <c r="S9">
        <f>'BFPaT-pretax-heat'!S9*'Fuel Tax Rates'!$F$66</f>
        <v>1.6296845313387699E-6</v>
      </c>
      <c r="T9">
        <f>'BFPaT-pretax-heat'!T9*'Fuel Tax Rates'!$F$66</f>
        <v>1.6296845313387699E-6</v>
      </c>
      <c r="U9">
        <f>'BFPaT-pretax-heat'!U9*'Fuel Tax Rates'!$F$66</f>
        <v>1.6296845313387699E-6</v>
      </c>
      <c r="V9">
        <f>'BFPaT-pretax-heat'!V9*'Fuel Tax Rates'!$F$66</f>
        <v>1.6296845313387699E-6</v>
      </c>
      <c r="W9">
        <f>'BFPaT-pretax-heat'!W9*'Fuel Tax Rates'!$F$66</f>
        <v>1.6296845313387699E-6</v>
      </c>
      <c r="X9">
        <f>'BFPaT-pretax-heat'!X9*'Fuel Tax Rates'!$F$66</f>
        <v>1.6296845313387699E-6</v>
      </c>
      <c r="Y9">
        <f>'BFPaT-pretax-heat'!Y9*'Fuel Tax Rates'!$F$66</f>
        <v>1.6296845313387699E-6</v>
      </c>
      <c r="Z9">
        <f>'BFPaT-pretax-heat'!Z9*'Fuel Tax Rates'!$F$66</f>
        <v>1.6296845313387699E-6</v>
      </c>
      <c r="AA9">
        <f>'BFPaT-pretax-heat'!AA9*'Fuel Tax Rates'!$F$66</f>
        <v>1.6296845313387699E-6</v>
      </c>
      <c r="AB9">
        <f>'BFPaT-pretax-heat'!AB9*'Fuel Tax Rates'!$F$66</f>
        <v>1.6296845313387699E-6</v>
      </c>
      <c r="AC9">
        <f>'BFPaT-pretax-heat'!AC9*'Fuel Tax Rates'!$F$66</f>
        <v>1.6296845313387699E-6</v>
      </c>
      <c r="AD9">
        <f>'BFPaT-pretax-heat'!AD9*'Fuel Tax Rates'!$F$66</f>
        <v>1.6296845313387699E-6</v>
      </c>
      <c r="AE9">
        <f>'BFPaT-pretax-heat'!AE9*'Fuel Tax Rates'!$F$66</f>
        <v>1.6296845313387699E-6</v>
      </c>
      <c r="AF9">
        <f>'BFPaT-pretax-heat'!AF9*'Fuel Tax Rates'!$F$66</f>
        <v>1.6296845313387699E-6</v>
      </c>
      <c r="AG9">
        <f>'BFPaT-pretax-heat'!AG9*'Fuel Tax Rates'!$F$66</f>
        <v>1.6296845313387699E-6</v>
      </c>
      <c r="AH9">
        <f>'BFPaT-pretax-heat'!AH9*'Fuel Tax Rates'!$F$66</f>
        <v>1.6296845313387699E-6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5"/>
  <cols>
    <col min="1" max="1" width="41.42578125" customWidth="1"/>
    <col min="2" max="26" width="10" customWidth="1"/>
    <col min="27" max="34" width="10.28515625" bestFit="1"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598</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599</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600</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601</v>
      </c>
      <c r="B6">
        <f>'BFPaT-pretax-crude'!B6*'Fuel Tax Rates'!B$97</f>
        <v>2.8128931942704647E-6</v>
      </c>
      <c r="C6">
        <f>'BFPaT-pretax-crude'!C6*'Fuel Tax Rates'!C$97</f>
        <v>2.7646472589730963E-6</v>
      </c>
      <c r="D6">
        <f>'BFPaT-pretax-crude'!D6*'Fuel Tax Rates'!D$97</f>
        <v>2.3993205207901487E-6</v>
      </c>
      <c r="E6">
        <f>'BFPaT-pretax-crude'!E6*'Fuel Tax Rates'!E$97</f>
        <v>2.8078196127425625E-6</v>
      </c>
      <c r="F6">
        <f>'BFPaT-pretax-crude'!F6*'Fuel Tax Rates'!F$97</f>
        <v>2.8589884506271304E-6</v>
      </c>
      <c r="G6">
        <f>'BFPaT-pretax-crude'!G6*'Fuel Tax Rates'!G$97</f>
        <v>2.9578114262482091E-6</v>
      </c>
      <c r="H6">
        <f>'BFPaT-pretax-crude'!H6*'Fuel Tax Rates'!H$97</f>
        <v>3.0277229259079997E-6</v>
      </c>
      <c r="I6">
        <f>'BFPaT-pretax-crude'!I6*'Fuel Tax Rates'!I$97</f>
        <v>3.102022387970292E-6</v>
      </c>
      <c r="J6">
        <f>'BFPaT-pretax-crude'!J6*'Fuel Tax Rates'!J$97</f>
        <v>3.1772311975041598E-6</v>
      </c>
      <c r="K6">
        <f>'BFPaT-pretax-crude'!K6*'Fuel Tax Rates'!K$97</f>
        <v>3.2428196881522592E-6</v>
      </c>
      <c r="L6">
        <f>'BFPaT-pretax-crude'!L6*'Fuel Tax Rates'!L$97</f>
        <v>3.3066760883783083E-6</v>
      </c>
      <c r="M6">
        <f>'BFPaT-pretax-crude'!M6*'Fuel Tax Rates'!M$97</f>
        <v>3.3674652451486598E-6</v>
      </c>
      <c r="N6">
        <f>'BFPaT-pretax-crude'!N6*'Fuel Tax Rates'!N$97</f>
        <v>3.4259160798492468E-6</v>
      </c>
      <c r="O6">
        <f>'BFPaT-pretax-crude'!O6*'Fuel Tax Rates'!O$97</f>
        <v>3.3888132596003558E-6</v>
      </c>
      <c r="P6">
        <f>'BFPaT-pretax-crude'!P6*'Fuel Tax Rates'!P$97</f>
        <v>3.352049640392454E-6</v>
      </c>
      <c r="Q6">
        <f>'BFPaT-pretax-crude'!Q6*'Fuel Tax Rates'!Q$97</f>
        <v>3.316657259435344E-6</v>
      </c>
      <c r="R6">
        <f>'BFPaT-pretax-crude'!R6*'Fuel Tax Rates'!R$97</f>
        <v>3.2867931337419229E-6</v>
      </c>
      <c r="S6">
        <f>'BFPaT-pretax-crude'!S6*'Fuel Tax Rates'!S$97</f>
        <v>3.2608189944546753E-6</v>
      </c>
      <c r="T6">
        <f>'BFPaT-pretax-crude'!T6*'Fuel Tax Rates'!T$97</f>
        <v>3.2393049880041953E-6</v>
      </c>
      <c r="U6">
        <f>'BFPaT-pretax-crude'!U6*'Fuel Tax Rates'!U$97</f>
        <v>3.218714763112132E-6</v>
      </c>
      <c r="V6">
        <f>'BFPaT-pretax-crude'!V6*'Fuel Tax Rates'!V$97</f>
        <v>3.1966522613613372E-6</v>
      </c>
      <c r="W6">
        <f>'BFPaT-pretax-crude'!W6*'Fuel Tax Rates'!W$97</f>
        <v>3.1777580416742044E-6</v>
      </c>
      <c r="X6">
        <f>'BFPaT-pretax-crude'!X6*'Fuel Tax Rates'!X$97</f>
        <v>3.1596288285901323E-6</v>
      </c>
      <c r="Y6">
        <f>'BFPaT-pretax-crude'!Y6*'Fuel Tax Rates'!Y$97</f>
        <v>3.1427698151488945E-6</v>
      </c>
      <c r="Z6">
        <f>'BFPaT-pretax-crude'!Z6*'Fuel Tax Rates'!Z$97</f>
        <v>3.1265459015290788E-6</v>
      </c>
      <c r="AA6">
        <f>'BFPaT-pretax-crude'!AA6*'Fuel Tax Rates'!AA$97</f>
        <v>3.110913785470119E-6</v>
      </c>
      <c r="AB6">
        <f>'BFPaT-pretax-crude'!AB6*'Fuel Tax Rates'!AB$97</f>
        <v>3.0953682739322737E-6</v>
      </c>
      <c r="AC6">
        <f>'BFPaT-pretax-crude'!AC6*'Fuel Tax Rates'!AC$97</f>
        <v>3.0803929088250062E-6</v>
      </c>
      <c r="AD6">
        <f>'BFPaT-pretax-crude'!AD6*'Fuel Tax Rates'!AD$97</f>
        <v>3.0650566915464868E-6</v>
      </c>
      <c r="AE6">
        <f>'BFPaT-pretax-crude'!AE6*'Fuel Tax Rates'!AE$97</f>
        <v>3.0498575980930431E-6</v>
      </c>
      <c r="AF6">
        <f>'BFPaT-pretax-crude'!AF6*'Fuel Tax Rates'!AF$97</f>
        <v>3.032341833700114E-6</v>
      </c>
      <c r="AG6">
        <f>'BFPaT-pretax-crude'!AG6*'Fuel Tax Rates'!AG$97</f>
        <v>3.0146817284386872E-6</v>
      </c>
      <c r="AH6">
        <f>'BFPaT-pretax-crude'!AH6*'Fuel Tax Rates'!AH$97</f>
        <v>2.9949647658010701E-6</v>
      </c>
    </row>
    <row r="7" spans="1:34">
      <c r="A7" s="1" t="s">
        <v>602</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603</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604</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 min="33"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'BFPaT-pretax-heavyfueloil'!B2*'Fuel Tax Rates'!B102</f>
        <v>7.9989734355353196E-7</v>
      </c>
      <c r="C2">
        <f>'BFPaT-pretax-heavyfueloil'!C2*'Fuel Tax Rates'!C102</f>
        <v>7.5437346136607335E-7</v>
      </c>
      <c r="D2">
        <f>'BFPaT-pretax-heavyfueloil'!D2*'Fuel Tax Rates'!D102</f>
        <v>8.9857469984240982E-7</v>
      </c>
      <c r="E2">
        <f>'BFPaT-pretax-heavyfueloil'!E2*'Fuel Tax Rates'!E102</f>
        <v>6.8198014678593294E-7</v>
      </c>
      <c r="F2">
        <f>'BFPaT-pretax-heavyfueloil'!F2*'Fuel Tax Rates'!F102</f>
        <v>6.9661491388434361E-7</v>
      </c>
      <c r="G2">
        <f>'BFPaT-pretax-heavyfueloil'!G2*'Fuel Tax Rates'!G102</f>
        <v>7.9905828357321756E-7</v>
      </c>
      <c r="H2">
        <f>'BFPaT-pretax-heavyfueloil'!H2*'Fuel Tax Rates'!H102</f>
        <v>9.1223381580092617E-7</v>
      </c>
      <c r="I2">
        <f>'BFPaT-pretax-heavyfueloil'!I2*'Fuel Tax Rates'!I102</f>
        <v>9.1516076922060828E-7</v>
      </c>
      <c r="J2">
        <f>'BFPaT-pretax-heavyfueloil'!J2*'Fuel Tax Rates'!J102</f>
        <v>9.405276988578533E-7</v>
      </c>
      <c r="K2">
        <f>'BFPaT-pretax-heavyfueloil'!K2*'Fuel Tax Rates'!K102</f>
        <v>9.8833460471266142E-7</v>
      </c>
      <c r="L2">
        <f>'BFPaT-pretax-heavyfueloil'!L2*'Fuel Tax Rates'!L102</f>
        <v>9.9809111611160145E-7</v>
      </c>
      <c r="M2">
        <f>'BFPaT-pretax-heavyfueloil'!M2*'Fuel Tax Rates'!M102</f>
        <v>1.0702893004637604E-6</v>
      </c>
      <c r="N2">
        <f>'BFPaT-pretax-heavyfueloil'!N2*'Fuel Tax Rates'!N102</f>
        <v>1.1054127414999457E-6</v>
      </c>
      <c r="O2">
        <f>'BFPaT-pretax-heavyfueloil'!O2*'Fuel Tax Rates'!O102</f>
        <v>1.0780945095829128E-6</v>
      </c>
      <c r="P2">
        <f>'BFPaT-pretax-heavyfueloil'!P2*'Fuel Tax Rates'!P102</f>
        <v>1.1054127414999457E-6</v>
      </c>
      <c r="Q2">
        <f>'BFPaT-pretax-heavyfueloil'!Q2*'Fuel Tax Rates'!Q102</f>
        <v>1.1180962063185682E-6</v>
      </c>
      <c r="R2">
        <f>'BFPaT-pretax-heavyfueloil'!R2*'Fuel Tax Rates'!R102</f>
        <v>1.159073554194118E-6</v>
      </c>
      <c r="S2">
        <f>'BFPaT-pretax-heavyfueloil'!S2*'Fuel Tax Rates'!S102</f>
        <v>1.1249257642978266E-6</v>
      </c>
      <c r="T2">
        <f>'BFPaT-pretax-heavyfueloil'!T2*'Fuel Tax Rates'!T102</f>
        <v>1.1356579268366609E-6</v>
      </c>
      <c r="U2">
        <f>'BFPaT-pretax-heavyfueloil'!U2*'Fuel Tax Rates'!U102</f>
        <v>1.1493170427951775E-6</v>
      </c>
      <c r="V2">
        <f>'BFPaT-pretax-heavyfueloil'!V2*'Fuel Tax Rates'!V102</f>
        <v>1.1688300655930582E-6</v>
      </c>
      <c r="W2">
        <f>'BFPaT-pretax-heavyfueloil'!W2*'Fuel Tax Rates'!W102</f>
        <v>1.1824891815515749E-6</v>
      </c>
      <c r="X2">
        <f>'BFPaT-pretax-heavyfueloil'!X2*'Fuel Tax Rates'!X102</f>
        <v>1.2000509020696678E-6</v>
      </c>
      <c r="Y2">
        <f>'BFPaT-pretax-heavyfueloil'!Y2*'Fuel Tax Rates'!Y102</f>
        <v>1.2049291577691378E-6</v>
      </c>
      <c r="Z2">
        <f>'BFPaT-pretax-heavyfueloil'!Z2*'Fuel Tax Rates'!Z102</f>
        <v>1.2293204362664887E-6</v>
      </c>
      <c r="AA2">
        <f>'BFPaT-pretax-heavyfueloil'!AA2*'Fuel Tax Rates'!AA102</f>
        <v>1.262492575022886E-6</v>
      </c>
      <c r="AB2">
        <f>'BFPaT-pretax-heavyfueloil'!AB2*'Fuel Tax Rates'!AB102</f>
        <v>1.2917621092197072E-6</v>
      </c>
      <c r="AC2">
        <f>'BFPaT-pretax-heavyfueloil'!AC2*'Fuel Tax Rates'!AC102</f>
        <v>1.2878595046601309E-6</v>
      </c>
      <c r="AD2">
        <f>'BFPaT-pretax-heavyfueloil'!AD2*'Fuel Tax Rates'!AD102</f>
        <v>1.3463985730537732E-6</v>
      </c>
      <c r="AE2">
        <f>'BFPaT-pretax-heavyfueloil'!AE2*'Fuel Tax Rates'!AE102</f>
        <v>1.3542037821729259E-6</v>
      </c>
      <c r="AF2">
        <f>'BFPaT-pretax-heavyfueloil'!AF2*'Fuel Tax Rates'!AF102</f>
        <v>1.3600576890122899E-6</v>
      </c>
      <c r="AG2">
        <f>'BFPaT-pretax-heavyfueloil'!AG2*'Fuel Tax Rates'!AG102</f>
        <v>1.3766437583904885E-6</v>
      </c>
      <c r="AH2">
        <f>'BFPaT-pretax-heavyfueloil'!AH2*'Fuel Tax Rates'!AH102</f>
        <v>1.3981080834681572E-6</v>
      </c>
    </row>
    <row r="3" spans="1:34">
      <c r="A3" s="1" t="s">
        <v>598</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599</v>
      </c>
      <c r="B4">
        <f>'BFPaT-pretax-heavyfueloil'!B4*'Fuel Tax Rates'!$F$66</f>
        <v>2.9328073265213416E-7</v>
      </c>
      <c r="C4">
        <f>'BFPaT-pretax-heavyfueloil'!C4*'Fuel Tax Rates'!$F$66</f>
        <v>3.5806396834109711E-7</v>
      </c>
      <c r="D4">
        <f>'BFPaT-pretax-heavyfueloil'!D4*'Fuel Tax Rates'!$F$66</f>
        <v>5.1221684844437028E-7</v>
      </c>
      <c r="E4">
        <f>'BFPaT-pretax-heavyfueloil'!E4*'Fuel Tax Rates'!$F$66</f>
        <v>3.9904131621666178E-7</v>
      </c>
      <c r="F4">
        <f>'BFPaT-pretax-heavyfueloil'!F4*'Fuel Tax Rates'!$F$66</f>
        <v>5.0343598818532395E-7</v>
      </c>
      <c r="G4">
        <f>'BFPaT-pretax-heavyfueloil'!G4*'Fuel Tax Rates'!$F$66</f>
        <v>6.2344107839229068E-7</v>
      </c>
      <c r="H4">
        <f>'BFPaT-pretax-heavyfueloil'!H4*'Fuel Tax Rates'!$F$66</f>
        <v>7.2393314580137673E-7</v>
      </c>
      <c r="I4">
        <f>'BFPaT-pretax-heavyfueloil'!I4*'Fuel Tax Rates'!$F$66</f>
        <v>7.8832612103438332E-7</v>
      </c>
      <c r="J4">
        <f>'BFPaT-pretax-heavyfueloil'!J4*'Fuel Tax Rates'!$F$66</f>
        <v>8.5857300310675403E-7</v>
      </c>
      <c r="K4">
        <f>'BFPaT-pretax-heavyfueloil'!K4*'Fuel Tax Rates'!$F$66</f>
        <v>9.0442860668177383E-7</v>
      </c>
      <c r="L4">
        <f>'BFPaT-pretax-heavyfueloil'!L4*'Fuel Tax Rates'!$F$66</f>
        <v>9.1516076922060828E-7</v>
      </c>
      <c r="M4">
        <f>'BFPaT-pretax-heavyfueloil'!M4*'Fuel Tax Rates'!$F$66</f>
        <v>9.3955204771795919E-7</v>
      </c>
      <c r="N4">
        <f>'BFPaT-pretax-heavyfueloil'!N4*'Fuel Tax Rates'!$F$66</f>
        <v>9.7369983761425075E-7</v>
      </c>
      <c r="O4">
        <f>'BFPaT-pretax-heavyfueloil'!O4*'Fuel Tax Rates'!$F$66</f>
        <v>9.8150504673340298E-7</v>
      </c>
      <c r="P4">
        <f>'BFPaT-pretax-heavyfueloil'!P4*'Fuel Tax Rates'!$F$66</f>
        <v>1.0068719763706479E-6</v>
      </c>
      <c r="Q4">
        <f>'BFPaT-pretax-heavyfueloil'!Q4*'Fuel Tax Rates'!$F$66</f>
        <v>1.0234580457488466E-6</v>
      </c>
      <c r="R4">
        <f>'BFPaT-pretax-heavyfueloil'!R4*'Fuel Tax Rates'!$F$66</f>
        <v>1.0400441151270452E-6</v>
      </c>
      <c r="S4">
        <f>'BFPaT-pretax-heavyfueloil'!S4*'Fuel Tax Rates'!$F$66</f>
        <v>1.0312632548679988E-6</v>
      </c>
      <c r="T4">
        <f>'BFPaT-pretax-heavyfueloil'!T4*'Fuel Tax Rates'!$F$66</f>
        <v>1.0322389060078928E-6</v>
      </c>
      <c r="U4">
        <f>'BFPaT-pretax-heavyfueloil'!U4*'Fuel Tax Rates'!$F$66</f>
        <v>1.0498006265259855E-6</v>
      </c>
      <c r="V4">
        <f>'BFPaT-pretax-heavyfueloil'!V4*'Fuel Tax Rates'!$F$66</f>
        <v>1.0673623470440784E-6</v>
      </c>
      <c r="W4">
        <f>'BFPaT-pretax-heavyfueloil'!W4*'Fuel Tax Rates'!$F$66</f>
        <v>1.0663866959041842E-6</v>
      </c>
      <c r="X4">
        <f>'BFPaT-pretax-heavyfueloil'!X4*'Fuel Tax Rates'!$F$66</f>
        <v>1.0985831835206875E-6</v>
      </c>
      <c r="Y4">
        <f>'BFPaT-pretax-heavyfueloil'!Y4*'Fuel Tax Rates'!$F$66</f>
        <v>1.1122422994792042E-6</v>
      </c>
      <c r="Z4">
        <f>'BFPaT-pretax-heavyfueloil'!Z4*'Fuel Tax Rates'!$F$66</f>
        <v>1.1249257642978266E-6</v>
      </c>
      <c r="AA4">
        <f>'BFPaT-pretax-heavyfueloil'!AA4*'Fuel Tax Rates'!$F$66</f>
        <v>1.1366335779765551E-6</v>
      </c>
      <c r="AB4">
        <f>'BFPaT-pretax-heavyfueloil'!AB4*'Fuel Tax Rates'!$F$66</f>
        <v>1.161024856473906E-6</v>
      </c>
      <c r="AC4">
        <f>'BFPaT-pretax-heavyfueloil'!AC4*'Fuel Tax Rates'!$F$66</f>
        <v>1.1785865769919987E-6</v>
      </c>
      <c r="AD4">
        <f>'BFPaT-pretax-heavyfueloil'!AD4*'Fuel Tax Rates'!$F$66</f>
        <v>1.1980995997898793E-6</v>
      </c>
      <c r="AE4">
        <f>'BFPaT-pretax-heavyfueloil'!AE4*'Fuel Tax Rates'!$F$66</f>
        <v>1.2098074134686078E-6</v>
      </c>
      <c r="AF4">
        <f>'BFPaT-pretax-heavyfueloil'!AF4*'Fuel Tax Rates'!$F$66</f>
        <v>1.21273436688829E-6</v>
      </c>
      <c r="AG4">
        <f>'BFPaT-pretax-heavyfueloil'!AG4*'Fuel Tax Rates'!$F$66</f>
        <v>1.2273691339867007E-6</v>
      </c>
      <c r="AH4">
        <f>'BFPaT-pretax-heavyfueloil'!AH4*'Fuel Tax Rates'!$F$66</f>
        <v>1.2371256453856409E-6</v>
      </c>
    </row>
    <row r="5" spans="1:34">
      <c r="A5" s="1" t="s">
        <v>600</v>
      </c>
      <c r="B5">
        <f>'BFPaT-pretax-heavyfueloil'!B5*'Fuel Tax Rates'!$F$66</f>
        <v>2.9328073265213416E-7</v>
      </c>
      <c r="C5">
        <f>'BFPaT-pretax-heavyfueloil'!C5*'Fuel Tax Rates'!$F$66</f>
        <v>3.5806396834109711E-7</v>
      </c>
      <c r="D5">
        <f>'BFPaT-pretax-heavyfueloil'!D5*'Fuel Tax Rates'!$F$66</f>
        <v>5.1221684844437028E-7</v>
      </c>
      <c r="E5">
        <f>'BFPaT-pretax-heavyfueloil'!E5*'Fuel Tax Rates'!$F$66</f>
        <v>3.9904131621666178E-7</v>
      </c>
      <c r="F5">
        <f>'BFPaT-pretax-heavyfueloil'!F5*'Fuel Tax Rates'!$F$66</f>
        <v>5.0343598818532395E-7</v>
      </c>
      <c r="G5">
        <f>'BFPaT-pretax-heavyfueloil'!G5*'Fuel Tax Rates'!$F$66</f>
        <v>6.2344107839229068E-7</v>
      </c>
      <c r="H5">
        <f>'BFPaT-pretax-heavyfueloil'!H5*'Fuel Tax Rates'!$F$66</f>
        <v>7.2393314580137673E-7</v>
      </c>
      <c r="I5">
        <f>'BFPaT-pretax-heavyfueloil'!I5*'Fuel Tax Rates'!$F$66</f>
        <v>7.8832612103438332E-7</v>
      </c>
      <c r="J5">
        <f>'BFPaT-pretax-heavyfueloil'!J5*'Fuel Tax Rates'!$F$66</f>
        <v>8.5857300310675403E-7</v>
      </c>
      <c r="K5">
        <f>'BFPaT-pretax-heavyfueloil'!K5*'Fuel Tax Rates'!$F$66</f>
        <v>9.0442860668177383E-7</v>
      </c>
      <c r="L5">
        <f>'BFPaT-pretax-heavyfueloil'!L5*'Fuel Tax Rates'!$F$66</f>
        <v>9.1516076922060828E-7</v>
      </c>
      <c r="M5">
        <f>'BFPaT-pretax-heavyfueloil'!M5*'Fuel Tax Rates'!$F$66</f>
        <v>9.3955204771795919E-7</v>
      </c>
      <c r="N5">
        <f>'BFPaT-pretax-heavyfueloil'!N5*'Fuel Tax Rates'!$F$66</f>
        <v>9.7369983761425075E-7</v>
      </c>
      <c r="O5">
        <f>'BFPaT-pretax-heavyfueloil'!O5*'Fuel Tax Rates'!$F$66</f>
        <v>9.8150504673340298E-7</v>
      </c>
      <c r="P5">
        <f>'BFPaT-pretax-heavyfueloil'!P5*'Fuel Tax Rates'!$F$66</f>
        <v>1.0068719763706479E-6</v>
      </c>
      <c r="Q5">
        <f>'BFPaT-pretax-heavyfueloil'!Q5*'Fuel Tax Rates'!$F$66</f>
        <v>1.0234580457488466E-6</v>
      </c>
      <c r="R5">
        <f>'BFPaT-pretax-heavyfueloil'!R5*'Fuel Tax Rates'!$F$66</f>
        <v>1.0400441151270452E-6</v>
      </c>
      <c r="S5">
        <f>'BFPaT-pretax-heavyfueloil'!S5*'Fuel Tax Rates'!$F$66</f>
        <v>1.0312632548679988E-6</v>
      </c>
      <c r="T5">
        <f>'BFPaT-pretax-heavyfueloil'!T5*'Fuel Tax Rates'!$F$66</f>
        <v>1.0322389060078928E-6</v>
      </c>
      <c r="U5">
        <f>'BFPaT-pretax-heavyfueloil'!U5*'Fuel Tax Rates'!$F$66</f>
        <v>1.0498006265259855E-6</v>
      </c>
      <c r="V5">
        <f>'BFPaT-pretax-heavyfueloil'!V5*'Fuel Tax Rates'!$F$66</f>
        <v>1.0673623470440784E-6</v>
      </c>
      <c r="W5">
        <f>'BFPaT-pretax-heavyfueloil'!W5*'Fuel Tax Rates'!$F$66</f>
        <v>1.0663866959041842E-6</v>
      </c>
      <c r="X5">
        <f>'BFPaT-pretax-heavyfueloil'!X5*'Fuel Tax Rates'!$F$66</f>
        <v>1.0985831835206875E-6</v>
      </c>
      <c r="Y5">
        <f>'BFPaT-pretax-heavyfueloil'!Y5*'Fuel Tax Rates'!$F$66</f>
        <v>1.1122422994792042E-6</v>
      </c>
      <c r="Z5">
        <f>'BFPaT-pretax-heavyfueloil'!Z5*'Fuel Tax Rates'!$F$66</f>
        <v>1.1249257642978266E-6</v>
      </c>
      <c r="AA5">
        <f>'BFPaT-pretax-heavyfueloil'!AA5*'Fuel Tax Rates'!$F$66</f>
        <v>1.1366335779765551E-6</v>
      </c>
      <c r="AB5">
        <f>'BFPaT-pretax-heavyfueloil'!AB5*'Fuel Tax Rates'!$F$66</f>
        <v>1.161024856473906E-6</v>
      </c>
      <c r="AC5">
        <f>'BFPaT-pretax-heavyfueloil'!AC5*'Fuel Tax Rates'!$F$66</f>
        <v>1.1785865769919987E-6</v>
      </c>
      <c r="AD5">
        <f>'BFPaT-pretax-heavyfueloil'!AD5*'Fuel Tax Rates'!$F$66</f>
        <v>1.1980995997898793E-6</v>
      </c>
      <c r="AE5">
        <f>'BFPaT-pretax-heavyfueloil'!AE5*'Fuel Tax Rates'!$F$66</f>
        <v>1.2098074134686078E-6</v>
      </c>
      <c r="AF5">
        <f>'BFPaT-pretax-heavyfueloil'!AF5*'Fuel Tax Rates'!$F$66</f>
        <v>1.21273436688829E-6</v>
      </c>
      <c r="AG5">
        <f>'BFPaT-pretax-heavyfueloil'!AG5*'Fuel Tax Rates'!$F$66</f>
        <v>1.2273691339867007E-6</v>
      </c>
      <c r="AH5">
        <f>'BFPaT-pretax-heavyfueloil'!AH5*'Fuel Tax Rates'!$F$66</f>
        <v>1.2371256453856409E-6</v>
      </c>
    </row>
    <row r="6" spans="1:34">
      <c r="A6" s="1" t="s">
        <v>601</v>
      </c>
      <c r="B6">
        <f>'BFPaT-pretax-heavyfueloil'!B6*'Fuel Tax Rates'!$F$66</f>
        <v>2.5464494751233434E-7</v>
      </c>
      <c r="C6">
        <f>'BFPaT-pretax-heavyfueloil'!C6*'Fuel Tax Rates'!$F$66</f>
        <v>3.4518537329448972E-7</v>
      </c>
      <c r="D6">
        <f>'BFPaT-pretax-heavyfueloil'!D6*'Fuel Tax Rates'!$F$66</f>
        <v>5.2880291782256896E-7</v>
      </c>
      <c r="E6">
        <f>'BFPaT-pretax-heavyfueloil'!E6*'Fuel Tax Rates'!$F$66</f>
        <v>4.3221345497305913E-7</v>
      </c>
      <c r="F6">
        <f>'BFPaT-pretax-heavyfueloil'!F6*'Fuel Tax Rates'!$F$66</f>
        <v>5.6685331227843643E-7</v>
      </c>
      <c r="G6">
        <f>'BFPaT-pretax-heavyfueloil'!G6*'Fuel Tax Rates'!$F$66</f>
        <v>7.171035878221184E-7</v>
      </c>
      <c r="H6">
        <f>'BFPaT-pretax-heavyfueloil'!H6*'Fuel Tax Rates'!$F$66</f>
        <v>8.3905998030887314E-7</v>
      </c>
      <c r="I6">
        <f>'BFPaT-pretax-heavyfueloil'!I6*'Fuel Tax Rates'!$F$66</f>
        <v>9.3564944315838307E-7</v>
      </c>
      <c r="J6">
        <f>'BFPaT-pretax-heavyfueloil'!J6*'Fuel Tax Rates'!$F$66</f>
        <v>1.0419954174068332E-6</v>
      </c>
      <c r="K6">
        <f>'BFPaT-pretax-heavyfueloil'!K6*'Fuel Tax Rates'!$F$66</f>
        <v>1.0849240675621708E-6</v>
      </c>
      <c r="L6">
        <f>'BFPaT-pretax-heavyfueloil'!L6*'Fuel Tax Rates'!$F$66</f>
        <v>1.1044370903600517E-6</v>
      </c>
      <c r="M6">
        <f>'BFPaT-pretax-heavyfueloil'!M6*'Fuel Tax Rates'!$F$66</f>
        <v>1.1278527177175088E-6</v>
      </c>
      <c r="N6">
        <f>'BFPaT-pretax-heavyfueloil'!N6*'Fuel Tax Rates'!$F$66</f>
        <v>1.1600492053340122E-6</v>
      </c>
      <c r="O6">
        <f>'BFPaT-pretax-heavyfueloil'!O6*'Fuel Tax Rates'!$F$66</f>
        <v>1.1698057167329522E-6</v>
      </c>
      <c r="P6">
        <f>'BFPaT-pretax-heavyfueloil'!P6*'Fuel Tax Rates'!$F$66</f>
        <v>1.1912700418106213E-6</v>
      </c>
      <c r="Q6">
        <f>'BFPaT-pretax-heavyfueloil'!Q6*'Fuel Tax Rates'!$F$66</f>
        <v>1.2098074134686078E-6</v>
      </c>
      <c r="R6">
        <f>'BFPaT-pretax-heavyfueloil'!R6*'Fuel Tax Rates'!$F$66</f>
        <v>1.2234665294271242E-6</v>
      </c>
      <c r="S6">
        <f>'BFPaT-pretax-heavyfueloil'!S6*'Fuel Tax Rates'!$F$66</f>
        <v>1.213710018028184E-6</v>
      </c>
      <c r="T6">
        <f>'BFPaT-pretax-heavyfueloil'!T6*'Fuel Tax Rates'!$F$66</f>
        <v>1.213710018028184E-6</v>
      </c>
      <c r="U6">
        <f>'BFPaT-pretax-heavyfueloil'!U6*'Fuel Tax Rates'!$F$66</f>
        <v>1.2312717385462767E-6</v>
      </c>
      <c r="V6">
        <f>'BFPaT-pretax-heavyfueloil'!V6*'Fuel Tax Rates'!$F$66</f>
        <v>1.2507847613441578E-6</v>
      </c>
      <c r="W6">
        <f>'BFPaT-pretax-heavyfueloil'!W6*'Fuel Tax Rates'!$F$66</f>
        <v>1.2488334590643696E-6</v>
      </c>
      <c r="X6">
        <f>'BFPaT-pretax-heavyfueloil'!X6*'Fuel Tax Rates'!$F$66</f>
        <v>1.2810299466808729E-6</v>
      </c>
      <c r="Y6">
        <f>'BFPaT-pretax-heavyfueloil'!Y6*'Fuel Tax Rates'!$F$66</f>
        <v>1.2956647137792832E-6</v>
      </c>
      <c r="Z6">
        <f>'BFPaT-pretax-heavyfueloil'!Z6*'Fuel Tax Rates'!$F$66</f>
        <v>1.3063968763181178E-6</v>
      </c>
      <c r="AA6">
        <f>'BFPaT-pretax-heavyfueloil'!AA6*'Fuel Tax Rates'!$F$66</f>
        <v>1.3171290388569521E-6</v>
      </c>
      <c r="AB6">
        <f>'BFPaT-pretax-heavyfueloil'!AB6*'Fuel Tax Rates'!$F$66</f>
        <v>1.3395690150745152E-6</v>
      </c>
      <c r="AC6">
        <f>'BFPaT-pretax-heavyfueloil'!AC6*'Fuel Tax Rates'!$F$66</f>
        <v>1.3600576890122899E-6</v>
      </c>
      <c r="AD6">
        <f>'BFPaT-pretax-heavyfueloil'!AD6*'Fuel Tax Rates'!$F$66</f>
        <v>1.3746924561107005E-6</v>
      </c>
      <c r="AE6">
        <f>'BFPaT-pretax-heavyfueloil'!AE6*'Fuel Tax Rates'!$F$66</f>
        <v>1.3834733163697468E-6</v>
      </c>
      <c r="AF6">
        <f>'BFPaT-pretax-heavyfueloil'!AF6*'Fuel Tax Rates'!$F$66</f>
        <v>1.3883515720692172E-6</v>
      </c>
      <c r="AG6">
        <f>'BFPaT-pretax-heavyfueloil'!AG6*'Fuel Tax Rates'!$F$66</f>
        <v>1.4020106880277334E-6</v>
      </c>
      <c r="AH6">
        <f>'BFPaT-pretax-heavyfueloil'!AH6*'Fuel Tax Rates'!$F$66</f>
        <v>1.4176211062660381E-6</v>
      </c>
    </row>
    <row r="7" spans="1:34">
      <c r="A7" s="1" t="s">
        <v>602</v>
      </c>
      <c r="B7">
        <f>'BFPaT-pretax-heavyfueloil'!B7*'Fuel Tax Rates'!$F$66</f>
        <v>2.5464494751233434E-7</v>
      </c>
      <c r="C7">
        <f>'BFPaT-pretax-heavyfueloil'!C7*'Fuel Tax Rates'!$F$66</f>
        <v>3.4518537329448972E-7</v>
      </c>
      <c r="D7">
        <f>'BFPaT-pretax-heavyfueloil'!D7*'Fuel Tax Rates'!$F$66</f>
        <v>5.2880291782256896E-7</v>
      </c>
      <c r="E7">
        <f>'BFPaT-pretax-heavyfueloil'!E7*'Fuel Tax Rates'!$F$66</f>
        <v>4.3221345497305913E-7</v>
      </c>
      <c r="F7">
        <f>'BFPaT-pretax-heavyfueloil'!F7*'Fuel Tax Rates'!$F$66</f>
        <v>5.6685331227843643E-7</v>
      </c>
      <c r="G7">
        <f>'BFPaT-pretax-heavyfueloil'!G7*'Fuel Tax Rates'!$F$66</f>
        <v>7.171035878221184E-7</v>
      </c>
      <c r="H7">
        <f>'BFPaT-pretax-heavyfueloil'!H7*'Fuel Tax Rates'!$F$66</f>
        <v>8.3905998030887314E-7</v>
      </c>
      <c r="I7">
        <f>'BFPaT-pretax-heavyfueloil'!I7*'Fuel Tax Rates'!$F$66</f>
        <v>9.3564944315838307E-7</v>
      </c>
      <c r="J7">
        <f>'BFPaT-pretax-heavyfueloil'!J7*'Fuel Tax Rates'!$F$66</f>
        <v>1.0419954174068332E-6</v>
      </c>
      <c r="K7">
        <f>'BFPaT-pretax-heavyfueloil'!K7*'Fuel Tax Rates'!$F$66</f>
        <v>1.0849240675621708E-6</v>
      </c>
      <c r="L7">
        <f>'BFPaT-pretax-heavyfueloil'!L7*'Fuel Tax Rates'!$F$66</f>
        <v>1.1044370903600517E-6</v>
      </c>
      <c r="M7">
        <f>'BFPaT-pretax-heavyfueloil'!M7*'Fuel Tax Rates'!$F$66</f>
        <v>1.1278527177175088E-6</v>
      </c>
      <c r="N7">
        <f>'BFPaT-pretax-heavyfueloil'!N7*'Fuel Tax Rates'!$F$66</f>
        <v>1.1600492053340122E-6</v>
      </c>
      <c r="O7">
        <f>'BFPaT-pretax-heavyfueloil'!O7*'Fuel Tax Rates'!$F$66</f>
        <v>1.1698057167329522E-6</v>
      </c>
      <c r="P7">
        <f>'BFPaT-pretax-heavyfueloil'!P7*'Fuel Tax Rates'!$F$66</f>
        <v>1.1912700418106213E-6</v>
      </c>
      <c r="Q7">
        <f>'BFPaT-pretax-heavyfueloil'!Q7*'Fuel Tax Rates'!$F$66</f>
        <v>1.2098074134686078E-6</v>
      </c>
      <c r="R7">
        <f>'BFPaT-pretax-heavyfueloil'!R7*'Fuel Tax Rates'!$F$66</f>
        <v>1.2234665294271242E-6</v>
      </c>
      <c r="S7">
        <f>'BFPaT-pretax-heavyfueloil'!S7*'Fuel Tax Rates'!$F$66</f>
        <v>1.213710018028184E-6</v>
      </c>
      <c r="T7">
        <f>'BFPaT-pretax-heavyfueloil'!T7*'Fuel Tax Rates'!$F$66</f>
        <v>1.213710018028184E-6</v>
      </c>
      <c r="U7">
        <f>'BFPaT-pretax-heavyfueloil'!U7*'Fuel Tax Rates'!$F$66</f>
        <v>1.2312717385462767E-6</v>
      </c>
      <c r="V7">
        <f>'BFPaT-pretax-heavyfueloil'!V7*'Fuel Tax Rates'!$F$66</f>
        <v>1.2507847613441578E-6</v>
      </c>
      <c r="W7">
        <f>'BFPaT-pretax-heavyfueloil'!W7*'Fuel Tax Rates'!$F$66</f>
        <v>1.2488334590643696E-6</v>
      </c>
      <c r="X7">
        <f>'BFPaT-pretax-heavyfueloil'!X7*'Fuel Tax Rates'!$F$66</f>
        <v>1.2810299466808729E-6</v>
      </c>
      <c r="Y7">
        <f>'BFPaT-pretax-heavyfueloil'!Y7*'Fuel Tax Rates'!$F$66</f>
        <v>1.2956647137792832E-6</v>
      </c>
      <c r="Z7">
        <f>'BFPaT-pretax-heavyfueloil'!Z7*'Fuel Tax Rates'!$F$66</f>
        <v>1.3063968763181178E-6</v>
      </c>
      <c r="AA7">
        <f>'BFPaT-pretax-heavyfueloil'!AA7*'Fuel Tax Rates'!$F$66</f>
        <v>1.3171290388569521E-6</v>
      </c>
      <c r="AB7">
        <f>'BFPaT-pretax-heavyfueloil'!AB7*'Fuel Tax Rates'!$F$66</f>
        <v>1.3395690150745152E-6</v>
      </c>
      <c r="AC7">
        <f>'BFPaT-pretax-heavyfueloil'!AC7*'Fuel Tax Rates'!$F$66</f>
        <v>1.3600576890122899E-6</v>
      </c>
      <c r="AD7">
        <f>'BFPaT-pretax-heavyfueloil'!AD7*'Fuel Tax Rates'!$F$66</f>
        <v>1.3746924561107005E-6</v>
      </c>
      <c r="AE7">
        <f>'BFPaT-pretax-heavyfueloil'!AE7*'Fuel Tax Rates'!$F$66</f>
        <v>1.3834733163697468E-6</v>
      </c>
      <c r="AF7">
        <f>'BFPaT-pretax-heavyfueloil'!AF7*'Fuel Tax Rates'!$F$66</f>
        <v>1.3883515720692172E-6</v>
      </c>
      <c r="AG7">
        <f>'BFPaT-pretax-heavyfueloil'!AG7*'Fuel Tax Rates'!$F$66</f>
        <v>1.4020106880277334E-6</v>
      </c>
      <c r="AH7">
        <f>'BFPaT-pretax-heavyfueloil'!AH7*'Fuel Tax Rates'!$F$66</f>
        <v>1.4176211062660381E-6</v>
      </c>
    </row>
    <row r="8" spans="1:34">
      <c r="A8" s="1" t="s">
        <v>603</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604</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5"/>
  <cols>
    <col min="1" max="1" width="41.42578125" customWidth="1"/>
    <col min="2" max="2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'BFPaT-pretax-lpgpropbut'!B2*'Fuel Tax Rates'!B94</f>
        <v>2.8180245047549455E-6</v>
      </c>
      <c r="C2" s="3">
        <f>'BFPaT-pretax-lpgpropbut'!C2*'Fuel Tax Rates'!C94</f>
        <v>2.7634230276630636E-6</v>
      </c>
      <c r="D2" s="3">
        <f>'BFPaT-pretax-lpgpropbut'!D2*'Fuel Tax Rates'!D94</f>
        <v>2.6953650860632863E-6</v>
      </c>
      <c r="E2" s="3">
        <f>'BFPaT-pretax-lpgpropbut'!E2*'Fuel Tax Rates'!E94</f>
        <v>2.8904131391187784E-6</v>
      </c>
      <c r="F2" s="3">
        <f>'BFPaT-pretax-lpgpropbut'!F2*'Fuel Tax Rates'!F94</f>
        <v>2.8904131391187784E-6</v>
      </c>
      <c r="G2" s="3">
        <f>'BFPaT-pretax-lpgpropbut'!G2*'Fuel Tax Rates'!G94</f>
        <v>2.8904131391187784E-6</v>
      </c>
      <c r="H2" s="3">
        <f>'BFPaT-pretax-lpgpropbut'!H2*'Fuel Tax Rates'!H94</f>
        <v>2.8904131391187784E-6</v>
      </c>
      <c r="I2" s="3">
        <f>'BFPaT-pretax-lpgpropbut'!I2*'Fuel Tax Rates'!I94</f>
        <v>2.8904131391187784E-6</v>
      </c>
      <c r="J2" s="3">
        <f>'BFPaT-pretax-lpgpropbut'!J2*'Fuel Tax Rates'!J94</f>
        <v>2.8904131391187784E-6</v>
      </c>
      <c r="K2" s="3">
        <f>'BFPaT-pretax-lpgpropbut'!K2*'Fuel Tax Rates'!K94</f>
        <v>2.8904131391187784E-6</v>
      </c>
      <c r="L2" s="3">
        <f>'BFPaT-pretax-lpgpropbut'!L2*'Fuel Tax Rates'!L94</f>
        <v>2.8904131391187784E-6</v>
      </c>
      <c r="M2" s="3">
        <f>'BFPaT-pretax-lpgpropbut'!M2*'Fuel Tax Rates'!M94</f>
        <v>2.8904131391187784E-6</v>
      </c>
      <c r="N2" s="3">
        <f>'BFPaT-pretax-lpgpropbut'!N2*'Fuel Tax Rates'!N94</f>
        <v>2.8904131391187784E-6</v>
      </c>
      <c r="O2" s="3">
        <f>'BFPaT-pretax-lpgpropbut'!O2*'Fuel Tax Rates'!O94</f>
        <v>2.8904131391187784E-6</v>
      </c>
      <c r="P2" s="3">
        <f>'BFPaT-pretax-lpgpropbut'!P2*'Fuel Tax Rates'!P94</f>
        <v>2.8904131391187784E-6</v>
      </c>
      <c r="Q2" s="3">
        <f>'BFPaT-pretax-lpgpropbut'!Q2*'Fuel Tax Rates'!Q94</f>
        <v>2.8904131391187784E-6</v>
      </c>
      <c r="R2" s="3">
        <f>'BFPaT-pretax-lpgpropbut'!R2*'Fuel Tax Rates'!R94</f>
        <v>2.8904131391187784E-6</v>
      </c>
      <c r="S2" s="3">
        <f>'BFPaT-pretax-lpgpropbut'!S2*'Fuel Tax Rates'!S94</f>
        <v>2.8904131391187784E-6</v>
      </c>
      <c r="T2" s="3">
        <f>'BFPaT-pretax-lpgpropbut'!T2*'Fuel Tax Rates'!T94</f>
        <v>2.8904131391187784E-6</v>
      </c>
      <c r="U2" s="3">
        <f>'BFPaT-pretax-lpgpropbut'!U2*'Fuel Tax Rates'!U94</f>
        <v>2.8904131391187784E-6</v>
      </c>
      <c r="V2" s="3">
        <f>'BFPaT-pretax-lpgpropbut'!V2*'Fuel Tax Rates'!V94</f>
        <v>2.8904131391187784E-6</v>
      </c>
      <c r="W2" s="3">
        <f>'BFPaT-pretax-lpgpropbut'!W2*'Fuel Tax Rates'!W94</f>
        <v>2.8904131391187784E-6</v>
      </c>
      <c r="X2" s="3">
        <f>'BFPaT-pretax-lpgpropbut'!X2*'Fuel Tax Rates'!X94</f>
        <v>2.8904131391187784E-6</v>
      </c>
      <c r="Y2" s="3">
        <f>'BFPaT-pretax-lpgpropbut'!Y2*'Fuel Tax Rates'!Y94</f>
        <v>2.8904131391187784E-6</v>
      </c>
      <c r="Z2" s="3">
        <f>'BFPaT-pretax-lpgpropbut'!Z2*'Fuel Tax Rates'!Z94</f>
        <v>2.8904131391187784E-6</v>
      </c>
      <c r="AA2" s="3">
        <f>'BFPaT-pretax-lpgpropbut'!AA2*'Fuel Tax Rates'!AA94</f>
        <v>2.8904131391187784E-6</v>
      </c>
      <c r="AB2" s="3">
        <f>'BFPaT-pretax-lpgpropbut'!AB2*'Fuel Tax Rates'!AB94</f>
        <v>2.8904131391187784E-6</v>
      </c>
      <c r="AC2" s="3">
        <f>'BFPaT-pretax-lpgpropbut'!AC2*'Fuel Tax Rates'!AC94</f>
        <v>2.8904131391187784E-6</v>
      </c>
      <c r="AD2" s="3">
        <f>'BFPaT-pretax-lpgpropbut'!AD2*'Fuel Tax Rates'!AD94</f>
        <v>2.8904131391187784E-6</v>
      </c>
      <c r="AE2" s="3">
        <f>'BFPaT-pretax-lpgpropbut'!AE2*'Fuel Tax Rates'!AE94</f>
        <v>2.8904131391187784E-6</v>
      </c>
      <c r="AF2" s="3">
        <f>'BFPaT-pretax-lpgpropbut'!AF2*'Fuel Tax Rates'!AF94</f>
        <v>2.8904131391187784E-6</v>
      </c>
      <c r="AG2" s="3">
        <f>'BFPaT-pretax-lpgpropbut'!AG2*'Fuel Tax Rates'!AG94</f>
        <v>2.8904131391187784E-6</v>
      </c>
      <c r="AH2" s="3">
        <f>'BFPaT-pretax-lpgpropbut'!AH2*'Fuel Tax Rates'!AH94</f>
        <v>2.8904131391187784E-6</v>
      </c>
    </row>
    <row r="3" spans="1:34">
      <c r="A3" s="1" t="s">
        <v>598</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599</v>
      </c>
      <c r="B4">
        <f>'BFPaT-pretax-lpgpropbut'!B4*'Fuel Tax Rates'!B$95</f>
        <v>2.8180245047549455E-6</v>
      </c>
      <c r="C4">
        <f>'BFPaT-pretax-lpgpropbut'!C4*'Fuel Tax Rates'!C$95</f>
        <v>2.7634230276630636E-6</v>
      </c>
      <c r="D4">
        <f>'BFPaT-pretax-lpgpropbut'!D4*'Fuel Tax Rates'!D$95</f>
        <v>2.6953650860632863E-6</v>
      </c>
      <c r="E4">
        <f>'BFPaT-pretax-lpgpropbut'!E4*'Fuel Tax Rates'!E$95</f>
        <v>2.8904131391187784E-6</v>
      </c>
      <c r="F4">
        <f>'BFPaT-pretax-lpgpropbut'!F4*'Fuel Tax Rates'!F$95</f>
        <v>2.8904131391187784E-6</v>
      </c>
      <c r="G4">
        <f>'BFPaT-pretax-lpgpropbut'!G4*'Fuel Tax Rates'!G$95</f>
        <v>2.8904131391187784E-6</v>
      </c>
      <c r="H4">
        <f>'BFPaT-pretax-lpgpropbut'!H4*'Fuel Tax Rates'!H$95</f>
        <v>2.8904131391187784E-6</v>
      </c>
      <c r="I4">
        <f>'BFPaT-pretax-lpgpropbut'!I4*'Fuel Tax Rates'!I$95</f>
        <v>2.8904131391187784E-6</v>
      </c>
      <c r="J4">
        <f>'BFPaT-pretax-lpgpropbut'!J4*'Fuel Tax Rates'!J$95</f>
        <v>2.8904131391187784E-6</v>
      </c>
      <c r="K4">
        <f>'BFPaT-pretax-lpgpropbut'!K4*'Fuel Tax Rates'!K$95</f>
        <v>2.8904131391187784E-6</v>
      </c>
      <c r="L4">
        <f>'BFPaT-pretax-lpgpropbut'!L4*'Fuel Tax Rates'!L$95</f>
        <v>2.8904131391187784E-6</v>
      </c>
      <c r="M4">
        <f>'BFPaT-pretax-lpgpropbut'!M4*'Fuel Tax Rates'!M$95</f>
        <v>2.8904131391187784E-6</v>
      </c>
      <c r="N4">
        <f>'BFPaT-pretax-lpgpropbut'!N4*'Fuel Tax Rates'!N$95</f>
        <v>2.8904131391187784E-6</v>
      </c>
      <c r="O4">
        <f>'BFPaT-pretax-lpgpropbut'!O4*'Fuel Tax Rates'!O$95</f>
        <v>2.8904131391187784E-6</v>
      </c>
      <c r="P4">
        <f>'BFPaT-pretax-lpgpropbut'!P4*'Fuel Tax Rates'!P$95</f>
        <v>2.8904131391187784E-6</v>
      </c>
      <c r="Q4">
        <f>'BFPaT-pretax-lpgpropbut'!Q4*'Fuel Tax Rates'!Q$95</f>
        <v>2.8904131391187784E-6</v>
      </c>
      <c r="R4">
        <f>'BFPaT-pretax-lpgpropbut'!R4*'Fuel Tax Rates'!R$95</f>
        <v>2.8904131391187784E-6</v>
      </c>
      <c r="S4">
        <f>'BFPaT-pretax-lpgpropbut'!S4*'Fuel Tax Rates'!S$95</f>
        <v>2.8904131391187784E-6</v>
      </c>
      <c r="T4">
        <f>'BFPaT-pretax-lpgpropbut'!T4*'Fuel Tax Rates'!T$95</f>
        <v>2.8904131391187784E-6</v>
      </c>
      <c r="U4">
        <f>'BFPaT-pretax-lpgpropbut'!U4*'Fuel Tax Rates'!U$95</f>
        <v>2.8904131391187784E-6</v>
      </c>
      <c r="V4">
        <f>'BFPaT-pretax-lpgpropbut'!V4*'Fuel Tax Rates'!V$95</f>
        <v>2.8904131391187784E-6</v>
      </c>
      <c r="W4">
        <f>'BFPaT-pretax-lpgpropbut'!W4*'Fuel Tax Rates'!W$95</f>
        <v>2.8904131391187784E-6</v>
      </c>
      <c r="X4">
        <f>'BFPaT-pretax-lpgpropbut'!X4*'Fuel Tax Rates'!X$95</f>
        <v>2.8904131391187784E-6</v>
      </c>
      <c r="Y4">
        <f>'BFPaT-pretax-lpgpropbut'!Y4*'Fuel Tax Rates'!Y$95</f>
        <v>2.8904131391187784E-6</v>
      </c>
      <c r="Z4">
        <f>'BFPaT-pretax-lpgpropbut'!Z4*'Fuel Tax Rates'!Z$95</f>
        <v>2.8904131391187784E-6</v>
      </c>
      <c r="AA4">
        <f>'BFPaT-pretax-lpgpropbut'!AA4*'Fuel Tax Rates'!AA$95</f>
        <v>2.8904131391187784E-6</v>
      </c>
      <c r="AB4">
        <f>'BFPaT-pretax-lpgpropbut'!AB4*'Fuel Tax Rates'!AB$95</f>
        <v>2.8904131391187784E-6</v>
      </c>
      <c r="AC4">
        <f>'BFPaT-pretax-lpgpropbut'!AC4*'Fuel Tax Rates'!AC$95</f>
        <v>2.8904131391187784E-6</v>
      </c>
      <c r="AD4">
        <f>'BFPaT-pretax-lpgpropbut'!AD4*'Fuel Tax Rates'!AD$95</f>
        <v>2.8904131391187784E-6</v>
      </c>
      <c r="AE4">
        <f>'BFPaT-pretax-lpgpropbut'!AE4*'Fuel Tax Rates'!AE$95</f>
        <v>2.8904131391187784E-6</v>
      </c>
      <c r="AF4">
        <f>'BFPaT-pretax-lpgpropbut'!AF4*'Fuel Tax Rates'!AF$95</f>
        <v>2.8904131391187784E-6</v>
      </c>
      <c r="AG4">
        <f>'BFPaT-pretax-lpgpropbut'!AG4*'Fuel Tax Rates'!AG$95</f>
        <v>2.8904131391187784E-6</v>
      </c>
      <c r="AH4">
        <f>'BFPaT-pretax-lpgpropbut'!AH4*'Fuel Tax Rates'!AH$95</f>
        <v>2.8904131391187784E-6</v>
      </c>
    </row>
    <row r="5" spans="1:34">
      <c r="A5" s="1" t="s">
        <v>600</v>
      </c>
      <c r="B5">
        <f>'BFPaT-pretax-lpgpropbut'!B5*'Fuel Tax Rates'!B$95</f>
        <v>2.8180245047549455E-6</v>
      </c>
      <c r="C5">
        <f>'BFPaT-pretax-lpgpropbut'!C5*'Fuel Tax Rates'!C$95</f>
        <v>2.7634230276630636E-6</v>
      </c>
      <c r="D5">
        <f>'BFPaT-pretax-lpgpropbut'!D5*'Fuel Tax Rates'!D$95</f>
        <v>2.6953650860632863E-6</v>
      </c>
      <c r="E5">
        <f>'BFPaT-pretax-lpgpropbut'!E5*'Fuel Tax Rates'!E$95</f>
        <v>2.8904131391187784E-6</v>
      </c>
      <c r="F5">
        <f>'BFPaT-pretax-lpgpropbut'!F5*'Fuel Tax Rates'!F$95</f>
        <v>2.8904131391187784E-6</v>
      </c>
      <c r="G5">
        <f>'BFPaT-pretax-lpgpropbut'!G5*'Fuel Tax Rates'!G$95</f>
        <v>2.8904131391187784E-6</v>
      </c>
      <c r="H5">
        <f>'BFPaT-pretax-lpgpropbut'!H5*'Fuel Tax Rates'!H$95</f>
        <v>2.8904131391187784E-6</v>
      </c>
      <c r="I5">
        <f>'BFPaT-pretax-lpgpropbut'!I5*'Fuel Tax Rates'!I$95</f>
        <v>2.8904131391187784E-6</v>
      </c>
      <c r="J5">
        <f>'BFPaT-pretax-lpgpropbut'!J5*'Fuel Tax Rates'!J$95</f>
        <v>2.8904131391187784E-6</v>
      </c>
      <c r="K5">
        <f>'BFPaT-pretax-lpgpropbut'!K5*'Fuel Tax Rates'!K$95</f>
        <v>2.8904131391187784E-6</v>
      </c>
      <c r="L5">
        <f>'BFPaT-pretax-lpgpropbut'!L5*'Fuel Tax Rates'!L$95</f>
        <v>2.8904131391187784E-6</v>
      </c>
      <c r="M5">
        <f>'BFPaT-pretax-lpgpropbut'!M5*'Fuel Tax Rates'!M$95</f>
        <v>2.8904131391187784E-6</v>
      </c>
      <c r="N5">
        <f>'BFPaT-pretax-lpgpropbut'!N5*'Fuel Tax Rates'!N$95</f>
        <v>2.8904131391187784E-6</v>
      </c>
      <c r="O5">
        <f>'BFPaT-pretax-lpgpropbut'!O5*'Fuel Tax Rates'!O$95</f>
        <v>2.8904131391187784E-6</v>
      </c>
      <c r="P5">
        <f>'BFPaT-pretax-lpgpropbut'!P5*'Fuel Tax Rates'!P$95</f>
        <v>2.8904131391187784E-6</v>
      </c>
      <c r="Q5">
        <f>'BFPaT-pretax-lpgpropbut'!Q5*'Fuel Tax Rates'!Q$95</f>
        <v>2.8904131391187784E-6</v>
      </c>
      <c r="R5">
        <f>'BFPaT-pretax-lpgpropbut'!R5*'Fuel Tax Rates'!R$95</f>
        <v>2.8904131391187784E-6</v>
      </c>
      <c r="S5">
        <f>'BFPaT-pretax-lpgpropbut'!S5*'Fuel Tax Rates'!S$95</f>
        <v>2.8904131391187784E-6</v>
      </c>
      <c r="T5">
        <f>'BFPaT-pretax-lpgpropbut'!T5*'Fuel Tax Rates'!T$95</f>
        <v>2.8904131391187784E-6</v>
      </c>
      <c r="U5">
        <f>'BFPaT-pretax-lpgpropbut'!U5*'Fuel Tax Rates'!U$95</f>
        <v>2.8904131391187784E-6</v>
      </c>
      <c r="V5">
        <f>'BFPaT-pretax-lpgpropbut'!V5*'Fuel Tax Rates'!V$95</f>
        <v>2.8904131391187784E-6</v>
      </c>
      <c r="W5">
        <f>'BFPaT-pretax-lpgpropbut'!W5*'Fuel Tax Rates'!W$95</f>
        <v>2.8904131391187784E-6</v>
      </c>
      <c r="X5">
        <f>'BFPaT-pretax-lpgpropbut'!X5*'Fuel Tax Rates'!X$95</f>
        <v>2.8904131391187784E-6</v>
      </c>
      <c r="Y5">
        <f>'BFPaT-pretax-lpgpropbut'!Y5*'Fuel Tax Rates'!Y$95</f>
        <v>2.8904131391187784E-6</v>
      </c>
      <c r="Z5">
        <f>'BFPaT-pretax-lpgpropbut'!Z5*'Fuel Tax Rates'!Z$95</f>
        <v>2.8904131391187784E-6</v>
      </c>
      <c r="AA5">
        <f>'BFPaT-pretax-lpgpropbut'!AA5*'Fuel Tax Rates'!AA$95</f>
        <v>2.8904131391187784E-6</v>
      </c>
      <c r="AB5">
        <f>'BFPaT-pretax-lpgpropbut'!AB5*'Fuel Tax Rates'!AB$95</f>
        <v>2.8904131391187784E-6</v>
      </c>
      <c r="AC5">
        <f>'BFPaT-pretax-lpgpropbut'!AC5*'Fuel Tax Rates'!AC$95</f>
        <v>2.8904131391187784E-6</v>
      </c>
      <c r="AD5">
        <f>'BFPaT-pretax-lpgpropbut'!AD5*'Fuel Tax Rates'!AD$95</f>
        <v>2.8904131391187784E-6</v>
      </c>
      <c r="AE5">
        <f>'BFPaT-pretax-lpgpropbut'!AE5*'Fuel Tax Rates'!AE$95</f>
        <v>2.8904131391187784E-6</v>
      </c>
      <c r="AF5">
        <f>'BFPaT-pretax-lpgpropbut'!AF5*'Fuel Tax Rates'!AF$95</f>
        <v>2.8904131391187784E-6</v>
      </c>
      <c r="AG5">
        <f>'BFPaT-pretax-lpgpropbut'!AG5*'Fuel Tax Rates'!AG$95</f>
        <v>2.8904131391187784E-6</v>
      </c>
      <c r="AH5">
        <f>'BFPaT-pretax-lpgpropbut'!AH5*'Fuel Tax Rates'!AH$95</f>
        <v>2.8904131391187784E-6</v>
      </c>
    </row>
    <row r="6" spans="1:34">
      <c r="A6" s="1" t="s">
        <v>601</v>
      </c>
      <c r="B6">
        <f>'BFPaT-pretax-lpgpropbut'!B6*'Fuel Tax Rates'!B$95</f>
        <v>2.8180245047549455E-6</v>
      </c>
      <c r="C6">
        <f>'BFPaT-pretax-lpgpropbut'!C6*'Fuel Tax Rates'!C$95</f>
        <v>2.7634230276630636E-6</v>
      </c>
      <c r="D6">
        <f>'BFPaT-pretax-lpgpropbut'!D6*'Fuel Tax Rates'!D$95</f>
        <v>2.6953650860632863E-6</v>
      </c>
      <c r="E6">
        <f>'BFPaT-pretax-lpgpropbut'!E6*'Fuel Tax Rates'!E$95</f>
        <v>2.8904131391187784E-6</v>
      </c>
      <c r="F6">
        <f>'BFPaT-pretax-lpgpropbut'!F6*'Fuel Tax Rates'!F$95</f>
        <v>2.8904131391187784E-6</v>
      </c>
      <c r="G6">
        <f>'BFPaT-pretax-lpgpropbut'!G6*'Fuel Tax Rates'!G$95</f>
        <v>2.8904131391187784E-6</v>
      </c>
      <c r="H6">
        <f>'BFPaT-pretax-lpgpropbut'!H6*'Fuel Tax Rates'!H$95</f>
        <v>2.8904131391187784E-6</v>
      </c>
      <c r="I6">
        <f>'BFPaT-pretax-lpgpropbut'!I6*'Fuel Tax Rates'!I$95</f>
        <v>2.8904131391187784E-6</v>
      </c>
      <c r="J6">
        <f>'BFPaT-pretax-lpgpropbut'!J6*'Fuel Tax Rates'!J$95</f>
        <v>2.8904131391187784E-6</v>
      </c>
      <c r="K6">
        <f>'BFPaT-pretax-lpgpropbut'!K6*'Fuel Tax Rates'!K$95</f>
        <v>2.8904131391187784E-6</v>
      </c>
      <c r="L6">
        <f>'BFPaT-pretax-lpgpropbut'!L6*'Fuel Tax Rates'!L$95</f>
        <v>2.8904131391187784E-6</v>
      </c>
      <c r="M6">
        <f>'BFPaT-pretax-lpgpropbut'!M6*'Fuel Tax Rates'!M$95</f>
        <v>2.8904131391187784E-6</v>
      </c>
      <c r="N6">
        <f>'BFPaT-pretax-lpgpropbut'!N6*'Fuel Tax Rates'!N$95</f>
        <v>2.8904131391187784E-6</v>
      </c>
      <c r="O6">
        <f>'BFPaT-pretax-lpgpropbut'!O6*'Fuel Tax Rates'!O$95</f>
        <v>2.8904131391187784E-6</v>
      </c>
      <c r="P6">
        <f>'BFPaT-pretax-lpgpropbut'!P6*'Fuel Tax Rates'!P$95</f>
        <v>2.8904131391187784E-6</v>
      </c>
      <c r="Q6">
        <f>'BFPaT-pretax-lpgpropbut'!Q6*'Fuel Tax Rates'!Q$95</f>
        <v>2.8904131391187784E-6</v>
      </c>
      <c r="R6">
        <f>'BFPaT-pretax-lpgpropbut'!R6*'Fuel Tax Rates'!R$95</f>
        <v>2.8904131391187784E-6</v>
      </c>
      <c r="S6">
        <f>'BFPaT-pretax-lpgpropbut'!S6*'Fuel Tax Rates'!S$95</f>
        <v>2.8904131391187784E-6</v>
      </c>
      <c r="T6">
        <f>'BFPaT-pretax-lpgpropbut'!T6*'Fuel Tax Rates'!T$95</f>
        <v>2.8904131391187784E-6</v>
      </c>
      <c r="U6">
        <f>'BFPaT-pretax-lpgpropbut'!U6*'Fuel Tax Rates'!U$95</f>
        <v>2.8904131391187784E-6</v>
      </c>
      <c r="V6">
        <f>'BFPaT-pretax-lpgpropbut'!V6*'Fuel Tax Rates'!V$95</f>
        <v>2.8904131391187784E-6</v>
      </c>
      <c r="W6">
        <f>'BFPaT-pretax-lpgpropbut'!W6*'Fuel Tax Rates'!W$95</f>
        <v>2.8904131391187784E-6</v>
      </c>
      <c r="X6">
        <f>'BFPaT-pretax-lpgpropbut'!X6*'Fuel Tax Rates'!X$95</f>
        <v>2.8904131391187784E-6</v>
      </c>
      <c r="Y6">
        <f>'BFPaT-pretax-lpgpropbut'!Y6*'Fuel Tax Rates'!Y$95</f>
        <v>2.8904131391187784E-6</v>
      </c>
      <c r="Z6">
        <f>'BFPaT-pretax-lpgpropbut'!Z6*'Fuel Tax Rates'!Z$95</f>
        <v>2.8904131391187784E-6</v>
      </c>
      <c r="AA6">
        <f>'BFPaT-pretax-lpgpropbut'!AA6*'Fuel Tax Rates'!AA$95</f>
        <v>2.8904131391187784E-6</v>
      </c>
      <c r="AB6">
        <f>'BFPaT-pretax-lpgpropbut'!AB6*'Fuel Tax Rates'!AB$95</f>
        <v>2.8904131391187784E-6</v>
      </c>
      <c r="AC6">
        <f>'BFPaT-pretax-lpgpropbut'!AC6*'Fuel Tax Rates'!AC$95</f>
        <v>2.8904131391187784E-6</v>
      </c>
      <c r="AD6">
        <f>'BFPaT-pretax-lpgpropbut'!AD6*'Fuel Tax Rates'!AD$95</f>
        <v>2.8904131391187784E-6</v>
      </c>
      <c r="AE6">
        <f>'BFPaT-pretax-lpgpropbut'!AE6*'Fuel Tax Rates'!AE$95</f>
        <v>2.8904131391187784E-6</v>
      </c>
      <c r="AF6">
        <f>'BFPaT-pretax-lpgpropbut'!AF6*'Fuel Tax Rates'!AF$95</f>
        <v>2.8904131391187784E-6</v>
      </c>
      <c r="AG6">
        <f>'BFPaT-pretax-lpgpropbut'!AG6*'Fuel Tax Rates'!AG$95</f>
        <v>2.8904131391187784E-6</v>
      </c>
      <c r="AH6">
        <f>'BFPaT-pretax-lpgpropbut'!AH6*'Fuel Tax Rates'!AH$95</f>
        <v>2.8904131391187784E-6</v>
      </c>
    </row>
    <row r="7" spans="1:34">
      <c r="A7" s="1" t="s">
        <v>602</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603</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604</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A19" sqref="A19"/>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5">
        <f>'BFPaT-pretax-hydrogen'!B2*'Fuel Tax Rates'!$F$66</f>
        <v>3.922612578578604E-6</v>
      </c>
      <c r="C2" s="5">
        <f>'BFPaT-pretax-hydrogen'!C2*'Fuel Tax Rates'!$F$66</f>
        <v>3.849366490088665E-6</v>
      </c>
      <c r="D2" s="5">
        <f>'BFPaT-pretax-hydrogen'!D2*'Fuel Tax Rates'!$F$66</f>
        <v>3.7761204015987256E-6</v>
      </c>
      <c r="E2" s="5">
        <f>'BFPaT-pretax-hydrogen'!E2*'Fuel Tax Rates'!$F$66</f>
        <v>3.7028743131088065E-6</v>
      </c>
      <c r="F2" s="5">
        <f>'BFPaT-pretax-hydrogen'!F2*'Fuel Tax Rates'!$F$66</f>
        <v>3.6296282246188671E-6</v>
      </c>
      <c r="G2" s="5">
        <f>'BFPaT-pretax-hydrogen'!G2*'Fuel Tax Rates'!$F$66</f>
        <v>3.5563821361289281E-6</v>
      </c>
      <c r="H2" s="5">
        <f>'BFPaT-pretax-hydrogen'!H2*'Fuel Tax Rates'!$F$66</f>
        <v>3.483136047639009E-6</v>
      </c>
      <c r="I2" s="5">
        <f>'BFPaT-pretax-hydrogen'!I2*'Fuel Tax Rates'!$F$66</f>
        <v>3.4098899591490696E-6</v>
      </c>
      <c r="J2" s="5">
        <f>'BFPaT-pretax-hydrogen'!J2*'Fuel Tax Rates'!$F$66</f>
        <v>3.3366438706591505E-6</v>
      </c>
      <c r="K2" s="5">
        <f>'BFPaT-pretax-hydrogen'!K2*'Fuel Tax Rates'!$F$66</f>
        <v>3.2633977821692111E-6</v>
      </c>
      <c r="L2" s="5">
        <f>'BFPaT-pretax-hydrogen'!L2*'Fuel Tax Rates'!$F$66</f>
        <v>3.1901516936792717E-6</v>
      </c>
      <c r="M2" s="5">
        <f>'BFPaT-pretax-hydrogen'!M2*'Fuel Tax Rates'!$F$66</f>
        <v>3.1169056051893526E-6</v>
      </c>
      <c r="N2" s="5">
        <f>'BFPaT-pretax-hydrogen'!N2*'Fuel Tax Rates'!$F$66</f>
        <v>3.0436595166994132E-6</v>
      </c>
      <c r="O2" s="5">
        <f>'BFPaT-pretax-hydrogen'!O2*'Fuel Tax Rates'!$F$66</f>
        <v>2.9704134282094937E-6</v>
      </c>
      <c r="P2" s="5">
        <f>'BFPaT-pretax-hydrogen'!P2*'Fuel Tax Rates'!$F$66</f>
        <v>2.8971673397195551E-6</v>
      </c>
      <c r="Q2" s="5">
        <f>'BFPaT-pretax-hydrogen'!Q2*'Fuel Tax Rates'!$F$66</f>
        <v>2.8239212512296157E-6</v>
      </c>
      <c r="R2" s="5">
        <f>'BFPaT-pretax-hydrogen'!R2*'Fuel Tax Rates'!$F$66</f>
        <v>2.7506751627396962E-6</v>
      </c>
      <c r="S2" s="5">
        <f>'BFPaT-pretax-hydrogen'!S2*'Fuel Tax Rates'!$F$66</f>
        <v>2.6774290742497568E-6</v>
      </c>
      <c r="T2" s="5">
        <f>'BFPaT-pretax-hydrogen'!T2*'Fuel Tax Rates'!$F$66</f>
        <v>2.6041829857598178E-6</v>
      </c>
      <c r="U2" s="5">
        <f>'BFPaT-pretax-hydrogen'!U2*'Fuel Tax Rates'!$F$66</f>
        <v>2.5309368972698983E-6</v>
      </c>
      <c r="V2" s="5">
        <f>'BFPaT-pretax-hydrogen'!V2*'Fuel Tax Rates'!$F$66</f>
        <v>2.4576908087799593E-6</v>
      </c>
      <c r="W2" s="5">
        <f>'BFPaT-pretax-hydrogen'!W2*'Fuel Tax Rates'!$F$66</f>
        <v>2.3844447202900402E-6</v>
      </c>
      <c r="X2" s="5">
        <f>'BFPaT-pretax-hydrogen'!X2*'Fuel Tax Rates'!$F$66</f>
        <v>2.3111986318001008E-6</v>
      </c>
      <c r="Y2" s="5">
        <f>'BFPaT-pretax-hydrogen'!Y2*'Fuel Tax Rates'!$F$66</f>
        <v>2.2379525433101613E-6</v>
      </c>
      <c r="Z2" s="5">
        <f>'BFPaT-pretax-hydrogen'!Z2*'Fuel Tax Rates'!$F$66</f>
        <v>2.1647064548202423E-6</v>
      </c>
      <c r="AA2" s="5">
        <f>'BFPaT-pretax-hydrogen'!AA2*'Fuel Tax Rates'!$F$66</f>
        <v>2.0914603663303033E-6</v>
      </c>
      <c r="AB2" s="5">
        <f>'BFPaT-pretax-hydrogen'!AB2*'Fuel Tax Rates'!$F$66</f>
        <v>2.0182142778403639E-6</v>
      </c>
      <c r="AC2" s="5">
        <f>'BFPaT-pretax-hydrogen'!AC2*'Fuel Tax Rates'!$F$66</f>
        <v>1.9449681893504448E-6</v>
      </c>
      <c r="AD2" s="5">
        <f>'BFPaT-pretax-hydrogen'!AD2*'Fuel Tax Rates'!$F$66</f>
        <v>1.8717221008605051E-6</v>
      </c>
      <c r="AE2" s="5">
        <f>'BFPaT-pretax-hydrogen'!AE2*'Fuel Tax Rates'!$F$66</f>
        <v>1.7984760123705861E-6</v>
      </c>
      <c r="AF2" s="5">
        <f>'BFPaT-pretax-hydrogen'!AF2*'Fuel Tax Rates'!$F$66</f>
        <v>1.7252299238806471E-6</v>
      </c>
      <c r="AG2" s="5">
        <f>'BFPaT-pretax-hydrogen'!AG2*'Fuel Tax Rates'!$F$66</f>
        <v>1.6519838353907076E-6</v>
      </c>
      <c r="AH2" s="5">
        <f>'BFPaT-pretax-hydrogen'!AH2*'Fuel Tax Rates'!$F$66</f>
        <v>1.5787377469007883E-6</v>
      </c>
    </row>
    <row r="3" spans="1:34">
      <c r="A3" s="1" t="s">
        <v>598</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599</v>
      </c>
      <c r="B4" s="5">
        <f>'BFPaT-pretax-hydrogen'!B4*'Fuel Tax Rates'!$F$66</f>
        <v>3.922612578578604E-6</v>
      </c>
      <c r="C4" s="5">
        <f>'BFPaT-pretax-hydrogen'!C4*'Fuel Tax Rates'!$F$66</f>
        <v>3.849366490088665E-6</v>
      </c>
      <c r="D4" s="5">
        <f>'BFPaT-pretax-hydrogen'!D4*'Fuel Tax Rates'!$F$66</f>
        <v>3.7761204015987256E-6</v>
      </c>
      <c r="E4" s="5">
        <f>'BFPaT-pretax-hydrogen'!E4*'Fuel Tax Rates'!$F$66</f>
        <v>3.7028743131088065E-6</v>
      </c>
      <c r="F4" s="5">
        <f>'BFPaT-pretax-hydrogen'!F4*'Fuel Tax Rates'!$F$66</f>
        <v>3.6296282246188671E-6</v>
      </c>
      <c r="G4" s="5">
        <f>'BFPaT-pretax-hydrogen'!G4*'Fuel Tax Rates'!$F$66</f>
        <v>3.5563821361289281E-6</v>
      </c>
      <c r="H4" s="5">
        <f>'BFPaT-pretax-hydrogen'!H4*'Fuel Tax Rates'!$F$66</f>
        <v>3.483136047639009E-6</v>
      </c>
      <c r="I4" s="5">
        <f>'BFPaT-pretax-hydrogen'!I4*'Fuel Tax Rates'!$F$66</f>
        <v>3.4098899591490696E-6</v>
      </c>
      <c r="J4" s="5">
        <f>'BFPaT-pretax-hydrogen'!J4*'Fuel Tax Rates'!$F$66</f>
        <v>3.3366438706591505E-6</v>
      </c>
      <c r="K4" s="5">
        <f>'BFPaT-pretax-hydrogen'!K4*'Fuel Tax Rates'!$F$66</f>
        <v>3.2633977821692111E-6</v>
      </c>
      <c r="L4" s="5">
        <f>'BFPaT-pretax-hydrogen'!L4*'Fuel Tax Rates'!$F$66</f>
        <v>3.1901516936792717E-6</v>
      </c>
      <c r="M4" s="5">
        <f>'BFPaT-pretax-hydrogen'!M4*'Fuel Tax Rates'!$F$66</f>
        <v>3.1169056051893526E-6</v>
      </c>
      <c r="N4" s="5">
        <f>'BFPaT-pretax-hydrogen'!N4*'Fuel Tax Rates'!$F$66</f>
        <v>3.0436595166994132E-6</v>
      </c>
      <c r="O4" s="5">
        <f>'BFPaT-pretax-hydrogen'!O4*'Fuel Tax Rates'!$F$66</f>
        <v>2.9704134282094937E-6</v>
      </c>
      <c r="P4" s="5">
        <f>'BFPaT-pretax-hydrogen'!P4*'Fuel Tax Rates'!$F$66</f>
        <v>2.8971673397195551E-6</v>
      </c>
      <c r="Q4" s="5">
        <f>'BFPaT-pretax-hydrogen'!Q4*'Fuel Tax Rates'!$F$66</f>
        <v>2.8239212512296157E-6</v>
      </c>
      <c r="R4" s="5">
        <f>'BFPaT-pretax-hydrogen'!R4*'Fuel Tax Rates'!$F$66</f>
        <v>2.7506751627396962E-6</v>
      </c>
      <c r="S4" s="5">
        <f>'BFPaT-pretax-hydrogen'!S4*'Fuel Tax Rates'!$F$66</f>
        <v>2.6774290742497568E-6</v>
      </c>
      <c r="T4" s="5">
        <f>'BFPaT-pretax-hydrogen'!T4*'Fuel Tax Rates'!$F$66</f>
        <v>2.6041829857598178E-6</v>
      </c>
      <c r="U4" s="5">
        <f>'BFPaT-pretax-hydrogen'!U4*'Fuel Tax Rates'!$F$66</f>
        <v>2.5309368972698983E-6</v>
      </c>
      <c r="V4" s="5">
        <f>'BFPaT-pretax-hydrogen'!V4*'Fuel Tax Rates'!$F$66</f>
        <v>2.4576908087799593E-6</v>
      </c>
      <c r="W4" s="5">
        <f>'BFPaT-pretax-hydrogen'!W4*'Fuel Tax Rates'!$F$66</f>
        <v>2.3844447202900402E-6</v>
      </c>
      <c r="X4" s="5">
        <f>'BFPaT-pretax-hydrogen'!X4*'Fuel Tax Rates'!$F$66</f>
        <v>2.3111986318001008E-6</v>
      </c>
      <c r="Y4" s="5">
        <f>'BFPaT-pretax-hydrogen'!Y4*'Fuel Tax Rates'!$F$66</f>
        <v>2.2379525433101613E-6</v>
      </c>
      <c r="Z4" s="5">
        <f>'BFPaT-pretax-hydrogen'!Z4*'Fuel Tax Rates'!$F$66</f>
        <v>2.1647064548202423E-6</v>
      </c>
      <c r="AA4" s="5">
        <f>'BFPaT-pretax-hydrogen'!AA4*'Fuel Tax Rates'!$F$66</f>
        <v>2.0914603663303033E-6</v>
      </c>
      <c r="AB4" s="5">
        <f>'BFPaT-pretax-hydrogen'!AB4*'Fuel Tax Rates'!$F$66</f>
        <v>2.0182142778403639E-6</v>
      </c>
      <c r="AC4" s="5">
        <f>'BFPaT-pretax-hydrogen'!AC4*'Fuel Tax Rates'!$F$66</f>
        <v>1.9449681893504448E-6</v>
      </c>
      <c r="AD4" s="5">
        <f>'BFPaT-pretax-hydrogen'!AD4*'Fuel Tax Rates'!$F$66</f>
        <v>1.8717221008605051E-6</v>
      </c>
      <c r="AE4" s="5">
        <f>'BFPaT-pretax-hydrogen'!AE4*'Fuel Tax Rates'!$F$66</f>
        <v>1.7984760123705861E-6</v>
      </c>
      <c r="AF4" s="5">
        <f>'BFPaT-pretax-hydrogen'!AF4*'Fuel Tax Rates'!$F$66</f>
        <v>1.7252299238806471E-6</v>
      </c>
      <c r="AG4" s="5">
        <f>'BFPaT-pretax-hydrogen'!AG4*'Fuel Tax Rates'!$F$66</f>
        <v>1.6519838353907076E-6</v>
      </c>
      <c r="AH4" s="5">
        <f>'BFPaT-pretax-hydrogen'!AH4*'Fuel Tax Rates'!$F$66</f>
        <v>1.5787377469007883E-6</v>
      </c>
    </row>
    <row r="5" spans="1:34">
      <c r="A5" s="1" t="s">
        <v>600</v>
      </c>
      <c r="B5" s="5">
        <f>'BFPaT-pretax-hydrogen'!B5*'Fuel Tax Rates'!$F$66</f>
        <v>3.922612578578604E-6</v>
      </c>
      <c r="C5" s="5">
        <f>'BFPaT-pretax-hydrogen'!C5*'Fuel Tax Rates'!$F$66</f>
        <v>3.849366490088665E-6</v>
      </c>
      <c r="D5" s="5">
        <f>'BFPaT-pretax-hydrogen'!D5*'Fuel Tax Rates'!$F$66</f>
        <v>3.7761204015987256E-6</v>
      </c>
      <c r="E5" s="5">
        <f>'BFPaT-pretax-hydrogen'!E5*'Fuel Tax Rates'!$F$66</f>
        <v>3.7028743131088065E-6</v>
      </c>
      <c r="F5" s="5">
        <f>'BFPaT-pretax-hydrogen'!F5*'Fuel Tax Rates'!$F$66</f>
        <v>3.6296282246188671E-6</v>
      </c>
      <c r="G5" s="5">
        <f>'BFPaT-pretax-hydrogen'!G5*'Fuel Tax Rates'!$F$66</f>
        <v>3.5563821361289281E-6</v>
      </c>
      <c r="H5" s="5">
        <f>'BFPaT-pretax-hydrogen'!H5*'Fuel Tax Rates'!$F$66</f>
        <v>3.483136047639009E-6</v>
      </c>
      <c r="I5" s="5">
        <f>'BFPaT-pretax-hydrogen'!I5*'Fuel Tax Rates'!$F$66</f>
        <v>3.4098899591490696E-6</v>
      </c>
      <c r="J5" s="5">
        <f>'BFPaT-pretax-hydrogen'!J5*'Fuel Tax Rates'!$F$66</f>
        <v>3.3366438706591505E-6</v>
      </c>
      <c r="K5" s="5">
        <f>'BFPaT-pretax-hydrogen'!K5*'Fuel Tax Rates'!$F$66</f>
        <v>3.2633977821692111E-6</v>
      </c>
      <c r="L5" s="5">
        <f>'BFPaT-pretax-hydrogen'!L5*'Fuel Tax Rates'!$F$66</f>
        <v>3.1901516936792717E-6</v>
      </c>
      <c r="M5" s="5">
        <f>'BFPaT-pretax-hydrogen'!M5*'Fuel Tax Rates'!$F$66</f>
        <v>3.1169056051893526E-6</v>
      </c>
      <c r="N5" s="5">
        <f>'BFPaT-pretax-hydrogen'!N5*'Fuel Tax Rates'!$F$66</f>
        <v>3.0436595166994132E-6</v>
      </c>
      <c r="O5" s="5">
        <f>'BFPaT-pretax-hydrogen'!O5*'Fuel Tax Rates'!$F$66</f>
        <v>2.9704134282094937E-6</v>
      </c>
      <c r="P5" s="5">
        <f>'BFPaT-pretax-hydrogen'!P5*'Fuel Tax Rates'!$F$66</f>
        <v>2.8971673397195551E-6</v>
      </c>
      <c r="Q5" s="5">
        <f>'BFPaT-pretax-hydrogen'!Q5*'Fuel Tax Rates'!$F$66</f>
        <v>2.8239212512296157E-6</v>
      </c>
      <c r="R5" s="5">
        <f>'BFPaT-pretax-hydrogen'!R5*'Fuel Tax Rates'!$F$66</f>
        <v>2.7506751627396962E-6</v>
      </c>
      <c r="S5" s="5">
        <f>'BFPaT-pretax-hydrogen'!S5*'Fuel Tax Rates'!$F$66</f>
        <v>2.6774290742497568E-6</v>
      </c>
      <c r="T5" s="5">
        <f>'BFPaT-pretax-hydrogen'!T5*'Fuel Tax Rates'!$F$66</f>
        <v>2.6041829857598178E-6</v>
      </c>
      <c r="U5" s="5">
        <f>'BFPaT-pretax-hydrogen'!U5*'Fuel Tax Rates'!$F$66</f>
        <v>2.5309368972698983E-6</v>
      </c>
      <c r="V5" s="5">
        <f>'BFPaT-pretax-hydrogen'!V5*'Fuel Tax Rates'!$F$66</f>
        <v>2.4576908087799593E-6</v>
      </c>
      <c r="W5" s="5">
        <f>'BFPaT-pretax-hydrogen'!W5*'Fuel Tax Rates'!$F$66</f>
        <v>2.3844447202900402E-6</v>
      </c>
      <c r="X5" s="5">
        <f>'BFPaT-pretax-hydrogen'!X5*'Fuel Tax Rates'!$F$66</f>
        <v>2.3111986318001008E-6</v>
      </c>
      <c r="Y5" s="5">
        <f>'BFPaT-pretax-hydrogen'!Y5*'Fuel Tax Rates'!$F$66</f>
        <v>2.2379525433101613E-6</v>
      </c>
      <c r="Z5" s="5">
        <f>'BFPaT-pretax-hydrogen'!Z5*'Fuel Tax Rates'!$F$66</f>
        <v>2.1647064548202423E-6</v>
      </c>
      <c r="AA5" s="5">
        <f>'BFPaT-pretax-hydrogen'!AA5*'Fuel Tax Rates'!$F$66</f>
        <v>2.0914603663303033E-6</v>
      </c>
      <c r="AB5" s="5">
        <f>'BFPaT-pretax-hydrogen'!AB5*'Fuel Tax Rates'!$F$66</f>
        <v>2.0182142778403639E-6</v>
      </c>
      <c r="AC5" s="5">
        <f>'BFPaT-pretax-hydrogen'!AC5*'Fuel Tax Rates'!$F$66</f>
        <v>1.9449681893504448E-6</v>
      </c>
      <c r="AD5" s="5">
        <f>'BFPaT-pretax-hydrogen'!AD5*'Fuel Tax Rates'!$F$66</f>
        <v>1.8717221008605051E-6</v>
      </c>
      <c r="AE5" s="5">
        <f>'BFPaT-pretax-hydrogen'!AE5*'Fuel Tax Rates'!$F$66</f>
        <v>1.7984760123705861E-6</v>
      </c>
      <c r="AF5" s="5">
        <f>'BFPaT-pretax-hydrogen'!AF5*'Fuel Tax Rates'!$F$66</f>
        <v>1.7252299238806471E-6</v>
      </c>
      <c r="AG5" s="5">
        <f>'BFPaT-pretax-hydrogen'!AG5*'Fuel Tax Rates'!$F$66</f>
        <v>1.6519838353907076E-6</v>
      </c>
      <c r="AH5" s="5">
        <f>'BFPaT-pretax-hydrogen'!AH5*'Fuel Tax Rates'!$F$66</f>
        <v>1.5787377469007883E-6</v>
      </c>
    </row>
    <row r="6" spans="1:34">
      <c r="A6" s="1" t="s">
        <v>601</v>
      </c>
      <c r="B6" s="5">
        <f>'BFPaT-pretax-hydrogen'!B6*'Fuel Tax Rates'!$F$66</f>
        <v>3.922612578578604E-6</v>
      </c>
      <c r="C6" s="5">
        <f>'BFPaT-pretax-hydrogen'!C6*'Fuel Tax Rates'!$F$66</f>
        <v>3.849366490088665E-6</v>
      </c>
      <c r="D6" s="5">
        <f>'BFPaT-pretax-hydrogen'!D6*'Fuel Tax Rates'!$F$66</f>
        <v>3.7761204015987256E-6</v>
      </c>
      <c r="E6" s="5">
        <f>'BFPaT-pretax-hydrogen'!E6*'Fuel Tax Rates'!$F$66</f>
        <v>3.7028743131088065E-6</v>
      </c>
      <c r="F6" s="5">
        <f>'BFPaT-pretax-hydrogen'!F6*'Fuel Tax Rates'!$F$66</f>
        <v>3.6296282246188671E-6</v>
      </c>
      <c r="G6" s="5">
        <f>'BFPaT-pretax-hydrogen'!G6*'Fuel Tax Rates'!$F$66</f>
        <v>3.5563821361289281E-6</v>
      </c>
      <c r="H6" s="5">
        <f>'BFPaT-pretax-hydrogen'!H6*'Fuel Tax Rates'!$F$66</f>
        <v>3.483136047639009E-6</v>
      </c>
      <c r="I6" s="5">
        <f>'BFPaT-pretax-hydrogen'!I6*'Fuel Tax Rates'!$F$66</f>
        <v>3.4098899591490696E-6</v>
      </c>
      <c r="J6" s="5">
        <f>'BFPaT-pretax-hydrogen'!J6*'Fuel Tax Rates'!$F$66</f>
        <v>3.3366438706591505E-6</v>
      </c>
      <c r="K6" s="5">
        <f>'BFPaT-pretax-hydrogen'!K6*'Fuel Tax Rates'!$F$66</f>
        <v>3.2633977821692111E-6</v>
      </c>
      <c r="L6" s="5">
        <f>'BFPaT-pretax-hydrogen'!L6*'Fuel Tax Rates'!$F$66</f>
        <v>3.1901516936792717E-6</v>
      </c>
      <c r="M6" s="5">
        <f>'BFPaT-pretax-hydrogen'!M6*'Fuel Tax Rates'!$F$66</f>
        <v>3.1169056051893526E-6</v>
      </c>
      <c r="N6" s="5">
        <f>'BFPaT-pretax-hydrogen'!N6*'Fuel Tax Rates'!$F$66</f>
        <v>3.0436595166994132E-6</v>
      </c>
      <c r="O6" s="5">
        <f>'BFPaT-pretax-hydrogen'!O6*'Fuel Tax Rates'!$F$66</f>
        <v>2.9704134282094937E-6</v>
      </c>
      <c r="P6" s="5">
        <f>'BFPaT-pretax-hydrogen'!P6*'Fuel Tax Rates'!$F$66</f>
        <v>2.8971673397195551E-6</v>
      </c>
      <c r="Q6" s="5">
        <f>'BFPaT-pretax-hydrogen'!Q6*'Fuel Tax Rates'!$F$66</f>
        <v>2.8239212512296157E-6</v>
      </c>
      <c r="R6" s="5">
        <f>'BFPaT-pretax-hydrogen'!R6*'Fuel Tax Rates'!$F$66</f>
        <v>2.7506751627396962E-6</v>
      </c>
      <c r="S6" s="5">
        <f>'BFPaT-pretax-hydrogen'!S6*'Fuel Tax Rates'!$F$66</f>
        <v>2.6774290742497568E-6</v>
      </c>
      <c r="T6" s="5">
        <f>'BFPaT-pretax-hydrogen'!T6*'Fuel Tax Rates'!$F$66</f>
        <v>2.6041829857598178E-6</v>
      </c>
      <c r="U6" s="5">
        <f>'BFPaT-pretax-hydrogen'!U6*'Fuel Tax Rates'!$F$66</f>
        <v>2.5309368972698983E-6</v>
      </c>
      <c r="V6" s="5">
        <f>'BFPaT-pretax-hydrogen'!V6*'Fuel Tax Rates'!$F$66</f>
        <v>2.4576908087799593E-6</v>
      </c>
      <c r="W6" s="5">
        <f>'BFPaT-pretax-hydrogen'!W6*'Fuel Tax Rates'!$F$66</f>
        <v>2.3844447202900402E-6</v>
      </c>
      <c r="X6" s="5">
        <f>'BFPaT-pretax-hydrogen'!X6*'Fuel Tax Rates'!$F$66</f>
        <v>2.3111986318001008E-6</v>
      </c>
      <c r="Y6" s="5">
        <f>'BFPaT-pretax-hydrogen'!Y6*'Fuel Tax Rates'!$F$66</f>
        <v>2.2379525433101613E-6</v>
      </c>
      <c r="Z6" s="5">
        <f>'BFPaT-pretax-hydrogen'!Z6*'Fuel Tax Rates'!$F$66</f>
        <v>2.1647064548202423E-6</v>
      </c>
      <c r="AA6" s="5">
        <f>'BFPaT-pretax-hydrogen'!AA6*'Fuel Tax Rates'!$F$66</f>
        <v>2.0914603663303033E-6</v>
      </c>
      <c r="AB6" s="5">
        <f>'BFPaT-pretax-hydrogen'!AB6*'Fuel Tax Rates'!$F$66</f>
        <v>2.0182142778403639E-6</v>
      </c>
      <c r="AC6" s="5">
        <f>'BFPaT-pretax-hydrogen'!AC6*'Fuel Tax Rates'!$F$66</f>
        <v>1.9449681893504448E-6</v>
      </c>
      <c r="AD6" s="5">
        <f>'BFPaT-pretax-hydrogen'!AD6*'Fuel Tax Rates'!$F$66</f>
        <v>1.8717221008605051E-6</v>
      </c>
      <c r="AE6" s="5">
        <f>'BFPaT-pretax-hydrogen'!AE6*'Fuel Tax Rates'!$F$66</f>
        <v>1.7984760123705861E-6</v>
      </c>
      <c r="AF6" s="5">
        <f>'BFPaT-pretax-hydrogen'!AF6*'Fuel Tax Rates'!$F$66</f>
        <v>1.7252299238806471E-6</v>
      </c>
      <c r="AG6" s="5">
        <f>'BFPaT-pretax-hydrogen'!AG6*'Fuel Tax Rates'!$F$66</f>
        <v>1.6519838353907076E-6</v>
      </c>
      <c r="AH6" s="5">
        <f>'BFPaT-pretax-hydrogen'!AH6*'Fuel Tax Rates'!$F$66</f>
        <v>1.5787377469007883E-6</v>
      </c>
    </row>
    <row r="7" spans="1:34">
      <c r="A7" s="1" t="s">
        <v>602</v>
      </c>
      <c r="B7" s="5">
        <f>'BFPaT-pretax-hydrogen'!B7*'Fuel Tax Rates'!$F$66</f>
        <v>3.922612578578604E-6</v>
      </c>
      <c r="C7" s="5">
        <f>'BFPaT-pretax-hydrogen'!C7*'Fuel Tax Rates'!$F$66</f>
        <v>3.849366490088665E-6</v>
      </c>
      <c r="D7" s="5">
        <f>'BFPaT-pretax-hydrogen'!D7*'Fuel Tax Rates'!$F$66</f>
        <v>3.7761204015987256E-6</v>
      </c>
      <c r="E7" s="5">
        <f>'BFPaT-pretax-hydrogen'!E7*'Fuel Tax Rates'!$F$66</f>
        <v>3.7028743131088065E-6</v>
      </c>
      <c r="F7" s="5">
        <f>'BFPaT-pretax-hydrogen'!F7*'Fuel Tax Rates'!$F$66</f>
        <v>3.6296282246188671E-6</v>
      </c>
      <c r="G7" s="5">
        <f>'BFPaT-pretax-hydrogen'!G7*'Fuel Tax Rates'!$F$66</f>
        <v>3.5563821361289281E-6</v>
      </c>
      <c r="H7" s="5">
        <f>'BFPaT-pretax-hydrogen'!H7*'Fuel Tax Rates'!$F$66</f>
        <v>3.483136047639009E-6</v>
      </c>
      <c r="I7" s="5">
        <f>'BFPaT-pretax-hydrogen'!I7*'Fuel Tax Rates'!$F$66</f>
        <v>3.4098899591490696E-6</v>
      </c>
      <c r="J7" s="5">
        <f>'BFPaT-pretax-hydrogen'!J7*'Fuel Tax Rates'!$F$66</f>
        <v>3.3366438706591505E-6</v>
      </c>
      <c r="K7" s="5">
        <f>'BFPaT-pretax-hydrogen'!K7*'Fuel Tax Rates'!$F$66</f>
        <v>3.2633977821692111E-6</v>
      </c>
      <c r="L7" s="5">
        <f>'BFPaT-pretax-hydrogen'!L7*'Fuel Tax Rates'!$F$66</f>
        <v>3.1901516936792717E-6</v>
      </c>
      <c r="M7" s="5">
        <f>'BFPaT-pretax-hydrogen'!M7*'Fuel Tax Rates'!$F$66</f>
        <v>3.1169056051893526E-6</v>
      </c>
      <c r="N7" s="5">
        <f>'BFPaT-pretax-hydrogen'!N7*'Fuel Tax Rates'!$F$66</f>
        <v>3.0436595166994132E-6</v>
      </c>
      <c r="O7" s="5">
        <f>'BFPaT-pretax-hydrogen'!O7*'Fuel Tax Rates'!$F$66</f>
        <v>2.9704134282094937E-6</v>
      </c>
      <c r="P7" s="5">
        <f>'BFPaT-pretax-hydrogen'!P7*'Fuel Tax Rates'!$F$66</f>
        <v>2.8971673397195551E-6</v>
      </c>
      <c r="Q7" s="5">
        <f>'BFPaT-pretax-hydrogen'!Q7*'Fuel Tax Rates'!$F$66</f>
        <v>2.8239212512296157E-6</v>
      </c>
      <c r="R7" s="5">
        <f>'BFPaT-pretax-hydrogen'!R7*'Fuel Tax Rates'!$F$66</f>
        <v>2.7506751627396962E-6</v>
      </c>
      <c r="S7" s="5">
        <f>'BFPaT-pretax-hydrogen'!S7*'Fuel Tax Rates'!$F$66</f>
        <v>2.6774290742497568E-6</v>
      </c>
      <c r="T7" s="5">
        <f>'BFPaT-pretax-hydrogen'!T7*'Fuel Tax Rates'!$F$66</f>
        <v>2.6041829857598178E-6</v>
      </c>
      <c r="U7" s="5">
        <f>'BFPaT-pretax-hydrogen'!U7*'Fuel Tax Rates'!$F$66</f>
        <v>2.5309368972698983E-6</v>
      </c>
      <c r="V7" s="5">
        <f>'BFPaT-pretax-hydrogen'!V7*'Fuel Tax Rates'!$F$66</f>
        <v>2.4576908087799593E-6</v>
      </c>
      <c r="W7" s="5">
        <f>'BFPaT-pretax-hydrogen'!W7*'Fuel Tax Rates'!$F$66</f>
        <v>2.3844447202900402E-6</v>
      </c>
      <c r="X7" s="5">
        <f>'BFPaT-pretax-hydrogen'!X7*'Fuel Tax Rates'!$F$66</f>
        <v>2.3111986318001008E-6</v>
      </c>
      <c r="Y7" s="5">
        <f>'BFPaT-pretax-hydrogen'!Y7*'Fuel Tax Rates'!$F$66</f>
        <v>2.2379525433101613E-6</v>
      </c>
      <c r="Z7" s="5">
        <f>'BFPaT-pretax-hydrogen'!Z7*'Fuel Tax Rates'!$F$66</f>
        <v>2.1647064548202423E-6</v>
      </c>
      <c r="AA7" s="5">
        <f>'BFPaT-pretax-hydrogen'!AA7*'Fuel Tax Rates'!$F$66</f>
        <v>2.0914603663303033E-6</v>
      </c>
      <c r="AB7" s="5">
        <f>'BFPaT-pretax-hydrogen'!AB7*'Fuel Tax Rates'!$F$66</f>
        <v>2.0182142778403639E-6</v>
      </c>
      <c r="AC7" s="5">
        <f>'BFPaT-pretax-hydrogen'!AC7*'Fuel Tax Rates'!$F$66</f>
        <v>1.9449681893504448E-6</v>
      </c>
      <c r="AD7" s="5">
        <f>'BFPaT-pretax-hydrogen'!AD7*'Fuel Tax Rates'!$F$66</f>
        <v>1.8717221008605051E-6</v>
      </c>
      <c r="AE7" s="5">
        <f>'BFPaT-pretax-hydrogen'!AE7*'Fuel Tax Rates'!$F$66</f>
        <v>1.7984760123705861E-6</v>
      </c>
      <c r="AF7" s="5">
        <f>'BFPaT-pretax-hydrogen'!AF7*'Fuel Tax Rates'!$F$66</f>
        <v>1.7252299238806471E-6</v>
      </c>
      <c r="AG7" s="5">
        <f>'BFPaT-pretax-hydrogen'!AG7*'Fuel Tax Rates'!$F$66</f>
        <v>1.6519838353907076E-6</v>
      </c>
      <c r="AH7" s="5">
        <f>'BFPaT-pretax-hydrogen'!AH7*'Fuel Tax Rates'!$F$66</f>
        <v>1.5787377469007883E-6</v>
      </c>
    </row>
    <row r="8" spans="1:34">
      <c r="A8" s="1" t="s">
        <v>603</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604</v>
      </c>
      <c r="B9">
        <f>'BFPaT-pretax-hydrogen'!B9*'Fuel Tax Rates'!$F$66</f>
        <v>3.922612578578604E-6</v>
      </c>
      <c r="C9">
        <f>'BFPaT-pretax-hydrogen'!C9*'Fuel Tax Rates'!$F$66</f>
        <v>3.849366490088665E-6</v>
      </c>
      <c r="D9">
        <f>'BFPaT-pretax-hydrogen'!D9*'Fuel Tax Rates'!$F$66</f>
        <v>3.7761204015987256E-6</v>
      </c>
      <c r="E9">
        <f>'BFPaT-pretax-hydrogen'!E9*'Fuel Tax Rates'!$F$66</f>
        <v>3.7028743131088065E-6</v>
      </c>
      <c r="F9">
        <f>'BFPaT-pretax-hydrogen'!F9*'Fuel Tax Rates'!$F$66</f>
        <v>3.6296282246188671E-6</v>
      </c>
      <c r="G9">
        <f>'BFPaT-pretax-hydrogen'!G9*'Fuel Tax Rates'!$F$66</f>
        <v>3.5563821361289281E-6</v>
      </c>
      <c r="H9">
        <f>'BFPaT-pretax-hydrogen'!H9*'Fuel Tax Rates'!$F$66</f>
        <v>3.483136047639009E-6</v>
      </c>
      <c r="I9">
        <f>'BFPaT-pretax-hydrogen'!I9*'Fuel Tax Rates'!$F$66</f>
        <v>3.4098899591490696E-6</v>
      </c>
      <c r="J9">
        <f>'BFPaT-pretax-hydrogen'!J9*'Fuel Tax Rates'!$F$66</f>
        <v>3.3366438706591505E-6</v>
      </c>
      <c r="K9">
        <f>'BFPaT-pretax-hydrogen'!K9*'Fuel Tax Rates'!$F$66</f>
        <v>3.2633977821692111E-6</v>
      </c>
      <c r="L9">
        <f>'BFPaT-pretax-hydrogen'!L9*'Fuel Tax Rates'!$F$66</f>
        <v>3.1901516936792717E-6</v>
      </c>
      <c r="M9">
        <f>'BFPaT-pretax-hydrogen'!M9*'Fuel Tax Rates'!$F$66</f>
        <v>3.1169056051893526E-6</v>
      </c>
      <c r="N9">
        <f>'BFPaT-pretax-hydrogen'!N9*'Fuel Tax Rates'!$F$66</f>
        <v>3.0436595166994132E-6</v>
      </c>
      <c r="O9">
        <f>'BFPaT-pretax-hydrogen'!O9*'Fuel Tax Rates'!$F$66</f>
        <v>2.9704134282094937E-6</v>
      </c>
      <c r="P9">
        <f>'BFPaT-pretax-hydrogen'!P9*'Fuel Tax Rates'!$F$66</f>
        <v>2.8971673397195551E-6</v>
      </c>
      <c r="Q9">
        <f>'BFPaT-pretax-hydrogen'!Q9*'Fuel Tax Rates'!$F$66</f>
        <v>2.8239212512296157E-6</v>
      </c>
      <c r="R9">
        <f>'BFPaT-pretax-hydrogen'!R9*'Fuel Tax Rates'!$F$66</f>
        <v>2.7506751627396962E-6</v>
      </c>
      <c r="S9">
        <f>'BFPaT-pretax-hydrogen'!S9*'Fuel Tax Rates'!$F$66</f>
        <v>2.6774290742497568E-6</v>
      </c>
      <c r="T9">
        <f>'BFPaT-pretax-hydrogen'!T9*'Fuel Tax Rates'!$F$66</f>
        <v>2.6041829857598178E-6</v>
      </c>
      <c r="U9">
        <f>'BFPaT-pretax-hydrogen'!U9*'Fuel Tax Rates'!$F$66</f>
        <v>2.5309368972698983E-6</v>
      </c>
      <c r="V9">
        <f>'BFPaT-pretax-hydrogen'!V9*'Fuel Tax Rates'!$F$66</f>
        <v>2.4576908087799593E-6</v>
      </c>
      <c r="W9">
        <f>'BFPaT-pretax-hydrogen'!W9*'Fuel Tax Rates'!$F$66</f>
        <v>2.3844447202900402E-6</v>
      </c>
      <c r="X9">
        <f>'BFPaT-pretax-hydrogen'!X9*'Fuel Tax Rates'!$F$66</f>
        <v>2.3111986318001008E-6</v>
      </c>
      <c r="Y9">
        <f>'BFPaT-pretax-hydrogen'!Y9*'Fuel Tax Rates'!$F$66</f>
        <v>2.2379525433101613E-6</v>
      </c>
      <c r="Z9">
        <f>'BFPaT-pretax-hydrogen'!Z9*'Fuel Tax Rates'!$F$66</f>
        <v>2.1647064548202423E-6</v>
      </c>
      <c r="AA9">
        <f>'BFPaT-pretax-hydrogen'!AA9*'Fuel Tax Rates'!$F$66</f>
        <v>2.0914603663303033E-6</v>
      </c>
      <c r="AB9">
        <f>'BFPaT-pretax-hydrogen'!AB9*'Fuel Tax Rates'!$F$66</f>
        <v>2.0182142778403639E-6</v>
      </c>
      <c r="AC9">
        <f>'BFPaT-pretax-hydrogen'!AC9*'Fuel Tax Rates'!$F$66</f>
        <v>1.9449681893504448E-6</v>
      </c>
      <c r="AD9">
        <f>'BFPaT-pretax-hydrogen'!AD9*'Fuel Tax Rates'!$F$66</f>
        <v>1.8717221008605051E-6</v>
      </c>
      <c r="AE9">
        <f>'BFPaT-pretax-hydrogen'!AE9*'Fuel Tax Rates'!$F$66</f>
        <v>1.7984760123705861E-6</v>
      </c>
      <c r="AF9">
        <f>'BFPaT-pretax-hydrogen'!AF9*'Fuel Tax Rates'!$F$66</f>
        <v>1.7252299238806471E-6</v>
      </c>
      <c r="AG9">
        <f>'BFPaT-pretax-hydrogen'!AG9*'Fuel Tax Rates'!$F$66</f>
        <v>1.6519838353907076E-6</v>
      </c>
      <c r="AH9">
        <f>'BFPaT-pretax-hydrogen'!AH9*'Fuel Tax Rates'!$F$66</f>
        <v>1.5787377469007883E-6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6775D9-5C84-49FB-A0C2-2D6423AB0567}"/>
</file>

<file path=customXml/itemProps2.xml><?xml version="1.0" encoding="utf-8"?>
<ds:datastoreItem xmlns:ds="http://schemas.openxmlformats.org/officeDocument/2006/customXml" ds:itemID="{CEB34D54-F59C-4D5F-86A9-0B39A3F6B501}"/>
</file>

<file path=customXml/itemProps3.xml><?xml version="1.0" encoding="utf-8"?>
<ds:datastoreItem xmlns:ds="http://schemas.openxmlformats.org/officeDocument/2006/customXml" ds:itemID="{062159B8-7D4B-4B97-A9E3-841CE2742EDA}"/>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Coleman Vollrath</cp:lastModifiedBy>
  <cp:revision/>
  <dcterms:created xsi:type="dcterms:W3CDTF">2012-03-07T20:42:24Z</dcterms:created>
  <dcterms:modified xsi:type="dcterms:W3CDTF">2023-03-10T02:50:45Z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