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4.3-Canada - Clean\InputData\trans\BNVP\"/>
    </mc:Choice>
  </mc:AlternateContent>
  <xr:revisionPtr revIDLastSave="672" documentId="11_FACBBA7829B73184CDA2BE1D97E0DF2AA138A21D" xr6:coauthVersionLast="47" xr6:coauthVersionMax="47" xr10:uidLastSave="{FF34F387-04C7-42BC-B4DB-57F79B9B46DC}"/>
  <bookViews>
    <workbookView xWindow="0" yWindow="0" windowWidth="28800" windowHeight="13215" tabRatio="762" firstSheet="11" activeTab="13" xr2:uid="{00000000-000D-0000-FFFF-FFFF00000000}"/>
  </bookViews>
  <sheets>
    <sheet name="About" sheetId="1" r:id="rId1"/>
    <sheet name="AEO 53" sheetId="19" r:id="rId2"/>
    <sheet name="Canada EVs" sheetId="26" r:id="rId3"/>
    <sheet name="BNVP-LDVs-psgr" sheetId="2" r:id="rId4"/>
    <sheet name="BNVP-LDVs-frgt" sheetId="8" r:id="rId5"/>
    <sheet name="BNVP-HDVs-psgr" sheetId="9" r:id="rId6"/>
    <sheet name="BNVP-HDVs-frgt" sheetId="10" r:id="rId7"/>
    <sheet name="BNVP-aircraft-psgr" sheetId="11" r:id="rId8"/>
    <sheet name="BNVP-aircraft-frgt" sheetId="12" r:id="rId9"/>
    <sheet name="BNVP-rail-psgr" sheetId="13" r:id="rId10"/>
    <sheet name="BNVP-rail-frgt" sheetId="14" r:id="rId11"/>
    <sheet name="BNVP-ships-psgr" sheetId="15" r:id="rId12"/>
    <sheet name="BNVP-ships-frgt" sheetId="16" r:id="rId13"/>
    <sheet name="BNVP-motorbikes-psgr" sheetId="17" r:id="rId14"/>
    <sheet name="BNVP-motorbikes-frgt" sheetId="18" r:id="rId15"/>
  </sheets>
  <definedNames>
    <definedName name="_xlnm._FilterDatabase" localSheetId="2" hidden="1">'Canada EVs'!$A$4:$J$4</definedName>
    <definedName name="cpi_2010to2012">About!#REF!</definedName>
    <definedName name="cpi_2013to2012">About!$A$120</definedName>
    <definedName name="cpi_2014to2012">About!$A$119</definedName>
    <definedName name="cpi_2016to2012">About!$A$121</definedName>
    <definedName name="cpi_CAD_2017to2015">About!$A$122</definedName>
    <definedName name="USD_to_CAD_2">About!$A$127</definedName>
    <definedName name="USD_to_CAN">About!$A$126</definedName>
    <definedName name="USD_to_CAN1">About!$A$126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7" l="1" a="1"/>
  <c r="B2" i="17"/>
  <c r="B3" i="17" a="1"/>
  <c r="B3" i="17"/>
  <c r="B4" i="17" a="1"/>
  <c r="B4" i="17"/>
  <c r="B5" i="17" a="1"/>
  <c r="B5" i="17"/>
  <c r="B6" i="17" a="1"/>
  <c r="B6" i="17"/>
  <c r="B7" i="17" a="1"/>
  <c r="B7" i="17"/>
  <c r="B8" i="17" a="1"/>
  <c r="B8" i="17"/>
  <c r="C3" i="17" a="1"/>
  <c r="C3" i="17"/>
  <c r="C4" i="17" a="1"/>
  <c r="C4" i="17"/>
  <c r="C5" i="17" a="1"/>
  <c r="C5" i="17"/>
  <c r="C6" i="17" a="1"/>
  <c r="C6" i="17"/>
  <c r="C7" i="17" a="1"/>
  <c r="C7" i="17"/>
  <c r="C8" i="17" a="1"/>
  <c r="C8" i="17"/>
  <c r="C2" i="17" a="1"/>
  <c r="C2" i="17"/>
  <c r="C2" i="16" a="1"/>
  <c r="C2" i="16"/>
  <c r="B2" i="16" a="1"/>
  <c r="B2" i="16"/>
  <c r="B3" i="16" a="1"/>
  <c r="B3" i="16"/>
  <c r="B4" i="16" a="1"/>
  <c r="B4" i="16"/>
  <c r="B5" i="16" a="1"/>
  <c r="B5" i="16"/>
  <c r="B6" i="16" a="1"/>
  <c r="B6" i="16"/>
  <c r="B7" i="16" a="1"/>
  <c r="B7" i="16"/>
  <c r="B8" i="16" a="1"/>
  <c r="B8" i="16"/>
  <c r="C3" i="16" a="1"/>
  <c r="C3" i="16"/>
  <c r="C4" i="16" a="1"/>
  <c r="C4" i="16"/>
  <c r="C5" i="16" a="1"/>
  <c r="C5" i="16"/>
  <c r="C6" i="16" a="1"/>
  <c r="C6" i="16"/>
  <c r="C7" i="16" a="1"/>
  <c r="C7" i="16"/>
  <c r="C8" i="16" a="1"/>
  <c r="C8" i="16"/>
  <c r="C2" i="15" a="1"/>
  <c r="C2" i="15"/>
  <c r="B2" i="15" a="1"/>
  <c r="B2" i="15"/>
  <c r="B3" i="15" a="1"/>
  <c r="B3" i="15"/>
  <c r="B4" i="15" a="1"/>
  <c r="B4" i="15"/>
  <c r="B5" i="15" a="1"/>
  <c r="B5" i="15"/>
  <c r="B6" i="15" a="1"/>
  <c r="B6" i="15"/>
  <c r="B7" i="15" a="1"/>
  <c r="B7" i="15"/>
  <c r="B8" i="15" a="1"/>
  <c r="B8" i="15"/>
  <c r="C3" i="15" a="1"/>
  <c r="C3" i="15"/>
  <c r="C4" i="15" a="1"/>
  <c r="C4" i="15"/>
  <c r="C5" i="15" a="1"/>
  <c r="C5" i="15"/>
  <c r="C6" i="15" a="1"/>
  <c r="C6" i="15"/>
  <c r="C7" i="15" a="1"/>
  <c r="C7" i="15"/>
  <c r="C8" i="15" a="1"/>
  <c r="C8" i="15"/>
  <c r="C2" i="14" a="1"/>
  <c r="C2" i="14"/>
  <c r="B2" i="14" a="1"/>
  <c r="B2" i="14"/>
  <c r="B3" i="14" a="1"/>
  <c r="B3" i="14"/>
  <c r="B4" i="14" a="1"/>
  <c r="B4" i="14"/>
  <c r="B5" i="14" a="1"/>
  <c r="B5" i="14"/>
  <c r="B6" i="14" a="1"/>
  <c r="B6" i="14"/>
  <c r="B7" i="14" a="1"/>
  <c r="B7" i="14"/>
  <c r="B8" i="14" a="1"/>
  <c r="B8" i="14"/>
  <c r="C3" i="14" a="1"/>
  <c r="C3" i="14"/>
  <c r="C4" i="14" a="1"/>
  <c r="C4" i="14"/>
  <c r="C5" i="14" a="1"/>
  <c r="C5" i="14"/>
  <c r="C6" i="14" a="1"/>
  <c r="C6" i="14"/>
  <c r="C7" i="14" a="1"/>
  <c r="C7" i="14"/>
  <c r="C8" i="14" a="1"/>
  <c r="C8" i="14"/>
  <c r="C2" i="13" a="1"/>
  <c r="C2" i="13"/>
  <c r="B2" i="8" a="1"/>
  <c r="B2" i="8"/>
  <c r="B3" i="8" a="1"/>
  <c r="B3" i="8"/>
  <c r="B4" i="8" a="1"/>
  <c r="B4" i="8"/>
  <c r="B5" i="8" a="1"/>
  <c r="B5" i="8"/>
  <c r="B6" i="8" a="1"/>
  <c r="B6" i="8"/>
  <c r="B7" i="8" a="1"/>
  <c r="B7" i="8"/>
  <c r="B8" i="8" a="1"/>
  <c r="B8" i="8"/>
  <c r="C3" i="8" a="1"/>
  <c r="C3" i="8"/>
  <c r="C4" i="8" a="1"/>
  <c r="C4" i="8"/>
  <c r="C5" i="8" a="1"/>
  <c r="C5" i="8"/>
  <c r="C6" i="8" a="1"/>
  <c r="C6" i="8"/>
  <c r="C7" i="8" a="1"/>
  <c r="C7" i="8"/>
  <c r="C8" i="8" a="1"/>
  <c r="C8" i="8"/>
  <c r="C2" i="8" a="1"/>
  <c r="C2" i="8"/>
  <c r="B2" i="9" a="1"/>
  <c r="B2" i="9"/>
  <c r="B3" i="9" a="1"/>
  <c r="B3" i="9"/>
  <c r="B4" i="9" a="1"/>
  <c r="B4" i="9"/>
  <c r="B5" i="9" a="1"/>
  <c r="B5" i="9"/>
  <c r="B6" i="9" a="1"/>
  <c r="B6" i="9"/>
  <c r="B7" i="9" a="1"/>
  <c r="B7" i="9"/>
  <c r="B8" i="9" a="1"/>
  <c r="B8" i="9"/>
  <c r="C3" i="9" a="1"/>
  <c r="C3" i="9"/>
  <c r="C4" i="9" a="1"/>
  <c r="C4" i="9"/>
  <c r="C5" i="9" a="1"/>
  <c r="C5" i="9"/>
  <c r="C6" i="9" a="1"/>
  <c r="C6" i="9"/>
  <c r="C7" i="9" a="1"/>
  <c r="C7" i="9"/>
  <c r="C8" i="9" a="1"/>
  <c r="C8" i="9"/>
  <c r="C2" i="9" a="1"/>
  <c r="C2" i="9"/>
  <c r="B2" i="10" a="1"/>
  <c r="B2" i="10"/>
  <c r="B3" i="10" a="1"/>
  <c r="B3" i="10"/>
  <c r="B4" i="10" a="1"/>
  <c r="B4" i="10"/>
  <c r="B5" i="10" a="1"/>
  <c r="B5" i="10"/>
  <c r="B6" i="10" a="1"/>
  <c r="B6" i="10"/>
  <c r="B7" i="10" a="1"/>
  <c r="B7" i="10"/>
  <c r="B8" i="10" a="1"/>
  <c r="B8" i="10"/>
  <c r="C3" i="10" a="1"/>
  <c r="C3" i="10"/>
  <c r="C4" i="10" a="1"/>
  <c r="C4" i="10"/>
  <c r="C5" i="10" a="1"/>
  <c r="C5" i="10"/>
  <c r="C6" i="10" a="1"/>
  <c r="C6" i="10"/>
  <c r="C7" i="10" a="1"/>
  <c r="C7" i="10"/>
  <c r="C8" i="10" a="1"/>
  <c r="C8" i="10"/>
  <c r="C2" i="10" a="1"/>
  <c r="C2" i="10"/>
  <c r="B2" i="11" a="1"/>
  <c r="B2" i="11"/>
  <c r="B3" i="11" a="1"/>
  <c r="B3" i="11"/>
  <c r="B4" i="11" a="1"/>
  <c r="B4" i="11"/>
  <c r="B5" i="11" a="1"/>
  <c r="B5" i="11"/>
  <c r="B6" i="11" a="1"/>
  <c r="B6" i="11"/>
  <c r="B7" i="11" a="1"/>
  <c r="B7" i="11"/>
  <c r="B8" i="11" a="1"/>
  <c r="B8" i="11"/>
  <c r="C3" i="11" a="1"/>
  <c r="C3" i="11"/>
  <c r="C4" i="11" a="1"/>
  <c r="C4" i="11"/>
  <c r="C5" i="11" a="1"/>
  <c r="C5" i="11"/>
  <c r="C6" i="11" a="1"/>
  <c r="C6" i="11"/>
  <c r="C7" i="11" a="1"/>
  <c r="C7" i="11"/>
  <c r="C8" i="11" a="1"/>
  <c r="C8" i="11"/>
  <c r="C2" i="11" a="1"/>
  <c r="C2" i="11"/>
  <c r="B3" i="12" a="1"/>
  <c r="B3" i="12"/>
  <c r="C3" i="12" a="1"/>
  <c r="C3" i="12"/>
  <c r="B4" i="12" a="1"/>
  <c r="B4" i="12"/>
  <c r="C4" i="12" a="1"/>
  <c r="C4" i="12"/>
  <c r="B5" i="12" a="1"/>
  <c r="B5" i="12"/>
  <c r="C5" i="12" a="1"/>
  <c r="C5" i="12"/>
  <c r="B6" i="12" a="1"/>
  <c r="B6" i="12"/>
  <c r="C6" i="12" a="1"/>
  <c r="C6" i="12"/>
  <c r="B7" i="12" a="1"/>
  <c r="B7" i="12"/>
  <c r="C7" i="12" a="1"/>
  <c r="C7" i="12"/>
  <c r="B8" i="12" a="1"/>
  <c r="B8" i="12"/>
  <c r="C8" i="12" a="1"/>
  <c r="C8" i="12"/>
  <c r="B2" i="12" a="1"/>
  <c r="B2" i="12"/>
  <c r="C2" i="12" a="1"/>
  <c r="C2" i="12"/>
  <c r="B2" i="13" a="1"/>
  <c r="B2" i="13"/>
  <c r="B3" i="13" a="1"/>
  <c r="B3" i="13"/>
  <c r="B4" i="13" a="1"/>
  <c r="B4" i="13"/>
  <c r="B5" i="13" a="1"/>
  <c r="B5" i="13"/>
  <c r="B6" i="13" a="1"/>
  <c r="B6" i="13"/>
  <c r="B7" i="13" a="1"/>
  <c r="B7" i="13"/>
  <c r="B8" i="13" a="1"/>
  <c r="B8" i="13"/>
  <c r="C3" i="13" a="1"/>
  <c r="C3" i="13"/>
  <c r="C4" i="13" a="1"/>
  <c r="C4" i="13"/>
  <c r="C5" i="13" a="1"/>
  <c r="C5" i="13"/>
  <c r="C6" i="13" a="1"/>
  <c r="C6" i="13"/>
  <c r="C7" i="13" a="1"/>
  <c r="C7" i="13"/>
  <c r="C8" i="13" a="1"/>
  <c r="C8" i="13"/>
  <c r="B2" i="2" a="1"/>
  <c r="B2" i="2"/>
  <c r="C2" i="2" a="1"/>
  <c r="C2" i="2" s="1"/>
  <c r="B6" i="2" a="1"/>
  <c r="B6" i="2"/>
  <c r="C6" i="2" a="1"/>
  <c r="C6" i="2"/>
  <c r="B5" i="2" a="1"/>
  <c r="B5" i="2"/>
  <c r="C5" i="2" a="1"/>
  <c r="C5" i="2"/>
  <c r="B4" i="2" a="1"/>
  <c r="B4" i="2"/>
  <c r="C4" i="2" a="1"/>
  <c r="C4" i="2"/>
  <c r="B3" i="2" a="1"/>
  <c r="B3" i="2"/>
  <c r="C3" i="2" a="1"/>
  <c r="C3" i="2"/>
  <c r="D3" i="2" a="1"/>
  <c r="D3" i="2" s="1"/>
  <c r="D4" i="2" a="1"/>
  <c r="D4" i="2" s="1"/>
  <c r="D5" i="2" a="1"/>
  <c r="D5" i="2" s="1"/>
  <c r="D7" i="2" a="1"/>
  <c r="D7" i="2"/>
  <c r="B7" i="2" a="1"/>
  <c r="B7" i="2"/>
  <c r="C7" i="2" a="1"/>
  <c r="C7" i="2"/>
  <c r="D8" i="2" a="1"/>
  <c r="D8" i="2"/>
  <c r="B8" i="2" a="1"/>
  <c r="B8" i="2"/>
  <c r="C8" i="2" a="1"/>
  <c r="C8" i="2"/>
  <c r="Z6" i="2"/>
  <c r="AA6" i="2"/>
  <c r="AB6" i="2"/>
  <c r="AC6" i="2"/>
  <c r="AD6" i="2"/>
  <c r="AE6" i="2"/>
  <c r="AF6" i="2"/>
  <c r="AG6" i="2"/>
  <c r="AH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E6" i="2"/>
  <c r="D6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E2" i="2"/>
  <c r="D2" i="2"/>
  <c r="E3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E8" i="2"/>
  <c r="E5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E7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E4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130" i="1"/>
  <c r="C46" i="26"/>
  <c r="C47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5" i="26"/>
  <c r="AJ4" i="17" l="1"/>
  <c r="AK4" i="17"/>
  <c r="AI4" i="17"/>
  <c r="AI2" i="17" s="1"/>
  <c r="AK2" i="17" l="1"/>
  <c r="AJ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<sst xmlns="http://schemas.openxmlformats.org/spreadsheetml/2006/main" count="1845" uniqueCount="971">
  <si>
    <t>BNVP BAU New Vehicle Price</t>
  </si>
  <si>
    <t>Sources:</t>
  </si>
  <si>
    <t>LDVs (except EVs and Plug-in Hybrids)</t>
  </si>
  <si>
    <t>EIA</t>
  </si>
  <si>
    <t>Annual Energy Outlook 2017</t>
  </si>
  <si>
    <t>https://www.eia.gov/outlooks/aeo/tables_ref.cfm</t>
  </si>
  <si>
    <t>Table 53</t>
  </si>
  <si>
    <t>EV and PHEV Prices in Canada</t>
  </si>
  <si>
    <t xml:space="preserve">Fleet Carma </t>
  </si>
  <si>
    <t>October 2017</t>
  </si>
  <si>
    <t>"A Lengthy List of Electric Vehicles Currently Available in Canada (2017)"</t>
  </si>
  <si>
    <t>https://www.fleetcarma.com/electric-vehicles-currently-available-in-canada/</t>
  </si>
  <si>
    <t>Plug'n'Drive</t>
  </si>
  <si>
    <t>"Electric Cars available in Canada"</t>
  </si>
  <si>
    <t>https://www.plugndrive.ca/electric-cars-available-in-canada/</t>
  </si>
  <si>
    <t>Government of Ontario</t>
  </si>
  <si>
    <t>Eligible Electric Vehicles under the Electric Vehicle Incentive Program (EVIP)</t>
  </si>
  <si>
    <t>http://www.mto.gov.on.ca/english/vehicles/electric/electric-vehicle-rebate.shtml</t>
  </si>
  <si>
    <t>passenger HDV (bus) prices</t>
  </si>
  <si>
    <t>American Public Transit Association</t>
  </si>
  <si>
    <t>2015 Public Transportation Fact Book Appendix A: Historical Tables</t>
  </si>
  <si>
    <t>http://www.apta.com/resources/statistics/Documents/FactBook/2015-APTA-Fact-Book-Appendix-A.xls</t>
  </si>
  <si>
    <t>Table 26</t>
  </si>
  <si>
    <t>Freight HDV prices</t>
  </si>
  <si>
    <t>TruckerToTrucker.com</t>
  </si>
  <si>
    <t>2015 (snapshot of available trucks)</t>
  </si>
  <si>
    <t>New Conventional Daycab Trucks, New Conventional Sleeper Trucks</t>
  </si>
  <si>
    <t>Trucker To Trucker 1</t>
  </si>
  <si>
    <t>Trucker To Trucker 2</t>
  </si>
  <si>
    <t>Unable to find an authoritative statistic, so using the average of all listed prices for new conventional daycab and new conventional sleeper trucks.  These are prices for the cab; the trailer is not included.</t>
  </si>
  <si>
    <t>aircraft</t>
  </si>
  <si>
    <t>Daniel Michaels, The Wall Street Journal</t>
  </si>
  <si>
    <t>The Secret Price of a Jet Airliner</t>
  </si>
  <si>
    <t>http://www.wsj.com/articles/SB10001424052702303649504577494862829051078</t>
  </si>
  <si>
    <t>rail (locomotive prices)</t>
  </si>
  <si>
    <t>Bob Tita and James Hagerty, The Wall Street Journal</t>
  </si>
  <si>
    <t>Caterpillar Falls Behind GE in Locomotives Race</t>
  </si>
  <si>
    <t>http://www.wsj.com/articles/caterpillar-falls-behind-ge-in-locomotives-race-1405291739</t>
  </si>
  <si>
    <t>Paragraph 5</t>
  </si>
  <si>
    <t>ships</t>
  </si>
  <si>
    <t>see "Ships" tab</t>
  </si>
  <si>
    <t>motorbikes</t>
  </si>
  <si>
    <t>Ben Steward, Popular Mechanics Magazine</t>
  </si>
  <si>
    <t>The 10 Best Buys in Motorcycles for 2017</t>
  </si>
  <si>
    <t>http://www.popularmechanics.com/cars/motorcycles/g2309/best-motorcycle-buys/</t>
  </si>
  <si>
    <t>Notes</t>
  </si>
  <si>
    <t>Any vehicle types / cargo type / technology combinations that cannot exist</t>
  </si>
  <si>
    <t>(defined as having zero for all years in the variable MPNVbT) are assigned a</t>
  </si>
  <si>
    <t>price of zero in this variable.</t>
  </si>
  <si>
    <t>LDVs</t>
  </si>
  <si>
    <t>For gasoline engine and diesel engine passenger LDVs, we use the average</t>
  </si>
  <si>
    <t>of the "large car" and "midsize car" size categories from AEO 53.  This</t>
  </si>
  <si>
    <t>puts us near (a bit below) the average new car sale price in the U.S., which</t>
  </si>
  <si>
    <t>is about $32k in 2012 dollars.</t>
  </si>
  <si>
    <t>For natural gas passenger LDVs, we use the average of the two size classes</t>
  </si>
  <si>
    <t xml:space="preserve">for which AEO 53 contains data (compact and large cars). </t>
  </si>
  <si>
    <t>For PHEVs and BEVs, we use observed data from the Canadian market.</t>
  </si>
  <si>
    <t>For freight LDVs, we generally use the "Large Pickup" category from AEO 53,</t>
  </si>
  <si>
    <t>except for battery electric vehicle and plug-in hybrid vehicle, where we use</t>
  </si>
  <si>
    <t>the "Large Utility" category (because there is no data in the "Large Pickup"</t>
  </si>
  <si>
    <t>for these vehicle technologies).  We extrapolate to obtain prices for the</t>
  </si>
  <si>
    <t>first few years, when prices for these technologies are not available from</t>
  </si>
  <si>
    <t>AEO 53.</t>
  </si>
  <si>
    <t>HDVs</t>
  </si>
  <si>
    <t>For HDVs, we look up the price of the main vehicle technology (diesel</t>
  </si>
  <si>
    <t>vehicle) for each of passengers and freight today.  We then use ratios</t>
  </si>
  <si>
    <t>with the most applicable quantities from the LDV price projections</t>
  </si>
  <si>
    <t>(AEO 53) to establish the prices for different technologies and to extend</t>
  </si>
  <si>
    <t>all technology price trends into the future.</t>
  </si>
  <si>
    <t>We use an average market price (not an average list price) from among a number</t>
  </si>
  <si>
    <t>of common commercial aircraft.  We use the same price for passenger and freight</t>
  </si>
  <si>
    <t>aircraft.  We assume the price does not change with time.</t>
  </si>
  <si>
    <t>rail</t>
  </si>
  <si>
    <t>We use a price from a single source for the locomotive (not the price of the</t>
  </si>
  <si>
    <t>entire train).  We use the same price for passenger and freight locomotives.</t>
  </si>
  <si>
    <t>We assume the price does not change with time.</t>
  </si>
  <si>
    <t>freight ships</t>
  </si>
  <si>
    <t>For details, see the "Ships" tab.</t>
  </si>
  <si>
    <t>passenger ships</t>
  </si>
  <si>
    <t>We take an average of popular, recent motorbike prices for "gasoline vehicle"</t>
  </si>
  <si>
    <t>motorbikes.  We multiply by the LDVs "battery electric" to "gasoline vehicle" ratio</t>
  </si>
  <si>
    <t>to estimate the price of battery electric motorbikes in the U.S.</t>
  </si>
  <si>
    <t>Currency Year</t>
  </si>
  <si>
    <t>The figures from the Center for Automotive Research come from a 2010 Automotive Yearbook</t>
  </si>
  <si>
    <t>and therefore are likely in 2010 dollars.</t>
  </si>
  <si>
    <t>The figures from TruckerToTrucker were collected in early 2015 and therefore use 2015</t>
  </si>
  <si>
    <t>dollars, but because we don't have a 2015 annual CPI-U figure available yet, we use 2014.</t>
  </si>
  <si>
    <t>2014 to 2012, for TruckerToTrucker</t>
  </si>
  <si>
    <t>2013 to 2012, for American Public Transit Association</t>
  </si>
  <si>
    <t>2016 to 2012, for AEO 2017</t>
  </si>
  <si>
    <t>2017 to 2015 CAD for "Canada EVs" (Fleet Carma)</t>
  </si>
  <si>
    <t>See "cpi.xlsx" in the InputData folder for source information.</t>
  </si>
  <si>
    <t>Canada currency adjustment</t>
  </si>
  <si>
    <t>2012 USD to 2015 CAD</t>
  </si>
  <si>
    <t>2017 USD to CAD exchange rate</t>
  </si>
  <si>
    <t>2021 USD to 2012 USD</t>
  </si>
  <si>
    <t>Updated for Canadian Model</t>
  </si>
  <si>
    <t>Updated Canadian EV data and modelling (same methodology as previous Canadian model)</t>
  </si>
  <si>
    <t>Used US EPS 3.3.0 data for everything except BNVP-LDVs-psgr, old CAD model</t>
  </si>
  <si>
    <t>uses US data anyways, and no new Canadian data exists for those categories</t>
  </si>
  <si>
    <t>Table 52.  New Light-Duty Vehicle Prices</t>
  </si>
  <si>
    <t>https://www.eia.gov/outlooks/aeo/data/browser/#/?id=114-AEO2022&amp;region=0-0&amp;cases=ref2022&amp;start=2020&amp;end=2050&amp;f=A&amp;linechart=ref2022-d011222a.3-114-AEO2022&amp;sourcekey=0</t>
  </si>
  <si>
    <t>Thu May 12 2022 10:06:05 GMT-0600 (Mountain Daylight Time)</t>
  </si>
  <si>
    <t>Source: U.S. Energy Information Administration</t>
  </si>
  <si>
    <t>=D6*(AVERAGE('AEO 53'!G66:G68)/AVER</t>
  </si>
  <si>
    <t>full name</t>
  </si>
  <si>
    <t>api key</t>
  </si>
  <si>
    <t>units</t>
  </si>
  <si>
    <t>Growth (2021-2050)</t>
  </si>
  <si>
    <t>Gasoline</t>
  </si>
  <si>
    <t>114-AEO2022.2.</t>
  </si>
  <si>
    <t>LDP000:ba_Mini-compactC</t>
  </si>
  <si>
    <t>Mini-compact Cars</t>
  </si>
  <si>
    <t>New Light-Duty Vehicle Prices: Gasoline: Mini-compact Car: AEO2022 Reference case</t>
  </si>
  <si>
    <t>114-AEO2022.3.ref2022-d011222a</t>
  </si>
  <si>
    <t>thousand 2021 $</t>
  </si>
  <si>
    <t>LDP000:ba_SubcompactCar</t>
  </si>
  <si>
    <t>Subcompact Cars</t>
  </si>
  <si>
    <t>New Light-Duty Vehicle Prices: Gasoline: Subcompact Car: AEO2022 Reference case</t>
  </si>
  <si>
    <t>114-AEO2022.4.ref2022-d011222a</t>
  </si>
  <si>
    <t>LDP000:ba_CompactCars</t>
  </si>
  <si>
    <t>Compact Cars</t>
  </si>
  <si>
    <t>New Light-Duty Vehicle Prices: Gasoline: Compact Car: AEO2022 Reference case</t>
  </si>
  <si>
    <t>114-AEO2022.5.ref2022-d011222a</t>
  </si>
  <si>
    <t>LDP000:ba_MidsizeCars</t>
  </si>
  <si>
    <t>Midsize Cars</t>
  </si>
  <si>
    <t>New Light-Duty Vehicle Prices: Gasoline: Midsize Car: AEO2022 Reference case</t>
  </si>
  <si>
    <t>114-AEO2022.6.ref2022-d011222a</t>
  </si>
  <si>
    <t>LDP000:ba_LargeCars</t>
  </si>
  <si>
    <t>Large Cars</t>
  </si>
  <si>
    <t>New Light-Duty Vehicle Prices: Gasoline: Large Car: AEO2022 Reference case</t>
  </si>
  <si>
    <t>114-AEO2022.7.ref2022-d011222a</t>
  </si>
  <si>
    <t>LDP000:ba_TwoSeaterCars</t>
  </si>
  <si>
    <t>Two Seater Cars</t>
  </si>
  <si>
    <t>New Light-Duty Vehicle Prices: Gasoline: Two Seater Car: AEO2022 Reference case</t>
  </si>
  <si>
    <t>114-AEO2022.8.ref2022-d011222a</t>
  </si>
  <si>
    <t>LDP000:ba_SmallPickup</t>
  </si>
  <si>
    <t>Small Crossover Cars</t>
  </si>
  <si>
    <t>New Light-Duty Vehicle Prices: Gasoline: Small Crossover Car: AEO2022 Reference case</t>
  </si>
  <si>
    <t>114-AEO2022.9.ref2022-d011222a</t>
  </si>
  <si>
    <t>LDP000:ba_LargePickup</t>
  </si>
  <si>
    <t>Large Crossover Cars</t>
  </si>
  <si>
    <t>New Light-Duty Vehicle Prices: Gasoline: Large Crossover Car: AEO2022 Reference case</t>
  </si>
  <si>
    <t>114-AEO2022.10.ref2022-d011222a</t>
  </si>
  <si>
    <t>LDP000:ba_SmallVan</t>
  </si>
  <si>
    <t>Small Pickup</t>
  </si>
  <si>
    <t>New Light-Duty Vehicle Prices: Gasoline: Small Pickup: AEO2022 Reference case</t>
  </si>
  <si>
    <t>114-AEO2022.11.ref2022-d011222a</t>
  </si>
  <si>
    <t>LDP000:ba_LargeVan</t>
  </si>
  <si>
    <t>Large Pickup</t>
  </si>
  <si>
    <t>New Light-Duty Vehicle Prices: Gasoline: Large Pickup: AEO2022 Reference case</t>
  </si>
  <si>
    <t>114-AEO2022.12.ref2022-d011222a</t>
  </si>
  <si>
    <t>LDP000:ba_SmallUtility</t>
  </si>
  <si>
    <t>Small Van</t>
  </si>
  <si>
    <t>New Light-Duty Vehicle Prices: Gasoline: Small Van: AEO2022 Reference case</t>
  </si>
  <si>
    <t>114-AEO2022.13.ref2022-d011222a</t>
  </si>
  <si>
    <t>LDP000:ba_LargeUtility</t>
  </si>
  <si>
    <t>Large Van</t>
  </si>
  <si>
    <t>New Light-Duty Vehicle Prices: Gasoline: Large Van: AEO2022 Reference case</t>
  </si>
  <si>
    <t>114-AEO2022.14.ref2022-d011222a</t>
  </si>
  <si>
    <t>Small Utility</t>
  </si>
  <si>
    <t>New Light-Duty Vehicle Prices: Gasoline: Small Utility: AEO2022 Reference case</t>
  </si>
  <si>
    <t>114-AEO2022.15.ref2022-d011222a</t>
  </si>
  <si>
    <t>Large Utility</t>
  </si>
  <si>
    <t>New Light-Duty Vehicle Prices: Gasoline: Large Utility: AEO2022 Reference case</t>
  </si>
  <si>
    <t>114-AEO2022.16.ref2022-d011222a</t>
  </si>
  <si>
    <t>Small Crossover Trucks</t>
  </si>
  <si>
    <t>New Light-Duty Vehicle Prices: Gasoline: Small Crossover Light Truck: AEO2022 Reference case</t>
  </si>
  <si>
    <t>114-AEO2022.17.ref2022-d011222a</t>
  </si>
  <si>
    <t>Large Crossover Trucks</t>
  </si>
  <si>
    <t>New Light-Duty Vehicle Prices: Gasoline: Large Crossover Light Truck: AEO2022 Reference case</t>
  </si>
  <si>
    <t>114-AEO2022.18.ref2022-d011222a</t>
  </si>
  <si>
    <t>LDP000:ca_Mini-compactC</t>
  </si>
  <si>
    <t>Turbo Direct Injection Diesel</t>
  </si>
  <si>
    <t>114-AEO2022.20.</t>
  </si>
  <si>
    <t>LDP000:ca_SubcompactCar</t>
  </si>
  <si>
    <t>New Light-Duty Vehicle Prices: Turbo Direct Injection Diesel: Mini-compact Car: AEO2022 Reference case</t>
  </si>
  <si>
    <t>114-AEO2022.21.ref2022-d011222a</t>
  </si>
  <si>
    <t>- -</t>
  </si>
  <si>
    <t>LDP000:ca_CompactCars</t>
  </si>
  <si>
    <t>New Light-Duty Vehicle Prices: Turbo Direct Injection Diesel: Subcompact Car: AEO2022 Reference case</t>
  </si>
  <si>
    <t>114-AEO2022.22.ref2022-d011222a</t>
  </si>
  <si>
    <t>LDP000:ca_MidsizeCars</t>
  </si>
  <si>
    <t>New Light-Duty Vehicle Prices: Turbo Direct Injection Diesel: Compact Car: AEO2022 Reference case</t>
  </si>
  <si>
    <t>114-AEO2022.23.ref2022-d011222a</t>
  </si>
  <si>
    <t>LDP000:ca_LargeCars</t>
  </si>
  <si>
    <t>New Light-Duty Vehicle Prices: Turbo Direct Injection Diesel: Midsize Car: AEO2022 Reference case</t>
  </si>
  <si>
    <t>114-AEO2022.24.ref2022-d011222a</t>
  </si>
  <si>
    <t>LDP000:ca_TwoSeaterCars</t>
  </si>
  <si>
    <t>New Light-Duty Vehicle Prices: Turbo Direct Injection Diesel: Large Car: AEO2022 Reference case</t>
  </si>
  <si>
    <t>114-AEO2022.25.ref2022-d011222a</t>
  </si>
  <si>
    <t>LDP000:ca_SmallPickup</t>
  </si>
  <si>
    <t>New Light-Duty Vehicle Prices: Turbo Direct Injection Diesel: Two Seater Car: AEO2022 Reference case</t>
  </si>
  <si>
    <t>114-AEO2022.26.ref2022-d011222a</t>
  </si>
  <si>
    <t>LDP000:ca_LargePickup</t>
  </si>
  <si>
    <t>New Light-Duty Vehicle Prices: Turbo Direct Injection Diesel: Small Crossover Car: AEO2022 Reference case</t>
  </si>
  <si>
    <t>114-AEO2022.27.ref2022-d011222a</t>
  </si>
  <si>
    <t>LDP000:ca_SmallVan</t>
  </si>
  <si>
    <t>New Light-Duty Vehicle Prices: Turbo Direct Injection Diesel: Large Crossover Car: AEO2022 Reference case</t>
  </si>
  <si>
    <t>114-AEO2022.28.ref2022-d011222a</t>
  </si>
  <si>
    <t>LDP000:ca_LargeVan</t>
  </si>
  <si>
    <t>New Light-Duty Vehicle Prices: Turbo Direct Injection Diesel: Small Pickup: AEO2022 Reference case</t>
  </si>
  <si>
    <t>114-AEO2022.29.ref2022-d011222a</t>
  </si>
  <si>
    <t>LDP000:ca_SmallUtility</t>
  </si>
  <si>
    <t>New Light-Duty Vehicle Prices: Turbo Direct Injection Diesel: Large Pickup: AEO2022 Reference case</t>
  </si>
  <si>
    <t>114-AEO2022.30.ref2022-d011222a</t>
  </si>
  <si>
    <t>LDP000:ca_LargeUtility</t>
  </si>
  <si>
    <t>New Light-Duty Vehicle Prices: Turbo Direct Injection Diesel: Small Van: AEO2022 Reference case</t>
  </si>
  <si>
    <t>114-AEO2022.31.ref2022-d011222a</t>
  </si>
  <si>
    <t>New Light-Duty Vehicle Prices: Turbo Direct Injection Diesel: Large Van: AEO2022 Reference case</t>
  </si>
  <si>
    <t>114-AEO2022.32.ref2022-d011222a</t>
  </si>
  <si>
    <t>New Light-Duty Vehicle Prices: Turbo Direct Injection Diesel: Small Utility: AEO2022 Reference case</t>
  </si>
  <si>
    <t>114-AEO2022.33.ref2022-d011222a</t>
  </si>
  <si>
    <t>New Light-Duty Vehicle Prices: Turbo Direct Injection Diesel: Large Utility: AEO2022 Reference case</t>
  </si>
  <si>
    <t>114-AEO2022.34.ref2022-d011222a</t>
  </si>
  <si>
    <t>New Light-Duty Vehicle Prices: Turbo Direct Injection Diesel: Small Crossover Light Truck: AEO2022 Reference case</t>
  </si>
  <si>
    <t>114-AEO2022.35.ref2022-d011222a</t>
  </si>
  <si>
    <t>LDP000:fa_Mini-compactC</t>
  </si>
  <si>
    <t>New Light-Duty Vehicle Prices: Turbo Direct Injection Diesel: Large Crossover Light Truck: AEO2022 Reference case</t>
  </si>
  <si>
    <t>114-AEO2022.36.ref2022-d011222a</t>
  </si>
  <si>
    <t>LDP000:fa_SubcompactCar</t>
  </si>
  <si>
    <t>Plug-in 20 Gasoline Hybrid</t>
  </si>
  <si>
    <t>114-AEO2022.38.</t>
  </si>
  <si>
    <t>LDP000:fa_CompactCars</t>
  </si>
  <si>
    <t>New Light-Duty Vehicle Prices: Plug-in 20 Gasoline Hybrid: Mini-compact Car: AEO2022 Reference case</t>
  </si>
  <si>
    <t>114-AEO2022.39.ref2022-d011222a</t>
  </si>
  <si>
    <t>LDP000:fa_MidsizeCars</t>
  </si>
  <si>
    <t>New Light-Duty Vehicle Prices: Plug-in 20 Gasoline Hybrid: Subcompact Car: AEO2022 Reference case</t>
  </si>
  <si>
    <t>114-AEO2022.40.ref2022-d011222a</t>
  </si>
  <si>
    <t>LDP000:fa_LargeCars</t>
  </si>
  <si>
    <t>New Light-Duty Vehicle Prices: Plug-in 20 Gasoline Hybrid: Compact Car: AEO2022 Reference case</t>
  </si>
  <si>
    <t>114-AEO2022.41.ref2022-d011222a</t>
  </si>
  <si>
    <t>LDP000:fa_TwoSeaterCars</t>
  </si>
  <si>
    <t>New Light-Duty Vehicle Prices: Plug-in 20 Gasoline Hybrid: Midsize Car: AEO2022 Reference case</t>
  </si>
  <si>
    <t>114-AEO2022.42.ref2022-d011222a</t>
  </si>
  <si>
    <t>LDP000:fa_SmallPickup</t>
  </si>
  <si>
    <t>New Light-Duty Vehicle Prices: Plug-in 20 Gasoline Hybrid: Large Car: AEO2022 Reference case</t>
  </si>
  <si>
    <t>114-AEO2022.43.ref2022-d011222a</t>
  </si>
  <si>
    <t>LDP000:fa_LargePickup</t>
  </si>
  <si>
    <t>New Light-Duty Vehicle Prices: Plug-in 20 Gasoline Hybrid: Two Seater Car: AEO2022 Reference case</t>
  </si>
  <si>
    <t>114-AEO2022.44.ref2022-d011222a</t>
  </si>
  <si>
    <t>LDP000:fa_SmallVan</t>
  </si>
  <si>
    <t>New Light-Duty Vehicle Prices: Plug-in 20 Gasoline Hybrid: Small Crossover Car: AEO2022 Reference case</t>
  </si>
  <si>
    <t>114-AEO2022.45.ref2022-d011222a</t>
  </si>
  <si>
    <t>LDP000:fa_LargeVan</t>
  </si>
  <si>
    <t>New Light-Duty Vehicle Prices: Plug-in 20 Gasoline Hybrid: Large Crossover Car: AEO2022 Reference case</t>
  </si>
  <si>
    <t>114-AEO2022.46.ref2022-d011222a</t>
  </si>
  <si>
    <t>LDP000:fa_SmallUtility</t>
  </si>
  <si>
    <t>New Light-Duty Vehicle Prices: Plug-in 20 Gasoline Hybrid: Small Pickup: AEO2022 Reference case</t>
  </si>
  <si>
    <t>114-AEO2022.47.ref2022-d011222a</t>
  </si>
  <si>
    <t>LDP000:fa_LargeUtility</t>
  </si>
  <si>
    <t>New Light-Duty Vehicle Prices: Plug-in 20 Gasoline Hybrid: Large Pickup: AEO2022 Reference case</t>
  </si>
  <si>
    <t>114-AEO2022.48.ref2022-d011222a</t>
  </si>
  <si>
    <t>New Light-Duty Vehicle Prices: Plug-in 20 Gasoline Hybrid: Small Van: AEO2022 Reference case</t>
  </si>
  <si>
    <t>114-AEO2022.49.ref2022-d011222a</t>
  </si>
  <si>
    <t>New Light-Duty Vehicle Prices: Plug-in 20 Gasoline Hybrid: Large Van: AEO2022 Reference case</t>
  </si>
  <si>
    <t>114-AEO2022.50.ref2022-d011222a</t>
  </si>
  <si>
    <t>New Light-Duty Vehicle Prices: Plug-in 20 Gasoline Hybrid: Small Utility: AEO2022 Reference case</t>
  </si>
  <si>
    <t>114-AEO2022.51.ref2022-d011222a</t>
  </si>
  <si>
    <t>New Light-Duty Vehicle Prices: Plug-in 20 Gasoline Hybrid: Large Utility: AEO2022 Reference case</t>
  </si>
  <si>
    <t>114-AEO2022.52.ref2022-d011222a</t>
  </si>
  <si>
    <t>LDP000:da_Mini-compactC</t>
  </si>
  <si>
    <t>New Light-Duty Vehicle Prices: Plug-in 20 Gasoline Hybrid: Small Crossover Light Truck: AEO2022 Reference case</t>
  </si>
  <si>
    <t>114-AEO2022.53.ref2022-d011222a</t>
  </si>
  <si>
    <t>LDP000:da_SubcompactCar</t>
  </si>
  <si>
    <t>New Light-Duty Vehicle Prices: Plug-in 20 Gasoline Hybrid: Large Crossover Light Truck: AEO2022 Reference case</t>
  </si>
  <si>
    <t>114-AEO2022.54.ref2022-d011222a</t>
  </si>
  <si>
    <t>LDP000:da_CompactCars</t>
  </si>
  <si>
    <t>Plug-in 50 Gasoline Hybrid</t>
  </si>
  <si>
    <t>114-AEO2022.57.</t>
  </si>
  <si>
    <t>LDP000:da_MidsizeCars</t>
  </si>
  <si>
    <t>New Light-Duty Vehicle Prices: Plug-in 50 Gasoline Hybrid: Mini-compact Car: AEO2022 Reference case</t>
  </si>
  <si>
    <t>114-AEO2022.58.ref2022-d011222a</t>
  </si>
  <si>
    <t>LDP000:da_LargeCars</t>
  </si>
  <si>
    <t>New Light-Duty Vehicle Prices: Plug-in 50 Gasoline Hybrid: Subcompact Car: AEO2022 Reference case</t>
  </si>
  <si>
    <t>114-AEO2022.59.ref2022-d011222a</t>
  </si>
  <si>
    <t>LDP000:da_TwoSeaterCars</t>
  </si>
  <si>
    <t>New Light-Duty Vehicle Prices: Plug-in 50 Gasoline Hybrid: Compact Car: AEO2022 Reference case</t>
  </si>
  <si>
    <t>114-AEO2022.60.ref2022-d011222a</t>
  </si>
  <si>
    <t>LDP000:da_SmallPickup</t>
  </si>
  <si>
    <t>New Light-Duty Vehicle Prices: Plug-in 50 Gasoline Hybrid: Midsize Car: AEO2022 Reference case</t>
  </si>
  <si>
    <t>114-AEO2022.61.ref2022-d011222a</t>
  </si>
  <si>
    <t>LDP000:da_LargePickup</t>
  </si>
  <si>
    <t>New Light-Duty Vehicle Prices: Plug-in 50 Gasoline Hybrid: Large Car: AEO2022 Reference case</t>
  </si>
  <si>
    <t>114-AEO2022.62.ref2022-d011222a</t>
  </si>
  <si>
    <t>LDP000:da_SmallVan</t>
  </si>
  <si>
    <t>New Light-Duty Vehicle Prices: Plug-in 50 Gasoline Hybrid: Two Seater Car: AEO2022 Reference case</t>
  </si>
  <si>
    <t>114-AEO2022.63.ref2022-d011222a</t>
  </si>
  <si>
    <t>LDP000:da_LargeVan</t>
  </si>
  <si>
    <t>New Light-Duty Vehicle Prices: Plug-in 50 Gasoline Hybrid: Small Crossover Car: AEO2022 Reference case</t>
  </si>
  <si>
    <t>114-AEO2022.64.ref2022-d011222a</t>
  </si>
  <si>
    <t>LDP000:da_SmallUtility</t>
  </si>
  <si>
    <t>New Light-Duty Vehicle Prices: Plug-in 50 Gasoline Hybrid: Large Crossover Car: AEO2022 Reference case</t>
  </si>
  <si>
    <t>114-AEO2022.65.ref2022-d011222a</t>
  </si>
  <si>
    <t>LDP000:da_LargeUtility</t>
  </si>
  <si>
    <t>New Light-Duty Vehicle Prices: Plug-in 50 Gasoline Hybrid: Small Pickup: AEO2022 Reference case</t>
  </si>
  <si>
    <t>114-AEO2022.66.ref2022-d011222a</t>
  </si>
  <si>
    <t>New Light-Duty Vehicle Prices: Plug-in 50 Gasoline Hybrid: Large Pickup: AEO2022 Reference case</t>
  </si>
  <si>
    <t>114-AEO2022.67.ref2022-d011222a</t>
  </si>
  <si>
    <t>New Light-Duty Vehicle Prices: Plug-in 50 Gasoline Hybrid: Small Van: AEO2022 Reference case</t>
  </si>
  <si>
    <t>114-AEO2022.68.ref2022-d011222a</t>
  </si>
  <si>
    <t>LDP000:ha_Mini-compactC</t>
  </si>
  <si>
    <t>New Light-Duty Vehicle Prices: Plug-in 50 Gasoline Hybrid: Large Van: AEO2022 Reference case</t>
  </si>
  <si>
    <t>114-AEO2022.69.ref2022-d011222a</t>
  </si>
  <si>
    <t>LDP000:ha_SubcompactCar</t>
  </si>
  <si>
    <t>New Light-Duty Vehicle Prices: Plug-in 50 Gasoline Hybrid: Small Utility: AEO2022 Reference case</t>
  </si>
  <si>
    <t>114-AEO2022.70.ref2022-d011222a</t>
  </si>
  <si>
    <t>LDP000:ha_CompactCars</t>
  </si>
  <si>
    <t>New Light-Duty Vehicle Prices: Plug-in 50 Gasoline Hybrid: Large Utility: AEO2022 Reference case</t>
  </si>
  <si>
    <t>114-AEO2022.71.ref2022-d011222a</t>
  </si>
  <si>
    <t>LDP000:ha_MidsizeCars</t>
  </si>
  <si>
    <t>New Light-Duty Vehicle Prices: Plug-in 50 Gasoline Hybrid: Small Crossover Light Truck: AEO2022 Reference case</t>
  </si>
  <si>
    <t>114-AEO2022.72.ref2022-d011222a</t>
  </si>
  <si>
    <t>LDP000:ha_LargeCars</t>
  </si>
  <si>
    <t>New Light-Duty Vehicle Prices: Plug-in 50 Gasoline Hybrid: Large Crossover Light Truck: AEO2022 Reference case</t>
  </si>
  <si>
    <t>114-AEO2022.73.ref2022-d011222a</t>
  </si>
  <si>
    <t>LDP000:ha_TwoSeaterCars</t>
  </si>
  <si>
    <t>Ethanol Flex</t>
  </si>
  <si>
    <t>114-AEO2022.75.</t>
  </si>
  <si>
    <t>LDP000:ha_SmallPickup</t>
  </si>
  <si>
    <t>New Light-Duty Vehicle Prices: Ethanol Flex: Mini-compact Car: AEO2022 Reference case</t>
  </si>
  <si>
    <t>114-AEO2022.76.ref2022-d011222a</t>
  </si>
  <si>
    <t>LDP000:ha_LargePickup</t>
  </si>
  <si>
    <t>New Light-Duty Vehicle Prices: Ethanol Flex: Subcompact Car: AEO2022 Reference case</t>
  </si>
  <si>
    <t>114-AEO2022.77.ref2022-d011222a</t>
  </si>
  <si>
    <t>LDP000:ha_SmallVan</t>
  </si>
  <si>
    <t>New Light-Duty Vehicle Prices: Ethanol Flex: Compact Car: AEO2022 Reference case</t>
  </si>
  <si>
    <t>114-AEO2022.78.ref2022-d011222a</t>
  </si>
  <si>
    <t>LDP000:ha_LargeVan</t>
  </si>
  <si>
    <t>New Light-Duty Vehicle Prices: Ethanol Flex: Midsize Car: AEO2022 Reference case</t>
  </si>
  <si>
    <t>114-AEO2022.79.ref2022-d011222a</t>
  </si>
  <si>
    <t>LDP000:ha_SmallUtility</t>
  </si>
  <si>
    <t>New Light-Duty Vehicle Prices: Ethanol Flex: Large Car: AEO2022 Reference case</t>
  </si>
  <si>
    <t>114-AEO2022.80.ref2022-d011222a</t>
  </si>
  <si>
    <t>LDP000:ha_LargeUtility</t>
  </si>
  <si>
    <t>New Light-Duty Vehicle Prices: Ethanol Flex: Two Seater Car: AEO2022 Reference case</t>
  </si>
  <si>
    <t>114-AEO2022.81.ref2022-d011222a</t>
  </si>
  <si>
    <t>New Light-Duty Vehicle Prices: Ethanol Flex: Small Crossover Car: AEO2022 Reference case</t>
  </si>
  <si>
    <t>114-AEO2022.82.ref2022-d011222a</t>
  </si>
  <si>
    <t>New Light-Duty Vehicle Prices: Ethanol Flex: Large Crossover Car: AEO2022 Reference case</t>
  </si>
  <si>
    <t>114-AEO2022.83.ref2022-d011222a</t>
  </si>
  <si>
    <t>New Light-Duty Vehicle Prices: Ethanol Flex: Small Pickup: AEO2022 Reference case</t>
  </si>
  <si>
    <t>114-AEO2022.84.ref2022-d011222a</t>
  </si>
  <si>
    <t>LDP000:ja_Mini-compactC</t>
  </si>
  <si>
    <t>New Light-Duty Vehicle Prices: Ethanol Flex: Large Pickup: AEO2022 Reference case</t>
  </si>
  <si>
    <t>114-AEO2022.85.ref2022-d011222a</t>
  </si>
  <si>
    <t>LDP000:ja_SubcompactCar</t>
  </si>
  <si>
    <t>New Light-Duty Vehicle Prices: Ethanol Flex: Small Van: AEO2022 Reference case</t>
  </si>
  <si>
    <t>114-AEO2022.86.ref2022-d011222a</t>
  </si>
  <si>
    <t>LDP000:ja_CompactCars</t>
  </si>
  <si>
    <t>New Light-Duty Vehicle Prices: Ethanol Flex: Large Van: AEO2022 Reference case</t>
  </si>
  <si>
    <t>114-AEO2022.87.ref2022-d011222a</t>
  </si>
  <si>
    <t>LDP000:ja_MidsizeCars</t>
  </si>
  <si>
    <t>New Light-Duty Vehicle Prices: Ethanol Flex: Small Utility: AEO2022 Reference case</t>
  </si>
  <si>
    <t>114-AEO2022.88.ref2022-d011222a</t>
  </si>
  <si>
    <t>LDP000:ja_LargeCars</t>
  </si>
  <si>
    <t>New Light-Duty Vehicle Prices: Ethanol Flex: Large Utility: AEO2022 Reference case</t>
  </si>
  <si>
    <t>114-AEO2022.89.ref2022-d011222a</t>
  </si>
  <si>
    <t>LDP000:ja_TwoSeaterCars</t>
  </si>
  <si>
    <t>New Light-Duty Vehicle Prices: Ethanol Flex: Small Crossover Light Truck: AEO2022 Reference case</t>
  </si>
  <si>
    <t>114-AEO2022.90.ref2022-d011222a</t>
  </si>
  <si>
    <t>LDP000:ja_SmallPickup</t>
  </si>
  <si>
    <t>New Light-Duty Vehicle Prices: Ethanol Flex: Large Crossover Light Truck: AEO2022 Reference case</t>
  </si>
  <si>
    <t>114-AEO2022.91.ref2022-d011222a</t>
  </si>
  <si>
    <t>LDP000:ja_LargePickup</t>
  </si>
  <si>
    <t>Compressed/Liquefied Natural Gas</t>
  </si>
  <si>
    <t>114-AEO2022.93.</t>
  </si>
  <si>
    <t>LDP000:ja_SmallVan</t>
  </si>
  <si>
    <t>New Light-Duty Vehicle Prices: Natural Gas: Mini-compact Car: AEO2022 Reference case</t>
  </si>
  <si>
    <t>114-AEO2022.94.ref2022-d011222a</t>
  </si>
  <si>
    <t>LDP000:ja_LargeVan</t>
  </si>
  <si>
    <t>New Light-Duty Vehicle Prices: Natural Gas: Subcompact Car: AEO2022 Reference case</t>
  </si>
  <si>
    <t>114-AEO2022.95.ref2022-d011222a</t>
  </si>
  <si>
    <t>LDP000:ja_SmallUtility</t>
  </si>
  <si>
    <t>New Light-Duty Vehicle Prices: Natural Gas: Compact Car: AEO2022 Reference case</t>
  </si>
  <si>
    <t>114-AEO2022.96.ref2022-d011222a</t>
  </si>
  <si>
    <t>LDP000:ja_LargeUtility</t>
  </si>
  <si>
    <t>New Light-Duty Vehicle Prices: Natural Gas: Midsize Car: AEO2022 Reference case</t>
  </si>
  <si>
    <t>114-AEO2022.97.ref2022-d011222a</t>
  </si>
  <si>
    <t>New Light-Duty Vehicle Prices: Natural Gas: Large Car: AEO2022 Reference case</t>
  </si>
  <si>
    <t>114-AEO2022.98.ref2022-d011222a</t>
  </si>
  <si>
    <t>New Light-Duty Vehicle Prices: Natural Gas: Two Seater Car: AEO2022 Reference case</t>
  </si>
  <si>
    <t>114-AEO2022.99.ref2022-d011222a</t>
  </si>
  <si>
    <t>New Light-Duty Vehicle Prices: Natural Gas: Small Crossover Car: AEO2022 Reference case</t>
  </si>
  <si>
    <t>114-AEO2022.100.ref2022-d011222a</t>
  </si>
  <si>
    <t>New Light-Duty Vehicle Prices: Natural Gas: Large Crossover Car: AEO2022 Reference case</t>
  </si>
  <si>
    <t>114-AEO2022.101.ref2022-d011222a</t>
  </si>
  <si>
    <t>LDP000:ka_Mini-compactC</t>
  </si>
  <si>
    <t>New Light-Duty Vehicle Prices: Natural Gas: Small Pickup: AEO2022 Reference case</t>
  </si>
  <si>
    <t>114-AEO2022.102.ref2022-d011222a</t>
  </si>
  <si>
    <t>LDP000:ka_SubcompactCar</t>
  </si>
  <si>
    <t>New Light-Duty Vehicle Prices: Natural Gas: Large Pickup: AEO2022 Reference case</t>
  </si>
  <si>
    <t>114-AEO2022.103.ref2022-d011222a</t>
  </si>
  <si>
    <t>LDP000:ka_CompactCars</t>
  </si>
  <si>
    <t>New Light-Duty Vehicle Prices: Natural Gas: Small Van: AEO2022 Reference case</t>
  </si>
  <si>
    <t>114-AEO2022.104.ref2022-d011222a</t>
  </si>
  <si>
    <t>LDP000:ka_MidsizeCars</t>
  </si>
  <si>
    <t>New Light-Duty Vehicle Prices: Natural Gas: Large Van: AEO2022 Reference case</t>
  </si>
  <si>
    <t>114-AEO2022.105.ref2022-d011222a</t>
  </si>
  <si>
    <t>LDP000:ka_LargeCars</t>
  </si>
  <si>
    <t>New Light-Duty Vehicle Prices: Natural Gas: Small Utility: AEO2022 Reference case</t>
  </si>
  <si>
    <t>114-AEO2022.106.ref2022-d011222a</t>
  </si>
  <si>
    <t>LDP000:ka_TwoSeaterCars</t>
  </si>
  <si>
    <t>New Light-Duty Vehicle Prices: Natural Gas: Large Utility: AEO2022 Reference case</t>
  </si>
  <si>
    <t>114-AEO2022.107.ref2022-d011222a</t>
  </si>
  <si>
    <t>LDP000:ka_SmallPickup</t>
  </si>
  <si>
    <t>New Light-Duty Vehicle Prices: Natural Gas: Small Crossover Light Truck: AEO2022 Reference case</t>
  </si>
  <si>
    <t>114-AEO2022.108.ref2022-d011222a</t>
  </si>
  <si>
    <t>LDP000:ka_LargePickup</t>
  </si>
  <si>
    <t>New Light-Duty Vehicle Prices: Natural Gas: Large Crossover Light Truck: AEO2022 Reference case</t>
  </si>
  <si>
    <t>114-AEO2022.109.ref2022-d011222a</t>
  </si>
  <si>
    <t>LDP000:ka_SmallVan</t>
  </si>
  <si>
    <t>Compressed/Liquefied Natural Gas Bi-Fuel</t>
  </si>
  <si>
    <t>114-AEO2022.112.</t>
  </si>
  <si>
    <t>LDP000:ka_LargeVan</t>
  </si>
  <si>
    <t>New Light-Duty Vehicle Prices: Natural Gas Bi-Fuel: Mini-compact Car: AEO2022 Reference case</t>
  </si>
  <si>
    <t>114-AEO2022.113.ref2022-d011222a</t>
  </si>
  <si>
    <t>LDP000:ka_SmallUtility</t>
  </si>
  <si>
    <t>New Light-Duty Vehicle Prices: Natural Gas Bi-Fuel: Subcompact Car: AEO2022 Reference case</t>
  </si>
  <si>
    <t>114-AEO2022.114.ref2022-d011222a</t>
  </si>
  <si>
    <t>LDP000:ka_LargeUtility</t>
  </si>
  <si>
    <t>New Light-Duty Vehicle Prices: Natural Gas Bi-Fuel: Compact Car: AEO2022 Reference case</t>
  </si>
  <si>
    <t>114-AEO2022.115.ref2022-d011222a</t>
  </si>
  <si>
    <t>New Light-Duty Vehicle Prices: Natural Gas Bi-Fuel: Midsize Car: AEO2022 Reference case</t>
  </si>
  <si>
    <t>114-AEO2022.116.ref2022-d011222a</t>
  </si>
  <si>
    <t>New Light-Duty Vehicle Prices: Natural Gas Bi-Fuel: Large Car: AEO2022 Reference case</t>
  </si>
  <si>
    <t>114-AEO2022.117.ref2022-d011222a</t>
  </si>
  <si>
    <t>New Light-Duty Vehicle Prices: Natural Gas Bi-Fuel: Two Seater Car: AEO2022 Reference case</t>
  </si>
  <si>
    <t>114-AEO2022.118.ref2022-d011222a</t>
  </si>
  <si>
    <t>LDP000:la_Mini-compactC</t>
  </si>
  <si>
    <t>New Light-Duty Vehicle Prices: Natural Gas Bi-Fuel: Small Crossover Car: AEO2022 Reference case</t>
  </si>
  <si>
    <t>114-AEO2022.119.ref2022-d011222a</t>
  </si>
  <si>
    <t>LDP000:la_SubcompactCar</t>
  </si>
  <si>
    <t>New Light-Duty Vehicle Prices: Natural Gas Bi-Fuel: Large Crossover Car: AEO2022 Reference case</t>
  </si>
  <si>
    <t>114-AEO2022.120.ref2022-d011222a</t>
  </si>
  <si>
    <t>LDP000:la_CompactCars</t>
  </si>
  <si>
    <t>New Light-Duty Vehicle Prices: Natural Gas Bi-Fuel: Small Pickup: AEO2022 Reference case</t>
  </si>
  <si>
    <t>114-AEO2022.121.ref2022-d011222a</t>
  </si>
  <si>
    <t>LDP000:la_MidsizeCars</t>
  </si>
  <si>
    <t>New Light-Duty Vehicle Prices: Natural Gas Bi-Fuel: Large Pickup: AEO2022 Reference case</t>
  </si>
  <si>
    <t>114-AEO2022.122.ref2022-d011222a</t>
  </si>
  <si>
    <t>LDP000:la_LargeCars</t>
  </si>
  <si>
    <t>New Light-Duty Vehicle Prices: Natural Gas Bi-Fuel: Small Van: AEO2022 Reference case</t>
  </si>
  <si>
    <t>114-AEO2022.123.ref2022-d011222a</t>
  </si>
  <si>
    <t>LDP000:la_TwoSeaterCars</t>
  </si>
  <si>
    <t>New Light-Duty Vehicle Prices: Natural Gas Bi-Fuel: Large Van: AEO2022 Reference case</t>
  </si>
  <si>
    <t>114-AEO2022.124.ref2022-d011222a</t>
  </si>
  <si>
    <t>LDP000:la_SmallPickup</t>
  </si>
  <si>
    <t>New Light-Duty Vehicle Prices: Natural Gas Bi-Fuel: Small Utility: AEO2022 Reference case</t>
  </si>
  <si>
    <t>114-AEO2022.125.ref2022-d011222a</t>
  </si>
  <si>
    <t>LDP000:la_LargePickup</t>
  </si>
  <si>
    <t>New Light-Duty Vehicle Prices: Natural Gas Bi-Fuel: Large Utility: AEO2022 Reference case</t>
  </si>
  <si>
    <t>114-AEO2022.126.ref2022-d011222a</t>
  </si>
  <si>
    <t>LDP000:la_SmallVan</t>
  </si>
  <si>
    <t>New Light-Duty Vehicle Prices: Natural Gas Bi-Fuel: Small Crossover Light Truck: AEO2022 Reference case</t>
  </si>
  <si>
    <t>114-AEO2022.127.ref2022-d011222a</t>
  </si>
  <si>
    <t>LDP000:la_LargeVan</t>
  </si>
  <si>
    <t>New Light-Duty Vehicle Prices: Natural Gas Bi-Fuel: Large Crossover Light Truck: AEO2022 Reference case</t>
  </si>
  <si>
    <t>114-AEO2022.128.ref2022-d011222a</t>
  </si>
  <si>
    <t>LDP000:la_SmallUtility</t>
  </si>
  <si>
    <t>Propane</t>
  </si>
  <si>
    <t>114-AEO2022.130.</t>
  </si>
  <si>
    <t>LDP000:la_LargeUtility</t>
  </si>
  <si>
    <t>New Light-Duty Vehicle Prices: Propane: Mini-compact Car: AEO2022 Reference case</t>
  </si>
  <si>
    <t>114-AEO2022.131.ref2022-d011222a</t>
  </si>
  <si>
    <t>New Light-Duty Vehicle Prices: Propane: Subcompact Car: AEO2022 Reference case</t>
  </si>
  <si>
    <t>114-AEO2022.132.ref2022-d011222a</t>
  </si>
  <si>
    <t>New Light-Duty Vehicle Prices: Propane: Compact Car: AEO2022 Reference case</t>
  </si>
  <si>
    <t>114-AEO2022.133.ref2022-d011222a</t>
  </si>
  <si>
    <t>New Light-Duty Vehicle Prices: Propane: Midsize Car: AEO2022 Reference case</t>
  </si>
  <si>
    <t>114-AEO2022.134.ref2022-d011222a</t>
  </si>
  <si>
    <t>LDP000:na_Mini-compactC</t>
  </si>
  <si>
    <t>New Light-Duty Vehicle Prices: Propane: Large Car: AEO2022 Reference case</t>
  </si>
  <si>
    <t>114-AEO2022.135.ref2022-d011222a</t>
  </si>
  <si>
    <t>LDP000:na_SubcompactCar</t>
  </si>
  <si>
    <t>New Light-Duty Vehicle Prices: Propane: Two Seater Car: AEO2022 Reference case</t>
  </si>
  <si>
    <t>114-AEO2022.136.ref2022-d011222a</t>
  </si>
  <si>
    <t>LDP000:na_CompactCars</t>
  </si>
  <si>
    <t>New Light-Duty Vehicle Prices: Propane: Small Crossover Car: AEO2022 Reference case</t>
  </si>
  <si>
    <t>114-AEO2022.137.ref2022-d011222a</t>
  </si>
  <si>
    <t>LDP000:na_MidsizeCars</t>
  </si>
  <si>
    <t>New Light-Duty Vehicle Prices: Propane: Large Crossover Car: AEO2022 Reference case</t>
  </si>
  <si>
    <t>114-AEO2022.138.ref2022-d011222a</t>
  </si>
  <si>
    <t>LDP000:na_LargeCars</t>
  </si>
  <si>
    <t>New Light-Duty Vehicle Prices: Propane: Small Pickup: AEO2022 Reference case</t>
  </si>
  <si>
    <t>114-AEO2022.139.ref2022-d011222a</t>
  </si>
  <si>
    <t>LDP000:na_TwoSeaterCars</t>
  </si>
  <si>
    <t>New Light-Duty Vehicle Prices: Propane: Large Pickup: AEO2022 Reference case</t>
  </si>
  <si>
    <t>114-AEO2022.140.ref2022-d011222a</t>
  </si>
  <si>
    <t>LDP000:na_SmallPickup</t>
  </si>
  <si>
    <t>New Light-Duty Vehicle Prices: Propane: Small Van: AEO2022 Reference case</t>
  </si>
  <si>
    <t>114-AEO2022.141.ref2022-d011222a</t>
  </si>
  <si>
    <t>LDP000:na_LargePickup</t>
  </si>
  <si>
    <t>New Light-Duty Vehicle Prices: Propane: Large Van: AEO2022 Reference case</t>
  </si>
  <si>
    <t>114-AEO2022.142.ref2022-d011222a</t>
  </si>
  <si>
    <t>LDP000:na_SmallVan</t>
  </si>
  <si>
    <t>New Light-Duty Vehicle Prices: Propane: Small Utility: AEO2022 Reference case</t>
  </si>
  <si>
    <t>114-AEO2022.143.ref2022-d011222a</t>
  </si>
  <si>
    <t>LDP000:na_LargeVan</t>
  </si>
  <si>
    <t>New Light-Duty Vehicle Prices: Propane: Large Utility: AEO2022 Reference case</t>
  </si>
  <si>
    <t>114-AEO2022.144.ref2022-d011222a</t>
  </si>
  <si>
    <t>LDP000:na_SmallUtility</t>
  </si>
  <si>
    <t>New Light-Duty Vehicle Prices: Propane: Small Crossover Light Truck: AEO2022 Reference case</t>
  </si>
  <si>
    <t>114-AEO2022.145.ref2022-d011222a</t>
  </si>
  <si>
    <t>LDP000:na_LargeUtility</t>
  </si>
  <si>
    <t>New Light-Duty Vehicle Prices: Propane: Large Crossover Light Truck: AEO2022 Reference case</t>
  </si>
  <si>
    <t>114-AEO2022.146.ref2022-d011222a</t>
  </si>
  <si>
    <t>Propane Bi-Fuel</t>
  </si>
  <si>
    <t>114-AEO2022.148.</t>
  </si>
  <si>
    <t>New Light-Duty Vehicle Prices: Propane Bi-Fuel: Mini-compact Car: AEO2022 Reference case</t>
  </si>
  <si>
    <t>114-AEO2022.149.ref2022-d011222a</t>
  </si>
  <si>
    <t>New Light-Duty Vehicle Prices: Propane Bi-Fuel: Subcompact Car: AEO2022 Reference case</t>
  </si>
  <si>
    <t>114-AEO2022.150.ref2022-d011222a</t>
  </si>
  <si>
    <t>LDP000:ga_Mini-compactC</t>
  </si>
  <si>
    <t>New Light-Duty Vehicle Prices: Propane Bi-Fuel: Compact Car: AEO2022 Reference case</t>
  </si>
  <si>
    <t>114-AEO2022.151.ref2022-d011222a</t>
  </si>
  <si>
    <t>LDP000:ga_SubcompactCar</t>
  </si>
  <si>
    <t>New Light-Duty Vehicle Prices: Propane Bi-Fuel: Midsize Car: AEO2022 Reference case</t>
  </si>
  <si>
    <t>114-AEO2022.152.ref2022-d011222a</t>
  </si>
  <si>
    <t>LDP000:ga_CompactCars</t>
  </si>
  <si>
    <t>New Light-Duty Vehicle Prices: Propane Bi-Fuel: Large Car: AEO2022 Reference case</t>
  </si>
  <si>
    <t>114-AEO2022.153.ref2022-d011222a</t>
  </si>
  <si>
    <t>LDP000:ga_MidsizeCars</t>
  </si>
  <si>
    <t>New Light-Duty Vehicle Prices: Propane Bi-Fuel: Two Seater Car: AEO2022 Reference case</t>
  </si>
  <si>
    <t>114-AEO2022.154.ref2022-d011222a</t>
  </si>
  <si>
    <t>LDP000:ga_LargeCars</t>
  </si>
  <si>
    <t>New Light-Duty Vehicle Prices: Propane Bi-Fuel: Small Crossover Car: AEO2022 Reference case</t>
  </si>
  <si>
    <t>114-AEO2022.155.ref2022-d011222a</t>
  </si>
  <si>
    <t>LDP000:ga_TwoSeaterCars</t>
  </si>
  <si>
    <t>New Light-Duty Vehicle Prices: Propane Bi-Fuel: Large Crossover Car: AEO2022 Reference case</t>
  </si>
  <si>
    <t>114-AEO2022.156.ref2022-d011222a</t>
  </si>
  <si>
    <t>LDP000:ga_SmallPickup</t>
  </si>
  <si>
    <t>New Light-Duty Vehicle Prices: Propane Bi-Fuel: Small Pickup: AEO2022 Reference case</t>
  </si>
  <si>
    <t>114-AEO2022.157.ref2022-d011222a</t>
  </si>
  <si>
    <t>LDP000:ga_LargePickup</t>
  </si>
  <si>
    <t>New Light-Duty Vehicle Prices: Propane Bi-Fuel: Large Pickup: AEO2022 Reference case</t>
  </si>
  <si>
    <t>114-AEO2022.158.ref2022-d011222a</t>
  </si>
  <si>
    <t>LDP000:ga_SmallVan</t>
  </si>
  <si>
    <t>New Light-Duty Vehicle Prices: Propane Bi-Fuel: Small Van: AEO2022 Reference case</t>
  </si>
  <si>
    <t>114-AEO2022.159.ref2022-d011222a</t>
  </si>
  <si>
    <t>LDP000:ga_LargeVan</t>
  </si>
  <si>
    <t>New Light-Duty Vehicle Prices: Propane Bi-Fuel: Large Van: AEO2022 Reference case</t>
  </si>
  <si>
    <t>114-AEO2022.160.ref2022-d011222a</t>
  </si>
  <si>
    <t>LDP000:ga_SmallUtility</t>
  </si>
  <si>
    <t>New Light-Duty Vehicle Prices: Propane Bi-Fuel: Small Utility: AEO2022 Reference case</t>
  </si>
  <si>
    <t>114-AEO2022.161.ref2022-d011222a</t>
  </si>
  <si>
    <t>LDP000:ga_LargeUtility</t>
  </si>
  <si>
    <t>New Light-Duty Vehicle Prices: Propane Bi-Fuel: Large Utility: AEO2022 Reference case</t>
  </si>
  <si>
    <t>114-AEO2022.162.ref2022-d011222a</t>
  </si>
  <si>
    <t>New Light-Duty Vehicle Prices: Propane Bi-Fuel: Small Crossover Light Truck: AEO2022 Reference case</t>
  </si>
  <si>
    <t>114-AEO2022.163.ref2022-d011222a</t>
  </si>
  <si>
    <t>New Light-Duty Vehicle Prices: Propane Bi-Fuel: Large Crossover Light Truck: AEO2022 Reference case</t>
  </si>
  <si>
    <t>114-AEO2022.164.ref2022-d011222a</t>
  </si>
  <si>
    <t>LDP000:oa_Mini-compactC</t>
  </si>
  <si>
    <t>100 Mile Electric Vehicle</t>
  </si>
  <si>
    <t>114-AEO2022.167.</t>
  </si>
  <si>
    <t>LDP000:oa_SubcompactCar</t>
  </si>
  <si>
    <t>New Light-Duty Vehicle Prices: 100 Mile Electric Vehicle: Mini-compact Car: AEO2022 Reference case</t>
  </si>
  <si>
    <t>114-AEO2022.168.ref2022-d011222a</t>
  </si>
  <si>
    <t>LDP000:oa_CompactCars</t>
  </si>
  <si>
    <t>New Light-Duty Vehicle Prices: 100 Mile Electric Vehicle: Subcompact Car: AEO2022 Reference case</t>
  </si>
  <si>
    <t>114-AEO2022.169.ref2022-d011222a</t>
  </si>
  <si>
    <t>LDP000:oa_MidsizeCars</t>
  </si>
  <si>
    <t>New Light-Duty Vehicle Prices: 100 Mile Electric Vehicle: Compact Car: AEO2022 Reference case</t>
  </si>
  <si>
    <t>114-AEO2022.170.ref2022-d011222a</t>
  </si>
  <si>
    <t>LDP000:oa_LargeCars</t>
  </si>
  <si>
    <t>New Light-Duty Vehicle Prices: 100 Mile Electric Vehicle: Midsize Car: AEO2022 Reference case</t>
  </si>
  <si>
    <t>114-AEO2022.171.ref2022-d011222a</t>
  </si>
  <si>
    <t>LDP000:oa_TwoSeaterCars</t>
  </si>
  <si>
    <t>New Light-Duty Vehicle Prices: 100 Mile Electric Vehicle: Large Car: AEO2022 Reference case</t>
  </si>
  <si>
    <t>114-AEO2022.172.ref2022-d011222a</t>
  </si>
  <si>
    <t>LDP000:oa_SmallPickup</t>
  </si>
  <si>
    <t>New Light-Duty Vehicle Prices: 100 Mile Electric Vehicle: Two Seater Car: AEO2022 Reference case</t>
  </si>
  <si>
    <t>114-AEO2022.173.ref2022-d011222a</t>
  </si>
  <si>
    <t>LDP000:oa_LargePickup</t>
  </si>
  <si>
    <t>New Light-Duty Vehicle Prices: 100 Mile Electric Vehicle: Small Crossover Car: AEO2022 Reference case</t>
  </si>
  <si>
    <t>114-AEO2022.174.ref2022-d011222a</t>
  </si>
  <si>
    <t>LDP000:oa_SmallVan</t>
  </si>
  <si>
    <t>New Light-Duty Vehicle Prices: 100 Mile Electric Vehicle: Large Crossover Car: AEO2022 Reference case</t>
  </si>
  <si>
    <t>114-AEO2022.175.ref2022-d011222a</t>
  </si>
  <si>
    <t>LDP000:oa_LargeVan</t>
  </si>
  <si>
    <t>New Light-Duty Vehicle Prices: 100 Mile Electric Vehicle: Small Pickup: AEO2022 Reference case</t>
  </si>
  <si>
    <t>114-AEO2022.176.ref2022-d011222a</t>
  </si>
  <si>
    <t>LDP000:oa_SmallUtility</t>
  </si>
  <si>
    <t>New Light-Duty Vehicle Prices: 100 Mile Electric Vehicle: Large Pickup: AEO2022 Reference case</t>
  </si>
  <si>
    <t>114-AEO2022.177.ref2022-d011222a</t>
  </si>
  <si>
    <t>LDP000:oa_LargeUtility</t>
  </si>
  <si>
    <t>New Light-Duty Vehicle Prices: 100 Mile Electric Vehicle: Small Van: AEO2022 Reference case</t>
  </si>
  <si>
    <t>114-AEO2022.178.ref2022-d011222a</t>
  </si>
  <si>
    <t>New Light-Duty Vehicle Prices: 100 Mile Electric Vehicle: Large Van: AEO2022 Reference case</t>
  </si>
  <si>
    <t>114-AEO2022.179.ref2022-d011222a</t>
  </si>
  <si>
    <t>New Light-Duty Vehicle Prices: 100 Mile Electric Vehicle: Small Utility: AEO2022 Reference case</t>
  </si>
  <si>
    <t>114-AEO2022.180.ref2022-d011222a</t>
  </si>
  <si>
    <t>LDP000:pa_Mini-compactC</t>
  </si>
  <si>
    <t>New Light-Duty Vehicle Prices: 100 Mile Electric Vehicle: Large Utility: AEO2022 Reference case</t>
  </si>
  <si>
    <t>114-AEO2022.181.ref2022-d011222a</t>
  </si>
  <si>
    <t>LDP000:pa_SubcompactCar</t>
  </si>
  <si>
    <t>New Light-Duty Vehicle Prices: 100 Mile Electric Vehicle: Small Crossover Light Truck: AEO2022 Reference case</t>
  </si>
  <si>
    <t>114-AEO2022.182.ref2022-d011222a</t>
  </si>
  <si>
    <t>LDP000:pa_CompactCars</t>
  </si>
  <si>
    <t>New Light-Duty Vehicle Prices: 100 Mile Electric Vehicle: Large Crossover Light Truck: AEO2022 Reference case</t>
  </si>
  <si>
    <t>114-AEO2022.183.ref2022-d011222a</t>
  </si>
  <si>
    <t>LDP000:pa_MidsizeCars</t>
  </si>
  <si>
    <t>200 Mile Electric Vehicle</t>
  </si>
  <si>
    <t>114-AEO2022.185.</t>
  </si>
  <si>
    <t>LDP000:pa_LargeCars</t>
  </si>
  <si>
    <t>New Light-Duty Vehicle Prices: 200 Mile Electric Vehicle: Mini-compact Car: AEO2022 Reference case</t>
  </si>
  <si>
    <t>114-AEO2022.186.ref2022-d011222a</t>
  </si>
  <si>
    <t>LDP000:pa_TwoSeaterCars</t>
  </si>
  <si>
    <t>New Light-Duty Vehicle Prices: 200 Mile Electric Vehicle: Subcompact Car: AEO2022 Reference case</t>
  </si>
  <si>
    <t>114-AEO2022.187.ref2022-d011222a</t>
  </si>
  <si>
    <t>LDP000:pa_SmallPickup</t>
  </si>
  <si>
    <t>New Light-Duty Vehicle Prices: 200 Mile Electric Vehicle: Compact Car: AEO2022 Reference case</t>
  </si>
  <si>
    <t>114-AEO2022.188.ref2022-d011222a</t>
  </si>
  <si>
    <t>LDP000:pa_LargePickup</t>
  </si>
  <si>
    <t>New Light-Duty Vehicle Prices: 200 Mile Electric Vehicle: Midsize Car: AEO2022 Reference case</t>
  </si>
  <si>
    <t>114-AEO2022.189.ref2022-d011222a</t>
  </si>
  <si>
    <t>LDP000:pa_SmallVan</t>
  </si>
  <si>
    <t>New Light-Duty Vehicle Prices: 200 Mile Electric Vehicle: Large Car: AEO2022 Reference case</t>
  </si>
  <si>
    <t>114-AEO2022.190.ref2022-d011222a</t>
  </si>
  <si>
    <t>LDP000:pa_LargeVan</t>
  </si>
  <si>
    <t>New Light-Duty Vehicle Prices: 200 Mile Electric Vehicle: Two Seater Car: AEO2022 Reference case</t>
  </si>
  <si>
    <t>114-AEO2022.191.ref2022-d011222a</t>
  </si>
  <si>
    <t>LDP000:pa_SmallUtility</t>
  </si>
  <si>
    <t>New Light-Duty Vehicle Prices: 200 Mile Electric Vehicle: Small Crossover Car: AEO2022 Reference case</t>
  </si>
  <si>
    <t>114-AEO2022.192.ref2022-d011222a</t>
  </si>
  <si>
    <t>LDP000:pa_LargeUtility</t>
  </si>
  <si>
    <t>New Light-Duty Vehicle Prices: 200 Mile Electric Vehicle: Large Crossover Car: AEO2022 Reference case</t>
  </si>
  <si>
    <t>114-AEO2022.193.ref2022-d011222a</t>
  </si>
  <si>
    <t>New Light-Duty Vehicle Prices: 200 Mile Electric Vehicle: Small Pickup: AEO2022 Reference case</t>
  </si>
  <si>
    <t>114-AEO2022.194.ref2022-d011222a</t>
  </si>
  <si>
    <t>New Light-Duty Vehicle Prices: 200 Mile Electric Vehicle: Large Pickup: AEO2022 Reference case</t>
  </si>
  <si>
    <t>114-AEO2022.195.ref2022-d011222a</t>
  </si>
  <si>
    <t>LDP000:ra_Mini-compactC</t>
  </si>
  <si>
    <t>New Light-Duty Vehicle Prices: 200 Mile Electric Vehicle: Small Van: AEO2022 Reference case</t>
  </si>
  <si>
    <t>114-AEO2022.196.ref2022-d011222a</t>
  </si>
  <si>
    <t>LDP000:ra_SubcompactCar</t>
  </si>
  <si>
    <t>New Light-Duty Vehicle Prices: 200 Mile Electric Vehicle: Large Van: AEO2022 Reference case</t>
  </si>
  <si>
    <t>114-AEO2022.197.ref2022-d011222a</t>
  </si>
  <si>
    <t>LDP000:ra_CompactCars</t>
  </si>
  <si>
    <t>New Light-Duty Vehicle Prices: 200 Mile Electric Vehicle: Small Utility: AEO2022 Reference case</t>
  </si>
  <si>
    <t>114-AEO2022.198.ref2022-d011222a</t>
  </si>
  <si>
    <t>LDP000:ra_MidsizeCars</t>
  </si>
  <si>
    <t>New Light-Duty Vehicle Prices: 200 Mile Electric Vehicle: Large Utility: AEO2022 Reference case</t>
  </si>
  <si>
    <t>114-AEO2022.199.ref2022-d011222a</t>
  </si>
  <si>
    <t>LDP000:ra_LargeCars</t>
  </si>
  <si>
    <t>New Light-Duty Vehicle Prices: 200 Mile Electric Vehicle: Small Crossover Light Truck: AEO2022 Reference case</t>
  </si>
  <si>
    <t>114-AEO2022.200.ref2022-d011222a</t>
  </si>
  <si>
    <t>LDP000:ra_TwoSeaterCars</t>
  </si>
  <si>
    <t>New Light-Duty Vehicle Prices: 200 Mile Electric Vehicle: Large Crossover Light Truck: AEO2022 Reference case</t>
  </si>
  <si>
    <t>114-AEO2022.201.ref2022-d011222a</t>
  </si>
  <si>
    <t>LDP000:ra_SmallPickup</t>
  </si>
  <si>
    <t>300 Mile Electric Vehicle</t>
  </si>
  <si>
    <t>114-AEO2022.203.</t>
  </si>
  <si>
    <t>LDP000:ra_LargePickup</t>
  </si>
  <si>
    <t>New Light-Duty Vehicle Prices: 300 Mile Electric Vehicle: Mini-compact Car: AEO2022 Reference case</t>
  </si>
  <si>
    <t>114-AEO2022.204.ref2022-d011222a</t>
  </si>
  <si>
    <t>LDP000:ra_SmallVan</t>
  </si>
  <si>
    <t>New Light-Duty Vehicle Prices: 300 Mile Electric Vehicle: Subcompact Car: AEO2022 Reference case</t>
  </si>
  <si>
    <t>114-AEO2022.205.ref2022-d011222a</t>
  </si>
  <si>
    <t>LDP000:ra_LargeVan</t>
  </si>
  <si>
    <t>New Light-Duty Vehicle Prices: 300 Mile Electric Vehicle: Compact Car: AEO2022 Reference case</t>
  </si>
  <si>
    <t>114-AEO2022.206.ref2022-d011222a</t>
  </si>
  <si>
    <t>LDP000:ra_SmallUtility</t>
  </si>
  <si>
    <t>New Light-Duty Vehicle Prices: 300 Mile Electric Vehicle: Midsize Car: AEO2022 Reference case</t>
  </si>
  <si>
    <t>114-AEO2022.207.ref2022-d011222a</t>
  </si>
  <si>
    <t>LDP000:ra_LargeUtility</t>
  </si>
  <si>
    <t>New Light-Duty Vehicle Prices: 300 Mile Electric Vehicle: Large Car: AEO2022 Reference case</t>
  </si>
  <si>
    <t>114-AEO2022.208.ref2022-d011222a</t>
  </si>
  <si>
    <t>New Light-Duty Vehicle Prices: 300 Mile Electric Vehicle: Two Seater Car: AEO2022 Reference case</t>
  </si>
  <si>
    <t>114-AEO2022.209.ref2022-d011222a</t>
  </si>
  <si>
    <t>New Light-Duty Vehicle Prices: 300 Mile Electric Vehicle: Small Crossover Car: AEO2022 Reference case</t>
  </si>
  <si>
    <t>114-AEO2022.210.ref2022-d011222a</t>
  </si>
  <si>
    <t>LDP000:sa_Mini-compactC</t>
  </si>
  <si>
    <t>New Light-Duty Vehicle Prices: 300 Mile Electric Vehicle: Large Crossover Car: AEO2022 Reference case</t>
  </si>
  <si>
    <t>114-AEO2022.211.ref2022-d011222a</t>
  </si>
  <si>
    <t>LDP000:sa_SubcompactCar</t>
  </si>
  <si>
    <t>New Light-Duty Vehicle Prices: 300 Mile Electric Vehicle: Small Pickup: AEO2022 Reference case</t>
  </si>
  <si>
    <t>114-AEO2022.212.ref2022-d011222a</t>
  </si>
  <si>
    <t>LDP000:sa_CompactCars</t>
  </si>
  <si>
    <t>New Light-Duty Vehicle Prices: 300 Mile Electric Vehicle: Large Pickup: AEO2022 Reference case</t>
  </si>
  <si>
    <t>114-AEO2022.213.ref2022-d011222a</t>
  </si>
  <si>
    <t>LDP000:sa_MidsizeCars</t>
  </si>
  <si>
    <t>New Light-Duty Vehicle Prices: 300 Mile Electric Vehicle: Small Van: AEO2022 Reference case</t>
  </si>
  <si>
    <t>114-AEO2022.214.ref2022-d011222a</t>
  </si>
  <si>
    <t>LDP000:sa_LargeCars</t>
  </si>
  <si>
    <t>New Light-Duty Vehicle Prices: 300 Mile Electric Vehicle: Large Van: AEO2022 Reference case</t>
  </si>
  <si>
    <t>114-AEO2022.215.ref2022-d011222a</t>
  </si>
  <si>
    <t>LDP000:sa_TwoSeaterCars</t>
  </si>
  <si>
    <t>New Light-Duty Vehicle Prices: 300 Mile Electric Vehicle: Small Utility: AEO2022 Reference case</t>
  </si>
  <si>
    <t>114-AEO2022.216.ref2022-d011222a</t>
  </si>
  <si>
    <t>LDP000:sa_SmallPickup</t>
  </si>
  <si>
    <t>New Light-Duty Vehicle Prices: 300 Mile Electric Vehicle: Large Utility: AEO2022 Reference case</t>
  </si>
  <si>
    <t>114-AEO2022.217.ref2022-d011222a</t>
  </si>
  <si>
    <t>LDP000:sa_LargePickup</t>
  </si>
  <si>
    <t>New Light-Duty Vehicle Prices: 300 Mile Electric Vehicle: Small Crossover Light Truck: AEO2022 Reference case</t>
  </si>
  <si>
    <t>114-AEO2022.218.ref2022-d011222a</t>
  </si>
  <si>
    <t>LDP000:sa_SmallVan</t>
  </si>
  <si>
    <t>New Light-Duty Vehicle Prices: 300 Mile Electric Vehicle: Large Crossover Light Truck: AEO2022 Reference case</t>
  </si>
  <si>
    <t>114-AEO2022.219.ref2022-d011222a</t>
  </si>
  <si>
    <t>LDP000:sa_LargeVan</t>
  </si>
  <si>
    <t>Diesel-Electric Hybrid</t>
  </si>
  <si>
    <t>114-AEO2022.222.</t>
  </si>
  <si>
    <t>LDP000:sa_SmallUtility</t>
  </si>
  <si>
    <t>New Light-Duty Vehicle Prices: Diesel-Electric Hybrid: Mini-compact Car: AEO2022 Reference case</t>
  </si>
  <si>
    <t>114-AEO2022.223.ref2022-d011222a</t>
  </si>
  <si>
    <t>LDP000:sa_LargeUtility</t>
  </si>
  <si>
    <t>New Light-Duty Vehicle Prices: Diesel-Electric Hybrid: Subcompact Car: AEO2022 Reference case</t>
  </si>
  <si>
    <t>114-AEO2022.224.ref2022-d011222a</t>
  </si>
  <si>
    <t>New Light-Duty Vehicle Prices: Diesel-Electric Hybrid: Compact Car: AEO2022 Reference case</t>
  </si>
  <si>
    <t>114-AEO2022.225.ref2022-d011222a</t>
  </si>
  <si>
    <t>New Light-Duty Vehicle Prices: Diesel-Electric Hybrid: Midsize Car: AEO2022 Reference case</t>
  </si>
  <si>
    <t>114-AEO2022.226.ref2022-d011222a</t>
  </si>
  <si>
    <t>LDP000:ta_Mini-compactC</t>
  </si>
  <si>
    <t>New Light-Duty Vehicle Prices: Diesel-Electric Hybrid: Large Car: AEO2022 Reference case</t>
  </si>
  <si>
    <t>114-AEO2022.227.ref2022-d011222a</t>
  </si>
  <si>
    <t>LDP000:ta_SubcompactCar</t>
  </si>
  <si>
    <t>New Light-Duty Vehicle Prices: Diesel-Electric Hybrid: Two Seater Car: AEO2022 Reference case</t>
  </si>
  <si>
    <t>114-AEO2022.228.ref2022-d011222a</t>
  </si>
  <si>
    <t>LDP000:ta_CompactCars</t>
  </si>
  <si>
    <t>New Light-Duty Vehicle Prices: Diesel-Electric Hybrid: Small Crossover Car: AEO2022 Reference case</t>
  </si>
  <si>
    <t>114-AEO2022.229.ref2022-d011222a</t>
  </si>
  <si>
    <t>LDP000:ta_MidsizeCars</t>
  </si>
  <si>
    <t>New Light-Duty Vehicle Prices: Diesel-Electric Hybrid: Large Crossover Car: AEO2022 Reference case</t>
  </si>
  <si>
    <t>114-AEO2022.230.ref2022-d011222a</t>
  </si>
  <si>
    <t>LDP000:ta_LargeCars</t>
  </si>
  <si>
    <t>New Light-Duty Vehicle Prices: Diesel-Electric Hybrid: Small Pickup: AEO2022 Reference case</t>
  </si>
  <si>
    <t>114-AEO2022.231.ref2022-d011222a</t>
  </si>
  <si>
    <t>LDP000:ta_TwoSeaterCars</t>
  </si>
  <si>
    <t>New Light-Duty Vehicle Prices: Diesel-Electric Hybrid: Large Pickup: AEO2022 Reference case</t>
  </si>
  <si>
    <t>114-AEO2022.232.ref2022-d011222a</t>
  </si>
  <si>
    <t>LDP000:ta_SmallPickup</t>
  </si>
  <si>
    <t>New Light-Duty Vehicle Prices: Diesel-Electric Hybrid: Small Van: AEO2022 Reference case</t>
  </si>
  <si>
    <t>114-AEO2022.233.ref2022-d011222a</t>
  </si>
  <si>
    <t>LDP000:ta_LargePickup</t>
  </si>
  <si>
    <t>New Light-Duty Vehicle Prices: Diesel-Electric Hybrid: Large Van: AEO2022 Reference case</t>
  </si>
  <si>
    <t>114-AEO2022.234.ref2022-d011222a</t>
  </si>
  <si>
    <t>LDP000:ta_SmallVan</t>
  </si>
  <si>
    <t>New Light-Duty Vehicle Prices: Diesel-Electric Hybrid: Small Utility: AEO2022 Reference case</t>
  </si>
  <si>
    <t>114-AEO2022.235.ref2022-d011222a</t>
  </si>
  <si>
    <t>LDP000:ta_LargeVan</t>
  </si>
  <si>
    <t>New Light-Duty Vehicle Prices: Diesel-Electric Hybrid: Large Utility: AEO2022 Reference case</t>
  </si>
  <si>
    <t>114-AEO2022.236.ref2022-d011222a</t>
  </si>
  <si>
    <t>LDP000:ta_SmallUtility</t>
  </si>
  <si>
    <t>New Light-Duty Vehicle Prices: Diesel-Electric Hybrid: Small Crossover Light Truck: AEO2022 Reference case</t>
  </si>
  <si>
    <t>114-AEO2022.237.ref2022-d011222a</t>
  </si>
  <si>
    <t>LDP000:ta_LargeUtility</t>
  </si>
  <si>
    <t>New Light-Duty Vehicle Prices: Diesel-Electric Hybrid: Large Crossover Light Truck: AEO2022 Reference case</t>
  </si>
  <si>
    <t>114-AEO2022.238.ref2022-d011222a</t>
  </si>
  <si>
    <t>Gasoline-Electric Hybrid</t>
  </si>
  <si>
    <t>114-AEO2022.240.</t>
  </si>
  <si>
    <t>New Light-Duty Vehicle Prices: Gasoline-Electric Hybrid: Mini-compact Car: AEO2022 Reference case</t>
  </si>
  <si>
    <t>114-AEO2022.241.ref2022-d011222a</t>
  </si>
  <si>
    <t>LDP000:va_Mini-compactC</t>
  </si>
  <si>
    <t>New Light-Duty Vehicle Prices: Gasoline-Electric Hybrid: Subcompact Car: AEO2022 Reference case</t>
  </si>
  <si>
    <t>114-AEO2022.242.ref2022-d011222a</t>
  </si>
  <si>
    <t>LDP000:va_SubcompactCar</t>
  </si>
  <si>
    <t>New Light-Duty Vehicle Prices: Gasoline-Electric Hybrid: Compact Car: AEO2022 Reference case</t>
  </si>
  <si>
    <t>114-AEO2022.243.ref2022-d011222a</t>
  </si>
  <si>
    <t>LDP000:va_CompactCars</t>
  </si>
  <si>
    <t>New Light-Duty Vehicle Prices: Gasoline-Electric Hybrid: Midsize Car: AEO2022 Reference case</t>
  </si>
  <si>
    <t>114-AEO2022.244.ref2022-d011222a</t>
  </si>
  <si>
    <t>LDP000:va_MidsizeCars</t>
  </si>
  <si>
    <t>New Light-Duty Vehicle Prices: Gasoline-Electric Hybrid: Large Car: AEO2022 Reference case</t>
  </si>
  <si>
    <t>114-AEO2022.245.ref2022-d011222a</t>
  </si>
  <si>
    <t>LDP000:va_LargeCars</t>
  </si>
  <si>
    <t>New Light-Duty Vehicle Prices: Gasoline-Electric Hybrid: Two Seater Car: AEO2022 Reference case</t>
  </si>
  <si>
    <t>114-AEO2022.246.ref2022-d011222a</t>
  </si>
  <si>
    <t>LDP000:va_TwoSeaterCars</t>
  </si>
  <si>
    <t>New Light-Duty Vehicle Prices: Gasoline-Electric Hybrid: Small Crossover Car: AEO2022 Reference case</t>
  </si>
  <si>
    <t>114-AEO2022.247.ref2022-d011222a</t>
  </si>
  <si>
    <t>LDP000:va_SmallPickup</t>
  </si>
  <si>
    <t>New Light-Duty Vehicle Prices: Gasoline-Electric Hybrid: Large Crossover Car: AEO2022 Reference case</t>
  </si>
  <si>
    <t>114-AEO2022.248.ref2022-d011222a</t>
  </si>
  <si>
    <t>LDP000:va_LargePickup</t>
  </si>
  <si>
    <t>New Light-Duty Vehicle Prices: Gasoline-Electric Hybrid: Small Pickup: AEO2022 Reference case</t>
  </si>
  <si>
    <t>114-AEO2022.249.ref2022-d011222a</t>
  </si>
  <si>
    <t>LDP000:va_SmallVan</t>
  </si>
  <si>
    <t>New Light-Duty Vehicle Prices: Gasoline-Electric Hybrid: Large Pickup: AEO2022 Reference case</t>
  </si>
  <si>
    <t>114-AEO2022.250.ref2022-d011222a</t>
  </si>
  <si>
    <t>LDP000:va_LargeVan</t>
  </si>
  <si>
    <t>New Light-Duty Vehicle Prices: Gasoline-Electric Hybrid: Small Van: AEO2022 Reference case</t>
  </si>
  <si>
    <t>114-AEO2022.251.ref2022-d011222a</t>
  </si>
  <si>
    <t>LDP000:va_SmallUtility</t>
  </si>
  <si>
    <t>New Light-Duty Vehicle Prices: Gasoline-Electric Hybrid: Large Van: AEO2022 Reference case</t>
  </si>
  <si>
    <t>114-AEO2022.252.ref2022-d011222a</t>
  </si>
  <si>
    <t>LDP000:va_LargeUtility</t>
  </si>
  <si>
    <t>New Light-Duty Vehicle Prices: Gasoline-Electric Hybrid: Small Utility: AEO2022 Reference case</t>
  </si>
  <si>
    <t>114-AEO2022.253.ref2022-d011222a</t>
  </si>
  <si>
    <t>New Light-Duty Vehicle Prices: Gasoline-Electric Hybrid: Large Utility: AEO2022 Reference case</t>
  </si>
  <si>
    <t>114-AEO2022.254.ref2022-d011222a</t>
  </si>
  <si>
    <t>New Light-Duty Vehicle Prices: Gasoline-Electric Hybrid: Small Crossover Light Truck: AEO2022 Reference case</t>
  </si>
  <si>
    <t>114-AEO2022.255.ref2022-d011222a</t>
  </si>
  <si>
    <t>LDP000:wa_Cars</t>
  </si>
  <si>
    <t>New Light-Duty Vehicle Prices: Gasoline-Electric Hybrid: Large Crossover Light Truck: AEO2022 Reference case</t>
  </si>
  <si>
    <t>114-AEO2022.256.ref2022-d011222a</t>
  </si>
  <si>
    <t>LDP000:wa_Trucks</t>
  </si>
  <si>
    <t>Fuel Cell Methanol</t>
  </si>
  <si>
    <t>114-AEO2022.258.</t>
  </si>
  <si>
    <t>LDP000:wa_LightDutyVehi</t>
  </si>
  <si>
    <t>New Light-Duty Vehicle Prices: Fuel Cell Methanol: Mini-compact Car: AEO2022 Reference case</t>
  </si>
  <si>
    <t>114-AEO2022.259.ref2022-d011222a</t>
  </si>
  <si>
    <t>New Light-Duty Vehicle Prices: Fuel Cell Methanol: Subcompact Car: AEO2022 Reference case</t>
  </si>
  <si>
    <t>114-AEO2022.260.ref2022-d011222a</t>
  </si>
  <si>
    <t>New Light-Duty Vehicle Prices: Fuel Cell Methanol: Compact Car: AEO2022 Reference case</t>
  </si>
  <si>
    <t>114-AEO2022.261.ref2022-d011222a</t>
  </si>
  <si>
    <t>New Light-Duty Vehicle Prices: Fuel Cell Methanol: Midsize Car: AEO2022 Reference case</t>
  </si>
  <si>
    <t>114-AEO2022.262.ref2022-d011222a</t>
  </si>
  <si>
    <t>New Light-Duty Vehicle Prices: Fuel Cell Methanol: Large Car: AEO2022 Reference case</t>
  </si>
  <si>
    <t>114-AEO2022.263.ref2022-d011222a</t>
  </si>
  <si>
    <t>New Light-Duty Vehicle Prices: Fuel Cell Methanol: Two Seater Car: AEO2022 Reference case</t>
  </si>
  <si>
    <t>114-AEO2022.264.ref2022-d011222a</t>
  </si>
  <si>
    <t>New Light-Duty Vehicle Prices: Fuel Cell Methanol: Small Crossover Car: AEO2022 Reference case</t>
  </si>
  <si>
    <t>114-AEO2022.265.ref2022-d011222a</t>
  </si>
  <si>
    <t>New Light-Duty Vehicle Prices: Fuel Cell Methanol: Large Crossover Car: AEO2022 Reference case</t>
  </si>
  <si>
    <t>114-AEO2022.266.ref2022-d011222a</t>
  </si>
  <si>
    <t>New Light-Duty Vehicle Prices: Fuel Cell Methanol: Small Pickup: AEO2022 Reference case</t>
  </si>
  <si>
    <t>114-AEO2022.267.ref2022-d011222a</t>
  </si>
  <si>
    <t>New Light-Duty Vehicle Prices: Fuel Cell Methanol: Large Pickup: AEO2022 Reference case</t>
  </si>
  <si>
    <t>114-AEO2022.268.ref2022-d011222a</t>
  </si>
  <si>
    <t>New Light-Duty Vehicle Prices: Fuel Cell Methanol: Small Van: AEO2022 Reference case</t>
  </si>
  <si>
    <t>114-AEO2022.269.ref2022-d011222a</t>
  </si>
  <si>
    <t>New Light-Duty Vehicle Prices: Fuel Cell Methanol: Large Van: AEO2022 Reference case</t>
  </si>
  <si>
    <t>114-AEO2022.270.ref2022-d011222a</t>
  </si>
  <si>
    <t>New Light-Duty Vehicle Prices: Fuel Cell Methanol: Small Utility: AEO2022 Reference case</t>
  </si>
  <si>
    <t>114-AEO2022.271.ref2022-d011222a</t>
  </si>
  <si>
    <t>New Light-Duty Vehicle Prices: Fuel Cell Methanol: Large Utility: AEO2022 Reference case</t>
  </si>
  <si>
    <t>114-AEO2022.272.ref2022-d011222a</t>
  </si>
  <si>
    <t>New Light-Duty Vehicle Prices: Fuel Cell Methanol: Small Crossover Light Truck: AEO2022 Reference case</t>
  </si>
  <si>
    <t>114-AEO2022.273.ref2022-d011222a</t>
  </si>
  <si>
    <t>New Light-Duty Vehicle Prices: Fuel Cell Methanol: Large Crossover Light Truck: AEO2022 Reference case</t>
  </si>
  <si>
    <t>114-AEO2022.274.ref2022-d011222a</t>
  </si>
  <si>
    <t>Fuel Cell Hydrogen</t>
  </si>
  <si>
    <t>114-AEO2022.277.</t>
  </si>
  <si>
    <t>New Light-Duty Vehicle Prices: Fuel Cell Hydrogen: Mini-compact Car: AEO2022 Reference case</t>
  </si>
  <si>
    <t>114-AEO2022.278.ref2022-d011222a</t>
  </si>
  <si>
    <t>New Light-Duty Vehicle Prices: Fuel Cell Hydrogen: Subcompact Car: AEO2022 Reference case</t>
  </si>
  <si>
    <t>114-AEO2022.279.ref2022-d011222a</t>
  </si>
  <si>
    <t>New Light-Duty Vehicle Prices: Fuel Cell Hydrogen: Compact Car: AEO2022 Reference case</t>
  </si>
  <si>
    <t>114-AEO2022.280.ref2022-d011222a</t>
  </si>
  <si>
    <t>New Light-Duty Vehicle Prices: Fuel Cell Hydrogen: Midsize Car: AEO2022 Reference case</t>
  </si>
  <si>
    <t>114-AEO2022.281.ref2022-d011222a</t>
  </si>
  <si>
    <t>New Light-Duty Vehicle Prices: Fuel Cell Hydrogen: Large Car: AEO2022 Reference case</t>
  </si>
  <si>
    <t>114-AEO2022.282.ref2022-d011222a</t>
  </si>
  <si>
    <t>New Light-Duty Vehicle Prices: Fuel Cell Hydrogen: Two Seater Car: AEO2022 Reference case</t>
  </si>
  <si>
    <t>114-AEO2022.283.ref2022-d011222a</t>
  </si>
  <si>
    <t>New Light-Duty Vehicle Prices: Fuel Cell Hydrogen: Small Crossover Car: AEO2022 Reference case</t>
  </si>
  <si>
    <t>114-AEO2022.284.ref2022-d011222a</t>
  </si>
  <si>
    <t>New Light-Duty Vehicle Prices: Fuel Cell Hydrogen: Large Crossover Car: AEO2022 Reference case</t>
  </si>
  <si>
    <t>114-AEO2022.285.ref2022-d011222a</t>
  </si>
  <si>
    <t>New Light-Duty Vehicle Prices: Fuel Cell Hydrogen: Small Pickup: AEO2022 Reference case</t>
  </si>
  <si>
    <t>114-AEO2022.286.ref2022-d011222a</t>
  </si>
  <si>
    <t>New Light-Duty Vehicle Prices: Fuel Cell Hydrogen: Large Pickup: AEO2022 Reference case</t>
  </si>
  <si>
    <t>114-AEO2022.287.ref2022-d011222a</t>
  </si>
  <si>
    <t>New Light-Duty Vehicle Prices: Fuel Cell Hydrogen: Small Van: AEO2022 Reference case</t>
  </si>
  <si>
    <t>114-AEO2022.288.ref2022-d011222a</t>
  </si>
  <si>
    <t>New Light-Duty Vehicle Prices: Fuel Cell Hydrogen: Large Van: AEO2022 Reference case</t>
  </si>
  <si>
    <t>114-AEO2022.289.ref2022-d011222a</t>
  </si>
  <si>
    <t>New Light-Duty Vehicle Prices: Fuel Cell Hydrogen: Small Utility: AEO2022 Reference case</t>
  </si>
  <si>
    <t>114-AEO2022.290.ref2022-d011222a</t>
  </si>
  <si>
    <t>New Light-Duty Vehicle Prices: Fuel Cell Hydrogen: Large Utility: AEO2022 Reference case</t>
  </si>
  <si>
    <t>114-AEO2022.291.ref2022-d011222a</t>
  </si>
  <si>
    <t>New Light-Duty Vehicle Prices: Fuel Cell Hydrogen: Small Crossover Light Truck: AEO2022 Reference case</t>
  </si>
  <si>
    <t>114-AEO2022.292.ref2022-d011222a</t>
  </si>
  <si>
    <t>New Light-Duty Vehicle Prices: Fuel Cell Hydrogen: Large Crossover Light Truck: AEO2022 Reference case</t>
  </si>
  <si>
    <t>114-AEO2022.293.ref2022-d011222a</t>
  </si>
  <si>
    <t>Average Price</t>
  </si>
  <si>
    <t>114-AEO2022.295.</t>
  </si>
  <si>
    <t>Cars</t>
  </si>
  <si>
    <t>New Light-Duty Vehicle Prices: Average Price: Car: AEO2022 Reference case</t>
  </si>
  <si>
    <t>114-AEO2022.296.ref2022-d011222a</t>
  </si>
  <si>
    <t>Trucks</t>
  </si>
  <si>
    <t>New Light-Duty Vehicle Prices: Average Price: Trucks: AEO2022 Reference case</t>
  </si>
  <si>
    <t>114-AEO2022.297.ref2022-d011222a</t>
  </si>
  <si>
    <t>Light Duty Vehicles</t>
  </si>
  <si>
    <t>New Light-Duty Vehicle Prices: Average Price: Light Duty Vehicles: AEO2022 Reference case</t>
  </si>
  <si>
    <t>114-AEO2022.298.ref2022-d011222a</t>
  </si>
  <si>
    <t>Canadian EV Models available in 2020</t>
  </si>
  <si>
    <t>2020 Prices CAD</t>
  </si>
  <si>
    <t>source</t>
  </si>
  <si>
    <t>OEM</t>
  </si>
  <si>
    <t>Model (Brand)</t>
  </si>
  <si>
    <t>Type</t>
  </si>
  <si>
    <t>MSRP (CAD)</t>
  </si>
  <si>
    <t>LDV sub-type</t>
  </si>
  <si>
    <t>model &amp; price year</t>
  </si>
  <si>
    <t>MSRP Source</t>
  </si>
  <si>
    <t>2012 USD</t>
  </si>
  <si>
    <t>Use for average</t>
  </si>
  <si>
    <t>notes</t>
  </si>
  <si>
    <t>2012 USD to 2020 CAD</t>
  </si>
  <si>
    <t>Toyota</t>
  </si>
  <si>
    <t>Prius Prime</t>
  </si>
  <si>
    <t>PHEV</t>
  </si>
  <si>
    <t>sedan</t>
  </si>
  <si>
    <t>Yes</t>
  </si>
  <si>
    <t>Hyundai</t>
  </si>
  <si>
    <t>IONIQ PHEV</t>
  </si>
  <si>
    <t>Ford</t>
  </si>
  <si>
    <t>Escape PHEV</t>
  </si>
  <si>
    <t>SUV</t>
  </si>
  <si>
    <t>Kia</t>
  </si>
  <si>
    <t>Niro Phev</t>
  </si>
  <si>
    <t>Mini Cooper</t>
  </si>
  <si>
    <t>SE</t>
  </si>
  <si>
    <t>BEV</t>
  </si>
  <si>
    <t>hatchback</t>
  </si>
  <si>
    <t>Honda</t>
  </si>
  <si>
    <t>Clarity PHEV</t>
  </si>
  <si>
    <t>Volkswagen</t>
  </si>
  <si>
    <t>e-Golf</t>
  </si>
  <si>
    <t>IONIQ Electric</t>
  </si>
  <si>
    <t>Subaru</t>
  </si>
  <si>
    <t>Crosstrek PHEV</t>
  </si>
  <si>
    <t>Soul Electric</t>
  </si>
  <si>
    <t>Mitsubishi</t>
  </si>
  <si>
    <t>Outlander PHEV</t>
  </si>
  <si>
    <t>Nissan</t>
  </si>
  <si>
    <t>Leaf</t>
  </si>
  <si>
    <t>SE Countryman</t>
  </si>
  <si>
    <t xml:space="preserve">BMW </t>
  </si>
  <si>
    <t>i3</t>
  </si>
  <si>
    <t>Niro Electric</t>
  </si>
  <si>
    <t>Chevrolet</t>
  </si>
  <si>
    <t>BOLT</t>
  </si>
  <si>
    <t>KONA Electric</t>
  </si>
  <si>
    <t>Tesla</t>
  </si>
  <si>
    <t xml:space="preserve">Model 3 </t>
  </si>
  <si>
    <t>BMW</t>
  </si>
  <si>
    <t>i3 REx</t>
  </si>
  <si>
    <t>Chrysler</t>
  </si>
  <si>
    <t>Pacifica Hybrid</t>
  </si>
  <si>
    <t>van</t>
  </si>
  <si>
    <t>X3 xDrive30e</t>
  </si>
  <si>
    <t>Volvo</t>
  </si>
  <si>
    <t>S60T8</t>
  </si>
  <si>
    <t>530e</t>
  </si>
  <si>
    <t>V60 T8</t>
  </si>
  <si>
    <t>Model Y</t>
  </si>
  <si>
    <t>Audi</t>
  </si>
  <si>
    <t>Q5 TFSle</t>
  </si>
  <si>
    <t>XC60 T8</t>
  </si>
  <si>
    <t>S90 T8</t>
  </si>
  <si>
    <t>XC90 T8</t>
  </si>
  <si>
    <t>Lincoln</t>
  </si>
  <si>
    <t>Aviator Grand Touring</t>
  </si>
  <si>
    <t>e-tron</t>
  </si>
  <si>
    <t>Jaguar</t>
  </si>
  <si>
    <t>I-PACE</t>
  </si>
  <si>
    <t>sports car</t>
  </si>
  <si>
    <t>No</t>
  </si>
  <si>
    <t xml:space="preserve">Model S </t>
  </si>
  <si>
    <t>Model X</t>
  </si>
  <si>
    <t>Porsche</t>
  </si>
  <si>
    <t>Panamera E-Hybrid</t>
  </si>
  <si>
    <t xml:space="preserve">Taycan </t>
  </si>
  <si>
    <t>Mercedes-Benz</t>
  </si>
  <si>
    <t>S 560e</t>
  </si>
  <si>
    <t>i8</t>
  </si>
  <si>
    <t>Bentley</t>
  </si>
  <si>
    <t>Bentayga Hybird</t>
  </si>
  <si>
    <t>Average 2017 BEV price in CAD $2015</t>
  </si>
  <si>
    <t>Average 2017 PHEV price in CAD $2015</t>
  </si>
  <si>
    <t>Price ($/vehicle)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</si>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</sst>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&quot;$&quot;#,##0.00"/>
    <numFmt numFmtId="166" formatCode="0.00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32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4" fillId="0" borderId="0" xfId="1" applyFont="1"/>
    <xf numFmtId="1" fontId="0" fillId="0" borderId="0" xfId="0" applyNumberFormat="1"/>
    <xf numFmtId="0" fontId="6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7" fillId="0" borderId="0" xfId="8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9" fillId="0" borderId="0" xfId="0" applyFont="1"/>
    <xf numFmtId="6" fontId="0" fillId="0" borderId="0" xfId="0" applyNumberFormat="1"/>
    <xf numFmtId="165" fontId="0" fillId="0" borderId="0" xfId="0" applyNumberFormat="1"/>
    <xf numFmtId="164" fontId="10" fillId="0" borderId="0" xfId="0" applyNumberFormat="1" applyFont="1"/>
    <xf numFmtId="49" fontId="0" fillId="0" borderId="0" xfId="0" applyNumberFormat="1" applyAlignment="1">
      <alignment horizontal="left"/>
    </xf>
    <xf numFmtId="166" fontId="9" fillId="0" borderId="0" xfId="0" applyNumberFormat="1" applyFont="1"/>
    <xf numFmtId="0" fontId="11" fillId="0" borderId="0" xfId="0" applyFont="1"/>
    <xf numFmtId="164" fontId="0" fillId="3" borderId="0" xfId="0" applyNumberFormat="1" applyFill="1"/>
    <xf numFmtId="0" fontId="10" fillId="0" borderId="0" xfId="0" applyFont="1"/>
    <xf numFmtId="0" fontId="12" fillId="0" borderId="0" xfId="0" applyFont="1"/>
    <xf numFmtId="0" fontId="12" fillId="0" borderId="5" xfId="0" applyFont="1" applyBorder="1"/>
    <xf numFmtId="0" fontId="13" fillId="0" borderId="0" xfId="0" applyFont="1"/>
    <xf numFmtId="10" fontId="13" fillId="0" borderId="0" xfId="0" applyNumberFormat="1" applyFont="1"/>
    <xf numFmtId="0" fontId="13" fillId="0" borderId="0" xfId="0" quotePrefix="1" applyFont="1"/>
    <xf numFmtId="0" fontId="14" fillId="3" borderId="0" xfId="0" applyFont="1" applyFill="1"/>
    <xf numFmtId="0" fontId="13" fillId="3" borderId="0" xfId="0" applyFont="1" applyFill="1"/>
    <xf numFmtId="0" fontId="15" fillId="0" borderId="0" xfId="0" applyFont="1"/>
    <xf numFmtId="0" fontId="15" fillId="0" borderId="0" xfId="0" quotePrefix="1" applyFont="1"/>
    <xf numFmtId="0" fontId="9" fillId="4" borderId="0" xfId="0" applyFont="1" applyFill="1"/>
    <xf numFmtId="0" fontId="0" fillId="4" borderId="0" xfId="0" applyFill="1"/>
    <xf numFmtId="0" fontId="16" fillId="0" borderId="0" xfId="0" applyFont="1"/>
    <xf numFmtId="0" fontId="12" fillId="5" borderId="0" xfId="0" applyFont="1" applyFill="1"/>
    <xf numFmtId="0" fontId="12" fillId="6" borderId="0" xfId="0" applyFont="1" applyFill="1"/>
    <xf numFmtId="0" fontId="15" fillId="6" borderId="0" xfId="0" quotePrefix="1" applyFont="1" applyFill="1"/>
    <xf numFmtId="0" fontId="16" fillId="0" borderId="0" xfId="0" applyFont="1" applyBorder="1" applyAlignment="1"/>
    <xf numFmtId="0" fontId="12" fillId="0" borderId="0" xfId="0" applyFont="1" applyBorder="1" applyAlignment="1"/>
    <xf numFmtId="0" fontId="12" fillId="5" borderId="0" xfId="0" applyFont="1" applyFill="1" applyBorder="1" applyAlignment="1"/>
  </cellXfs>
  <cellStyles count="28">
    <cellStyle name="Body: normal cell" xfId="4" xr:uid="{00000000-0005-0000-0000-000000000000}"/>
    <cellStyle name="Followed Hyperlink" xfId="12" builtinId="9" hidden="1"/>
    <cellStyle name="Followed Hyperlink" xfId="10" builtinId="9" hidden="1"/>
    <cellStyle name="Followed Hyperlink" xfId="20" builtinId="9" hidden="1"/>
    <cellStyle name="Followed Hyperlink" xfId="27" builtinId="9" hidden="1"/>
    <cellStyle name="Followed Hyperlink" xfId="23" builtinId="9" hidden="1"/>
    <cellStyle name="Followed Hyperlink" xfId="13" builtinId="9" hidden="1"/>
    <cellStyle name="Followed Hyperlink" xfId="15" builtinId="9" hidden="1"/>
    <cellStyle name="Followed Hyperlink" xfId="19" builtinId="9" hidden="1"/>
    <cellStyle name="Followed Hyperlink" xfId="11" builtinId="9" hidden="1"/>
    <cellStyle name="Followed Hyperlink" xfId="18" builtinId="9" hidden="1"/>
    <cellStyle name="Followed Hyperlink" xfId="22" builtinId="9" hidden="1"/>
    <cellStyle name="Followed Hyperlink" xfId="24" builtinId="9" hidden="1"/>
    <cellStyle name="Followed Hyperlink" xfId="21" builtinId="9" hidden="1"/>
    <cellStyle name="Followed Hyperlink" xfId="16" builtinId="9" hidden="1"/>
    <cellStyle name="Followed Hyperlink" xfId="17" builtinId="9" hidden="1"/>
    <cellStyle name="Followed Hyperlink" xfId="9" builtinId="9" hidden="1"/>
    <cellStyle name="Followed Hyperlink" xfId="14" builtinId="9" hidden="1"/>
    <cellStyle name="Followed Hyperlink" xfId="26" builtinId="9" hidden="1"/>
    <cellStyle name="Followed Hyperlink" xfId="25" builtinId="9" hidden="1"/>
    <cellStyle name="Font: Calibri, 9pt regular" xfId="6" xr:uid="{00000000-0005-0000-0000-000015000000}"/>
    <cellStyle name="Footnotes: top row" xfId="2" xr:uid="{00000000-0005-0000-0000-000016000000}"/>
    <cellStyle name="Header: bottom row" xfId="5" xr:uid="{00000000-0005-0000-0000-000017000000}"/>
    <cellStyle name="Hyperlink" xfId="8" builtinId="8"/>
    <cellStyle name="Normal" xfId="0" builtinId="0"/>
    <cellStyle name="Normal 2" xfId="1" xr:uid="{00000000-0005-0000-0000-00001A000000}"/>
    <cellStyle name="Parent row" xfId="3" xr:uid="{00000000-0005-0000-0000-00001B000000}"/>
    <cellStyle name="Table title" xfId="7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lugndrive.ca/electric-cars-available-in-canada/" TargetMode="External"/><Relationship Id="rId2" Type="http://schemas.openxmlformats.org/officeDocument/2006/relationships/hyperlink" Target="http://www.truckertotrucker.com/search_results.cfm?city=&amp;Type=Trucks&amp;Category=Conventional+Daycab&amp;Make=&amp;Model=&amp;Keywords=&amp;State=&amp;YearGT=&amp;YearLT=&amp;PriceGT=&amp;PriceLT=&amp;NewUsed=New&amp;perPage=25&amp;hasPrice=1&amp;Submit=" TargetMode="External"/><Relationship Id="rId1" Type="http://schemas.openxmlformats.org/officeDocument/2006/relationships/hyperlink" Target="http://www.truckertotrucker.com/search_results.cfm?city=&amp;Type=Trucks&amp;Category=Conventional+Sleeper&amp;Make=&amp;Model=&amp;Keywords=&amp;State=&amp;YearGT=&amp;YearLT=&amp;PriceGT=&amp;PriceLT=&amp;NewUsed=New&amp;perPage=25&amp;hasPrice=1&amp;Submit=" TargetMode="External"/><Relationship Id="rId5" Type="http://schemas.openxmlformats.org/officeDocument/2006/relationships/hyperlink" Target="http://www.mto.gov.on.ca/english/vehicles/electric/electric-vehicle-rebate.shtml" TargetMode="External"/><Relationship Id="rId4" Type="http://schemas.openxmlformats.org/officeDocument/2006/relationships/hyperlink" Target="https://www.fleetcarma.com/electric-vehicles-currently-available-in-canad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ugndrive.ca/electric-cars-available-in-canada/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opLeftCell="A119" workbookViewId="0">
      <selection activeCell="B138" sqref="B138"/>
    </sheetView>
  </sheetViews>
  <sheetFormatPr defaultColWidth="8.85546875" defaultRowHeight="14.25"/>
  <cols>
    <col min="1" max="1" width="28.7109375" customWidth="1"/>
    <col min="2" max="2" width="56.28515625" customWidth="1"/>
    <col min="4" max="4" width="28" customWidth="1"/>
  </cols>
  <sheetData>
    <row r="1" spans="1:2">
      <c r="A1" s="1" t="s">
        <v>0</v>
      </c>
    </row>
    <row r="3" spans="1:2">
      <c r="A3" s="1" t="s">
        <v>1</v>
      </c>
      <c r="B3" s="2" t="s">
        <v>2</v>
      </c>
    </row>
    <row r="4" spans="1:2">
      <c r="B4" t="s">
        <v>3</v>
      </c>
    </row>
    <row r="5" spans="1:2">
      <c r="B5" s="7">
        <v>2017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10" spans="1:2">
      <c r="B10" s="2" t="s">
        <v>7</v>
      </c>
    </row>
    <row r="11" spans="1:2">
      <c r="B11" t="s">
        <v>8</v>
      </c>
    </row>
    <row r="12" spans="1:2">
      <c r="B12" s="17" t="s">
        <v>9</v>
      </c>
    </row>
    <row r="13" spans="1:2">
      <c r="B13" t="s">
        <v>10</v>
      </c>
    </row>
    <row r="14" spans="1:2">
      <c r="B14" s="9" t="s">
        <v>11</v>
      </c>
    </row>
    <row r="16" spans="1:2">
      <c r="B16" t="s">
        <v>12</v>
      </c>
    </row>
    <row r="17" spans="2:2">
      <c r="B17" s="7">
        <v>2017</v>
      </c>
    </row>
    <row r="18" spans="2:2">
      <c r="B18" t="s">
        <v>13</v>
      </c>
    </row>
    <row r="19" spans="2:2">
      <c r="B19" s="9" t="s">
        <v>14</v>
      </c>
    </row>
    <row r="21" spans="2:2">
      <c r="B21" t="s">
        <v>15</v>
      </c>
    </row>
    <row r="22" spans="2:2">
      <c r="B22" t="s">
        <v>16</v>
      </c>
    </row>
    <row r="23" spans="2:2">
      <c r="B23" s="7">
        <v>2018</v>
      </c>
    </row>
    <row r="24" spans="2:2">
      <c r="B24" s="9" t="s">
        <v>17</v>
      </c>
    </row>
    <row r="26" spans="2:2">
      <c r="B26" s="11" t="s">
        <v>18</v>
      </c>
    </row>
    <row r="27" spans="2:2">
      <c r="B27" s="10" t="s">
        <v>19</v>
      </c>
    </row>
    <row r="28" spans="2:2">
      <c r="B28" s="12">
        <v>2015</v>
      </c>
    </row>
    <row r="29" spans="2:2">
      <c r="B29" t="s">
        <v>20</v>
      </c>
    </row>
    <row r="30" spans="2:2">
      <c r="B30" t="s">
        <v>21</v>
      </c>
    </row>
    <row r="31" spans="2:2">
      <c r="B31" s="10" t="s">
        <v>22</v>
      </c>
    </row>
    <row r="33" spans="2:2">
      <c r="B33" s="2" t="s">
        <v>23</v>
      </c>
    </row>
    <row r="34" spans="2:2">
      <c r="B34" t="s">
        <v>24</v>
      </c>
    </row>
    <row r="35" spans="2:2">
      <c r="B35" t="s">
        <v>25</v>
      </c>
    </row>
    <row r="36" spans="2:2">
      <c r="B36" t="s">
        <v>26</v>
      </c>
    </row>
    <row r="37" spans="2:2">
      <c r="B37" s="9" t="s">
        <v>27</v>
      </c>
    </row>
    <row r="38" spans="2:2">
      <c r="B38" s="9" t="s">
        <v>28</v>
      </c>
    </row>
    <row r="39" spans="2:2" ht="57">
      <c r="B39" s="10" t="s">
        <v>29</v>
      </c>
    </row>
    <row r="40" spans="2:2">
      <c r="B40" s="10"/>
    </row>
    <row r="41" spans="2:2">
      <c r="B41" s="11" t="s">
        <v>30</v>
      </c>
    </row>
    <row r="42" spans="2:2">
      <c r="B42" s="10" t="s">
        <v>31</v>
      </c>
    </row>
    <row r="43" spans="2:2">
      <c r="B43" s="12">
        <v>2012</v>
      </c>
    </row>
    <row r="44" spans="2:2">
      <c r="B44" s="10" t="s">
        <v>32</v>
      </c>
    </row>
    <row r="45" spans="2:2" ht="28.5">
      <c r="B45" s="10" t="s">
        <v>33</v>
      </c>
    </row>
    <row r="46" spans="2:2">
      <c r="B46" s="10"/>
    </row>
    <row r="47" spans="2:2">
      <c r="B47" s="11" t="s">
        <v>34</v>
      </c>
    </row>
    <row r="48" spans="2:2">
      <c r="B48" s="10" t="s">
        <v>35</v>
      </c>
    </row>
    <row r="49" spans="1:2">
      <c r="B49" s="12">
        <v>2014</v>
      </c>
    </row>
    <row r="50" spans="1:2">
      <c r="B50" s="10" t="s">
        <v>36</v>
      </c>
    </row>
    <row r="51" spans="1:2" ht="28.5">
      <c r="B51" s="10" t="s">
        <v>37</v>
      </c>
    </row>
    <row r="52" spans="1:2">
      <c r="B52" s="10" t="s">
        <v>38</v>
      </c>
    </row>
    <row r="53" spans="1:2">
      <c r="B53" s="10"/>
    </row>
    <row r="54" spans="1:2">
      <c r="B54" s="2" t="s">
        <v>39</v>
      </c>
    </row>
    <row r="55" spans="1:2">
      <c r="B55" s="6" t="s">
        <v>40</v>
      </c>
    </row>
    <row r="57" spans="1:2">
      <c r="B57" s="11" t="s">
        <v>41</v>
      </c>
    </row>
    <row r="58" spans="1:2">
      <c r="B58" s="10" t="s">
        <v>42</v>
      </c>
    </row>
    <row r="59" spans="1:2">
      <c r="B59" s="12">
        <v>2016</v>
      </c>
    </row>
    <row r="60" spans="1:2">
      <c r="B60" s="10" t="s">
        <v>43</v>
      </c>
    </row>
    <row r="61" spans="1:2" ht="28.5">
      <c r="B61" s="10" t="s">
        <v>44</v>
      </c>
    </row>
    <row r="63" spans="1:2">
      <c r="A63" s="1" t="s">
        <v>45</v>
      </c>
    </row>
    <row r="64" spans="1:2">
      <c r="A64" t="s">
        <v>46</v>
      </c>
    </row>
    <row r="65" spans="1:1">
      <c r="A65" t="s">
        <v>47</v>
      </c>
    </row>
    <row r="66" spans="1:1">
      <c r="A66" t="s">
        <v>48</v>
      </c>
    </row>
    <row r="68" spans="1:1">
      <c r="A68" s="1" t="s">
        <v>49</v>
      </c>
    </row>
    <row r="69" spans="1:1">
      <c r="A69" t="s">
        <v>50</v>
      </c>
    </row>
    <row r="70" spans="1:1">
      <c r="A70" t="s">
        <v>51</v>
      </c>
    </row>
    <row r="71" spans="1:1">
      <c r="A71" t="s">
        <v>52</v>
      </c>
    </row>
    <row r="72" spans="1:1">
      <c r="A72" t="s">
        <v>53</v>
      </c>
    </row>
    <row r="74" spans="1:1">
      <c r="A74" t="s">
        <v>54</v>
      </c>
    </row>
    <row r="75" spans="1:1">
      <c r="A75" t="s">
        <v>55</v>
      </c>
    </row>
    <row r="77" spans="1:1">
      <c r="A77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6" spans="1:1">
      <c r="A86" s="1" t="s">
        <v>63</v>
      </c>
    </row>
    <row r="87" spans="1:1">
      <c r="A87" t="s">
        <v>64</v>
      </c>
    </row>
    <row r="88" spans="1:1">
      <c r="A88" t="s">
        <v>65</v>
      </c>
    </row>
    <row r="89" spans="1:1">
      <c r="A89" t="s">
        <v>66</v>
      </c>
    </row>
    <row r="90" spans="1:1">
      <c r="A90" t="s">
        <v>67</v>
      </c>
    </row>
    <row r="91" spans="1:1">
      <c r="A91" t="s">
        <v>68</v>
      </c>
    </row>
    <row r="93" spans="1:1">
      <c r="A93" s="1" t="s">
        <v>30</v>
      </c>
    </row>
    <row r="94" spans="1:1">
      <c r="A94" t="s">
        <v>69</v>
      </c>
    </row>
    <row r="95" spans="1:1">
      <c r="A95" t="s">
        <v>70</v>
      </c>
    </row>
    <row r="96" spans="1:1">
      <c r="A96" t="s">
        <v>71</v>
      </c>
    </row>
    <row r="98" spans="1:1">
      <c r="A98" s="1" t="s">
        <v>72</v>
      </c>
    </row>
    <row r="99" spans="1:1">
      <c r="A99" t="s">
        <v>73</v>
      </c>
    </row>
    <row r="100" spans="1:1">
      <c r="A100" t="s">
        <v>74</v>
      </c>
    </row>
    <row r="101" spans="1:1">
      <c r="A101" t="s">
        <v>75</v>
      </c>
    </row>
    <row r="103" spans="1:1">
      <c r="A103" s="1" t="s">
        <v>76</v>
      </c>
    </row>
    <row r="104" spans="1:1">
      <c r="A104" t="s">
        <v>77</v>
      </c>
    </row>
    <row r="106" spans="1:1">
      <c r="A106" s="1" t="s">
        <v>78</v>
      </c>
    </row>
    <row r="107" spans="1:1">
      <c r="A107" t="s">
        <v>77</v>
      </c>
    </row>
    <row r="109" spans="1:1">
      <c r="A109" s="1" t="s">
        <v>41</v>
      </c>
    </row>
    <row r="110" spans="1:1">
      <c r="A110" t="s">
        <v>79</v>
      </c>
    </row>
    <row r="111" spans="1:1">
      <c r="A111" t="s">
        <v>80</v>
      </c>
    </row>
    <row r="112" spans="1:1">
      <c r="A112" t="s">
        <v>81</v>
      </c>
    </row>
    <row r="114" spans="1:2">
      <c r="A114" s="1" t="s">
        <v>82</v>
      </c>
    </row>
    <row r="115" spans="1:2">
      <c r="A115" t="s">
        <v>83</v>
      </c>
    </row>
    <row r="116" spans="1:2">
      <c r="A116" t="s">
        <v>84</v>
      </c>
    </row>
    <row r="117" spans="1:2">
      <c r="A117" t="s">
        <v>85</v>
      </c>
    </row>
    <row r="118" spans="1:2">
      <c r="A118" t="s">
        <v>86</v>
      </c>
    </row>
    <row r="119" spans="1:2">
      <c r="A119">
        <v>0.97099999999999997</v>
      </c>
      <c r="B119" t="s">
        <v>87</v>
      </c>
    </row>
    <row r="120" spans="1:2">
      <c r="A120">
        <v>0.98699999999999999</v>
      </c>
      <c r="B120" t="s">
        <v>88</v>
      </c>
    </row>
    <row r="121" spans="1:2">
      <c r="A121">
        <v>0.95299999999999996</v>
      </c>
      <c r="B121" t="s">
        <v>89</v>
      </c>
    </row>
    <row r="122" spans="1:2">
      <c r="A122" s="18">
        <v>0.97099999999999997</v>
      </c>
      <c r="B122" t="s">
        <v>90</v>
      </c>
    </row>
    <row r="123" spans="1:2">
      <c r="A123" t="s">
        <v>91</v>
      </c>
    </row>
    <row r="125" spans="1:2">
      <c r="A125" s="1" t="s">
        <v>92</v>
      </c>
    </row>
    <row r="126" spans="1:2">
      <c r="A126">
        <v>1.0307117464753821</v>
      </c>
      <c r="B126" t="s">
        <v>93</v>
      </c>
    </row>
    <row r="127" spans="1:2">
      <c r="A127">
        <v>1.302157</v>
      </c>
      <c r="B127" t="s">
        <v>94</v>
      </c>
    </row>
    <row r="128" spans="1:2">
      <c r="A128" t="s">
        <v>91</v>
      </c>
    </row>
    <row r="130" spans="1:2">
      <c r="A130">
        <f>1/1.18</f>
        <v>0.84745762711864414</v>
      </c>
      <c r="B130" t="s">
        <v>95</v>
      </c>
    </row>
    <row r="133" spans="1:2">
      <c r="A133" s="32" t="s">
        <v>96</v>
      </c>
    </row>
    <row r="134" spans="1:2">
      <c r="A134" t="s">
        <v>97</v>
      </c>
    </row>
    <row r="135" spans="1:2">
      <c r="A135" t="s">
        <v>98</v>
      </c>
    </row>
    <row r="136" spans="1:2">
      <c r="A136" t="s">
        <v>99</v>
      </c>
    </row>
  </sheetData>
  <hyperlinks>
    <hyperlink ref="B38" r:id="rId1" xr:uid="{00000000-0004-0000-0000-000000000000}"/>
    <hyperlink ref="B37" r:id="rId2" xr:uid="{00000000-0004-0000-0000-000001000000}"/>
    <hyperlink ref="B19" r:id="rId3" xr:uid="{00000000-0004-0000-0000-000002000000}"/>
    <hyperlink ref="B14" r:id="rId4" xr:uid="{00000000-0004-0000-0000-000003000000}"/>
    <hyperlink ref="B24" r:id="rId5" xr:uid="{00000000-0004-0000-0000-000004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K316"/>
  <sheetViews>
    <sheetView workbookViewId="0">
      <pane xSplit="1" ySplit="1" topLeftCell="B48" activePane="bottomRight" state="frozen"/>
      <selection pane="bottomRight" activeCell="F66" sqref="F66"/>
      <selection pane="bottomLeft" activeCell="A2" sqref="A2"/>
      <selection pane="topRight" activeCell="C1" sqref="C1"/>
    </sheetView>
  </sheetViews>
  <sheetFormatPr defaultColWidth="9.140625" defaultRowHeight="15" customHeight="1"/>
  <cols>
    <col min="1" max="1" width="20.85546875" style="3" hidden="1" customWidth="1"/>
    <col min="2" max="16384" width="9.140625" style="3"/>
  </cols>
  <sheetData>
    <row r="3" spans="1:37" ht="15" customHeight="1">
      <c r="B3" s="24" t="s">
        <v>100</v>
      </c>
    </row>
    <row r="4" spans="1:37" ht="15" customHeight="1">
      <c r="B4" s="24" t="s">
        <v>101</v>
      </c>
    </row>
    <row r="5" spans="1:37" ht="15" customHeight="1">
      <c r="B5" s="24" t="s">
        <v>102</v>
      </c>
    </row>
    <row r="6" spans="1:37" ht="15" customHeight="1">
      <c r="B6" s="24" t="s">
        <v>103</v>
      </c>
      <c r="E6" s="3" t="s">
        <v>104</v>
      </c>
    </row>
    <row r="8" spans="1:37" ht="15" customHeight="1">
      <c r="B8" s="24"/>
      <c r="C8" s="24" t="s">
        <v>105</v>
      </c>
      <c r="D8" s="24" t="s">
        <v>106</v>
      </c>
      <c r="E8" s="24" t="s">
        <v>107</v>
      </c>
      <c r="F8" s="24">
        <v>2020</v>
      </c>
      <c r="G8" s="24">
        <v>2021</v>
      </c>
      <c r="H8" s="24">
        <v>2022</v>
      </c>
      <c r="I8" s="24">
        <v>2023</v>
      </c>
      <c r="J8" s="24">
        <v>2024</v>
      </c>
      <c r="K8" s="24">
        <v>2025</v>
      </c>
      <c r="L8" s="24">
        <v>2026</v>
      </c>
      <c r="M8" s="24">
        <v>2027</v>
      </c>
      <c r="N8" s="24">
        <v>2028</v>
      </c>
      <c r="O8" s="24">
        <v>2029</v>
      </c>
      <c r="P8" s="24">
        <v>2030</v>
      </c>
      <c r="Q8" s="24">
        <v>2031</v>
      </c>
      <c r="R8" s="24">
        <v>2032</v>
      </c>
      <c r="S8" s="24">
        <v>2033</v>
      </c>
      <c r="T8" s="24">
        <v>2034</v>
      </c>
      <c r="U8" s="24">
        <v>2035</v>
      </c>
      <c r="V8" s="24">
        <v>2036</v>
      </c>
      <c r="W8" s="24">
        <v>2037</v>
      </c>
      <c r="X8" s="24">
        <v>2038</v>
      </c>
      <c r="Y8" s="24">
        <v>2039</v>
      </c>
      <c r="Z8" s="24">
        <v>2040</v>
      </c>
      <c r="AA8" s="24">
        <v>2041</v>
      </c>
      <c r="AB8" s="24">
        <v>2042</v>
      </c>
      <c r="AC8" s="24">
        <v>2043</v>
      </c>
      <c r="AD8" s="24">
        <v>2044</v>
      </c>
      <c r="AE8" s="24">
        <v>2045</v>
      </c>
      <c r="AF8" s="24">
        <v>2046</v>
      </c>
      <c r="AG8" s="24">
        <v>2047</v>
      </c>
      <c r="AH8" s="24">
        <v>2048</v>
      </c>
      <c r="AI8" s="24">
        <v>2049</v>
      </c>
      <c r="AJ8" s="24">
        <v>2050</v>
      </c>
      <c r="AK8" s="24" t="s">
        <v>108</v>
      </c>
    </row>
    <row r="9" spans="1:37" ht="15" customHeight="1">
      <c r="B9" s="28" t="s">
        <v>109</v>
      </c>
      <c r="C9" s="24"/>
      <c r="D9" s="24" t="s">
        <v>110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ht="15" customHeight="1">
      <c r="A10" s="4" t="s">
        <v>111</v>
      </c>
      <c r="B10" s="24" t="s">
        <v>112</v>
      </c>
      <c r="C10" s="24" t="s">
        <v>113</v>
      </c>
      <c r="D10" s="24" t="s">
        <v>114</v>
      </c>
      <c r="E10" s="24" t="s">
        <v>115</v>
      </c>
      <c r="F10" s="24">
        <v>78.670906000000002</v>
      </c>
      <c r="G10" s="24">
        <v>84.679389999999998</v>
      </c>
      <c r="H10" s="24">
        <v>84.698631000000006</v>
      </c>
      <c r="I10" s="24">
        <v>84.777717999999993</v>
      </c>
      <c r="J10" s="24">
        <v>84.867324999999994</v>
      </c>
      <c r="K10" s="24">
        <v>85.127624999999995</v>
      </c>
      <c r="L10" s="24">
        <v>85.464348000000001</v>
      </c>
      <c r="M10" s="24">
        <v>85.560005000000004</v>
      </c>
      <c r="N10" s="24">
        <v>85.630043000000001</v>
      </c>
      <c r="O10" s="24">
        <v>85.696960000000004</v>
      </c>
      <c r="P10" s="24">
        <v>85.761809999999997</v>
      </c>
      <c r="Q10" s="24">
        <v>85.822875999999994</v>
      </c>
      <c r="R10" s="24">
        <v>85.888672</v>
      </c>
      <c r="S10" s="24">
        <v>85.954909999999998</v>
      </c>
      <c r="T10" s="24">
        <v>86.001114000000001</v>
      </c>
      <c r="U10" s="24">
        <v>86.042381000000006</v>
      </c>
      <c r="V10" s="24">
        <v>86.076415999999995</v>
      </c>
      <c r="W10" s="24">
        <v>86.113135999999997</v>
      </c>
      <c r="X10" s="24">
        <v>86.148155000000003</v>
      </c>
      <c r="Y10" s="24">
        <v>86.186110999999997</v>
      </c>
      <c r="Z10" s="24">
        <v>86.220222000000007</v>
      </c>
      <c r="AA10" s="24">
        <v>86.252594000000002</v>
      </c>
      <c r="AB10" s="24">
        <v>86.287993999999998</v>
      </c>
      <c r="AC10" s="24">
        <v>86.320480000000003</v>
      </c>
      <c r="AD10" s="24">
        <v>86.353165000000004</v>
      </c>
      <c r="AE10" s="24">
        <v>86.387771999999998</v>
      </c>
      <c r="AF10" s="24">
        <v>86.421538999999996</v>
      </c>
      <c r="AG10" s="24">
        <v>86.455878999999996</v>
      </c>
      <c r="AH10" s="24">
        <v>86.491660999999993</v>
      </c>
      <c r="AI10" s="24">
        <v>86.526306000000005</v>
      </c>
      <c r="AJ10" s="24">
        <v>86.540222</v>
      </c>
      <c r="AK10" s="25">
        <v>1E-3</v>
      </c>
    </row>
    <row r="11" spans="1:37" ht="15" customHeight="1">
      <c r="A11" s="4" t="s">
        <v>116</v>
      </c>
      <c r="B11" s="24" t="s">
        <v>117</v>
      </c>
      <c r="C11" s="24" t="s">
        <v>118</v>
      </c>
      <c r="D11" s="24" t="s">
        <v>119</v>
      </c>
      <c r="E11" s="24" t="s">
        <v>115</v>
      </c>
      <c r="F11" s="24">
        <v>41.886958999999997</v>
      </c>
      <c r="G11" s="24">
        <v>37.903106999999999</v>
      </c>
      <c r="H11" s="24">
        <v>37.865355999999998</v>
      </c>
      <c r="I11" s="24">
        <v>37.906135999999996</v>
      </c>
      <c r="J11" s="24">
        <v>38.032940000000004</v>
      </c>
      <c r="K11" s="24">
        <v>38.207442999999998</v>
      </c>
      <c r="L11" s="24">
        <v>38.558791999999997</v>
      </c>
      <c r="M11" s="24">
        <v>38.695445999999997</v>
      </c>
      <c r="N11" s="24">
        <v>38.762894000000003</v>
      </c>
      <c r="O11" s="24">
        <v>38.838695999999999</v>
      </c>
      <c r="P11" s="24">
        <v>38.907009000000002</v>
      </c>
      <c r="Q11" s="24">
        <v>38.964171999999998</v>
      </c>
      <c r="R11" s="24">
        <v>39.026287000000004</v>
      </c>
      <c r="S11" s="24">
        <v>39.090954000000004</v>
      </c>
      <c r="T11" s="24">
        <v>39.134846000000003</v>
      </c>
      <c r="U11" s="24">
        <v>39.176299999999998</v>
      </c>
      <c r="V11" s="24">
        <v>39.217289000000001</v>
      </c>
      <c r="W11" s="24">
        <v>39.255009000000001</v>
      </c>
      <c r="X11" s="24">
        <v>39.294266</v>
      </c>
      <c r="Y11" s="24">
        <v>39.339134000000001</v>
      </c>
      <c r="Z11" s="24">
        <v>39.380431999999999</v>
      </c>
      <c r="AA11" s="24">
        <v>39.419155000000003</v>
      </c>
      <c r="AB11" s="24">
        <v>39.460132999999999</v>
      </c>
      <c r="AC11" s="24">
        <v>39.494419000000001</v>
      </c>
      <c r="AD11" s="24">
        <v>39.530017999999998</v>
      </c>
      <c r="AE11" s="24">
        <v>39.570819999999998</v>
      </c>
      <c r="AF11" s="24">
        <v>39.610827999999998</v>
      </c>
      <c r="AG11" s="24">
        <v>39.650410000000001</v>
      </c>
      <c r="AH11" s="24">
        <v>39.693043000000003</v>
      </c>
      <c r="AI11" s="24">
        <v>39.734775999999997</v>
      </c>
      <c r="AJ11" s="24">
        <v>39.756836</v>
      </c>
      <c r="AK11" s="25">
        <v>2E-3</v>
      </c>
    </row>
    <row r="12" spans="1:37" ht="15" customHeight="1">
      <c r="A12" s="4" t="s">
        <v>120</v>
      </c>
      <c r="B12" s="24" t="s">
        <v>121</v>
      </c>
      <c r="C12" s="24" t="s">
        <v>122</v>
      </c>
      <c r="D12" s="24" t="s">
        <v>123</v>
      </c>
      <c r="E12" s="24" t="s">
        <v>115</v>
      </c>
      <c r="F12" s="24">
        <v>31.1187</v>
      </c>
      <c r="G12" s="24">
        <v>30.108682999999999</v>
      </c>
      <c r="H12" s="24">
        <v>30.077524</v>
      </c>
      <c r="I12" s="24">
        <v>30.176832000000001</v>
      </c>
      <c r="J12" s="24">
        <v>30.266233</v>
      </c>
      <c r="K12" s="24">
        <v>30.429915999999999</v>
      </c>
      <c r="L12" s="24">
        <v>30.696217999999998</v>
      </c>
      <c r="M12" s="24">
        <v>30.775389000000001</v>
      </c>
      <c r="N12" s="24">
        <v>30.853750000000002</v>
      </c>
      <c r="O12" s="24">
        <v>30.931177000000002</v>
      </c>
      <c r="P12" s="24">
        <v>31.004044</v>
      </c>
      <c r="Q12" s="24">
        <v>31.071774000000001</v>
      </c>
      <c r="R12" s="24">
        <v>31.147524000000001</v>
      </c>
      <c r="S12" s="24">
        <v>31.224777</v>
      </c>
      <c r="T12" s="24">
        <v>31.281569000000001</v>
      </c>
      <c r="U12" s="24">
        <v>31.335875999999999</v>
      </c>
      <c r="V12" s="24">
        <v>31.388743999999999</v>
      </c>
      <c r="W12" s="24">
        <v>31.441889</v>
      </c>
      <c r="X12" s="24">
        <v>31.490659999999998</v>
      </c>
      <c r="Y12" s="24">
        <v>31.542475</v>
      </c>
      <c r="Z12" s="24">
        <v>31.590295999999999</v>
      </c>
      <c r="AA12" s="24">
        <v>31.636772000000001</v>
      </c>
      <c r="AB12" s="24">
        <v>31.684446000000001</v>
      </c>
      <c r="AC12" s="24">
        <v>31.728314999999998</v>
      </c>
      <c r="AD12" s="24">
        <v>31.771657999999999</v>
      </c>
      <c r="AE12" s="24">
        <v>31.817589000000002</v>
      </c>
      <c r="AF12" s="24">
        <v>31.861616000000001</v>
      </c>
      <c r="AG12" s="24">
        <v>31.907616000000001</v>
      </c>
      <c r="AH12" s="24">
        <v>31.954664000000001</v>
      </c>
      <c r="AI12" s="24">
        <v>32.001972000000002</v>
      </c>
      <c r="AJ12" s="24">
        <v>32.028663999999999</v>
      </c>
      <c r="AK12" s="25">
        <v>2E-3</v>
      </c>
    </row>
    <row r="13" spans="1:37" ht="15" customHeight="1">
      <c r="A13" s="4" t="s">
        <v>124</v>
      </c>
      <c r="B13" s="24" t="s">
        <v>125</v>
      </c>
      <c r="C13" s="24" t="s">
        <v>126</v>
      </c>
      <c r="D13" s="24" t="s">
        <v>127</v>
      </c>
      <c r="E13" s="24" t="s">
        <v>115</v>
      </c>
      <c r="F13" s="24">
        <v>29.038456</v>
      </c>
      <c r="G13" s="24">
        <v>30.514918999999999</v>
      </c>
      <c r="H13" s="24">
        <v>30.501384999999999</v>
      </c>
      <c r="I13" s="24">
        <v>30.605989000000001</v>
      </c>
      <c r="J13" s="24">
        <v>30.702722999999999</v>
      </c>
      <c r="K13" s="24">
        <v>30.874676000000001</v>
      </c>
      <c r="L13" s="24">
        <v>31.020385999999998</v>
      </c>
      <c r="M13" s="24">
        <v>31.100210000000001</v>
      </c>
      <c r="N13" s="24">
        <v>31.171917000000001</v>
      </c>
      <c r="O13" s="24">
        <v>31.249255999999999</v>
      </c>
      <c r="P13" s="24">
        <v>31.321079000000001</v>
      </c>
      <c r="Q13" s="24">
        <v>31.387239000000001</v>
      </c>
      <c r="R13" s="24">
        <v>31.461168000000001</v>
      </c>
      <c r="S13" s="24">
        <v>31.537476000000002</v>
      </c>
      <c r="T13" s="24">
        <v>31.594273000000001</v>
      </c>
      <c r="U13" s="24">
        <v>31.648481</v>
      </c>
      <c r="V13" s="24">
        <v>31.701273</v>
      </c>
      <c r="W13" s="24">
        <v>31.75433</v>
      </c>
      <c r="X13" s="24">
        <v>31.802520999999999</v>
      </c>
      <c r="Y13" s="24">
        <v>31.853076999999999</v>
      </c>
      <c r="Z13" s="24">
        <v>31.899469</v>
      </c>
      <c r="AA13" s="24">
        <v>31.944817</v>
      </c>
      <c r="AB13" s="24">
        <v>31.991142</v>
      </c>
      <c r="AC13" s="24">
        <v>32.034294000000003</v>
      </c>
      <c r="AD13" s="24">
        <v>32.076458000000002</v>
      </c>
      <c r="AE13" s="24">
        <v>32.120663</v>
      </c>
      <c r="AF13" s="24">
        <v>32.163058999999997</v>
      </c>
      <c r="AG13" s="24">
        <v>32.207816999999999</v>
      </c>
      <c r="AH13" s="24">
        <v>32.252785000000003</v>
      </c>
      <c r="AI13" s="24">
        <v>32.298515000000002</v>
      </c>
      <c r="AJ13" s="24">
        <v>32.323661999999999</v>
      </c>
      <c r="AK13" s="25">
        <v>2E-3</v>
      </c>
    </row>
    <row r="14" spans="1:37" ht="15" customHeight="1">
      <c r="A14" s="4" t="s">
        <v>128</v>
      </c>
      <c r="B14" s="24" t="s">
        <v>129</v>
      </c>
      <c r="C14" s="24" t="s">
        <v>130</v>
      </c>
      <c r="D14" s="24" t="s">
        <v>131</v>
      </c>
      <c r="E14" s="24" t="s">
        <v>115</v>
      </c>
      <c r="F14" s="24">
        <v>35.880619000000003</v>
      </c>
      <c r="G14" s="24">
        <v>36.143805999999998</v>
      </c>
      <c r="H14" s="24">
        <v>36.132668000000002</v>
      </c>
      <c r="I14" s="24">
        <v>36.231090999999999</v>
      </c>
      <c r="J14" s="24">
        <v>36.347183000000001</v>
      </c>
      <c r="K14" s="24">
        <v>36.491897999999999</v>
      </c>
      <c r="L14" s="24">
        <v>36.64743</v>
      </c>
      <c r="M14" s="24">
        <v>36.736350999999999</v>
      </c>
      <c r="N14" s="24">
        <v>36.798423999999997</v>
      </c>
      <c r="O14" s="24">
        <v>36.872470999999997</v>
      </c>
      <c r="P14" s="24">
        <v>36.939819</v>
      </c>
      <c r="Q14" s="24">
        <v>37.001494999999998</v>
      </c>
      <c r="R14" s="24">
        <v>37.070286000000003</v>
      </c>
      <c r="S14" s="24">
        <v>37.141967999999999</v>
      </c>
      <c r="T14" s="24">
        <v>37.193294999999999</v>
      </c>
      <c r="U14" s="24">
        <v>37.24268</v>
      </c>
      <c r="V14" s="24">
        <v>37.29063</v>
      </c>
      <c r="W14" s="24">
        <v>37.336475</v>
      </c>
      <c r="X14" s="24">
        <v>37.379714999999997</v>
      </c>
      <c r="Y14" s="24">
        <v>37.425776999999997</v>
      </c>
      <c r="Z14" s="24">
        <v>37.468319000000001</v>
      </c>
      <c r="AA14" s="24">
        <v>37.509349999999998</v>
      </c>
      <c r="AB14" s="24">
        <v>37.551730999999997</v>
      </c>
      <c r="AC14" s="24">
        <v>37.591045000000001</v>
      </c>
      <c r="AD14" s="24">
        <v>37.629508999999999</v>
      </c>
      <c r="AE14" s="24">
        <v>37.670184999999996</v>
      </c>
      <c r="AF14" s="24">
        <v>37.709395999999998</v>
      </c>
      <c r="AG14" s="24">
        <v>37.748759999999997</v>
      </c>
      <c r="AH14" s="24">
        <v>37.789794999999998</v>
      </c>
      <c r="AI14" s="24">
        <v>37.830475</v>
      </c>
      <c r="AJ14" s="24">
        <v>37.848247999999998</v>
      </c>
      <c r="AK14" s="25">
        <v>2E-3</v>
      </c>
    </row>
    <row r="15" spans="1:37" ht="15" customHeight="1">
      <c r="A15" s="4" t="s">
        <v>132</v>
      </c>
      <c r="B15" s="24" t="s">
        <v>133</v>
      </c>
      <c r="C15" s="24" t="s">
        <v>134</v>
      </c>
      <c r="D15" s="24" t="s">
        <v>135</v>
      </c>
      <c r="E15" s="24" t="s">
        <v>115</v>
      </c>
      <c r="F15" s="24">
        <v>104.21935999999999</v>
      </c>
      <c r="G15" s="24">
        <v>97.360313000000005</v>
      </c>
      <c r="H15" s="24">
        <v>97.370750000000001</v>
      </c>
      <c r="I15" s="24">
        <v>97.476508999999993</v>
      </c>
      <c r="J15" s="24">
        <v>97.579811000000007</v>
      </c>
      <c r="K15" s="24">
        <v>97.716674999999995</v>
      </c>
      <c r="L15" s="24">
        <v>97.937904000000003</v>
      </c>
      <c r="M15" s="24">
        <v>98.034462000000005</v>
      </c>
      <c r="N15" s="24">
        <v>98.105484000000004</v>
      </c>
      <c r="O15" s="24">
        <v>98.173950000000005</v>
      </c>
      <c r="P15" s="24">
        <v>98.239159000000001</v>
      </c>
      <c r="Q15" s="24">
        <v>98.300621000000007</v>
      </c>
      <c r="R15" s="24">
        <v>98.366859000000005</v>
      </c>
      <c r="S15" s="24">
        <v>98.431754999999995</v>
      </c>
      <c r="T15" s="24">
        <v>98.469680999999994</v>
      </c>
      <c r="U15" s="24">
        <v>98.505699000000007</v>
      </c>
      <c r="V15" s="24">
        <v>98.541015999999999</v>
      </c>
      <c r="W15" s="24">
        <v>98.579597000000007</v>
      </c>
      <c r="X15" s="24">
        <v>98.617050000000006</v>
      </c>
      <c r="Y15" s="24">
        <v>98.656929000000005</v>
      </c>
      <c r="Z15" s="24">
        <v>98.692802</v>
      </c>
      <c r="AA15" s="24">
        <v>98.726592999999994</v>
      </c>
      <c r="AB15" s="24">
        <v>98.762771999999998</v>
      </c>
      <c r="AC15" s="24">
        <v>98.794860999999997</v>
      </c>
      <c r="AD15" s="24">
        <v>98.828461000000004</v>
      </c>
      <c r="AE15" s="24">
        <v>98.864509999999996</v>
      </c>
      <c r="AF15" s="24">
        <v>98.899635000000004</v>
      </c>
      <c r="AG15" s="24">
        <v>98.934325999999999</v>
      </c>
      <c r="AH15" s="24">
        <v>98.971123000000006</v>
      </c>
      <c r="AI15" s="24">
        <v>99.007462000000004</v>
      </c>
      <c r="AJ15" s="24">
        <v>99.023041000000006</v>
      </c>
      <c r="AK15" s="25">
        <v>1E-3</v>
      </c>
    </row>
    <row r="16" spans="1:37" ht="15" customHeight="1">
      <c r="A16" s="4" t="s">
        <v>136</v>
      </c>
      <c r="B16" s="24" t="s">
        <v>137</v>
      </c>
      <c r="C16" s="24" t="s">
        <v>138</v>
      </c>
      <c r="D16" s="24" t="s">
        <v>139</v>
      </c>
      <c r="E16" s="24" t="s">
        <v>115</v>
      </c>
      <c r="F16" s="24">
        <v>28.00787</v>
      </c>
      <c r="G16" s="24">
        <v>29.757673</v>
      </c>
      <c r="H16" s="24">
        <v>29.77478</v>
      </c>
      <c r="I16" s="24">
        <v>29.853024000000001</v>
      </c>
      <c r="J16" s="24">
        <v>29.989104999999999</v>
      </c>
      <c r="K16" s="24">
        <v>30.120529000000001</v>
      </c>
      <c r="L16" s="24">
        <v>30.307721999999998</v>
      </c>
      <c r="M16" s="24">
        <v>30.377818999999999</v>
      </c>
      <c r="N16" s="24">
        <v>30.445036000000002</v>
      </c>
      <c r="O16" s="24">
        <v>30.510887</v>
      </c>
      <c r="P16" s="24">
        <v>30.574024000000001</v>
      </c>
      <c r="Q16" s="24">
        <v>30.633982</v>
      </c>
      <c r="R16" s="24">
        <v>30.698125999999998</v>
      </c>
      <c r="S16" s="24">
        <v>30.764749999999999</v>
      </c>
      <c r="T16" s="24">
        <v>30.811094000000001</v>
      </c>
      <c r="U16" s="24">
        <v>30.854386999999999</v>
      </c>
      <c r="V16" s="24">
        <v>30.897950999999999</v>
      </c>
      <c r="W16" s="24">
        <v>30.941863999999999</v>
      </c>
      <c r="X16" s="24">
        <v>30.982068999999999</v>
      </c>
      <c r="Y16" s="24">
        <v>31.021957</v>
      </c>
      <c r="Z16" s="24">
        <v>31.056439999999998</v>
      </c>
      <c r="AA16" s="24">
        <v>31.088352</v>
      </c>
      <c r="AB16" s="24">
        <v>31.12265</v>
      </c>
      <c r="AC16" s="24">
        <v>31.153034000000002</v>
      </c>
      <c r="AD16" s="24">
        <v>31.184183000000001</v>
      </c>
      <c r="AE16" s="24">
        <v>31.217383999999999</v>
      </c>
      <c r="AF16" s="24">
        <v>31.24972</v>
      </c>
      <c r="AG16" s="24">
        <v>31.280937000000002</v>
      </c>
      <c r="AH16" s="24">
        <v>31.314812</v>
      </c>
      <c r="AI16" s="24">
        <v>31.347567000000002</v>
      </c>
      <c r="AJ16" s="24">
        <v>31.359988999999999</v>
      </c>
      <c r="AK16" s="25">
        <v>2E-3</v>
      </c>
    </row>
    <row r="17" spans="1:37" ht="15" customHeight="1">
      <c r="A17" s="4" t="s">
        <v>140</v>
      </c>
      <c r="B17" s="24" t="s">
        <v>141</v>
      </c>
      <c r="C17" s="24" t="s">
        <v>142</v>
      </c>
      <c r="D17" s="24" t="s">
        <v>143</v>
      </c>
      <c r="E17" s="24" t="s">
        <v>115</v>
      </c>
      <c r="F17" s="24">
        <v>36.444180000000003</v>
      </c>
      <c r="G17" s="24">
        <v>41.057124999999999</v>
      </c>
      <c r="H17" s="24">
        <v>41.082324999999997</v>
      </c>
      <c r="I17" s="24">
        <v>41.171410000000002</v>
      </c>
      <c r="J17" s="24">
        <v>41.305861999999998</v>
      </c>
      <c r="K17" s="24">
        <v>41.442570000000003</v>
      </c>
      <c r="L17" s="24">
        <v>41.627398999999997</v>
      </c>
      <c r="M17" s="24">
        <v>41.694674999999997</v>
      </c>
      <c r="N17" s="24">
        <v>41.755367</v>
      </c>
      <c r="O17" s="24">
        <v>41.816952000000001</v>
      </c>
      <c r="P17" s="24">
        <v>41.876854000000002</v>
      </c>
      <c r="Q17" s="24">
        <v>41.935195999999998</v>
      </c>
      <c r="R17" s="24">
        <v>41.996445000000001</v>
      </c>
      <c r="S17" s="24">
        <v>42.058459999999997</v>
      </c>
      <c r="T17" s="24">
        <v>42.101562000000001</v>
      </c>
      <c r="U17" s="24">
        <v>42.142090000000003</v>
      </c>
      <c r="V17" s="24">
        <v>42.182301000000002</v>
      </c>
      <c r="W17" s="24">
        <v>42.222977</v>
      </c>
      <c r="X17" s="24">
        <v>42.259647000000001</v>
      </c>
      <c r="Y17" s="24">
        <v>42.296528000000002</v>
      </c>
      <c r="Z17" s="24">
        <v>42.332306000000003</v>
      </c>
      <c r="AA17" s="24">
        <v>42.366722000000003</v>
      </c>
      <c r="AB17" s="24">
        <v>42.400112</v>
      </c>
      <c r="AC17" s="24">
        <v>42.430267000000001</v>
      </c>
      <c r="AD17" s="24">
        <v>42.460278000000002</v>
      </c>
      <c r="AE17" s="24">
        <v>42.491463000000003</v>
      </c>
      <c r="AF17" s="24">
        <v>42.521835000000003</v>
      </c>
      <c r="AG17" s="24">
        <v>42.552607999999999</v>
      </c>
      <c r="AH17" s="24">
        <v>42.584353999999998</v>
      </c>
      <c r="AI17" s="24">
        <v>42.615982000000002</v>
      </c>
      <c r="AJ17" s="24">
        <v>42.626724000000003</v>
      </c>
      <c r="AK17" s="25">
        <v>1E-3</v>
      </c>
    </row>
    <row r="18" spans="1:37" ht="15" customHeight="1">
      <c r="A18" s="4" t="s">
        <v>144</v>
      </c>
      <c r="B18" s="24" t="s">
        <v>145</v>
      </c>
      <c r="C18" s="24" t="s">
        <v>146</v>
      </c>
      <c r="D18" s="24" t="s">
        <v>147</v>
      </c>
      <c r="E18" s="24" t="s">
        <v>115</v>
      </c>
      <c r="F18" s="24">
        <v>33.635860000000001</v>
      </c>
      <c r="G18" s="24">
        <v>31.312024999999998</v>
      </c>
      <c r="H18" s="24">
        <v>31.423017999999999</v>
      </c>
      <c r="I18" s="24">
        <v>31.529855999999999</v>
      </c>
      <c r="J18" s="24">
        <v>31.633348000000002</v>
      </c>
      <c r="K18" s="24">
        <v>31.744375000000002</v>
      </c>
      <c r="L18" s="24">
        <v>31.840723000000001</v>
      </c>
      <c r="M18" s="24">
        <v>31.937836000000001</v>
      </c>
      <c r="N18" s="24">
        <v>32.034016000000001</v>
      </c>
      <c r="O18" s="24">
        <v>32.130180000000003</v>
      </c>
      <c r="P18" s="24">
        <v>32.226939999999999</v>
      </c>
      <c r="Q18" s="24">
        <v>32.320582999999999</v>
      </c>
      <c r="R18" s="24">
        <v>32.412883999999998</v>
      </c>
      <c r="S18" s="24">
        <v>32.460411000000001</v>
      </c>
      <c r="T18" s="24">
        <v>32.468409999999999</v>
      </c>
      <c r="U18" s="24">
        <v>32.469493999999997</v>
      </c>
      <c r="V18" s="24">
        <v>32.474136000000001</v>
      </c>
      <c r="W18" s="24">
        <v>32.482342000000003</v>
      </c>
      <c r="X18" s="24">
        <v>32.492310000000003</v>
      </c>
      <c r="Y18" s="24">
        <v>32.503345000000003</v>
      </c>
      <c r="Z18" s="24">
        <v>32.513004000000002</v>
      </c>
      <c r="AA18" s="24">
        <v>32.522418999999999</v>
      </c>
      <c r="AB18" s="24">
        <v>32.532536</v>
      </c>
      <c r="AC18" s="24">
        <v>32.541466</v>
      </c>
      <c r="AD18" s="24">
        <v>32.550468000000002</v>
      </c>
      <c r="AE18" s="24">
        <v>32.559635</v>
      </c>
      <c r="AF18" s="24">
        <v>32.568427999999997</v>
      </c>
      <c r="AG18" s="24">
        <v>32.576732999999997</v>
      </c>
      <c r="AH18" s="24">
        <v>32.585631999999997</v>
      </c>
      <c r="AI18" s="24">
        <v>32.594067000000003</v>
      </c>
      <c r="AJ18" s="24">
        <v>32.595970000000001</v>
      </c>
      <c r="AK18" s="25">
        <v>1E-3</v>
      </c>
    </row>
    <row r="19" spans="1:37" ht="15" customHeight="1">
      <c r="A19" s="4" t="s">
        <v>148</v>
      </c>
      <c r="B19" s="24" t="s">
        <v>149</v>
      </c>
      <c r="C19" s="24" t="s">
        <v>150</v>
      </c>
      <c r="D19" s="24" t="s">
        <v>151</v>
      </c>
      <c r="E19" s="24" t="s">
        <v>115</v>
      </c>
      <c r="F19" s="24">
        <v>38.784153000000003</v>
      </c>
      <c r="G19" s="24">
        <v>37.442923999999998</v>
      </c>
      <c r="H19" s="24">
        <v>37.567337000000002</v>
      </c>
      <c r="I19" s="24">
        <v>37.745102000000003</v>
      </c>
      <c r="J19" s="24">
        <v>37.932116999999998</v>
      </c>
      <c r="K19" s="24">
        <v>38.129021000000002</v>
      </c>
      <c r="L19" s="24">
        <v>38.277667999999998</v>
      </c>
      <c r="M19" s="24">
        <v>38.415928000000001</v>
      </c>
      <c r="N19" s="24">
        <v>38.557014000000002</v>
      </c>
      <c r="O19" s="24">
        <v>38.674244000000002</v>
      </c>
      <c r="P19" s="24">
        <v>38.785347000000002</v>
      </c>
      <c r="Q19" s="24">
        <v>38.893504999999998</v>
      </c>
      <c r="R19" s="24">
        <v>38.998325000000001</v>
      </c>
      <c r="S19" s="24">
        <v>39.102511999999997</v>
      </c>
      <c r="T19" s="24">
        <v>39.135952000000003</v>
      </c>
      <c r="U19" s="24">
        <v>39.143467000000001</v>
      </c>
      <c r="V19" s="24">
        <v>39.160015000000001</v>
      </c>
      <c r="W19" s="24">
        <v>39.175621</v>
      </c>
      <c r="X19" s="24">
        <v>39.186900999999999</v>
      </c>
      <c r="Y19" s="24">
        <v>39.202587000000001</v>
      </c>
      <c r="Z19" s="24">
        <v>39.215336000000001</v>
      </c>
      <c r="AA19" s="24">
        <v>39.227173000000001</v>
      </c>
      <c r="AB19" s="24">
        <v>39.241900999999999</v>
      </c>
      <c r="AC19" s="24">
        <v>39.249775</v>
      </c>
      <c r="AD19" s="24">
        <v>39.258471999999998</v>
      </c>
      <c r="AE19" s="24">
        <v>39.271228999999998</v>
      </c>
      <c r="AF19" s="24">
        <v>39.281288000000004</v>
      </c>
      <c r="AG19" s="24">
        <v>39.285544999999999</v>
      </c>
      <c r="AH19" s="24">
        <v>39.300167000000002</v>
      </c>
      <c r="AI19" s="24">
        <v>39.314185999999999</v>
      </c>
      <c r="AJ19" s="24">
        <v>39.321938000000003</v>
      </c>
      <c r="AK19" s="25">
        <v>2E-3</v>
      </c>
    </row>
    <row r="20" spans="1:37" ht="15" customHeight="1">
      <c r="A20" s="4" t="s">
        <v>152</v>
      </c>
      <c r="B20" s="24" t="s">
        <v>153</v>
      </c>
      <c r="C20" s="24" t="s">
        <v>154</v>
      </c>
      <c r="D20" s="24" t="s">
        <v>155</v>
      </c>
      <c r="E20" s="24" t="s">
        <v>115</v>
      </c>
      <c r="F20" s="24">
        <v>33.674365999999999</v>
      </c>
      <c r="G20" s="24">
        <v>30.235685</v>
      </c>
      <c r="H20" s="24">
        <v>30.317464999999999</v>
      </c>
      <c r="I20" s="24">
        <v>30.580532000000002</v>
      </c>
      <c r="J20" s="24">
        <v>30.866997000000001</v>
      </c>
      <c r="K20" s="24">
        <v>31.181725</v>
      </c>
      <c r="L20" s="24">
        <v>31.382667999999999</v>
      </c>
      <c r="M20" s="24">
        <v>31.550965999999999</v>
      </c>
      <c r="N20" s="24">
        <v>31.722449999999998</v>
      </c>
      <c r="O20" s="24">
        <v>31.868303000000001</v>
      </c>
      <c r="P20" s="24">
        <v>31.990499</v>
      </c>
      <c r="Q20" s="24">
        <v>32.09901</v>
      </c>
      <c r="R20" s="24">
        <v>32.202922999999998</v>
      </c>
      <c r="S20" s="24">
        <v>32.325184</v>
      </c>
      <c r="T20" s="24">
        <v>32.358082000000003</v>
      </c>
      <c r="U20" s="24">
        <v>32.378127999999997</v>
      </c>
      <c r="V20" s="24">
        <v>32.396793000000002</v>
      </c>
      <c r="W20" s="24">
        <v>32.413558999999999</v>
      </c>
      <c r="X20" s="24">
        <v>32.429110999999999</v>
      </c>
      <c r="Y20" s="24">
        <v>32.445984000000003</v>
      </c>
      <c r="Z20" s="24">
        <v>32.460445</v>
      </c>
      <c r="AA20" s="24">
        <v>32.474251000000002</v>
      </c>
      <c r="AB20" s="24">
        <v>32.489452</v>
      </c>
      <c r="AC20" s="24">
        <v>32.501911</v>
      </c>
      <c r="AD20" s="24">
        <v>32.514735999999999</v>
      </c>
      <c r="AE20" s="24">
        <v>32.529040999999999</v>
      </c>
      <c r="AF20" s="24">
        <v>32.542133</v>
      </c>
      <c r="AG20" s="24">
        <v>32.553019999999997</v>
      </c>
      <c r="AH20" s="24">
        <v>32.566516999999997</v>
      </c>
      <c r="AI20" s="24">
        <v>32.578465000000001</v>
      </c>
      <c r="AJ20" s="24">
        <v>32.58437</v>
      </c>
      <c r="AK20" s="25">
        <v>3.0000000000000001E-3</v>
      </c>
    </row>
    <row r="21" spans="1:37" ht="15" customHeight="1">
      <c r="A21" s="4" t="s">
        <v>156</v>
      </c>
      <c r="B21" s="24" t="s">
        <v>157</v>
      </c>
      <c r="C21" s="24" t="s">
        <v>158</v>
      </c>
      <c r="D21" s="24" t="s">
        <v>159</v>
      </c>
      <c r="E21" s="24" t="s">
        <v>115</v>
      </c>
      <c r="F21" s="24">
        <v>31.988050000000001</v>
      </c>
      <c r="G21" s="24">
        <v>36.422314</v>
      </c>
      <c r="H21" s="24">
        <v>36.535800999999999</v>
      </c>
      <c r="I21" s="24">
        <v>36.660159999999998</v>
      </c>
      <c r="J21" s="24">
        <v>36.770004</v>
      </c>
      <c r="K21" s="24">
        <v>36.862827000000003</v>
      </c>
      <c r="L21" s="24">
        <v>36.956619000000003</v>
      </c>
      <c r="M21" s="24">
        <v>37.051022000000003</v>
      </c>
      <c r="N21" s="24">
        <v>37.146259000000001</v>
      </c>
      <c r="O21" s="24">
        <v>37.241318</v>
      </c>
      <c r="P21" s="24">
        <v>37.336910000000003</v>
      </c>
      <c r="Q21" s="24">
        <v>37.432682</v>
      </c>
      <c r="R21" s="24">
        <v>37.528911999999998</v>
      </c>
      <c r="S21" s="24">
        <v>37.610497000000002</v>
      </c>
      <c r="T21" s="24">
        <v>37.618622000000002</v>
      </c>
      <c r="U21" s="24">
        <v>37.609051000000001</v>
      </c>
      <c r="V21" s="24">
        <v>37.615004999999996</v>
      </c>
      <c r="W21" s="24">
        <v>37.627704999999999</v>
      </c>
      <c r="X21" s="24">
        <v>37.631466000000003</v>
      </c>
      <c r="Y21" s="24">
        <v>37.638157</v>
      </c>
      <c r="Z21" s="24">
        <v>37.646473</v>
      </c>
      <c r="AA21" s="24">
        <v>37.658253000000002</v>
      </c>
      <c r="AB21" s="24">
        <v>37.668587000000002</v>
      </c>
      <c r="AC21" s="24">
        <v>37.679057999999998</v>
      </c>
      <c r="AD21" s="24">
        <v>37.68853</v>
      </c>
      <c r="AE21" s="24">
        <v>37.697056000000003</v>
      </c>
      <c r="AF21" s="24">
        <v>37.705691999999999</v>
      </c>
      <c r="AG21" s="24">
        <v>37.715407999999996</v>
      </c>
      <c r="AH21" s="24">
        <v>37.723976</v>
      </c>
      <c r="AI21" s="24">
        <v>37.733158000000003</v>
      </c>
      <c r="AJ21" s="24">
        <v>37.735560999999997</v>
      </c>
      <c r="AK21" s="25">
        <v>1E-3</v>
      </c>
    </row>
    <row r="22" spans="1:37" ht="15" customHeight="1">
      <c r="A22" s="4"/>
      <c r="B22" s="24" t="s">
        <v>160</v>
      </c>
      <c r="C22" s="24" t="s">
        <v>161</v>
      </c>
      <c r="D22" s="24" t="s">
        <v>162</v>
      </c>
      <c r="E22" s="24" t="s">
        <v>115</v>
      </c>
      <c r="F22" s="24">
        <v>36.650196000000001</v>
      </c>
      <c r="G22" s="24">
        <v>42.927371999999998</v>
      </c>
      <c r="H22" s="24">
        <v>43.028229000000003</v>
      </c>
      <c r="I22" s="24">
        <v>43.164287999999999</v>
      </c>
      <c r="J22" s="24">
        <v>43.299736000000003</v>
      </c>
      <c r="K22" s="24">
        <v>43.412590000000002</v>
      </c>
      <c r="L22" s="24">
        <v>43.510956</v>
      </c>
      <c r="M22" s="24">
        <v>43.611091999999999</v>
      </c>
      <c r="N22" s="24">
        <v>43.712665999999999</v>
      </c>
      <c r="O22" s="24">
        <v>43.811092000000002</v>
      </c>
      <c r="P22" s="24">
        <v>43.909793999999998</v>
      </c>
      <c r="Q22" s="24">
        <v>44.008366000000002</v>
      </c>
      <c r="R22" s="24">
        <v>44.108592999999999</v>
      </c>
      <c r="S22" s="24">
        <v>44.209606000000001</v>
      </c>
      <c r="T22" s="24">
        <v>44.243431000000001</v>
      </c>
      <c r="U22" s="24">
        <v>44.260727000000003</v>
      </c>
      <c r="V22" s="24">
        <v>44.276432</v>
      </c>
      <c r="W22" s="24">
        <v>44.292636999999999</v>
      </c>
      <c r="X22" s="24">
        <v>44.307330999999998</v>
      </c>
      <c r="Y22" s="24">
        <v>44.321536999999999</v>
      </c>
      <c r="Z22" s="24">
        <v>44.334515000000003</v>
      </c>
      <c r="AA22" s="24">
        <v>44.346657</v>
      </c>
      <c r="AB22" s="24">
        <v>44.358685000000001</v>
      </c>
      <c r="AC22" s="24">
        <v>44.369453</v>
      </c>
      <c r="AD22" s="24">
        <v>44.379879000000003</v>
      </c>
      <c r="AE22" s="24">
        <v>44.390270000000001</v>
      </c>
      <c r="AF22" s="24">
        <v>44.400314000000002</v>
      </c>
      <c r="AG22" s="24">
        <v>44.410331999999997</v>
      </c>
      <c r="AH22" s="24">
        <v>44.420315000000002</v>
      </c>
      <c r="AI22" s="24">
        <v>44.429684000000002</v>
      </c>
      <c r="AJ22" s="24">
        <v>44.432659000000001</v>
      </c>
      <c r="AK22" s="25">
        <v>1E-3</v>
      </c>
    </row>
    <row r="23" spans="1:37" ht="15" customHeight="1">
      <c r="A23" s="4"/>
      <c r="B23" s="24" t="s">
        <v>163</v>
      </c>
      <c r="C23" s="24" t="s">
        <v>164</v>
      </c>
      <c r="D23" s="24" t="s">
        <v>165</v>
      </c>
      <c r="E23" s="24" t="s">
        <v>115</v>
      </c>
      <c r="F23" s="24">
        <v>63.335709000000001</v>
      </c>
      <c r="G23" s="24">
        <v>62.285423000000002</v>
      </c>
      <c r="H23" s="24">
        <v>62.421204000000003</v>
      </c>
      <c r="I23" s="24">
        <v>62.624870000000001</v>
      </c>
      <c r="J23" s="24">
        <v>62.812119000000003</v>
      </c>
      <c r="K23" s="24">
        <v>62.925674000000001</v>
      </c>
      <c r="L23" s="24">
        <v>63.044975000000001</v>
      </c>
      <c r="M23" s="24">
        <v>63.165154000000001</v>
      </c>
      <c r="N23" s="24">
        <v>63.288589000000002</v>
      </c>
      <c r="O23" s="24">
        <v>63.397571999999997</v>
      </c>
      <c r="P23" s="24">
        <v>63.499901000000001</v>
      </c>
      <c r="Q23" s="24">
        <v>63.600769</v>
      </c>
      <c r="R23" s="24">
        <v>63.702396</v>
      </c>
      <c r="S23" s="24">
        <v>63.818382</v>
      </c>
      <c r="T23" s="24">
        <v>63.853985000000002</v>
      </c>
      <c r="U23" s="24">
        <v>63.874904999999998</v>
      </c>
      <c r="V23" s="24">
        <v>63.895569000000002</v>
      </c>
      <c r="W23" s="24">
        <v>63.91713</v>
      </c>
      <c r="X23" s="24">
        <v>63.930653</v>
      </c>
      <c r="Y23" s="24">
        <v>63.944457999999997</v>
      </c>
      <c r="Z23" s="24">
        <v>63.958488000000003</v>
      </c>
      <c r="AA23" s="24">
        <v>63.971169000000003</v>
      </c>
      <c r="AB23" s="24">
        <v>63.982909999999997</v>
      </c>
      <c r="AC23" s="24">
        <v>63.990172999999999</v>
      </c>
      <c r="AD23" s="24">
        <v>63.998600000000003</v>
      </c>
      <c r="AE23" s="24">
        <v>64.008719999999997</v>
      </c>
      <c r="AF23" s="24">
        <v>64.017677000000006</v>
      </c>
      <c r="AG23" s="24">
        <v>64.023330999999999</v>
      </c>
      <c r="AH23" s="24">
        <v>64.032546999999994</v>
      </c>
      <c r="AI23" s="24">
        <v>64.031013000000002</v>
      </c>
      <c r="AJ23" s="24">
        <v>64.024581999999995</v>
      </c>
      <c r="AK23" s="25">
        <v>1E-3</v>
      </c>
    </row>
    <row r="24" spans="1:37" ht="15" customHeight="1">
      <c r="B24" s="24" t="s">
        <v>166</v>
      </c>
      <c r="C24" s="24" t="s">
        <v>167</v>
      </c>
      <c r="D24" s="24" t="s">
        <v>168</v>
      </c>
      <c r="E24" s="24" t="s">
        <v>115</v>
      </c>
      <c r="F24" s="24">
        <v>31.950379999999999</v>
      </c>
      <c r="G24" s="24">
        <v>30.790087</v>
      </c>
      <c r="H24" s="24">
        <v>30.861511</v>
      </c>
      <c r="I24" s="24">
        <v>31.020081999999999</v>
      </c>
      <c r="J24" s="24">
        <v>31.184242000000001</v>
      </c>
      <c r="K24" s="24">
        <v>31.323051</v>
      </c>
      <c r="L24" s="24">
        <v>31.442131</v>
      </c>
      <c r="M24" s="24">
        <v>31.561271999999999</v>
      </c>
      <c r="N24" s="24">
        <v>31.683184000000001</v>
      </c>
      <c r="O24" s="24">
        <v>31.800288999999999</v>
      </c>
      <c r="P24" s="24">
        <v>31.911519999999999</v>
      </c>
      <c r="Q24" s="24">
        <v>32.019333000000003</v>
      </c>
      <c r="R24" s="24">
        <v>32.129035999999999</v>
      </c>
      <c r="S24" s="24">
        <v>32.242080999999999</v>
      </c>
      <c r="T24" s="24">
        <v>32.285786000000002</v>
      </c>
      <c r="U24" s="24">
        <v>32.316947999999996</v>
      </c>
      <c r="V24" s="24">
        <v>32.347675000000002</v>
      </c>
      <c r="W24" s="24">
        <v>32.377372999999999</v>
      </c>
      <c r="X24" s="24">
        <v>32.403033999999998</v>
      </c>
      <c r="Y24" s="24">
        <v>32.428027999999998</v>
      </c>
      <c r="Z24" s="24">
        <v>32.451202000000002</v>
      </c>
      <c r="AA24" s="24">
        <v>32.472915999999998</v>
      </c>
      <c r="AB24" s="24">
        <v>32.494022000000001</v>
      </c>
      <c r="AC24" s="24">
        <v>32.513454000000003</v>
      </c>
      <c r="AD24" s="24">
        <v>32.531834000000003</v>
      </c>
      <c r="AE24" s="24">
        <v>32.550288999999999</v>
      </c>
      <c r="AF24" s="24">
        <v>32.568103999999998</v>
      </c>
      <c r="AG24" s="24">
        <v>32.587490000000003</v>
      </c>
      <c r="AH24" s="24">
        <v>32.606341999999998</v>
      </c>
      <c r="AI24" s="24">
        <v>32.625725000000003</v>
      </c>
      <c r="AJ24" s="24">
        <v>32.638302000000003</v>
      </c>
      <c r="AK24" s="25">
        <v>2E-3</v>
      </c>
    </row>
    <row r="25" spans="1:37" ht="15" customHeight="1">
      <c r="B25" s="24" t="s">
        <v>169</v>
      </c>
      <c r="C25" s="24" t="s">
        <v>170</v>
      </c>
      <c r="D25" s="24" t="s">
        <v>171</v>
      </c>
      <c r="E25" s="24" t="s">
        <v>115</v>
      </c>
      <c r="F25" s="24">
        <v>44.190502000000002</v>
      </c>
      <c r="G25" s="24">
        <v>43.523539999999997</v>
      </c>
      <c r="H25" s="24">
        <v>43.588065999999998</v>
      </c>
      <c r="I25" s="24">
        <v>43.720061999999999</v>
      </c>
      <c r="J25" s="24">
        <v>43.872604000000003</v>
      </c>
      <c r="K25" s="24">
        <v>44.024650999999999</v>
      </c>
      <c r="L25" s="24">
        <v>44.155624000000003</v>
      </c>
      <c r="M25" s="24">
        <v>44.280830000000002</v>
      </c>
      <c r="N25" s="24">
        <v>44.404975999999998</v>
      </c>
      <c r="O25" s="24">
        <v>44.519038999999999</v>
      </c>
      <c r="P25" s="24">
        <v>44.629406000000003</v>
      </c>
      <c r="Q25" s="24">
        <v>44.736786000000002</v>
      </c>
      <c r="R25" s="24">
        <v>44.845531000000001</v>
      </c>
      <c r="S25" s="24">
        <v>44.952347000000003</v>
      </c>
      <c r="T25" s="24">
        <v>44.981861000000002</v>
      </c>
      <c r="U25" s="24">
        <v>44.999718000000001</v>
      </c>
      <c r="V25" s="24">
        <v>45.019165000000001</v>
      </c>
      <c r="W25" s="24">
        <v>45.037166999999997</v>
      </c>
      <c r="X25" s="24">
        <v>45.057625000000002</v>
      </c>
      <c r="Y25" s="24">
        <v>45.081435999999997</v>
      </c>
      <c r="Z25" s="24">
        <v>45.101654000000003</v>
      </c>
      <c r="AA25" s="24">
        <v>45.120398999999999</v>
      </c>
      <c r="AB25" s="24">
        <v>45.141106000000001</v>
      </c>
      <c r="AC25" s="24">
        <v>45.158669000000003</v>
      </c>
      <c r="AD25" s="24">
        <v>45.176571000000003</v>
      </c>
      <c r="AE25" s="24">
        <v>45.195889000000001</v>
      </c>
      <c r="AF25" s="24">
        <v>45.214016000000001</v>
      </c>
      <c r="AG25" s="24">
        <v>45.232182000000002</v>
      </c>
      <c r="AH25" s="24">
        <v>45.251545</v>
      </c>
      <c r="AI25" s="24">
        <v>45.270553999999997</v>
      </c>
      <c r="AJ25" s="24">
        <v>45.283141999999998</v>
      </c>
      <c r="AK25" s="25">
        <v>1E-3</v>
      </c>
    </row>
    <row r="26" spans="1:37" ht="15" customHeight="1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5"/>
    </row>
    <row r="27" spans="1:37" ht="15" customHeight="1">
      <c r="A27" s="4" t="s">
        <v>172</v>
      </c>
      <c r="B27" s="28" t="s">
        <v>173</v>
      </c>
      <c r="C27" s="24"/>
      <c r="D27" s="24" t="s">
        <v>174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37" ht="15" customHeight="1">
      <c r="A28" s="4" t="s">
        <v>175</v>
      </c>
      <c r="B28" s="24" t="s">
        <v>112</v>
      </c>
      <c r="C28" s="24" t="s">
        <v>176</v>
      </c>
      <c r="D28" s="24" t="s">
        <v>177</v>
      </c>
      <c r="E28" s="24" t="s">
        <v>115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6" t="s">
        <v>178</v>
      </c>
    </row>
    <row r="29" spans="1:37" ht="15" customHeight="1">
      <c r="A29" s="4" t="s">
        <v>179</v>
      </c>
      <c r="B29" s="24" t="s">
        <v>117</v>
      </c>
      <c r="C29" s="24" t="s">
        <v>180</v>
      </c>
      <c r="D29" s="24" t="s">
        <v>181</v>
      </c>
      <c r="E29" s="24" t="s">
        <v>115</v>
      </c>
      <c r="F29" s="24">
        <v>45.861015000000002</v>
      </c>
      <c r="G29" s="24">
        <v>41.917976000000003</v>
      </c>
      <c r="H29" s="24">
        <v>41.902476999999998</v>
      </c>
      <c r="I29" s="24">
        <v>42.003258000000002</v>
      </c>
      <c r="J29" s="24">
        <v>42.117972999999999</v>
      </c>
      <c r="K29" s="24">
        <v>42.282710999999999</v>
      </c>
      <c r="L29" s="24">
        <v>42.509402999999999</v>
      </c>
      <c r="M29" s="24">
        <v>42.585743000000001</v>
      </c>
      <c r="N29" s="24">
        <v>42.659244999999999</v>
      </c>
      <c r="O29" s="24">
        <v>42.731254999999997</v>
      </c>
      <c r="P29" s="24">
        <v>42.799145000000003</v>
      </c>
      <c r="Q29" s="24">
        <v>42.860351999999999</v>
      </c>
      <c r="R29" s="24">
        <v>42.926945000000003</v>
      </c>
      <c r="S29" s="24">
        <v>42.993893</v>
      </c>
      <c r="T29" s="24">
        <v>43.040188000000001</v>
      </c>
      <c r="U29" s="24">
        <v>43.085884</v>
      </c>
      <c r="V29" s="24">
        <v>43.131495999999999</v>
      </c>
      <c r="W29" s="24">
        <v>43.176746000000001</v>
      </c>
      <c r="X29" s="24">
        <v>43.219420999999997</v>
      </c>
      <c r="Y29" s="24">
        <v>43.265540999999999</v>
      </c>
      <c r="Z29" s="24">
        <v>43.308684999999997</v>
      </c>
      <c r="AA29" s="24">
        <v>43.350937000000002</v>
      </c>
      <c r="AB29" s="24">
        <v>43.395038999999997</v>
      </c>
      <c r="AC29" s="24">
        <v>43.436065999999997</v>
      </c>
      <c r="AD29" s="24">
        <v>43.476920999999997</v>
      </c>
      <c r="AE29" s="24">
        <v>43.520274999999998</v>
      </c>
      <c r="AF29" s="24">
        <v>43.562190999999999</v>
      </c>
      <c r="AG29" s="24">
        <v>43.605685999999999</v>
      </c>
      <c r="AH29" s="24">
        <v>43.650387000000002</v>
      </c>
      <c r="AI29" s="24">
        <v>43.695296999999997</v>
      </c>
      <c r="AJ29" s="24">
        <v>43.719704</v>
      </c>
      <c r="AK29" s="25">
        <v>1E-3</v>
      </c>
    </row>
    <row r="30" spans="1:37" ht="15" customHeight="1">
      <c r="A30" s="4" t="s">
        <v>182</v>
      </c>
      <c r="B30" s="24" t="s">
        <v>121</v>
      </c>
      <c r="C30" s="24" t="s">
        <v>183</v>
      </c>
      <c r="D30" s="24" t="s">
        <v>184</v>
      </c>
      <c r="E30" s="24" t="s">
        <v>115</v>
      </c>
      <c r="F30" s="24">
        <v>35.184925</v>
      </c>
      <c r="G30" s="24">
        <v>34.349742999999997</v>
      </c>
      <c r="H30" s="24">
        <v>34.328063999999998</v>
      </c>
      <c r="I30" s="24">
        <v>34.433956000000002</v>
      </c>
      <c r="J30" s="24">
        <v>34.5396</v>
      </c>
      <c r="K30" s="24">
        <v>34.731884000000001</v>
      </c>
      <c r="L30" s="24">
        <v>34.963653999999998</v>
      </c>
      <c r="M30" s="24">
        <v>35.038342</v>
      </c>
      <c r="N30" s="24">
        <v>35.115364</v>
      </c>
      <c r="O30" s="24">
        <v>35.191437000000001</v>
      </c>
      <c r="P30" s="24">
        <v>35.262797999999997</v>
      </c>
      <c r="Q30" s="24">
        <v>35.328560000000003</v>
      </c>
      <c r="R30" s="24">
        <v>35.400925000000001</v>
      </c>
      <c r="S30" s="24">
        <v>35.475417999999998</v>
      </c>
      <c r="T30" s="24">
        <v>35.529068000000002</v>
      </c>
      <c r="U30" s="24">
        <v>35.579723000000001</v>
      </c>
      <c r="V30" s="24">
        <v>35.629252999999999</v>
      </c>
      <c r="W30" s="24">
        <v>35.678944000000001</v>
      </c>
      <c r="X30" s="24">
        <v>35.725307000000001</v>
      </c>
      <c r="Y30" s="24">
        <v>35.775168999999998</v>
      </c>
      <c r="Z30" s="24">
        <v>35.821415000000002</v>
      </c>
      <c r="AA30" s="24">
        <v>35.866463000000003</v>
      </c>
      <c r="AB30" s="24">
        <v>35.913302999999999</v>
      </c>
      <c r="AC30" s="24">
        <v>35.956619000000003</v>
      </c>
      <c r="AD30" s="24">
        <v>35.999645000000001</v>
      </c>
      <c r="AE30" s="24">
        <v>36.045485999999997</v>
      </c>
      <c r="AF30" s="24">
        <v>36.089602999999997</v>
      </c>
      <c r="AG30" s="24">
        <v>36.135513000000003</v>
      </c>
      <c r="AH30" s="24">
        <v>36.182761999999997</v>
      </c>
      <c r="AI30" s="24">
        <v>36.230269999999997</v>
      </c>
      <c r="AJ30" s="24">
        <v>36.257506999999997</v>
      </c>
      <c r="AK30" s="25">
        <v>2E-3</v>
      </c>
    </row>
    <row r="31" spans="1:37" ht="15" customHeight="1">
      <c r="A31" s="4" t="s">
        <v>185</v>
      </c>
      <c r="B31" s="24" t="s">
        <v>125</v>
      </c>
      <c r="C31" s="24" t="s">
        <v>186</v>
      </c>
      <c r="D31" s="24" t="s">
        <v>187</v>
      </c>
      <c r="E31" s="24" t="s">
        <v>115</v>
      </c>
      <c r="F31" s="24">
        <v>33.054698999999999</v>
      </c>
      <c r="G31" s="24">
        <v>34.619202000000001</v>
      </c>
      <c r="H31" s="24">
        <v>34.603904999999997</v>
      </c>
      <c r="I31" s="24">
        <v>34.707653000000001</v>
      </c>
      <c r="J31" s="24">
        <v>34.821362000000001</v>
      </c>
      <c r="K31" s="24">
        <v>34.968456000000003</v>
      </c>
      <c r="L31" s="24">
        <v>35.088757000000001</v>
      </c>
      <c r="M31" s="24">
        <v>35.162188999999998</v>
      </c>
      <c r="N31" s="24">
        <v>35.237487999999999</v>
      </c>
      <c r="O31" s="24">
        <v>35.311863000000002</v>
      </c>
      <c r="P31" s="24">
        <v>35.381878</v>
      </c>
      <c r="Q31" s="24">
        <v>35.446486999999998</v>
      </c>
      <c r="R31" s="24">
        <v>35.516998000000001</v>
      </c>
      <c r="S31" s="24">
        <v>35.588611999999998</v>
      </c>
      <c r="T31" s="24">
        <v>35.639327999999999</v>
      </c>
      <c r="U31" s="24">
        <v>35.687159999999999</v>
      </c>
      <c r="V31" s="24">
        <v>35.733784</v>
      </c>
      <c r="W31" s="24">
        <v>35.780766</v>
      </c>
      <c r="X31" s="24">
        <v>35.824607999999998</v>
      </c>
      <c r="Y31" s="24">
        <v>35.871693</v>
      </c>
      <c r="Z31" s="24">
        <v>35.915534999999998</v>
      </c>
      <c r="AA31" s="24">
        <v>35.958331999999999</v>
      </c>
      <c r="AB31" s="24">
        <v>36.002795999999996</v>
      </c>
      <c r="AC31" s="24">
        <v>36.044066999999998</v>
      </c>
      <c r="AD31" s="24">
        <v>36.085113999999997</v>
      </c>
      <c r="AE31" s="24">
        <v>36.128754000000001</v>
      </c>
      <c r="AF31" s="24">
        <v>36.170845</v>
      </c>
      <c r="AG31" s="24">
        <v>36.214542000000002</v>
      </c>
      <c r="AH31" s="24">
        <v>36.259464000000001</v>
      </c>
      <c r="AI31" s="24">
        <v>36.304611000000001</v>
      </c>
      <c r="AJ31" s="24">
        <v>36.329394999999998</v>
      </c>
      <c r="AK31" s="25">
        <v>2E-3</v>
      </c>
    </row>
    <row r="32" spans="1:37" ht="15" customHeight="1">
      <c r="A32" s="4" t="s">
        <v>188</v>
      </c>
      <c r="B32" s="24" t="s">
        <v>129</v>
      </c>
      <c r="C32" s="24" t="s">
        <v>189</v>
      </c>
      <c r="D32" s="24" t="s">
        <v>190</v>
      </c>
      <c r="E32" s="24" t="s">
        <v>115</v>
      </c>
      <c r="F32" s="24">
        <v>39.959372999999999</v>
      </c>
      <c r="G32" s="24">
        <v>40.303851999999999</v>
      </c>
      <c r="H32" s="24">
        <v>40.295566999999998</v>
      </c>
      <c r="I32" s="24">
        <v>40.395077000000001</v>
      </c>
      <c r="J32" s="24">
        <v>40.524403</v>
      </c>
      <c r="K32" s="24">
        <v>40.655726999999999</v>
      </c>
      <c r="L32" s="24">
        <v>40.789409999999997</v>
      </c>
      <c r="M32" s="24">
        <v>40.859901000000001</v>
      </c>
      <c r="N32" s="24">
        <v>40.931759</v>
      </c>
      <c r="O32" s="24">
        <v>41.003086000000003</v>
      </c>
      <c r="P32" s="24">
        <v>41.070464999999999</v>
      </c>
      <c r="Q32" s="24">
        <v>41.133045000000003</v>
      </c>
      <c r="R32" s="24">
        <v>41.200828999999999</v>
      </c>
      <c r="S32" s="24">
        <v>41.269973999999998</v>
      </c>
      <c r="T32" s="24">
        <v>41.318268000000003</v>
      </c>
      <c r="U32" s="24">
        <v>41.363598000000003</v>
      </c>
      <c r="V32" s="24">
        <v>41.408107999999999</v>
      </c>
      <c r="W32" s="24">
        <v>41.452407999999998</v>
      </c>
      <c r="X32" s="24">
        <v>41.493983999999998</v>
      </c>
      <c r="Y32" s="24">
        <v>41.538269</v>
      </c>
      <c r="Z32" s="24">
        <v>41.579619999999998</v>
      </c>
      <c r="AA32" s="24">
        <v>41.619976000000001</v>
      </c>
      <c r="AB32" s="24">
        <v>41.661701000000001</v>
      </c>
      <c r="AC32" s="24">
        <v>41.700595999999997</v>
      </c>
      <c r="AD32" s="24">
        <v>41.739246000000001</v>
      </c>
      <c r="AE32" s="24">
        <v>41.780079000000001</v>
      </c>
      <c r="AF32" s="24">
        <v>41.819538000000001</v>
      </c>
      <c r="AG32" s="24">
        <v>41.860393999999999</v>
      </c>
      <c r="AH32" s="24">
        <v>41.902279</v>
      </c>
      <c r="AI32" s="24">
        <v>41.944327999999999</v>
      </c>
      <c r="AJ32" s="24">
        <v>41.965820000000001</v>
      </c>
      <c r="AK32" s="25">
        <v>1E-3</v>
      </c>
    </row>
    <row r="33" spans="1:37" ht="15" customHeight="1">
      <c r="A33" s="4" t="s">
        <v>191</v>
      </c>
      <c r="B33" s="24" t="s">
        <v>133</v>
      </c>
      <c r="C33" s="24" t="s">
        <v>192</v>
      </c>
      <c r="D33" s="24" t="s">
        <v>193</v>
      </c>
      <c r="E33" s="24" t="s">
        <v>115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6" t="s">
        <v>178</v>
      </c>
    </row>
    <row r="34" spans="1:37" ht="15" customHeight="1">
      <c r="A34" s="4" t="s">
        <v>194</v>
      </c>
      <c r="B34" s="24" t="s">
        <v>137</v>
      </c>
      <c r="C34" s="24" t="s">
        <v>195</v>
      </c>
      <c r="D34" s="24" t="s">
        <v>196</v>
      </c>
      <c r="E34" s="24" t="s">
        <v>115</v>
      </c>
      <c r="F34" s="24">
        <v>32.066012999999998</v>
      </c>
      <c r="G34" s="24">
        <v>33.966900000000003</v>
      </c>
      <c r="H34" s="24">
        <v>33.984982000000002</v>
      </c>
      <c r="I34" s="24">
        <v>34.070545000000003</v>
      </c>
      <c r="J34" s="24">
        <v>34.205092999999998</v>
      </c>
      <c r="K34" s="24">
        <v>34.388702000000002</v>
      </c>
      <c r="L34" s="24">
        <v>34.543221000000003</v>
      </c>
      <c r="M34" s="24">
        <v>34.607353000000003</v>
      </c>
      <c r="N34" s="24">
        <v>34.672328999999998</v>
      </c>
      <c r="O34" s="24">
        <v>34.736480999999998</v>
      </c>
      <c r="P34" s="24">
        <v>34.797665000000002</v>
      </c>
      <c r="Q34" s="24">
        <v>34.855353999999998</v>
      </c>
      <c r="R34" s="24">
        <v>34.916499999999999</v>
      </c>
      <c r="S34" s="24">
        <v>34.978270999999999</v>
      </c>
      <c r="T34" s="24">
        <v>35.019238000000001</v>
      </c>
      <c r="U34" s="24">
        <v>35.057167</v>
      </c>
      <c r="V34" s="24">
        <v>35.094436999999999</v>
      </c>
      <c r="W34" s="24">
        <v>35.131816999999998</v>
      </c>
      <c r="X34" s="24">
        <v>35.167233000000003</v>
      </c>
      <c r="Y34" s="24">
        <v>35.204765000000002</v>
      </c>
      <c r="Z34" s="24">
        <v>35.240234000000001</v>
      </c>
      <c r="AA34" s="24">
        <v>35.274943999999998</v>
      </c>
      <c r="AB34" s="24">
        <v>35.310496999999998</v>
      </c>
      <c r="AC34" s="24">
        <v>35.344048000000001</v>
      </c>
      <c r="AD34" s="24">
        <v>35.377380000000002</v>
      </c>
      <c r="AE34" s="24">
        <v>35.412163</v>
      </c>
      <c r="AF34" s="24">
        <v>35.445957</v>
      </c>
      <c r="AG34" s="24">
        <v>35.480742999999997</v>
      </c>
      <c r="AH34" s="24">
        <v>35.516171</v>
      </c>
      <c r="AI34" s="24">
        <v>35.551723000000003</v>
      </c>
      <c r="AJ34" s="24">
        <v>35.566566000000002</v>
      </c>
      <c r="AK34" s="25">
        <v>2E-3</v>
      </c>
    </row>
    <row r="35" spans="1:37" ht="15" customHeight="1">
      <c r="A35" s="4" t="s">
        <v>197</v>
      </c>
      <c r="B35" s="24" t="s">
        <v>141</v>
      </c>
      <c r="C35" s="24" t="s">
        <v>198</v>
      </c>
      <c r="D35" s="24" t="s">
        <v>199</v>
      </c>
      <c r="E35" s="24" t="s">
        <v>115</v>
      </c>
      <c r="F35" s="24">
        <v>40.440593999999997</v>
      </c>
      <c r="G35" s="24">
        <v>45.216113999999997</v>
      </c>
      <c r="H35" s="24">
        <v>45.238765999999998</v>
      </c>
      <c r="I35" s="24">
        <v>45.318356000000001</v>
      </c>
      <c r="J35" s="24">
        <v>45.430903999999998</v>
      </c>
      <c r="K35" s="24">
        <v>45.586219999999997</v>
      </c>
      <c r="L35" s="24">
        <v>45.746952</v>
      </c>
      <c r="M35" s="24">
        <v>45.807994999999998</v>
      </c>
      <c r="N35" s="24">
        <v>45.869655999999999</v>
      </c>
      <c r="O35" s="24">
        <v>45.930531000000002</v>
      </c>
      <c r="P35" s="24">
        <v>45.989029000000002</v>
      </c>
      <c r="Q35" s="24">
        <v>46.045192999999998</v>
      </c>
      <c r="R35" s="24">
        <v>46.103966</v>
      </c>
      <c r="S35" s="24">
        <v>46.163215999999998</v>
      </c>
      <c r="T35" s="24">
        <v>46.201756000000003</v>
      </c>
      <c r="U35" s="24">
        <v>46.237552999999998</v>
      </c>
      <c r="V35" s="24">
        <v>46.273463999999997</v>
      </c>
      <c r="W35" s="24">
        <v>46.309353000000002</v>
      </c>
      <c r="X35" s="24">
        <v>46.343173999999998</v>
      </c>
      <c r="Y35" s="24">
        <v>46.377963999999999</v>
      </c>
      <c r="Z35" s="24">
        <v>46.411095000000003</v>
      </c>
      <c r="AA35" s="24">
        <v>46.443550000000002</v>
      </c>
      <c r="AB35" s="24">
        <v>46.476337000000001</v>
      </c>
      <c r="AC35" s="24">
        <v>46.507694000000001</v>
      </c>
      <c r="AD35" s="24">
        <v>46.538677</v>
      </c>
      <c r="AE35" s="24">
        <v>46.570613999999999</v>
      </c>
      <c r="AF35" s="24">
        <v>46.601734</v>
      </c>
      <c r="AG35" s="24">
        <v>46.633716999999997</v>
      </c>
      <c r="AH35" s="24">
        <v>46.666106999999997</v>
      </c>
      <c r="AI35" s="24">
        <v>46.698650000000001</v>
      </c>
      <c r="AJ35" s="24">
        <v>46.710273999999998</v>
      </c>
      <c r="AK35" s="25">
        <v>1E-3</v>
      </c>
    </row>
    <row r="36" spans="1:37" ht="15" customHeight="1">
      <c r="A36" s="4" t="s">
        <v>200</v>
      </c>
      <c r="B36" s="24" t="s">
        <v>145</v>
      </c>
      <c r="C36" s="24" t="s">
        <v>201</v>
      </c>
      <c r="D36" s="24" t="s">
        <v>202</v>
      </c>
      <c r="E36" s="24" t="s">
        <v>115</v>
      </c>
      <c r="F36" s="24">
        <v>39.779319999999998</v>
      </c>
      <c r="G36" s="24">
        <v>37.691063</v>
      </c>
      <c r="H36" s="24">
        <v>37.791522999999998</v>
      </c>
      <c r="I36" s="24">
        <v>37.914413000000003</v>
      </c>
      <c r="J36" s="24">
        <v>38.038204</v>
      </c>
      <c r="K36" s="24">
        <v>38.134411</v>
      </c>
      <c r="L36" s="24">
        <v>38.231014000000002</v>
      </c>
      <c r="M36" s="24">
        <v>38.328136000000001</v>
      </c>
      <c r="N36" s="24">
        <v>38.425719999999998</v>
      </c>
      <c r="O36" s="24">
        <v>38.522675</v>
      </c>
      <c r="P36" s="24">
        <v>38.618819999999999</v>
      </c>
      <c r="Q36" s="24">
        <v>38.714283000000002</v>
      </c>
      <c r="R36" s="24">
        <v>38.810467000000003</v>
      </c>
      <c r="S36" s="24">
        <v>38.906886999999998</v>
      </c>
      <c r="T36" s="24">
        <v>38.936442999999997</v>
      </c>
      <c r="U36" s="24">
        <v>38.953594000000002</v>
      </c>
      <c r="V36" s="24">
        <v>38.971069</v>
      </c>
      <c r="W36" s="24">
        <v>38.986908</v>
      </c>
      <c r="X36" s="24">
        <v>39.000743999999997</v>
      </c>
      <c r="Y36" s="24">
        <v>39.013710000000003</v>
      </c>
      <c r="Z36" s="24">
        <v>39.025970000000001</v>
      </c>
      <c r="AA36" s="24">
        <v>39.037590000000002</v>
      </c>
      <c r="AB36" s="24">
        <v>39.048713999999997</v>
      </c>
      <c r="AC36" s="24">
        <v>39.059283999999998</v>
      </c>
      <c r="AD36" s="24">
        <v>39.069408000000003</v>
      </c>
      <c r="AE36" s="24">
        <v>39.079250000000002</v>
      </c>
      <c r="AF36" s="24">
        <v>39.088974</v>
      </c>
      <c r="AG36" s="24">
        <v>39.099246999999998</v>
      </c>
      <c r="AH36" s="24">
        <v>39.109344</v>
      </c>
      <c r="AI36" s="24">
        <v>39.119675000000001</v>
      </c>
      <c r="AJ36" s="24">
        <v>39.123435999999998</v>
      </c>
      <c r="AK36" s="25">
        <v>1E-3</v>
      </c>
    </row>
    <row r="37" spans="1:37" ht="15" customHeight="1">
      <c r="A37" s="4" t="s">
        <v>203</v>
      </c>
      <c r="B37" s="24" t="s">
        <v>149</v>
      </c>
      <c r="C37" s="24" t="s">
        <v>204</v>
      </c>
      <c r="D37" s="24" t="s">
        <v>205</v>
      </c>
      <c r="E37" s="24" t="s">
        <v>115</v>
      </c>
      <c r="F37" s="24">
        <v>45.024017000000001</v>
      </c>
      <c r="G37" s="24">
        <v>43.791198999999999</v>
      </c>
      <c r="H37" s="24">
        <v>43.888275</v>
      </c>
      <c r="I37" s="24">
        <v>44.043593999999999</v>
      </c>
      <c r="J37" s="24">
        <v>44.201529999999998</v>
      </c>
      <c r="K37" s="24">
        <v>44.343426000000001</v>
      </c>
      <c r="L37" s="24">
        <v>44.469048000000001</v>
      </c>
      <c r="M37" s="24">
        <v>44.596893000000001</v>
      </c>
      <c r="N37" s="24">
        <v>44.728783</v>
      </c>
      <c r="O37" s="24">
        <v>44.846660999999997</v>
      </c>
      <c r="P37" s="24">
        <v>44.955067</v>
      </c>
      <c r="Q37" s="24">
        <v>45.05724</v>
      </c>
      <c r="R37" s="24">
        <v>45.155849000000003</v>
      </c>
      <c r="S37" s="24">
        <v>45.255791000000002</v>
      </c>
      <c r="T37" s="24">
        <v>45.288918000000002</v>
      </c>
      <c r="U37" s="24">
        <v>45.309128000000001</v>
      </c>
      <c r="V37" s="24">
        <v>45.329040999999997</v>
      </c>
      <c r="W37" s="24">
        <v>45.348061000000001</v>
      </c>
      <c r="X37" s="24">
        <v>45.365288</v>
      </c>
      <c r="Y37" s="24">
        <v>45.383071999999999</v>
      </c>
      <c r="Z37" s="24">
        <v>45.399478999999999</v>
      </c>
      <c r="AA37" s="24">
        <v>45.415218000000003</v>
      </c>
      <c r="AB37" s="24">
        <v>45.43121</v>
      </c>
      <c r="AC37" s="24">
        <v>45.445914999999999</v>
      </c>
      <c r="AD37" s="24">
        <v>45.460299999999997</v>
      </c>
      <c r="AE37" s="24">
        <v>45.475285</v>
      </c>
      <c r="AF37" s="24">
        <v>45.489773</v>
      </c>
      <c r="AG37" s="24">
        <v>45.504978000000001</v>
      </c>
      <c r="AH37" s="24">
        <v>45.520457999999998</v>
      </c>
      <c r="AI37" s="24">
        <v>45.536087000000002</v>
      </c>
      <c r="AJ37" s="24">
        <v>45.545200000000001</v>
      </c>
      <c r="AK37" s="25">
        <v>1E-3</v>
      </c>
    </row>
    <row r="38" spans="1:37" ht="15" customHeight="1">
      <c r="A38" s="4" t="s">
        <v>206</v>
      </c>
      <c r="B38" s="24" t="s">
        <v>153</v>
      </c>
      <c r="C38" s="24" t="s">
        <v>207</v>
      </c>
      <c r="D38" s="24" t="s">
        <v>208</v>
      </c>
      <c r="E38" s="24" t="s">
        <v>115</v>
      </c>
      <c r="F38" s="24">
        <v>39.835037</v>
      </c>
      <c r="G38" s="24">
        <v>36.270865999999998</v>
      </c>
      <c r="H38" s="24">
        <v>36.374920000000003</v>
      </c>
      <c r="I38" s="24">
        <v>36.549320000000002</v>
      </c>
      <c r="J38" s="24">
        <v>36.742683</v>
      </c>
      <c r="K38" s="24">
        <v>36.948340999999999</v>
      </c>
      <c r="L38" s="24">
        <v>37.109188000000003</v>
      </c>
      <c r="M38" s="24">
        <v>37.268787000000003</v>
      </c>
      <c r="N38" s="24">
        <v>37.432392</v>
      </c>
      <c r="O38" s="24">
        <v>37.573588999999998</v>
      </c>
      <c r="P38" s="24">
        <v>37.695084000000001</v>
      </c>
      <c r="Q38" s="24">
        <v>37.801029</v>
      </c>
      <c r="R38" s="24">
        <v>37.903407999999999</v>
      </c>
      <c r="S38" s="24">
        <v>38.001410999999997</v>
      </c>
      <c r="T38" s="24">
        <v>38.032459000000003</v>
      </c>
      <c r="U38" s="24">
        <v>38.050404</v>
      </c>
      <c r="V38" s="24">
        <v>38.067901999999997</v>
      </c>
      <c r="W38" s="24">
        <v>38.084865999999998</v>
      </c>
      <c r="X38" s="24">
        <v>38.100639000000001</v>
      </c>
      <c r="Y38" s="24">
        <v>38.117331999999998</v>
      </c>
      <c r="Z38" s="24">
        <v>38.132809000000002</v>
      </c>
      <c r="AA38" s="24">
        <v>38.147765999999997</v>
      </c>
      <c r="AB38" s="24">
        <v>38.163147000000002</v>
      </c>
      <c r="AC38" s="24">
        <v>38.177329999999998</v>
      </c>
      <c r="AD38" s="24">
        <v>38.191315000000003</v>
      </c>
      <c r="AE38" s="24">
        <v>38.206012999999999</v>
      </c>
      <c r="AF38" s="24">
        <v>38.220219</v>
      </c>
      <c r="AG38" s="24">
        <v>38.235069000000003</v>
      </c>
      <c r="AH38" s="24">
        <v>38.250252000000003</v>
      </c>
      <c r="AI38" s="24">
        <v>38.265560000000001</v>
      </c>
      <c r="AJ38" s="24">
        <v>38.274375999999997</v>
      </c>
      <c r="AK38" s="25">
        <v>2E-3</v>
      </c>
    </row>
    <row r="39" spans="1:37" ht="15" customHeight="1">
      <c r="A39" s="4"/>
      <c r="B39" s="24" t="s">
        <v>157</v>
      </c>
      <c r="C39" s="24" t="s">
        <v>209</v>
      </c>
      <c r="D39" s="24" t="s">
        <v>210</v>
      </c>
      <c r="E39" s="24" t="s">
        <v>115</v>
      </c>
      <c r="F39" s="24">
        <v>38.074669</v>
      </c>
      <c r="G39" s="24">
        <v>42.647796999999997</v>
      </c>
      <c r="H39" s="24">
        <v>42.736221</v>
      </c>
      <c r="I39" s="24">
        <v>42.840648999999999</v>
      </c>
      <c r="J39" s="24">
        <v>42.946941000000002</v>
      </c>
      <c r="K39" s="24">
        <v>43.042071999999997</v>
      </c>
      <c r="L39" s="24">
        <v>43.138179999999998</v>
      </c>
      <c r="M39" s="24">
        <v>43.233635</v>
      </c>
      <c r="N39" s="24">
        <v>43.329371999999999</v>
      </c>
      <c r="O39" s="24">
        <v>43.424441999999999</v>
      </c>
      <c r="P39" s="24">
        <v>43.518954999999998</v>
      </c>
      <c r="Q39" s="24">
        <v>43.612816000000002</v>
      </c>
      <c r="R39" s="24">
        <v>43.707211000000001</v>
      </c>
      <c r="S39" s="24">
        <v>43.801788000000002</v>
      </c>
      <c r="T39" s="24">
        <v>43.829211999999998</v>
      </c>
      <c r="U39" s="24">
        <v>43.843116999999999</v>
      </c>
      <c r="V39" s="24">
        <v>43.857017999999997</v>
      </c>
      <c r="W39" s="24">
        <v>43.869903999999998</v>
      </c>
      <c r="X39" s="24">
        <v>43.881568999999999</v>
      </c>
      <c r="Y39" s="24">
        <v>43.892848999999998</v>
      </c>
      <c r="Z39" s="24">
        <v>43.903492</v>
      </c>
      <c r="AA39" s="24">
        <v>43.913654000000001</v>
      </c>
      <c r="AB39" s="24">
        <v>43.923676</v>
      </c>
      <c r="AC39" s="24">
        <v>43.933284999999998</v>
      </c>
      <c r="AD39" s="24">
        <v>43.942577</v>
      </c>
      <c r="AE39" s="24">
        <v>43.951748000000002</v>
      </c>
      <c r="AF39" s="24">
        <v>43.960799999999999</v>
      </c>
      <c r="AG39" s="24">
        <v>43.970230000000001</v>
      </c>
      <c r="AH39" s="24">
        <v>43.979595000000003</v>
      </c>
      <c r="AI39" s="24">
        <v>43.989094000000001</v>
      </c>
      <c r="AJ39" s="24">
        <v>43.992038999999998</v>
      </c>
      <c r="AK39" s="25">
        <v>1E-3</v>
      </c>
    </row>
    <row r="40" spans="1:37" ht="15" customHeight="1">
      <c r="A40" s="4"/>
      <c r="B40" s="24" t="s">
        <v>160</v>
      </c>
      <c r="C40" s="24" t="s">
        <v>211</v>
      </c>
      <c r="D40" s="24" t="s">
        <v>212</v>
      </c>
      <c r="E40" s="24" t="s">
        <v>115</v>
      </c>
      <c r="F40" s="24">
        <v>42.888339999999999</v>
      </c>
      <c r="G40" s="24">
        <v>49.35519</v>
      </c>
      <c r="H40" s="24">
        <v>49.444031000000003</v>
      </c>
      <c r="I40" s="24">
        <v>49.55592</v>
      </c>
      <c r="J40" s="24">
        <v>49.668488000000004</v>
      </c>
      <c r="K40" s="24">
        <v>49.766368999999997</v>
      </c>
      <c r="L40" s="24">
        <v>49.864722999999998</v>
      </c>
      <c r="M40" s="24">
        <v>49.962681000000003</v>
      </c>
      <c r="N40" s="24">
        <v>50.061024000000003</v>
      </c>
      <c r="O40" s="24">
        <v>50.158698999999999</v>
      </c>
      <c r="P40" s="24">
        <v>50.255645999999999</v>
      </c>
      <c r="Q40" s="24">
        <v>50.351601000000002</v>
      </c>
      <c r="R40" s="24">
        <v>50.448726999999998</v>
      </c>
      <c r="S40" s="24">
        <v>50.546016999999999</v>
      </c>
      <c r="T40" s="24">
        <v>50.575893000000001</v>
      </c>
      <c r="U40" s="24">
        <v>50.593032999999998</v>
      </c>
      <c r="V40" s="24">
        <v>50.610419999999998</v>
      </c>
      <c r="W40" s="24">
        <v>50.626480000000001</v>
      </c>
      <c r="X40" s="24">
        <v>50.640822999999997</v>
      </c>
      <c r="Y40" s="24">
        <v>50.654876999999999</v>
      </c>
      <c r="Z40" s="24">
        <v>50.66798</v>
      </c>
      <c r="AA40" s="24">
        <v>50.68045</v>
      </c>
      <c r="AB40" s="24">
        <v>50.692771999999998</v>
      </c>
      <c r="AC40" s="24">
        <v>50.704287999999998</v>
      </c>
      <c r="AD40" s="24">
        <v>50.715457999999998</v>
      </c>
      <c r="AE40" s="24">
        <v>50.726688000000003</v>
      </c>
      <c r="AF40" s="24">
        <v>50.737675000000003</v>
      </c>
      <c r="AG40" s="24">
        <v>50.749175999999999</v>
      </c>
      <c r="AH40" s="24">
        <v>50.760703999999997</v>
      </c>
      <c r="AI40" s="24">
        <v>50.772399999999998</v>
      </c>
      <c r="AJ40" s="24">
        <v>50.777538</v>
      </c>
      <c r="AK40" s="25">
        <v>1E-3</v>
      </c>
    </row>
    <row r="41" spans="1:37" ht="15" customHeight="1">
      <c r="B41" s="24" t="s">
        <v>163</v>
      </c>
      <c r="C41" s="24" t="s">
        <v>213</v>
      </c>
      <c r="D41" s="24" t="s">
        <v>214</v>
      </c>
      <c r="E41" s="24" t="s">
        <v>115</v>
      </c>
      <c r="F41" s="24">
        <v>69.760581999999999</v>
      </c>
      <c r="G41" s="24">
        <v>69.072463999999997</v>
      </c>
      <c r="H41" s="24">
        <v>69.179824999999994</v>
      </c>
      <c r="I41" s="24">
        <v>69.318802000000005</v>
      </c>
      <c r="J41" s="24">
        <v>69.460319999999996</v>
      </c>
      <c r="K41" s="24">
        <v>69.568413000000007</v>
      </c>
      <c r="L41" s="24">
        <v>69.675849999999997</v>
      </c>
      <c r="M41" s="24">
        <v>69.783180000000002</v>
      </c>
      <c r="N41" s="24">
        <v>69.891655</v>
      </c>
      <c r="O41" s="24">
        <v>69.994727999999995</v>
      </c>
      <c r="P41" s="24">
        <v>70.094772000000006</v>
      </c>
      <c r="Q41" s="24">
        <v>70.192527999999996</v>
      </c>
      <c r="R41" s="24">
        <v>70.289940000000001</v>
      </c>
      <c r="S41" s="24">
        <v>70.387992999999994</v>
      </c>
      <c r="T41" s="24">
        <v>70.419144000000003</v>
      </c>
      <c r="U41" s="24">
        <v>70.437011999999996</v>
      </c>
      <c r="V41" s="24">
        <v>70.455444</v>
      </c>
      <c r="W41" s="24">
        <v>70.472510999999997</v>
      </c>
      <c r="X41" s="24">
        <v>70.487564000000006</v>
      </c>
      <c r="Y41" s="24">
        <v>70.502028999999993</v>
      </c>
      <c r="Z41" s="24">
        <v>70.515556000000004</v>
      </c>
      <c r="AA41" s="24">
        <v>70.528419</v>
      </c>
      <c r="AB41" s="24">
        <v>70.540931999999998</v>
      </c>
      <c r="AC41" s="24">
        <v>70.552681000000007</v>
      </c>
      <c r="AD41" s="24">
        <v>70.563980000000001</v>
      </c>
      <c r="AE41" s="24">
        <v>70.575226000000001</v>
      </c>
      <c r="AF41" s="24">
        <v>70.586219999999997</v>
      </c>
      <c r="AG41" s="24">
        <v>70.597831999999997</v>
      </c>
      <c r="AH41" s="24">
        <v>70.609359999999995</v>
      </c>
      <c r="AI41" s="24">
        <v>70.621116999999998</v>
      </c>
      <c r="AJ41" s="24">
        <v>70.626334999999997</v>
      </c>
      <c r="AK41" s="25">
        <v>1E-3</v>
      </c>
    </row>
    <row r="42" spans="1:37" ht="15" customHeight="1">
      <c r="B42" s="24" t="s">
        <v>166</v>
      </c>
      <c r="C42" s="24" t="s">
        <v>215</v>
      </c>
      <c r="D42" s="24" t="s">
        <v>216</v>
      </c>
      <c r="E42" s="24" t="s">
        <v>115</v>
      </c>
      <c r="F42" s="24">
        <v>37.472633000000002</v>
      </c>
      <c r="G42" s="24">
        <v>37.274543999999999</v>
      </c>
      <c r="H42" s="24">
        <v>37.348843000000002</v>
      </c>
      <c r="I42" s="24">
        <v>37.487746999999999</v>
      </c>
      <c r="J42" s="24">
        <v>37.625923</v>
      </c>
      <c r="K42" s="24">
        <v>37.760426000000002</v>
      </c>
      <c r="L42" s="24">
        <v>37.879069999999999</v>
      </c>
      <c r="M42" s="24">
        <v>37.994835000000002</v>
      </c>
      <c r="N42" s="24">
        <v>38.111530000000002</v>
      </c>
      <c r="O42" s="24">
        <v>38.223083000000003</v>
      </c>
      <c r="P42" s="24">
        <v>38.328777000000002</v>
      </c>
      <c r="Q42" s="24">
        <v>38.430782000000001</v>
      </c>
      <c r="R42" s="24">
        <v>38.534981000000002</v>
      </c>
      <c r="S42" s="24">
        <v>38.640152</v>
      </c>
      <c r="T42" s="24">
        <v>38.678711</v>
      </c>
      <c r="U42" s="24">
        <v>38.704284999999999</v>
      </c>
      <c r="V42" s="24">
        <v>38.729118</v>
      </c>
      <c r="W42" s="24">
        <v>38.752712000000002</v>
      </c>
      <c r="X42" s="24">
        <v>38.774394999999998</v>
      </c>
      <c r="Y42" s="24">
        <v>38.796821999999999</v>
      </c>
      <c r="Z42" s="24">
        <v>38.817352</v>
      </c>
      <c r="AA42" s="24">
        <v>38.836936999999999</v>
      </c>
      <c r="AB42" s="24">
        <v>38.856833999999999</v>
      </c>
      <c r="AC42" s="24">
        <v>38.874961999999996</v>
      </c>
      <c r="AD42" s="24">
        <v>38.892597000000002</v>
      </c>
      <c r="AE42" s="24">
        <v>38.911071999999997</v>
      </c>
      <c r="AF42" s="24">
        <v>38.928840999999998</v>
      </c>
      <c r="AG42" s="24">
        <v>38.947654999999997</v>
      </c>
      <c r="AH42" s="24">
        <v>38.966785000000002</v>
      </c>
      <c r="AI42" s="24">
        <v>38.986153000000002</v>
      </c>
      <c r="AJ42" s="24">
        <v>38.998989000000002</v>
      </c>
      <c r="AK42" s="25">
        <v>2E-3</v>
      </c>
    </row>
    <row r="43" spans="1:37" ht="15" customHeight="1">
      <c r="A43" s="4" t="s">
        <v>217</v>
      </c>
      <c r="B43" s="24" t="s">
        <v>169</v>
      </c>
      <c r="C43" s="24" t="s">
        <v>218</v>
      </c>
      <c r="D43" s="24" t="s">
        <v>219</v>
      </c>
      <c r="E43" s="24" t="s">
        <v>115</v>
      </c>
      <c r="F43" s="24">
        <v>49.111499999999999</v>
      </c>
      <c r="G43" s="24">
        <v>49.945374000000001</v>
      </c>
      <c r="H43" s="24">
        <v>50.017982000000003</v>
      </c>
      <c r="I43" s="24">
        <v>50.163001999999999</v>
      </c>
      <c r="J43" s="24">
        <v>50.309986000000002</v>
      </c>
      <c r="K43" s="24">
        <v>50.444327999999999</v>
      </c>
      <c r="L43" s="24">
        <v>50.564979999999998</v>
      </c>
      <c r="M43" s="24">
        <v>50.680320999999999</v>
      </c>
      <c r="N43" s="24">
        <v>50.796000999999997</v>
      </c>
      <c r="O43" s="24">
        <v>50.907618999999997</v>
      </c>
      <c r="P43" s="24">
        <v>51.014507000000002</v>
      </c>
      <c r="Q43" s="24">
        <v>51.117030999999997</v>
      </c>
      <c r="R43" s="24">
        <v>51.222473000000001</v>
      </c>
      <c r="S43" s="24">
        <v>51.328747</v>
      </c>
      <c r="T43" s="24">
        <v>51.368408000000002</v>
      </c>
      <c r="U43" s="24">
        <v>51.394733000000002</v>
      </c>
      <c r="V43" s="24">
        <v>51.420734000000003</v>
      </c>
      <c r="W43" s="24">
        <v>51.446171</v>
      </c>
      <c r="X43" s="24">
        <v>51.468803000000001</v>
      </c>
      <c r="Y43" s="24">
        <v>51.492373999999998</v>
      </c>
      <c r="Z43" s="24">
        <v>51.513924000000003</v>
      </c>
      <c r="AA43" s="24">
        <v>51.534706</v>
      </c>
      <c r="AB43" s="24">
        <v>51.555701999999997</v>
      </c>
      <c r="AC43" s="24">
        <v>51.574905000000001</v>
      </c>
      <c r="AD43" s="24">
        <v>51.593521000000003</v>
      </c>
      <c r="AE43" s="24">
        <v>51.613017999999997</v>
      </c>
      <c r="AF43" s="24">
        <v>51.631691000000004</v>
      </c>
      <c r="AG43" s="24">
        <v>51.651626999999998</v>
      </c>
      <c r="AH43" s="24">
        <v>51.671799</v>
      </c>
      <c r="AI43" s="24">
        <v>51.692309999999999</v>
      </c>
      <c r="AJ43" s="24">
        <v>51.706242000000003</v>
      </c>
      <c r="AK43" s="25">
        <v>1E-3</v>
      </c>
    </row>
    <row r="44" spans="1:37" ht="15" customHeight="1">
      <c r="A44" s="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/>
    </row>
    <row r="45" spans="1:37" ht="15" customHeight="1">
      <c r="A45" s="4" t="s">
        <v>220</v>
      </c>
      <c r="B45" s="28" t="s">
        <v>221</v>
      </c>
      <c r="C45" s="24"/>
      <c r="D45" s="24" t="s">
        <v>222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1:37" ht="15" customHeight="1">
      <c r="A46" s="4" t="s">
        <v>223</v>
      </c>
      <c r="B46" s="24" t="s">
        <v>112</v>
      </c>
      <c r="C46" s="24" t="s">
        <v>224</v>
      </c>
      <c r="D46" s="24" t="s">
        <v>225</v>
      </c>
      <c r="E46" s="24" t="s">
        <v>115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6" t="s">
        <v>178</v>
      </c>
    </row>
    <row r="47" spans="1:37" ht="15" customHeight="1">
      <c r="A47" s="4" t="s">
        <v>226</v>
      </c>
      <c r="B47" s="24" t="s">
        <v>117</v>
      </c>
      <c r="C47" s="24" t="s">
        <v>227</v>
      </c>
      <c r="D47" s="24" t="s">
        <v>228</v>
      </c>
      <c r="E47" s="24" t="s">
        <v>115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46.642280999999997</v>
      </c>
      <c r="L47" s="24">
        <v>46.485160999999998</v>
      </c>
      <c r="M47" s="24">
        <v>46.274169999999998</v>
      </c>
      <c r="N47" s="24">
        <v>46.080112</v>
      </c>
      <c r="O47" s="24">
        <v>45.930320999999999</v>
      </c>
      <c r="P47" s="24">
        <v>45.813118000000003</v>
      </c>
      <c r="Q47" s="24">
        <v>45.721558000000002</v>
      </c>
      <c r="R47" s="24">
        <v>45.660080000000001</v>
      </c>
      <c r="S47" s="24">
        <v>45.619166999999997</v>
      </c>
      <c r="T47" s="24">
        <v>45.571548</v>
      </c>
      <c r="U47" s="24">
        <v>45.531776000000001</v>
      </c>
      <c r="V47" s="24">
        <v>45.499080999999997</v>
      </c>
      <c r="W47" s="24">
        <v>45.472473000000001</v>
      </c>
      <c r="X47" s="24">
        <v>45.448048</v>
      </c>
      <c r="Y47" s="24">
        <v>45.430819999999997</v>
      </c>
      <c r="Z47" s="24">
        <v>45.413048000000003</v>
      </c>
      <c r="AA47" s="24">
        <v>45.408154000000003</v>
      </c>
      <c r="AB47" s="24">
        <v>45.407103999999997</v>
      </c>
      <c r="AC47" s="24">
        <v>45.404896000000001</v>
      </c>
      <c r="AD47" s="24">
        <v>45.405365000000003</v>
      </c>
      <c r="AE47" s="24">
        <v>45.410679000000002</v>
      </c>
      <c r="AF47" s="24">
        <v>45.415492999999998</v>
      </c>
      <c r="AG47" s="24">
        <v>45.422195000000002</v>
      </c>
      <c r="AH47" s="24">
        <v>45.432834999999997</v>
      </c>
      <c r="AI47" s="24">
        <v>45.445231999999997</v>
      </c>
      <c r="AJ47" s="24">
        <v>45.438758999999997</v>
      </c>
      <c r="AK47" s="26" t="s">
        <v>178</v>
      </c>
    </row>
    <row r="48" spans="1:37" ht="15" customHeight="1">
      <c r="A48" s="4" t="s">
        <v>229</v>
      </c>
      <c r="B48" s="24" t="s">
        <v>121</v>
      </c>
      <c r="C48" s="24" t="s">
        <v>230</v>
      </c>
      <c r="D48" s="24" t="s">
        <v>231</v>
      </c>
      <c r="E48" s="24" t="s">
        <v>115</v>
      </c>
      <c r="F48" s="24">
        <v>38.595390000000002</v>
      </c>
      <c r="G48" s="24">
        <v>40.776927999999998</v>
      </c>
      <c r="H48" s="24">
        <v>40.116562000000002</v>
      </c>
      <c r="I48" s="24">
        <v>39.649436999999999</v>
      </c>
      <c r="J48" s="24">
        <v>39.250084000000001</v>
      </c>
      <c r="K48" s="24">
        <v>38.935459000000002</v>
      </c>
      <c r="L48" s="24">
        <v>38.758327000000001</v>
      </c>
      <c r="M48" s="24">
        <v>38.525706999999997</v>
      </c>
      <c r="N48" s="24">
        <v>38.330406000000004</v>
      </c>
      <c r="O48" s="24">
        <v>38.180618000000003</v>
      </c>
      <c r="P48" s="24">
        <v>38.064746999999997</v>
      </c>
      <c r="Q48" s="24">
        <v>37.974353999999998</v>
      </c>
      <c r="R48" s="24">
        <v>37.915222</v>
      </c>
      <c r="S48" s="24">
        <v>37.876491999999999</v>
      </c>
      <c r="T48" s="24">
        <v>37.832092000000003</v>
      </c>
      <c r="U48" s="24">
        <v>37.795918</v>
      </c>
      <c r="V48" s="24">
        <v>37.767181000000001</v>
      </c>
      <c r="W48" s="24">
        <v>37.7453</v>
      </c>
      <c r="X48" s="24">
        <v>37.724421999999997</v>
      </c>
      <c r="Y48" s="24">
        <v>37.710087000000001</v>
      </c>
      <c r="Z48" s="24">
        <v>37.694431000000002</v>
      </c>
      <c r="AA48" s="24">
        <v>37.693241</v>
      </c>
      <c r="AB48" s="24">
        <v>37.695774</v>
      </c>
      <c r="AC48" s="24">
        <v>37.697265999999999</v>
      </c>
      <c r="AD48" s="24">
        <v>37.700221999999997</v>
      </c>
      <c r="AE48" s="24">
        <v>37.707431999999997</v>
      </c>
      <c r="AF48" s="24">
        <v>37.714675999999997</v>
      </c>
      <c r="AG48" s="24">
        <v>37.725043999999997</v>
      </c>
      <c r="AH48" s="24">
        <v>37.738250999999998</v>
      </c>
      <c r="AI48" s="24">
        <v>37.753452000000003</v>
      </c>
      <c r="AJ48" s="24">
        <v>37.749588000000003</v>
      </c>
      <c r="AK48" s="25">
        <v>-3.0000000000000001E-3</v>
      </c>
    </row>
    <row r="49" spans="1:37" ht="15" customHeight="1">
      <c r="A49" s="4" t="s">
        <v>232</v>
      </c>
      <c r="B49" s="24" t="s">
        <v>125</v>
      </c>
      <c r="C49" s="24" t="s">
        <v>233</v>
      </c>
      <c r="D49" s="24" t="s">
        <v>234</v>
      </c>
      <c r="E49" s="24" t="s">
        <v>115</v>
      </c>
      <c r="F49" s="24">
        <v>37.915317999999999</v>
      </c>
      <c r="G49" s="24">
        <v>42.387596000000002</v>
      </c>
      <c r="H49" s="24">
        <v>41.705212000000003</v>
      </c>
      <c r="I49" s="24">
        <v>41.196835</v>
      </c>
      <c r="J49" s="24">
        <v>40.733314999999997</v>
      </c>
      <c r="K49" s="24">
        <v>40.411026</v>
      </c>
      <c r="L49" s="24">
        <v>40.123524000000003</v>
      </c>
      <c r="M49" s="24">
        <v>39.844996999999999</v>
      </c>
      <c r="N49" s="24">
        <v>39.614215999999999</v>
      </c>
      <c r="O49" s="24">
        <v>39.434005999999997</v>
      </c>
      <c r="P49" s="24">
        <v>39.294353000000001</v>
      </c>
      <c r="Q49" s="24">
        <v>39.186714000000002</v>
      </c>
      <c r="R49" s="24">
        <v>39.113522000000003</v>
      </c>
      <c r="S49" s="24">
        <v>39.062049999999999</v>
      </c>
      <c r="T49" s="24">
        <v>39.006435000000003</v>
      </c>
      <c r="U49" s="24">
        <v>38.961903</v>
      </c>
      <c r="V49" s="24">
        <v>38.925545</v>
      </c>
      <c r="W49" s="24">
        <v>38.896625999999998</v>
      </c>
      <c r="X49" s="24">
        <v>38.870544000000002</v>
      </c>
      <c r="Y49" s="24">
        <v>38.851646000000002</v>
      </c>
      <c r="Z49" s="24">
        <v>38.831566000000002</v>
      </c>
      <c r="AA49" s="24">
        <v>38.829487</v>
      </c>
      <c r="AB49" s="24">
        <v>38.830883</v>
      </c>
      <c r="AC49" s="24">
        <v>38.831454999999998</v>
      </c>
      <c r="AD49" s="24">
        <v>38.833424000000001</v>
      </c>
      <c r="AE49" s="24">
        <v>38.839320999999998</v>
      </c>
      <c r="AF49" s="24">
        <v>38.845325000000003</v>
      </c>
      <c r="AG49" s="24">
        <v>38.854281999999998</v>
      </c>
      <c r="AH49" s="24">
        <v>38.865893999999997</v>
      </c>
      <c r="AI49" s="24">
        <v>38.879421000000001</v>
      </c>
      <c r="AJ49" s="24">
        <v>38.873725999999998</v>
      </c>
      <c r="AK49" s="25">
        <v>-3.0000000000000001E-3</v>
      </c>
    </row>
    <row r="50" spans="1:37" ht="15" customHeight="1">
      <c r="A50" s="4" t="s">
        <v>235</v>
      </c>
      <c r="B50" s="24" t="s">
        <v>129</v>
      </c>
      <c r="C50" s="24" t="s">
        <v>236</v>
      </c>
      <c r="D50" s="24" t="s">
        <v>237</v>
      </c>
      <c r="E50" s="24" t="s">
        <v>115</v>
      </c>
      <c r="F50" s="24">
        <v>47.7742</v>
      </c>
      <c r="G50" s="24">
        <v>51.238585999999998</v>
      </c>
      <c r="H50" s="24">
        <v>50.429554000000003</v>
      </c>
      <c r="I50" s="24">
        <v>49.785319999999999</v>
      </c>
      <c r="J50" s="24">
        <v>49.181697999999997</v>
      </c>
      <c r="K50" s="24">
        <v>48.742016</v>
      </c>
      <c r="L50" s="24">
        <v>48.337231000000003</v>
      </c>
      <c r="M50" s="24">
        <v>47.952137</v>
      </c>
      <c r="N50" s="24">
        <v>47.625340000000001</v>
      </c>
      <c r="O50" s="24">
        <v>47.366089000000002</v>
      </c>
      <c r="P50" s="24">
        <v>47.163680999999997</v>
      </c>
      <c r="Q50" s="24">
        <v>47.006664000000001</v>
      </c>
      <c r="R50" s="24">
        <v>46.894188</v>
      </c>
      <c r="S50" s="24">
        <v>46.813189999999999</v>
      </c>
      <c r="T50" s="24">
        <v>46.731811999999998</v>
      </c>
      <c r="U50" s="24">
        <v>46.664203999999998</v>
      </c>
      <c r="V50" s="24">
        <v>46.608970999999997</v>
      </c>
      <c r="W50" s="24">
        <v>46.563549000000002</v>
      </c>
      <c r="X50" s="24">
        <v>46.521988</v>
      </c>
      <c r="Y50" s="24">
        <v>46.487597999999998</v>
      </c>
      <c r="Z50" s="24">
        <v>46.452950000000001</v>
      </c>
      <c r="AA50" s="24">
        <v>46.444282999999999</v>
      </c>
      <c r="AB50" s="24">
        <v>46.439213000000002</v>
      </c>
      <c r="AC50" s="24">
        <v>46.433993999999998</v>
      </c>
      <c r="AD50" s="24">
        <v>46.430447000000001</v>
      </c>
      <c r="AE50" s="24">
        <v>46.430644999999998</v>
      </c>
      <c r="AF50" s="24">
        <v>46.431277999999999</v>
      </c>
      <c r="AG50" s="24">
        <v>46.434649999999998</v>
      </c>
      <c r="AH50" s="24">
        <v>46.440734999999997</v>
      </c>
      <c r="AI50" s="24">
        <v>46.448749999999997</v>
      </c>
      <c r="AJ50" s="24">
        <v>46.437744000000002</v>
      </c>
      <c r="AK50" s="25">
        <v>-3.0000000000000001E-3</v>
      </c>
    </row>
    <row r="51" spans="1:37" ht="15" customHeight="1">
      <c r="A51" s="4" t="s">
        <v>238</v>
      </c>
      <c r="B51" s="24" t="s">
        <v>133</v>
      </c>
      <c r="C51" s="24" t="s">
        <v>239</v>
      </c>
      <c r="D51" s="24" t="s">
        <v>240</v>
      </c>
      <c r="E51" s="24" t="s">
        <v>115</v>
      </c>
      <c r="F51" s="24">
        <v>115.682091</v>
      </c>
      <c r="G51" s="24">
        <v>111.97803500000001</v>
      </c>
      <c r="H51" s="24">
        <v>111.21631600000001</v>
      </c>
      <c r="I51" s="24">
        <v>110.579987</v>
      </c>
      <c r="J51" s="24">
        <v>109.95180499999999</v>
      </c>
      <c r="K51" s="24">
        <v>109.559555</v>
      </c>
      <c r="L51" s="24">
        <v>109.22807299999999</v>
      </c>
      <c r="M51" s="24">
        <v>108.878433</v>
      </c>
      <c r="N51" s="24">
        <v>108.553909</v>
      </c>
      <c r="O51" s="24">
        <v>108.29583700000001</v>
      </c>
      <c r="P51" s="24">
        <v>108.093079</v>
      </c>
      <c r="Q51" s="24">
        <v>107.93662999999999</v>
      </c>
      <c r="R51" s="24">
        <v>107.824005</v>
      </c>
      <c r="S51" s="24">
        <v>107.741058</v>
      </c>
      <c r="T51" s="24">
        <v>107.660286</v>
      </c>
      <c r="U51" s="24">
        <v>107.594505</v>
      </c>
      <c r="V51" s="24">
        <v>107.540047</v>
      </c>
      <c r="W51" s="24">
        <v>107.49379</v>
      </c>
      <c r="X51" s="24">
        <v>107.45114100000001</v>
      </c>
      <c r="Y51" s="24">
        <v>107.41497</v>
      </c>
      <c r="Z51" s="24">
        <v>107.378601</v>
      </c>
      <c r="AA51" s="24">
        <v>107.368584</v>
      </c>
      <c r="AB51" s="24">
        <v>107.36161800000001</v>
      </c>
      <c r="AC51" s="24">
        <v>107.354607</v>
      </c>
      <c r="AD51" s="24">
        <v>107.34968600000001</v>
      </c>
      <c r="AE51" s="24">
        <v>107.348305</v>
      </c>
      <c r="AF51" s="24">
        <v>107.347801</v>
      </c>
      <c r="AG51" s="24">
        <v>107.349586</v>
      </c>
      <c r="AH51" s="24">
        <v>107.35414900000001</v>
      </c>
      <c r="AI51" s="24">
        <v>107.360382</v>
      </c>
      <c r="AJ51" s="24">
        <v>107.346886</v>
      </c>
      <c r="AK51" s="25">
        <v>-1E-3</v>
      </c>
    </row>
    <row r="52" spans="1:37" ht="15" customHeight="1">
      <c r="A52" s="4" t="s">
        <v>241</v>
      </c>
      <c r="B52" s="24" t="s">
        <v>137</v>
      </c>
      <c r="C52" s="24" t="s">
        <v>242</v>
      </c>
      <c r="D52" s="24" t="s">
        <v>243</v>
      </c>
      <c r="E52" s="24" t="s">
        <v>115</v>
      </c>
      <c r="F52" s="24">
        <v>33.860396999999999</v>
      </c>
      <c r="G52" s="24">
        <v>38.611069000000001</v>
      </c>
      <c r="H52" s="24">
        <v>38.017822000000002</v>
      </c>
      <c r="I52" s="24">
        <v>37.579490999999997</v>
      </c>
      <c r="J52" s="24">
        <v>37.220638000000001</v>
      </c>
      <c r="K52" s="24">
        <v>36.962128</v>
      </c>
      <c r="L52" s="24">
        <v>36.805016000000002</v>
      </c>
      <c r="M52" s="24">
        <v>36.611030999999997</v>
      </c>
      <c r="N52" s="24">
        <v>36.451583999999997</v>
      </c>
      <c r="O52" s="24">
        <v>36.328116999999999</v>
      </c>
      <c r="P52" s="24">
        <v>36.231853000000001</v>
      </c>
      <c r="Q52" s="24">
        <v>36.155684999999998</v>
      </c>
      <c r="R52" s="24">
        <v>36.101311000000003</v>
      </c>
      <c r="S52" s="24">
        <v>36.062182999999997</v>
      </c>
      <c r="T52" s="24">
        <v>36.013579999999997</v>
      </c>
      <c r="U52" s="24">
        <v>35.971138000000003</v>
      </c>
      <c r="V52" s="24">
        <v>35.935799000000003</v>
      </c>
      <c r="W52" s="24">
        <v>35.906238999999999</v>
      </c>
      <c r="X52" s="24">
        <v>35.878239000000001</v>
      </c>
      <c r="Y52" s="24">
        <v>35.854869999999998</v>
      </c>
      <c r="Z52" s="24">
        <v>35.832424000000003</v>
      </c>
      <c r="AA52" s="24">
        <v>35.820259</v>
      </c>
      <c r="AB52" s="24">
        <v>35.810844000000003</v>
      </c>
      <c r="AC52" s="24">
        <v>35.802258000000002</v>
      </c>
      <c r="AD52" s="24">
        <v>35.795124000000001</v>
      </c>
      <c r="AE52" s="24">
        <v>35.790923999999997</v>
      </c>
      <c r="AF52" s="24">
        <v>35.787407000000002</v>
      </c>
      <c r="AG52" s="24">
        <v>35.786521999999998</v>
      </c>
      <c r="AH52" s="24">
        <v>35.787647</v>
      </c>
      <c r="AI52" s="24">
        <v>35.790759999999999</v>
      </c>
      <c r="AJ52" s="24">
        <v>35.774410000000003</v>
      </c>
      <c r="AK52" s="25">
        <v>-3.0000000000000001E-3</v>
      </c>
    </row>
    <row r="53" spans="1:37" ht="15" customHeight="1">
      <c r="A53" s="4" t="s">
        <v>244</v>
      </c>
      <c r="B53" s="24" t="s">
        <v>141</v>
      </c>
      <c r="C53" s="24" t="s">
        <v>245</v>
      </c>
      <c r="D53" s="24" t="s">
        <v>246</v>
      </c>
      <c r="E53" s="24" t="s">
        <v>115</v>
      </c>
      <c r="F53" s="24">
        <v>43.334721000000002</v>
      </c>
      <c r="G53" s="24">
        <v>51.217030000000001</v>
      </c>
      <c r="H53" s="24">
        <v>50.541885000000001</v>
      </c>
      <c r="I53" s="24">
        <v>50.023701000000003</v>
      </c>
      <c r="J53" s="24">
        <v>49.597042000000002</v>
      </c>
      <c r="K53" s="24">
        <v>49.281737999999997</v>
      </c>
      <c r="L53" s="24">
        <v>49.056995000000001</v>
      </c>
      <c r="M53" s="24">
        <v>48.819434999999999</v>
      </c>
      <c r="N53" s="24">
        <v>48.623671999999999</v>
      </c>
      <c r="O53" s="24">
        <v>48.468997999999999</v>
      </c>
      <c r="P53" s="24">
        <v>48.346615</v>
      </c>
      <c r="Q53" s="24">
        <v>48.248837000000002</v>
      </c>
      <c r="R53" s="24">
        <v>48.176459999999999</v>
      </c>
      <c r="S53" s="24">
        <v>48.122062999999997</v>
      </c>
      <c r="T53" s="24">
        <v>48.059699999999999</v>
      </c>
      <c r="U53" s="24">
        <v>48.004218999999999</v>
      </c>
      <c r="V53" s="24">
        <v>47.956252999999997</v>
      </c>
      <c r="W53" s="24">
        <v>47.91478</v>
      </c>
      <c r="X53" s="24">
        <v>47.875973000000002</v>
      </c>
      <c r="Y53" s="24">
        <v>47.841850000000001</v>
      </c>
      <c r="Z53" s="24">
        <v>47.808968</v>
      </c>
      <c r="AA53" s="24">
        <v>47.788440999999999</v>
      </c>
      <c r="AB53" s="24">
        <v>47.771107000000001</v>
      </c>
      <c r="AC53" s="24">
        <v>47.755713999999998</v>
      </c>
      <c r="AD53" s="24">
        <v>47.742148999999998</v>
      </c>
      <c r="AE53" s="24">
        <v>47.731358</v>
      </c>
      <c r="AF53" s="24">
        <v>47.721519000000001</v>
      </c>
      <c r="AG53" s="24">
        <v>47.714722000000002</v>
      </c>
      <c r="AH53" s="24">
        <v>47.709549000000003</v>
      </c>
      <c r="AI53" s="24">
        <v>47.706814000000001</v>
      </c>
      <c r="AJ53" s="24">
        <v>47.684547000000002</v>
      </c>
      <c r="AK53" s="25">
        <v>-2E-3</v>
      </c>
    </row>
    <row r="54" spans="1:37" ht="15" customHeight="1">
      <c r="A54" s="4" t="s">
        <v>247</v>
      </c>
      <c r="B54" s="24" t="s">
        <v>145</v>
      </c>
      <c r="C54" s="24" t="s">
        <v>248</v>
      </c>
      <c r="D54" s="24" t="s">
        <v>249</v>
      </c>
      <c r="E54" s="24" t="s">
        <v>115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6" t="s">
        <v>178</v>
      </c>
    </row>
    <row r="55" spans="1:37" ht="15" customHeight="1">
      <c r="A55" s="4" t="s">
        <v>250</v>
      </c>
      <c r="B55" s="24" t="s">
        <v>149</v>
      </c>
      <c r="C55" s="24" t="s">
        <v>251</v>
      </c>
      <c r="D55" s="24" t="s">
        <v>252</v>
      </c>
      <c r="E55" s="24" t="s">
        <v>115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6" t="s">
        <v>178</v>
      </c>
    </row>
    <row r="56" spans="1:37" ht="15" customHeight="1">
      <c r="A56" s="4"/>
      <c r="B56" s="24" t="s">
        <v>153</v>
      </c>
      <c r="C56" s="24" t="s">
        <v>253</v>
      </c>
      <c r="D56" s="24" t="s">
        <v>254</v>
      </c>
      <c r="E56" s="24" t="s">
        <v>115</v>
      </c>
      <c r="F56" s="24">
        <v>42.860320999999999</v>
      </c>
      <c r="G56" s="24">
        <v>41.882866</v>
      </c>
      <c r="H56" s="24">
        <v>41.261814000000001</v>
      </c>
      <c r="I56" s="24">
        <v>40.881656999999997</v>
      </c>
      <c r="J56" s="24">
        <v>40.593829999999997</v>
      </c>
      <c r="K56" s="24">
        <v>40.408805999999998</v>
      </c>
      <c r="L56" s="24">
        <v>40.198830000000001</v>
      </c>
      <c r="M56" s="24">
        <v>40.030006</v>
      </c>
      <c r="N56" s="24">
        <v>39.919227999999997</v>
      </c>
      <c r="O56" s="24">
        <v>39.817706999999999</v>
      </c>
      <c r="P56" s="24">
        <v>39.736781999999998</v>
      </c>
      <c r="Q56" s="24">
        <v>39.676918000000001</v>
      </c>
      <c r="R56" s="24">
        <v>39.638359000000001</v>
      </c>
      <c r="S56" s="24">
        <v>39.621174000000003</v>
      </c>
      <c r="T56" s="24">
        <v>39.546982</v>
      </c>
      <c r="U56" s="24">
        <v>39.471984999999997</v>
      </c>
      <c r="V56" s="24">
        <v>39.406165999999999</v>
      </c>
      <c r="W56" s="24">
        <v>39.346229999999998</v>
      </c>
      <c r="X56" s="24">
        <v>39.290024000000003</v>
      </c>
      <c r="Y56" s="24">
        <v>39.238491000000003</v>
      </c>
      <c r="Z56" s="24">
        <v>39.188724999999998</v>
      </c>
      <c r="AA56" s="24">
        <v>39.156737999999997</v>
      </c>
      <c r="AB56" s="24">
        <v>39.127411000000002</v>
      </c>
      <c r="AC56" s="24">
        <v>39.099556</v>
      </c>
      <c r="AD56" s="24">
        <v>39.073338</v>
      </c>
      <c r="AE56" s="24">
        <v>39.049396999999999</v>
      </c>
      <c r="AF56" s="24">
        <v>39.026836000000003</v>
      </c>
      <c r="AG56" s="24">
        <v>39.006500000000003</v>
      </c>
      <c r="AH56" s="24">
        <v>38.987960999999999</v>
      </c>
      <c r="AI56" s="24">
        <v>38.971375000000002</v>
      </c>
      <c r="AJ56" s="24">
        <v>38.949654000000002</v>
      </c>
      <c r="AK56" s="25">
        <v>-3.0000000000000001E-3</v>
      </c>
    </row>
    <row r="57" spans="1:37" ht="15" customHeight="1">
      <c r="A57" s="4"/>
      <c r="B57" s="24" t="s">
        <v>157</v>
      </c>
      <c r="C57" s="24" t="s">
        <v>255</v>
      </c>
      <c r="D57" s="24" t="s">
        <v>256</v>
      </c>
      <c r="E57" s="24" t="s">
        <v>115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6" t="s">
        <v>178</v>
      </c>
    </row>
    <row r="58" spans="1:37" ht="15" customHeight="1">
      <c r="B58" s="24" t="s">
        <v>160</v>
      </c>
      <c r="C58" s="24" t="s">
        <v>257</v>
      </c>
      <c r="D58" s="24" t="s">
        <v>258</v>
      </c>
      <c r="E58" s="24" t="s">
        <v>115</v>
      </c>
      <c r="F58" s="24">
        <v>45.947495000000004</v>
      </c>
      <c r="G58" s="24">
        <v>55.956955000000001</v>
      </c>
      <c r="H58" s="24">
        <v>55.191639000000002</v>
      </c>
      <c r="I58" s="24">
        <v>54.568866999999997</v>
      </c>
      <c r="J58" s="24">
        <v>54.056679000000003</v>
      </c>
      <c r="K58" s="24">
        <v>53.618335999999999</v>
      </c>
      <c r="L58" s="24">
        <v>53.253517000000002</v>
      </c>
      <c r="M58" s="24">
        <v>52.952086999999999</v>
      </c>
      <c r="N58" s="24">
        <v>52.712905999999997</v>
      </c>
      <c r="O58" s="24">
        <v>52.527878000000001</v>
      </c>
      <c r="P58" s="24">
        <v>52.389750999999997</v>
      </c>
      <c r="Q58" s="24">
        <v>52.289237999999997</v>
      </c>
      <c r="R58" s="24">
        <v>52.220241999999999</v>
      </c>
      <c r="S58" s="24">
        <v>52.175517999999997</v>
      </c>
      <c r="T58" s="24">
        <v>52.081940000000003</v>
      </c>
      <c r="U58" s="24">
        <v>51.987811999999998</v>
      </c>
      <c r="V58" s="24">
        <v>51.904797000000002</v>
      </c>
      <c r="W58" s="24">
        <v>51.828522</v>
      </c>
      <c r="X58" s="24">
        <v>51.756435000000003</v>
      </c>
      <c r="Y58" s="24">
        <v>51.688231999999999</v>
      </c>
      <c r="Z58" s="24">
        <v>51.623233999999997</v>
      </c>
      <c r="AA58" s="24">
        <v>51.576526999999999</v>
      </c>
      <c r="AB58" s="24">
        <v>51.532142999999998</v>
      </c>
      <c r="AC58" s="24">
        <v>51.490025000000003</v>
      </c>
      <c r="AD58" s="24">
        <v>51.449874999999999</v>
      </c>
      <c r="AE58" s="24">
        <v>51.411766</v>
      </c>
      <c r="AF58" s="24">
        <v>51.375629000000004</v>
      </c>
      <c r="AG58" s="24">
        <v>51.341816000000001</v>
      </c>
      <c r="AH58" s="24">
        <v>51.310161999999998</v>
      </c>
      <c r="AI58" s="24">
        <v>51.280738999999997</v>
      </c>
      <c r="AJ58" s="24">
        <v>51.246558999999998</v>
      </c>
      <c r="AK58" s="25">
        <v>-3.0000000000000001E-3</v>
      </c>
    </row>
    <row r="59" spans="1:37" ht="15" customHeight="1">
      <c r="B59" s="24" t="s">
        <v>163</v>
      </c>
      <c r="C59" s="24" t="s">
        <v>259</v>
      </c>
      <c r="D59" s="24" t="s">
        <v>260</v>
      </c>
      <c r="E59" s="24" t="s">
        <v>115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0</v>
      </c>
      <c r="AE59" s="24">
        <v>0</v>
      </c>
      <c r="AF59" s="24">
        <v>0</v>
      </c>
      <c r="AG59" s="24">
        <v>0</v>
      </c>
      <c r="AH59" s="24">
        <v>0</v>
      </c>
      <c r="AI59" s="24">
        <v>0</v>
      </c>
      <c r="AJ59" s="24">
        <v>0</v>
      </c>
      <c r="AK59" s="26" t="s">
        <v>178</v>
      </c>
    </row>
    <row r="60" spans="1:37" ht="15" customHeight="1">
      <c r="A60" s="4" t="s">
        <v>261</v>
      </c>
      <c r="B60" s="24" t="s">
        <v>166</v>
      </c>
      <c r="C60" s="24" t="s">
        <v>262</v>
      </c>
      <c r="D60" s="24" t="s">
        <v>263</v>
      </c>
      <c r="E60" s="24" t="s">
        <v>115</v>
      </c>
      <c r="F60" s="24">
        <v>38.025058999999999</v>
      </c>
      <c r="G60" s="24">
        <v>39.863739000000002</v>
      </c>
      <c r="H60" s="24">
        <v>39.304049999999997</v>
      </c>
      <c r="I60" s="24">
        <v>38.918987000000001</v>
      </c>
      <c r="J60" s="24">
        <v>38.623900999999996</v>
      </c>
      <c r="K60" s="24">
        <v>38.389831999999998</v>
      </c>
      <c r="L60" s="24">
        <v>38.193905000000001</v>
      </c>
      <c r="M60" s="24">
        <v>38.041504000000003</v>
      </c>
      <c r="N60" s="24">
        <v>37.934544000000002</v>
      </c>
      <c r="O60" s="24">
        <v>37.861007999999998</v>
      </c>
      <c r="P60" s="24">
        <v>37.811847999999998</v>
      </c>
      <c r="Q60" s="24">
        <v>37.782626999999998</v>
      </c>
      <c r="R60" s="24">
        <v>37.773705</v>
      </c>
      <c r="S60" s="24">
        <v>37.779910999999998</v>
      </c>
      <c r="T60" s="24">
        <v>37.729838999999998</v>
      </c>
      <c r="U60" s="24">
        <v>37.675297</v>
      </c>
      <c r="V60" s="24">
        <v>37.628211999999998</v>
      </c>
      <c r="W60" s="24">
        <v>37.58466</v>
      </c>
      <c r="X60" s="24">
        <v>37.542175</v>
      </c>
      <c r="Y60" s="24">
        <v>37.503342000000004</v>
      </c>
      <c r="Z60" s="24">
        <v>37.465614000000002</v>
      </c>
      <c r="AA60" s="24">
        <v>37.437663999999998</v>
      </c>
      <c r="AB60" s="24">
        <v>37.411918999999997</v>
      </c>
      <c r="AC60" s="24">
        <v>37.386947999999997</v>
      </c>
      <c r="AD60" s="24">
        <v>37.363205000000001</v>
      </c>
      <c r="AE60" s="24">
        <v>37.341636999999999</v>
      </c>
      <c r="AF60" s="24">
        <v>37.321193999999998</v>
      </c>
      <c r="AG60" s="24">
        <v>37.303379</v>
      </c>
      <c r="AH60" s="24">
        <v>37.287300000000002</v>
      </c>
      <c r="AI60" s="24">
        <v>37.273246999999998</v>
      </c>
      <c r="AJ60" s="24">
        <v>37.253962999999999</v>
      </c>
      <c r="AK60" s="25">
        <v>-2E-3</v>
      </c>
    </row>
    <row r="61" spans="1:37" ht="15" customHeight="1">
      <c r="A61" s="4" t="s">
        <v>264</v>
      </c>
      <c r="B61" s="24" t="s">
        <v>169</v>
      </c>
      <c r="C61" s="24" t="s">
        <v>265</v>
      </c>
      <c r="D61" s="24" t="s">
        <v>266</v>
      </c>
      <c r="E61" s="24" t="s">
        <v>115</v>
      </c>
      <c r="F61" s="24">
        <v>51.534495999999997</v>
      </c>
      <c r="G61" s="24">
        <v>54.203845999999999</v>
      </c>
      <c r="H61" s="24">
        <v>53.530647000000002</v>
      </c>
      <c r="I61" s="24">
        <v>53.037796</v>
      </c>
      <c r="J61" s="24">
        <v>52.642437000000001</v>
      </c>
      <c r="K61" s="24">
        <v>52.349753999999997</v>
      </c>
      <c r="L61" s="24">
        <v>52.101706999999998</v>
      </c>
      <c r="M61" s="24">
        <v>51.903877000000001</v>
      </c>
      <c r="N61" s="24">
        <v>51.753258000000002</v>
      </c>
      <c r="O61" s="24">
        <v>51.641421999999999</v>
      </c>
      <c r="P61" s="24">
        <v>51.561737000000001</v>
      </c>
      <c r="Q61" s="24">
        <v>51.507496000000003</v>
      </c>
      <c r="R61" s="24">
        <v>51.476601000000002</v>
      </c>
      <c r="S61" s="24">
        <v>51.465172000000003</v>
      </c>
      <c r="T61" s="24">
        <v>51.400238000000002</v>
      </c>
      <c r="U61" s="24">
        <v>51.331806</v>
      </c>
      <c r="V61" s="24">
        <v>51.271233000000002</v>
      </c>
      <c r="W61" s="24">
        <v>51.216186999999998</v>
      </c>
      <c r="X61" s="24">
        <v>51.160865999999999</v>
      </c>
      <c r="Y61" s="24">
        <v>51.112338999999999</v>
      </c>
      <c r="Z61" s="24">
        <v>51.065407</v>
      </c>
      <c r="AA61" s="24">
        <v>51.030479</v>
      </c>
      <c r="AB61" s="24">
        <v>50.998131000000001</v>
      </c>
      <c r="AC61" s="24">
        <v>50.967064000000001</v>
      </c>
      <c r="AD61" s="24">
        <v>50.937275</v>
      </c>
      <c r="AE61" s="24">
        <v>50.910091000000001</v>
      </c>
      <c r="AF61" s="24">
        <v>50.884151000000003</v>
      </c>
      <c r="AG61" s="24">
        <v>50.861206000000003</v>
      </c>
      <c r="AH61" s="24">
        <v>50.840366000000003</v>
      </c>
      <c r="AI61" s="24">
        <v>50.822006000000002</v>
      </c>
      <c r="AJ61" s="24">
        <v>50.798659999999998</v>
      </c>
      <c r="AK61" s="25">
        <v>-2E-3</v>
      </c>
    </row>
    <row r="62" spans="1:37" ht="15" customHeight="1">
      <c r="A62" s="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5"/>
    </row>
    <row r="63" spans="1:37" ht="15" customHeight="1">
      <c r="A63" s="4" t="s">
        <v>267</v>
      </c>
      <c r="B63" s="28" t="s">
        <v>268</v>
      </c>
      <c r="C63" s="24"/>
      <c r="D63" s="24" t="s">
        <v>269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pans="1:37" ht="15" customHeight="1">
      <c r="A64" s="4" t="s">
        <v>270</v>
      </c>
      <c r="B64" s="24" t="s">
        <v>112</v>
      </c>
      <c r="C64" s="24" t="s">
        <v>271</v>
      </c>
      <c r="D64" s="24" t="s">
        <v>272</v>
      </c>
      <c r="E64" s="24" t="s">
        <v>115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0</v>
      </c>
      <c r="AK64" s="26" t="s">
        <v>178</v>
      </c>
    </row>
    <row r="65" spans="1:37" ht="15" customHeight="1">
      <c r="A65" s="4" t="s">
        <v>273</v>
      </c>
      <c r="B65" s="24" t="s">
        <v>117</v>
      </c>
      <c r="C65" s="24" t="s">
        <v>274</v>
      </c>
      <c r="D65" s="24" t="s">
        <v>275</v>
      </c>
      <c r="E65" s="24" t="s">
        <v>115</v>
      </c>
      <c r="F65" s="24">
        <v>53.303711</v>
      </c>
      <c r="G65" s="24">
        <v>50.087851999999998</v>
      </c>
      <c r="H65" s="24">
        <v>49.322741999999998</v>
      </c>
      <c r="I65" s="24">
        <v>48.749282999999998</v>
      </c>
      <c r="J65" s="24">
        <v>48.194209999999998</v>
      </c>
      <c r="K65" s="24">
        <v>48.032505</v>
      </c>
      <c r="L65" s="24">
        <v>47.855243999999999</v>
      </c>
      <c r="M65" s="24">
        <v>47.623615000000001</v>
      </c>
      <c r="N65" s="24">
        <v>47.396500000000003</v>
      </c>
      <c r="O65" s="24">
        <v>47.219329999999999</v>
      </c>
      <c r="P65" s="24">
        <v>47.077590999999998</v>
      </c>
      <c r="Q65" s="24">
        <v>46.963096999999998</v>
      </c>
      <c r="R65" s="24">
        <v>46.880676000000001</v>
      </c>
      <c r="S65" s="24">
        <v>46.819546000000003</v>
      </c>
      <c r="T65" s="24">
        <v>46.751987</v>
      </c>
      <c r="U65" s="24">
        <v>46.693699000000002</v>
      </c>
      <c r="V65" s="24">
        <v>46.644112</v>
      </c>
      <c r="W65" s="24">
        <v>46.601031999999996</v>
      </c>
      <c r="X65" s="24">
        <v>46.561092000000002</v>
      </c>
      <c r="Y65" s="24">
        <v>46.529232</v>
      </c>
      <c r="Z65" s="24">
        <v>46.497467</v>
      </c>
      <c r="AA65" s="24">
        <v>46.480946000000003</v>
      </c>
      <c r="AB65" s="24">
        <v>46.469250000000002</v>
      </c>
      <c r="AC65" s="24">
        <v>46.457253000000001</v>
      </c>
      <c r="AD65" s="24">
        <v>46.447764999999997</v>
      </c>
      <c r="AE65" s="24">
        <v>46.443268000000003</v>
      </c>
      <c r="AF65" s="24">
        <v>46.439636</v>
      </c>
      <c r="AG65" s="24">
        <v>46.439041000000003</v>
      </c>
      <c r="AH65" s="24">
        <v>46.441867999999999</v>
      </c>
      <c r="AI65" s="24">
        <v>46.446888000000001</v>
      </c>
      <c r="AJ65" s="24">
        <v>46.433083000000003</v>
      </c>
      <c r="AK65" s="25">
        <v>-3.0000000000000001E-3</v>
      </c>
    </row>
    <row r="66" spans="1:37" ht="15" customHeight="1">
      <c r="A66" s="4" t="s">
        <v>276</v>
      </c>
      <c r="B66" s="24" t="s">
        <v>121</v>
      </c>
      <c r="C66" s="24" t="s">
        <v>277</v>
      </c>
      <c r="D66" s="24" t="s">
        <v>278</v>
      </c>
      <c r="E66" s="24" t="s">
        <v>115</v>
      </c>
      <c r="F66" s="24">
        <v>42.102722</v>
      </c>
      <c r="G66" s="24">
        <v>42.543579000000001</v>
      </c>
      <c r="H66" s="24">
        <v>41.728980999999997</v>
      </c>
      <c r="I66" s="24">
        <v>41.149203999999997</v>
      </c>
      <c r="J66" s="24">
        <v>40.671768</v>
      </c>
      <c r="K66" s="24">
        <v>40.318545999999998</v>
      </c>
      <c r="L66" s="24">
        <v>40.076934999999999</v>
      </c>
      <c r="M66" s="24">
        <v>39.797359</v>
      </c>
      <c r="N66" s="24">
        <v>39.564545000000003</v>
      </c>
      <c r="O66" s="24">
        <v>39.382098999999997</v>
      </c>
      <c r="P66" s="24">
        <v>39.236899999999999</v>
      </c>
      <c r="Q66" s="24">
        <v>39.119652000000002</v>
      </c>
      <c r="R66" s="24">
        <v>39.035496000000002</v>
      </c>
      <c r="S66" s="24">
        <v>38.973820000000003</v>
      </c>
      <c r="T66" s="24">
        <v>38.906253999999997</v>
      </c>
      <c r="U66" s="24">
        <v>38.848540999999997</v>
      </c>
      <c r="V66" s="24">
        <v>38.799629000000003</v>
      </c>
      <c r="W66" s="24">
        <v>38.758678000000003</v>
      </c>
      <c r="X66" s="24">
        <v>38.720001000000003</v>
      </c>
      <c r="Y66" s="24">
        <v>38.689216999999999</v>
      </c>
      <c r="Z66" s="24">
        <v>38.658112000000003</v>
      </c>
      <c r="AA66" s="24">
        <v>38.642341999999999</v>
      </c>
      <c r="AB66" s="24">
        <v>38.631317000000003</v>
      </c>
      <c r="AC66" s="24">
        <v>38.619945999999999</v>
      </c>
      <c r="AD66" s="24">
        <v>38.610816999999997</v>
      </c>
      <c r="AE66" s="24">
        <v>38.606617</v>
      </c>
      <c r="AF66" s="24">
        <v>38.603057999999997</v>
      </c>
      <c r="AG66" s="24">
        <v>38.603008000000003</v>
      </c>
      <c r="AH66" s="24">
        <v>38.606422000000002</v>
      </c>
      <c r="AI66" s="24">
        <v>38.612296999999998</v>
      </c>
      <c r="AJ66" s="24">
        <v>38.599559999999997</v>
      </c>
      <c r="AK66" s="25">
        <v>-3.0000000000000001E-3</v>
      </c>
    </row>
    <row r="67" spans="1:37" ht="15" customHeight="1">
      <c r="A67" s="4" t="s">
        <v>279</v>
      </c>
      <c r="B67" s="24" t="s">
        <v>125</v>
      </c>
      <c r="C67" s="24" t="s">
        <v>280</v>
      </c>
      <c r="D67" s="24" t="s">
        <v>281</v>
      </c>
      <c r="E67" s="24" t="s">
        <v>115</v>
      </c>
      <c r="F67" s="24">
        <v>41.473103000000002</v>
      </c>
      <c r="G67" s="24">
        <v>43.895831999999999</v>
      </c>
      <c r="H67" s="24">
        <v>43.085377000000001</v>
      </c>
      <c r="I67" s="24">
        <v>42.477947</v>
      </c>
      <c r="J67" s="24">
        <v>41.941054999999999</v>
      </c>
      <c r="K67" s="24">
        <v>41.556583000000003</v>
      </c>
      <c r="L67" s="24">
        <v>41.216434</v>
      </c>
      <c r="M67" s="24">
        <v>40.899543999999999</v>
      </c>
      <c r="N67" s="24">
        <v>40.636208000000003</v>
      </c>
      <c r="O67" s="24">
        <v>40.428958999999999</v>
      </c>
      <c r="P67" s="24">
        <v>40.264847000000003</v>
      </c>
      <c r="Q67" s="24">
        <v>40.134224000000003</v>
      </c>
      <c r="R67" s="24">
        <v>40.040390000000002</v>
      </c>
      <c r="S67" s="24">
        <v>39.972233000000003</v>
      </c>
      <c r="T67" s="24">
        <v>39.900115999999997</v>
      </c>
      <c r="U67" s="24">
        <v>39.837372000000002</v>
      </c>
      <c r="V67" s="24">
        <v>39.783771999999999</v>
      </c>
      <c r="W67" s="24">
        <v>39.738689000000001</v>
      </c>
      <c r="X67" s="24">
        <v>39.697398999999997</v>
      </c>
      <c r="Y67" s="24">
        <v>39.664023999999998</v>
      </c>
      <c r="Z67" s="24">
        <v>39.630318000000003</v>
      </c>
      <c r="AA67" s="24">
        <v>39.615391000000002</v>
      </c>
      <c r="AB67" s="24">
        <v>39.605094999999999</v>
      </c>
      <c r="AC67" s="24">
        <v>39.594470999999999</v>
      </c>
      <c r="AD67" s="24">
        <v>39.586070999999997</v>
      </c>
      <c r="AE67" s="24">
        <v>39.582317000000003</v>
      </c>
      <c r="AF67" s="24">
        <v>39.579276999999998</v>
      </c>
      <c r="AG67" s="24">
        <v>39.579334000000003</v>
      </c>
      <c r="AH67" s="24">
        <v>39.582740999999999</v>
      </c>
      <c r="AI67" s="24">
        <v>39.588332999999999</v>
      </c>
      <c r="AJ67" s="24">
        <v>39.575119000000001</v>
      </c>
      <c r="AK67" s="25">
        <v>-4.0000000000000001E-3</v>
      </c>
    </row>
    <row r="68" spans="1:37" ht="15" customHeight="1">
      <c r="A68" s="4" t="s">
        <v>282</v>
      </c>
      <c r="B68" s="24" t="s">
        <v>129</v>
      </c>
      <c r="C68" s="24" t="s">
        <v>283</v>
      </c>
      <c r="D68" s="24" t="s">
        <v>284</v>
      </c>
      <c r="E68" s="24" t="s">
        <v>115</v>
      </c>
      <c r="F68" s="24">
        <v>51.690235000000001</v>
      </c>
      <c r="G68" s="24">
        <v>53.533554000000002</v>
      </c>
      <c r="H68" s="24">
        <v>52.532352000000003</v>
      </c>
      <c r="I68" s="24">
        <v>51.737419000000003</v>
      </c>
      <c r="J68" s="24">
        <v>51.005561999999998</v>
      </c>
      <c r="K68" s="24">
        <v>50.486862000000002</v>
      </c>
      <c r="L68" s="24">
        <v>49.988838000000001</v>
      </c>
      <c r="M68" s="24">
        <v>49.541054000000003</v>
      </c>
      <c r="N68" s="24">
        <v>49.162723999999997</v>
      </c>
      <c r="O68" s="24">
        <v>48.861271000000002</v>
      </c>
      <c r="P68" s="24">
        <v>48.620421999999998</v>
      </c>
      <c r="Q68" s="24">
        <v>48.428009000000003</v>
      </c>
      <c r="R68" s="24">
        <v>48.283000999999999</v>
      </c>
      <c r="S68" s="24">
        <v>48.172252999999998</v>
      </c>
      <c r="T68" s="24">
        <v>48.064003</v>
      </c>
      <c r="U68" s="24">
        <v>47.971333000000001</v>
      </c>
      <c r="V68" s="24">
        <v>47.890953000000003</v>
      </c>
      <c r="W68" s="24">
        <v>47.819405000000003</v>
      </c>
      <c r="X68" s="24">
        <v>47.753864</v>
      </c>
      <c r="Y68" s="24">
        <v>47.697395</v>
      </c>
      <c r="Z68" s="24">
        <v>47.641731</v>
      </c>
      <c r="AA68" s="24">
        <v>47.613239</v>
      </c>
      <c r="AB68" s="24">
        <v>47.590350999999998</v>
      </c>
      <c r="AC68" s="24">
        <v>47.568184000000002</v>
      </c>
      <c r="AD68" s="24">
        <v>47.548737000000003</v>
      </c>
      <c r="AE68" s="24">
        <v>47.534027000000002</v>
      </c>
      <c r="AF68" s="24">
        <v>47.520561000000001</v>
      </c>
      <c r="AG68" s="24">
        <v>47.509903000000001</v>
      </c>
      <c r="AH68" s="24">
        <v>47.503109000000002</v>
      </c>
      <c r="AI68" s="24">
        <v>47.498626999999999</v>
      </c>
      <c r="AJ68" s="24">
        <v>47.476303000000001</v>
      </c>
      <c r="AK68" s="25">
        <v>-4.0000000000000001E-3</v>
      </c>
    </row>
    <row r="69" spans="1:37" ht="15" customHeight="1">
      <c r="A69" s="4" t="s">
        <v>285</v>
      </c>
      <c r="B69" s="24" t="s">
        <v>133</v>
      </c>
      <c r="C69" s="24" t="s">
        <v>286</v>
      </c>
      <c r="D69" s="24" t="s">
        <v>287</v>
      </c>
      <c r="E69" s="24" t="s">
        <v>115</v>
      </c>
      <c r="F69" s="24">
        <v>119.33163500000001</v>
      </c>
      <c r="G69" s="24">
        <v>113.44394699999999</v>
      </c>
      <c r="H69" s="24">
        <v>112.56214900000001</v>
      </c>
      <c r="I69" s="24">
        <v>111.824623</v>
      </c>
      <c r="J69" s="24">
        <v>111.114197</v>
      </c>
      <c r="K69" s="24">
        <v>110.755196</v>
      </c>
      <c r="L69" s="24">
        <v>110.412498</v>
      </c>
      <c r="M69" s="24">
        <v>110.015236</v>
      </c>
      <c r="N69" s="24">
        <v>109.659164</v>
      </c>
      <c r="O69" s="24">
        <v>109.374123</v>
      </c>
      <c r="P69" s="24">
        <v>109.149055</v>
      </c>
      <c r="Q69" s="24">
        <v>108.972382</v>
      </c>
      <c r="R69" s="24">
        <v>108.841537</v>
      </c>
      <c r="S69" s="24">
        <v>108.74284400000001</v>
      </c>
      <c r="T69" s="24">
        <v>108.64399</v>
      </c>
      <c r="U69" s="24">
        <v>108.55873099999999</v>
      </c>
      <c r="V69" s="24">
        <v>108.48575599999999</v>
      </c>
      <c r="W69" s="24">
        <v>108.422676</v>
      </c>
      <c r="X69" s="24">
        <v>108.364723</v>
      </c>
      <c r="Y69" s="24">
        <v>108.314331</v>
      </c>
      <c r="Z69" s="24">
        <v>108.264809</v>
      </c>
      <c r="AA69" s="24">
        <v>108.24269099999999</v>
      </c>
      <c r="AB69" s="24">
        <v>108.22521999999999</v>
      </c>
      <c r="AC69" s="24">
        <v>108.20843499999999</v>
      </c>
      <c r="AD69" s="24">
        <v>108.194267</v>
      </c>
      <c r="AE69" s="24">
        <v>108.184219</v>
      </c>
      <c r="AF69" s="24">
        <v>108.175392</v>
      </c>
      <c r="AG69" s="24">
        <v>108.16909800000001</v>
      </c>
      <c r="AH69" s="24">
        <v>108.166039</v>
      </c>
      <c r="AI69" s="24">
        <v>108.1651</v>
      </c>
      <c r="AJ69" s="24">
        <v>108.144974</v>
      </c>
      <c r="AK69" s="25">
        <v>-2E-3</v>
      </c>
    </row>
    <row r="70" spans="1:37" ht="15" customHeight="1">
      <c r="A70" s="4" t="s">
        <v>288</v>
      </c>
      <c r="B70" s="24" t="s">
        <v>137</v>
      </c>
      <c r="C70" s="24" t="s">
        <v>289</v>
      </c>
      <c r="D70" s="24" t="s">
        <v>290</v>
      </c>
      <c r="E70" s="24" t="s">
        <v>115</v>
      </c>
      <c r="F70" s="24">
        <v>37.581429</v>
      </c>
      <c r="G70" s="24">
        <v>40.468964</v>
      </c>
      <c r="H70" s="24">
        <v>39.717663000000002</v>
      </c>
      <c r="I70" s="24">
        <v>39.160625000000003</v>
      </c>
      <c r="J70" s="24">
        <v>38.694564999999997</v>
      </c>
      <c r="K70" s="24">
        <v>38.384270000000001</v>
      </c>
      <c r="L70" s="24">
        <v>38.14864</v>
      </c>
      <c r="M70" s="24">
        <v>37.906609000000003</v>
      </c>
      <c r="N70" s="24">
        <v>37.706702999999997</v>
      </c>
      <c r="O70" s="24">
        <v>37.548622000000002</v>
      </c>
      <c r="P70" s="24">
        <v>37.421227000000002</v>
      </c>
      <c r="Q70" s="24">
        <v>37.316647000000003</v>
      </c>
      <c r="R70" s="24">
        <v>37.236710000000002</v>
      </c>
      <c r="S70" s="24">
        <v>37.173957999999999</v>
      </c>
      <c r="T70" s="24">
        <v>37.102497</v>
      </c>
      <c r="U70" s="24">
        <v>37.038082000000003</v>
      </c>
      <c r="V70" s="24">
        <v>36.981181999999997</v>
      </c>
      <c r="W70" s="24">
        <v>36.930798000000003</v>
      </c>
      <c r="X70" s="24">
        <v>36.883857999999996</v>
      </c>
      <c r="Y70" s="24">
        <v>36.843108999999998</v>
      </c>
      <c r="Z70" s="24">
        <v>36.805129999999998</v>
      </c>
      <c r="AA70" s="24">
        <v>36.778373999999999</v>
      </c>
      <c r="AB70" s="24">
        <v>36.755057999999998</v>
      </c>
      <c r="AC70" s="24">
        <v>36.733790999999997</v>
      </c>
      <c r="AD70" s="24">
        <v>36.714455000000001</v>
      </c>
      <c r="AE70" s="24">
        <v>36.698540000000001</v>
      </c>
      <c r="AF70" s="24">
        <v>36.683861</v>
      </c>
      <c r="AG70" s="24">
        <v>36.672573</v>
      </c>
      <c r="AH70" s="24">
        <v>36.663531999999996</v>
      </c>
      <c r="AI70" s="24">
        <v>36.657169000000003</v>
      </c>
      <c r="AJ70" s="24">
        <v>36.631740999999998</v>
      </c>
      <c r="AK70" s="25">
        <v>-3.0000000000000001E-3</v>
      </c>
    </row>
    <row r="71" spans="1:37" ht="15" customHeight="1">
      <c r="A71" s="4" t="s">
        <v>291</v>
      </c>
      <c r="B71" s="24" t="s">
        <v>141</v>
      </c>
      <c r="C71" s="24" t="s">
        <v>292</v>
      </c>
      <c r="D71" s="24" t="s">
        <v>293</v>
      </c>
      <c r="E71" s="24" t="s">
        <v>115</v>
      </c>
      <c r="F71" s="24">
        <v>47.627952999999998</v>
      </c>
      <c r="G71" s="24">
        <v>54.392283999999997</v>
      </c>
      <c r="H71" s="24">
        <v>53.432361999999998</v>
      </c>
      <c r="I71" s="24">
        <v>52.686176000000003</v>
      </c>
      <c r="J71" s="24">
        <v>52.061656999999997</v>
      </c>
      <c r="K71" s="24">
        <v>51.636069999999997</v>
      </c>
      <c r="L71" s="24">
        <v>51.284744000000003</v>
      </c>
      <c r="M71" s="24">
        <v>50.962921000000001</v>
      </c>
      <c r="N71" s="24">
        <v>50.697144000000002</v>
      </c>
      <c r="O71" s="24">
        <v>50.483307000000003</v>
      </c>
      <c r="P71" s="24">
        <v>50.30838</v>
      </c>
      <c r="Q71" s="24">
        <v>50.162621000000001</v>
      </c>
      <c r="R71" s="24">
        <v>50.045174000000003</v>
      </c>
      <c r="S71" s="24">
        <v>49.948703999999999</v>
      </c>
      <c r="T71" s="24">
        <v>49.846752000000002</v>
      </c>
      <c r="U71" s="24">
        <v>49.755057999999998</v>
      </c>
      <c r="V71" s="24">
        <v>49.673411999999999</v>
      </c>
      <c r="W71" s="24">
        <v>49.600281000000003</v>
      </c>
      <c r="X71" s="24">
        <v>49.531219</v>
      </c>
      <c r="Y71" s="24">
        <v>49.468570999999997</v>
      </c>
      <c r="Z71" s="24">
        <v>49.408695000000002</v>
      </c>
      <c r="AA71" s="24">
        <v>49.362453000000002</v>
      </c>
      <c r="AB71" s="24">
        <v>49.321280999999999</v>
      </c>
      <c r="AC71" s="24">
        <v>49.284678999999997</v>
      </c>
      <c r="AD71" s="24">
        <v>49.250500000000002</v>
      </c>
      <c r="AE71" s="24">
        <v>49.219852000000003</v>
      </c>
      <c r="AF71" s="24">
        <v>49.191074</v>
      </c>
      <c r="AG71" s="24">
        <v>49.166556999999997</v>
      </c>
      <c r="AH71" s="24">
        <v>49.144069999999999</v>
      </c>
      <c r="AI71" s="24">
        <v>49.125191000000001</v>
      </c>
      <c r="AJ71" s="24">
        <v>49.087437000000001</v>
      </c>
      <c r="AK71" s="25">
        <v>-4.0000000000000001E-3</v>
      </c>
    </row>
    <row r="72" spans="1:37" ht="15" customHeight="1">
      <c r="A72" s="4" t="s">
        <v>294</v>
      </c>
      <c r="B72" s="24" t="s">
        <v>145</v>
      </c>
      <c r="C72" s="24" t="s">
        <v>295</v>
      </c>
      <c r="D72" s="24" t="s">
        <v>296</v>
      </c>
      <c r="E72" s="24" t="s">
        <v>115</v>
      </c>
      <c r="F72" s="24">
        <v>47.260795999999999</v>
      </c>
      <c r="G72" s="24">
        <v>47.009731000000002</v>
      </c>
      <c r="H72" s="24">
        <v>45.958762999999998</v>
      </c>
      <c r="I72" s="24">
        <v>45.123806000000002</v>
      </c>
      <c r="J72" s="24">
        <v>44.448078000000002</v>
      </c>
      <c r="K72" s="24">
        <v>43.887253000000001</v>
      </c>
      <c r="L72" s="24">
        <v>43.424759000000002</v>
      </c>
      <c r="M72" s="24">
        <v>43.043072000000002</v>
      </c>
      <c r="N72" s="24">
        <v>42.737938</v>
      </c>
      <c r="O72" s="24">
        <v>42.497928999999999</v>
      </c>
      <c r="P72" s="24">
        <v>42.311996000000001</v>
      </c>
      <c r="Q72" s="24">
        <v>42.168532999999996</v>
      </c>
      <c r="R72" s="24">
        <v>42.059834000000002</v>
      </c>
      <c r="S72" s="24">
        <v>41.983006000000003</v>
      </c>
      <c r="T72" s="24">
        <v>41.852722</v>
      </c>
      <c r="U72" s="24">
        <v>41.724995</v>
      </c>
      <c r="V72" s="24">
        <v>41.611682999999999</v>
      </c>
      <c r="W72" s="24">
        <v>41.505707000000001</v>
      </c>
      <c r="X72" s="24">
        <v>41.405453000000001</v>
      </c>
      <c r="Y72" s="24">
        <v>41.310451999999998</v>
      </c>
      <c r="Z72" s="24">
        <v>41.219841000000002</v>
      </c>
      <c r="AA72" s="24">
        <v>41.148814999999999</v>
      </c>
      <c r="AB72" s="24">
        <v>41.081501000000003</v>
      </c>
      <c r="AC72" s="24">
        <v>41.017753999999996</v>
      </c>
      <c r="AD72" s="24">
        <v>40.956867000000003</v>
      </c>
      <c r="AE72" s="24">
        <v>40.898705</v>
      </c>
      <c r="AF72" s="24">
        <v>40.843474999999998</v>
      </c>
      <c r="AG72" s="24">
        <v>40.791232999999998</v>
      </c>
      <c r="AH72" s="24">
        <v>40.741973999999999</v>
      </c>
      <c r="AI72" s="24">
        <v>40.695861999999998</v>
      </c>
      <c r="AJ72" s="24">
        <v>40.645668000000001</v>
      </c>
      <c r="AK72" s="25">
        <v>-5.0000000000000001E-3</v>
      </c>
    </row>
    <row r="73" spans="1:37" ht="15" customHeight="1">
      <c r="B73" s="24" t="s">
        <v>149</v>
      </c>
      <c r="C73" s="24" t="s">
        <v>297</v>
      </c>
      <c r="D73" s="24" t="s">
        <v>298</v>
      </c>
      <c r="E73" s="24" t="s">
        <v>115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>
        <v>0</v>
      </c>
      <c r="AE73" s="24">
        <v>0</v>
      </c>
      <c r="AF73" s="24">
        <v>0</v>
      </c>
      <c r="AG73" s="24">
        <v>0</v>
      </c>
      <c r="AH73" s="24">
        <v>0</v>
      </c>
      <c r="AI73" s="24">
        <v>0</v>
      </c>
      <c r="AJ73" s="24">
        <v>0</v>
      </c>
      <c r="AK73" s="26" t="s">
        <v>178</v>
      </c>
    </row>
    <row r="74" spans="1:37" ht="15" customHeight="1">
      <c r="B74" s="24" t="s">
        <v>153</v>
      </c>
      <c r="C74" s="24" t="s">
        <v>299</v>
      </c>
      <c r="D74" s="24" t="s">
        <v>300</v>
      </c>
      <c r="E74" s="24" t="s">
        <v>115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C74" s="24">
        <v>0</v>
      </c>
      <c r="AD74" s="24">
        <v>0</v>
      </c>
      <c r="AE74" s="24">
        <v>0</v>
      </c>
      <c r="AF74" s="24">
        <v>0</v>
      </c>
      <c r="AG74" s="24">
        <v>0</v>
      </c>
      <c r="AH74" s="24">
        <v>0</v>
      </c>
      <c r="AI74" s="24">
        <v>0</v>
      </c>
      <c r="AJ74" s="24">
        <v>0</v>
      </c>
      <c r="AK74" s="26" t="s">
        <v>178</v>
      </c>
    </row>
    <row r="75" spans="1:37" ht="15" customHeight="1">
      <c r="A75" s="4" t="s">
        <v>301</v>
      </c>
      <c r="B75" s="24" t="s">
        <v>157</v>
      </c>
      <c r="C75" s="24" t="s">
        <v>302</v>
      </c>
      <c r="D75" s="24" t="s">
        <v>303</v>
      </c>
      <c r="E75" s="24" t="s">
        <v>115</v>
      </c>
      <c r="F75" s="24">
        <v>40.756653</v>
      </c>
      <c r="G75" s="24">
        <v>48.449489999999997</v>
      </c>
      <c r="H75" s="24">
        <v>47.441325999999997</v>
      </c>
      <c r="I75" s="24">
        <v>46.684730999999999</v>
      </c>
      <c r="J75" s="24">
        <v>46.147731999999998</v>
      </c>
      <c r="K75" s="24">
        <v>45.709983999999999</v>
      </c>
      <c r="L75" s="24">
        <v>45.389442000000003</v>
      </c>
      <c r="M75" s="24">
        <v>45.145637999999998</v>
      </c>
      <c r="N75" s="24">
        <v>44.960017999999998</v>
      </c>
      <c r="O75" s="24">
        <v>44.815392000000003</v>
      </c>
      <c r="P75" s="24">
        <v>44.698765000000002</v>
      </c>
      <c r="Q75" s="24">
        <v>44.601337000000001</v>
      </c>
      <c r="R75" s="24">
        <v>44.519669</v>
      </c>
      <c r="S75" s="24">
        <v>44.458056999999997</v>
      </c>
      <c r="T75" s="24">
        <v>44.342784999999999</v>
      </c>
      <c r="U75" s="24">
        <v>44.221600000000002</v>
      </c>
      <c r="V75" s="24">
        <v>44.108165999999997</v>
      </c>
      <c r="W75" s="24">
        <v>44.001621</v>
      </c>
      <c r="X75" s="24">
        <v>43.897953000000001</v>
      </c>
      <c r="Y75" s="24">
        <v>43.797606999999999</v>
      </c>
      <c r="Z75" s="24">
        <v>43.703102000000001</v>
      </c>
      <c r="AA75" s="24">
        <v>43.612411000000002</v>
      </c>
      <c r="AB75" s="24">
        <v>43.526451000000002</v>
      </c>
      <c r="AC75" s="24">
        <v>43.445537999999999</v>
      </c>
      <c r="AD75" s="24">
        <v>43.368340000000003</v>
      </c>
      <c r="AE75" s="24">
        <v>43.294601</v>
      </c>
      <c r="AF75" s="24">
        <v>43.224606000000001</v>
      </c>
      <c r="AG75" s="24">
        <v>43.158318000000001</v>
      </c>
      <c r="AH75" s="24">
        <v>43.095511999999999</v>
      </c>
      <c r="AI75" s="24">
        <v>43.036678000000002</v>
      </c>
      <c r="AJ75" s="24">
        <v>42.974345999999997</v>
      </c>
      <c r="AK75" s="25">
        <v>-4.0000000000000001E-3</v>
      </c>
    </row>
    <row r="76" spans="1:37" ht="15" customHeight="1">
      <c r="A76" s="4" t="s">
        <v>304</v>
      </c>
      <c r="B76" s="24" t="s">
        <v>160</v>
      </c>
      <c r="C76" s="24" t="s">
        <v>305</v>
      </c>
      <c r="D76" s="24" t="s">
        <v>306</v>
      </c>
      <c r="E76" s="24" t="s">
        <v>115</v>
      </c>
      <c r="F76" s="24">
        <v>50.633152000000003</v>
      </c>
      <c r="G76" s="24">
        <v>60.720722000000002</v>
      </c>
      <c r="H76" s="24">
        <v>59.512535</v>
      </c>
      <c r="I76" s="24">
        <v>58.534122000000004</v>
      </c>
      <c r="J76" s="24">
        <v>57.747371999999999</v>
      </c>
      <c r="K76" s="24">
        <v>57.101714999999999</v>
      </c>
      <c r="L76" s="24">
        <v>56.574471000000003</v>
      </c>
      <c r="M76" s="24">
        <v>56.140881</v>
      </c>
      <c r="N76" s="24">
        <v>55.791859000000002</v>
      </c>
      <c r="O76" s="24">
        <v>55.514091000000001</v>
      </c>
      <c r="P76" s="24">
        <v>55.294079000000004</v>
      </c>
      <c r="Q76" s="24">
        <v>55.119469000000002</v>
      </c>
      <c r="R76" s="24">
        <v>54.982532999999997</v>
      </c>
      <c r="S76" s="24">
        <v>54.874695000000003</v>
      </c>
      <c r="T76" s="24">
        <v>54.720233999999998</v>
      </c>
      <c r="U76" s="24">
        <v>54.568587999999998</v>
      </c>
      <c r="V76" s="24">
        <v>54.430962000000001</v>
      </c>
      <c r="W76" s="24">
        <v>54.30386</v>
      </c>
      <c r="X76" s="24">
        <v>54.184269</v>
      </c>
      <c r="Y76" s="24">
        <v>54.071457000000002</v>
      </c>
      <c r="Z76" s="24">
        <v>53.963909000000001</v>
      </c>
      <c r="AA76" s="24">
        <v>53.877003000000002</v>
      </c>
      <c r="AB76" s="24">
        <v>53.794983000000002</v>
      </c>
      <c r="AC76" s="24">
        <v>53.717461</v>
      </c>
      <c r="AD76" s="24">
        <v>53.643749</v>
      </c>
      <c r="AE76" s="24">
        <v>53.573734000000002</v>
      </c>
      <c r="AF76" s="24">
        <v>53.507140999999997</v>
      </c>
      <c r="AG76" s="24">
        <v>53.444065000000002</v>
      </c>
      <c r="AH76" s="24">
        <v>53.384697000000003</v>
      </c>
      <c r="AI76" s="24">
        <v>53.328968000000003</v>
      </c>
      <c r="AJ76" s="24">
        <v>53.269730000000003</v>
      </c>
      <c r="AK76" s="25">
        <v>-5.0000000000000001E-3</v>
      </c>
    </row>
    <row r="77" spans="1:37" ht="15" customHeight="1">
      <c r="A77" s="4" t="s">
        <v>307</v>
      </c>
      <c r="B77" s="24" t="s">
        <v>163</v>
      </c>
      <c r="C77" s="24" t="s">
        <v>308</v>
      </c>
      <c r="D77" s="24" t="s">
        <v>309</v>
      </c>
      <c r="E77" s="24" t="s">
        <v>115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4">
        <v>0</v>
      </c>
      <c r="AC77" s="24">
        <v>0</v>
      </c>
      <c r="AD77" s="24">
        <v>0</v>
      </c>
      <c r="AE77" s="24">
        <v>0</v>
      </c>
      <c r="AF77" s="24">
        <v>0</v>
      </c>
      <c r="AG77" s="24">
        <v>0</v>
      </c>
      <c r="AH77" s="24">
        <v>0</v>
      </c>
      <c r="AI77" s="24">
        <v>0</v>
      </c>
      <c r="AJ77" s="24">
        <v>0</v>
      </c>
      <c r="AK77" s="26" t="s">
        <v>178</v>
      </c>
    </row>
    <row r="78" spans="1:37" ht="15" customHeight="1">
      <c r="A78" s="4" t="s">
        <v>310</v>
      </c>
      <c r="B78" s="24" t="s">
        <v>166</v>
      </c>
      <c r="C78" s="24" t="s">
        <v>311</v>
      </c>
      <c r="D78" s="24" t="s">
        <v>312</v>
      </c>
      <c r="E78" s="24" t="s">
        <v>115</v>
      </c>
      <c r="F78" s="24">
        <v>0</v>
      </c>
      <c r="G78" s="24">
        <v>41.956378999999998</v>
      </c>
      <c r="H78" s="24">
        <v>41.210529000000001</v>
      </c>
      <c r="I78" s="24">
        <v>40.668446000000003</v>
      </c>
      <c r="J78" s="24">
        <v>40.250038000000004</v>
      </c>
      <c r="K78" s="24">
        <v>39.925269999999998</v>
      </c>
      <c r="L78" s="24">
        <v>39.662452999999999</v>
      </c>
      <c r="M78" s="24">
        <v>39.458004000000003</v>
      </c>
      <c r="N78" s="24">
        <v>39.306026000000003</v>
      </c>
      <c r="O78" s="24">
        <v>39.193019999999997</v>
      </c>
      <c r="P78" s="24">
        <v>39.108704000000003</v>
      </c>
      <c r="Q78" s="24">
        <v>39.046726</v>
      </c>
      <c r="R78" s="24">
        <v>39.006656999999997</v>
      </c>
      <c r="S78" s="24">
        <v>38.984085</v>
      </c>
      <c r="T78" s="24">
        <v>38.906661999999997</v>
      </c>
      <c r="U78" s="24">
        <v>38.826259999999998</v>
      </c>
      <c r="V78" s="24">
        <v>38.754210999999998</v>
      </c>
      <c r="W78" s="24">
        <v>38.687461999999996</v>
      </c>
      <c r="X78" s="24">
        <v>38.623992999999999</v>
      </c>
      <c r="Y78" s="24">
        <v>38.565570999999998</v>
      </c>
      <c r="Z78" s="24">
        <v>38.509186</v>
      </c>
      <c r="AA78" s="24">
        <v>38.463619000000001</v>
      </c>
      <c r="AB78" s="24">
        <v>38.421531999999999</v>
      </c>
      <c r="AC78" s="24">
        <v>38.381058000000003</v>
      </c>
      <c r="AD78" s="24">
        <v>38.342728000000001</v>
      </c>
      <c r="AE78" s="24">
        <v>38.307445999999999</v>
      </c>
      <c r="AF78" s="24">
        <v>38.273899</v>
      </c>
      <c r="AG78" s="24">
        <v>38.243285999999998</v>
      </c>
      <c r="AH78" s="24">
        <v>38.215285999999999</v>
      </c>
      <c r="AI78" s="24">
        <v>38.189822999999997</v>
      </c>
      <c r="AJ78" s="24">
        <v>38.159739999999999</v>
      </c>
      <c r="AK78" s="25">
        <v>-3.0000000000000001E-3</v>
      </c>
    </row>
    <row r="79" spans="1:37" ht="15" customHeight="1">
      <c r="A79" s="4" t="s">
        <v>313</v>
      </c>
      <c r="B79" s="24" t="s">
        <v>169</v>
      </c>
      <c r="C79" s="24" t="s">
        <v>314</v>
      </c>
      <c r="D79" s="24" t="s">
        <v>315</v>
      </c>
      <c r="E79" s="24" t="s">
        <v>115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0</v>
      </c>
      <c r="AD79" s="24">
        <v>0</v>
      </c>
      <c r="AE79" s="24">
        <v>0</v>
      </c>
      <c r="AF79" s="24">
        <v>0</v>
      </c>
      <c r="AG79" s="24">
        <v>0</v>
      </c>
      <c r="AH79" s="24">
        <v>0</v>
      </c>
      <c r="AI79" s="24">
        <v>0</v>
      </c>
      <c r="AJ79" s="24">
        <v>0</v>
      </c>
      <c r="AK79" s="26" t="s">
        <v>178</v>
      </c>
    </row>
    <row r="80" spans="1:37" ht="15" customHeight="1">
      <c r="A80" s="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6"/>
    </row>
    <row r="81" spans="1:37" ht="15" customHeight="1">
      <c r="A81" s="4" t="s">
        <v>316</v>
      </c>
      <c r="B81" s="28" t="s">
        <v>317</v>
      </c>
      <c r="C81" s="24"/>
      <c r="D81" s="24" t="s">
        <v>318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</row>
    <row r="82" spans="1:37" ht="15" customHeight="1">
      <c r="A82" s="4" t="s">
        <v>319</v>
      </c>
      <c r="B82" s="24" t="s">
        <v>112</v>
      </c>
      <c r="C82" s="24" t="s">
        <v>320</v>
      </c>
      <c r="D82" s="24" t="s">
        <v>321</v>
      </c>
      <c r="E82" s="24" t="s">
        <v>115</v>
      </c>
      <c r="F82" s="24">
        <v>78.782584999999997</v>
      </c>
      <c r="G82" s="24">
        <v>84.799773999999999</v>
      </c>
      <c r="H82" s="24">
        <v>84.820708999999994</v>
      </c>
      <c r="I82" s="24">
        <v>84.898437999999999</v>
      </c>
      <c r="J82" s="24">
        <v>84.989722999999998</v>
      </c>
      <c r="K82" s="24">
        <v>85.251830999999996</v>
      </c>
      <c r="L82" s="24">
        <v>85.590271000000001</v>
      </c>
      <c r="M82" s="24">
        <v>85.685935999999998</v>
      </c>
      <c r="N82" s="24">
        <v>85.756125999999995</v>
      </c>
      <c r="O82" s="24">
        <v>85.823211999999998</v>
      </c>
      <c r="P82" s="24">
        <v>85.888267999999997</v>
      </c>
      <c r="Q82" s="24">
        <v>85.949805999999995</v>
      </c>
      <c r="R82" s="24">
        <v>86.015884</v>
      </c>
      <c r="S82" s="24">
        <v>86.082999999999998</v>
      </c>
      <c r="T82" s="24">
        <v>86.129356000000001</v>
      </c>
      <c r="U82" s="24">
        <v>86.171715000000006</v>
      </c>
      <c r="V82" s="24">
        <v>86.207085000000006</v>
      </c>
      <c r="W82" s="24">
        <v>86.243461999999994</v>
      </c>
      <c r="X82" s="24">
        <v>86.279304999999994</v>
      </c>
      <c r="Y82" s="24">
        <v>86.317535000000007</v>
      </c>
      <c r="Z82" s="24">
        <v>86.352219000000005</v>
      </c>
      <c r="AA82" s="24">
        <v>86.384795999999994</v>
      </c>
      <c r="AB82" s="24">
        <v>86.420035999999996</v>
      </c>
      <c r="AC82" s="24">
        <v>86.452606000000003</v>
      </c>
      <c r="AD82" s="24">
        <v>86.485534999999999</v>
      </c>
      <c r="AE82" s="24">
        <v>86.520409000000001</v>
      </c>
      <c r="AF82" s="24">
        <v>86.554382000000004</v>
      </c>
      <c r="AG82" s="24">
        <v>86.588622999999998</v>
      </c>
      <c r="AH82" s="24">
        <v>86.624374000000003</v>
      </c>
      <c r="AI82" s="24">
        <v>86.660331999999997</v>
      </c>
      <c r="AJ82" s="24">
        <v>86.674515</v>
      </c>
      <c r="AK82" s="25">
        <v>1E-3</v>
      </c>
    </row>
    <row r="83" spans="1:37" ht="15" customHeight="1">
      <c r="A83" s="4" t="s">
        <v>322</v>
      </c>
      <c r="B83" s="24" t="s">
        <v>117</v>
      </c>
      <c r="C83" s="24" t="s">
        <v>323</v>
      </c>
      <c r="D83" s="24" t="s">
        <v>324</v>
      </c>
      <c r="E83" s="24" t="s">
        <v>115</v>
      </c>
      <c r="F83" s="24">
        <v>41.997439999999997</v>
      </c>
      <c r="G83" s="24">
        <v>38.024757000000001</v>
      </c>
      <c r="H83" s="24">
        <v>37.987743000000002</v>
      </c>
      <c r="I83" s="24">
        <v>38.028179000000002</v>
      </c>
      <c r="J83" s="24">
        <v>38.154010999999997</v>
      </c>
      <c r="K83" s="24">
        <v>38.333728999999998</v>
      </c>
      <c r="L83" s="24">
        <v>38.687691000000001</v>
      </c>
      <c r="M83" s="24">
        <v>38.823211999999998</v>
      </c>
      <c r="N83" s="24">
        <v>38.891907000000003</v>
      </c>
      <c r="O83" s="24">
        <v>38.967692999999997</v>
      </c>
      <c r="P83" s="24">
        <v>39.035964999999997</v>
      </c>
      <c r="Q83" s="24">
        <v>39.095165000000001</v>
      </c>
      <c r="R83" s="24">
        <v>39.156852999999998</v>
      </c>
      <c r="S83" s="24">
        <v>39.220275999999998</v>
      </c>
      <c r="T83" s="24">
        <v>39.264811999999999</v>
      </c>
      <c r="U83" s="24">
        <v>39.305576000000002</v>
      </c>
      <c r="V83" s="24">
        <v>39.346927999999998</v>
      </c>
      <c r="W83" s="24">
        <v>39.385838</v>
      </c>
      <c r="X83" s="24">
        <v>39.424446000000003</v>
      </c>
      <c r="Y83" s="24">
        <v>39.469298999999999</v>
      </c>
      <c r="Z83" s="24">
        <v>39.509853</v>
      </c>
      <c r="AA83" s="24">
        <v>39.549163999999998</v>
      </c>
      <c r="AB83" s="24">
        <v>39.591141</v>
      </c>
      <c r="AC83" s="24">
        <v>39.627856999999999</v>
      </c>
      <c r="AD83" s="24">
        <v>39.663547999999999</v>
      </c>
      <c r="AE83" s="24">
        <v>39.703491</v>
      </c>
      <c r="AF83" s="24">
        <v>39.742553999999998</v>
      </c>
      <c r="AG83" s="24">
        <v>39.782100999999997</v>
      </c>
      <c r="AH83" s="24">
        <v>39.824680000000001</v>
      </c>
      <c r="AI83" s="24">
        <v>39.866356000000003</v>
      </c>
      <c r="AJ83" s="24">
        <v>39.887867</v>
      </c>
      <c r="AK83" s="25">
        <v>2E-3</v>
      </c>
    </row>
    <row r="84" spans="1:37" ht="15" customHeight="1">
      <c r="A84" s="4" t="s">
        <v>325</v>
      </c>
      <c r="B84" s="24" t="s">
        <v>121</v>
      </c>
      <c r="C84" s="24" t="s">
        <v>326</v>
      </c>
      <c r="D84" s="24" t="s">
        <v>327</v>
      </c>
      <c r="E84" s="24" t="s">
        <v>115</v>
      </c>
      <c r="F84" s="24">
        <v>31.230557999999998</v>
      </c>
      <c r="G84" s="24">
        <v>30.229658000000001</v>
      </c>
      <c r="H84" s="24">
        <v>30.198889000000001</v>
      </c>
      <c r="I84" s="24">
        <v>30.297991</v>
      </c>
      <c r="J84" s="24">
        <v>30.388549999999999</v>
      </c>
      <c r="K84" s="24">
        <v>30.554485</v>
      </c>
      <c r="L84" s="24">
        <v>30.822279000000002</v>
      </c>
      <c r="M84" s="24">
        <v>30.901329</v>
      </c>
      <c r="N84" s="24">
        <v>30.979676999999999</v>
      </c>
      <c r="O84" s="24">
        <v>31.057079000000002</v>
      </c>
      <c r="P84" s="24">
        <v>31.129926999999999</v>
      </c>
      <c r="Q84" s="24">
        <v>31.19754</v>
      </c>
      <c r="R84" s="24">
        <v>31.273237000000002</v>
      </c>
      <c r="S84" s="24">
        <v>31.350452000000001</v>
      </c>
      <c r="T84" s="24">
        <v>31.407167000000001</v>
      </c>
      <c r="U84" s="24">
        <v>31.461407000000001</v>
      </c>
      <c r="V84" s="24">
        <v>31.514191</v>
      </c>
      <c r="W84" s="24">
        <v>31.567254999999999</v>
      </c>
      <c r="X84" s="24">
        <v>31.615950000000002</v>
      </c>
      <c r="Y84" s="24">
        <v>31.667683</v>
      </c>
      <c r="Z84" s="24">
        <v>31.715323999999999</v>
      </c>
      <c r="AA84" s="24">
        <v>31.761709</v>
      </c>
      <c r="AB84" s="24">
        <v>31.809291999999999</v>
      </c>
      <c r="AC84" s="24">
        <v>31.853069000000001</v>
      </c>
      <c r="AD84" s="24">
        <v>31.896322000000001</v>
      </c>
      <c r="AE84" s="24">
        <v>31.942142</v>
      </c>
      <c r="AF84" s="24">
        <v>31.986070999999999</v>
      </c>
      <c r="AG84" s="24">
        <v>32.031948</v>
      </c>
      <c r="AH84" s="24">
        <v>32.078868999999997</v>
      </c>
      <c r="AI84" s="24">
        <v>32.126133000000003</v>
      </c>
      <c r="AJ84" s="24">
        <v>32.152920000000002</v>
      </c>
      <c r="AK84" s="25">
        <v>2E-3</v>
      </c>
    </row>
    <row r="85" spans="1:37" ht="15" customHeight="1">
      <c r="A85" s="4" t="s">
        <v>328</v>
      </c>
      <c r="B85" s="24" t="s">
        <v>125</v>
      </c>
      <c r="C85" s="24" t="s">
        <v>329</v>
      </c>
      <c r="D85" s="24" t="s">
        <v>330</v>
      </c>
      <c r="E85" s="24" t="s">
        <v>115</v>
      </c>
      <c r="F85" s="24">
        <v>29.150604000000001</v>
      </c>
      <c r="G85" s="24">
        <v>30.636503000000001</v>
      </c>
      <c r="H85" s="24">
        <v>30.622969000000001</v>
      </c>
      <c r="I85" s="24">
        <v>30.727568000000002</v>
      </c>
      <c r="J85" s="24">
        <v>30.824703</v>
      </c>
      <c r="K85" s="24">
        <v>30.997889000000001</v>
      </c>
      <c r="L85" s="24">
        <v>31.143830999999999</v>
      </c>
      <c r="M85" s="24">
        <v>31.223718999999999</v>
      </c>
      <c r="N85" s="24">
        <v>31.295604999999998</v>
      </c>
      <c r="O85" s="24">
        <v>31.372919</v>
      </c>
      <c r="P85" s="24">
        <v>31.444742000000002</v>
      </c>
      <c r="Q85" s="24">
        <v>31.510635000000001</v>
      </c>
      <c r="R85" s="24">
        <v>31.584530000000001</v>
      </c>
      <c r="S85" s="24">
        <v>31.660647999999998</v>
      </c>
      <c r="T85" s="24">
        <v>31.717379000000001</v>
      </c>
      <c r="U85" s="24">
        <v>31.771470999999998</v>
      </c>
      <c r="V85" s="24">
        <v>31.824183999999999</v>
      </c>
      <c r="W85" s="24">
        <v>31.877137999999999</v>
      </c>
      <c r="X85" s="24">
        <v>31.925238</v>
      </c>
      <c r="Y85" s="24">
        <v>31.975691000000001</v>
      </c>
      <c r="Z85" s="24">
        <v>32.022060000000003</v>
      </c>
      <c r="AA85" s="24">
        <v>32.067059</v>
      </c>
      <c r="AB85" s="24">
        <v>32.113200999999997</v>
      </c>
      <c r="AC85" s="24">
        <v>32.156357</v>
      </c>
      <c r="AD85" s="24">
        <v>32.198428999999997</v>
      </c>
      <c r="AE85" s="24">
        <v>32.242466</v>
      </c>
      <c r="AF85" s="24">
        <v>32.284709999999997</v>
      </c>
      <c r="AG85" s="24">
        <v>32.329310999999997</v>
      </c>
      <c r="AH85" s="24">
        <v>32.374161000000001</v>
      </c>
      <c r="AI85" s="24">
        <v>32.419735000000003</v>
      </c>
      <c r="AJ85" s="24">
        <v>32.444724999999998</v>
      </c>
      <c r="AK85" s="25">
        <v>2E-3</v>
      </c>
    </row>
    <row r="86" spans="1:37" ht="15" customHeight="1">
      <c r="A86" s="4" t="s">
        <v>331</v>
      </c>
      <c r="B86" s="24" t="s">
        <v>129</v>
      </c>
      <c r="C86" s="24" t="s">
        <v>332</v>
      </c>
      <c r="D86" s="24" t="s">
        <v>333</v>
      </c>
      <c r="E86" s="24" t="s">
        <v>115</v>
      </c>
      <c r="F86" s="24">
        <v>35.991836999999997</v>
      </c>
      <c r="G86" s="24">
        <v>36.265045000000001</v>
      </c>
      <c r="H86" s="24">
        <v>36.253776999999999</v>
      </c>
      <c r="I86" s="24">
        <v>36.352169000000004</v>
      </c>
      <c r="J86" s="24">
        <v>36.467956999999998</v>
      </c>
      <c r="K86" s="24">
        <v>36.614536000000001</v>
      </c>
      <c r="L86" s="24">
        <v>36.770797999999999</v>
      </c>
      <c r="M86" s="24">
        <v>36.859982000000002</v>
      </c>
      <c r="N86" s="24">
        <v>36.922302000000002</v>
      </c>
      <c r="O86" s="24">
        <v>36.996352999999999</v>
      </c>
      <c r="P86" s="24">
        <v>37.063609999999997</v>
      </c>
      <c r="Q86" s="24">
        <v>37.124760000000002</v>
      </c>
      <c r="R86" s="24">
        <v>37.193626000000002</v>
      </c>
      <c r="S86" s="24">
        <v>37.265442</v>
      </c>
      <c r="T86" s="24">
        <v>37.316647000000003</v>
      </c>
      <c r="U86" s="24">
        <v>37.365772</v>
      </c>
      <c r="V86" s="24">
        <v>37.413761000000001</v>
      </c>
      <c r="W86" s="24">
        <v>37.459927</v>
      </c>
      <c r="X86" s="24">
        <v>37.502949000000001</v>
      </c>
      <c r="Y86" s="24">
        <v>37.548865999999997</v>
      </c>
      <c r="Z86" s="24">
        <v>37.591254999999997</v>
      </c>
      <c r="AA86" s="24">
        <v>37.632187000000002</v>
      </c>
      <c r="AB86" s="24">
        <v>37.674343</v>
      </c>
      <c r="AC86" s="24">
        <v>37.713749</v>
      </c>
      <c r="AD86" s="24">
        <v>37.752398999999997</v>
      </c>
      <c r="AE86" s="24">
        <v>37.792941999999996</v>
      </c>
      <c r="AF86" s="24">
        <v>37.832011999999999</v>
      </c>
      <c r="AG86" s="24">
        <v>37.871783999999998</v>
      </c>
      <c r="AH86" s="24">
        <v>37.912627999999998</v>
      </c>
      <c r="AI86" s="24">
        <v>37.953163000000004</v>
      </c>
      <c r="AJ86" s="24">
        <v>37.973224999999999</v>
      </c>
      <c r="AK86" s="25">
        <v>2E-3</v>
      </c>
    </row>
    <row r="87" spans="1:37" ht="15" customHeight="1">
      <c r="A87" s="4" t="s">
        <v>334</v>
      </c>
      <c r="B87" s="24" t="s">
        <v>133</v>
      </c>
      <c r="C87" s="24" t="s">
        <v>335</v>
      </c>
      <c r="D87" s="24" t="s">
        <v>336</v>
      </c>
      <c r="E87" s="24" t="s">
        <v>115</v>
      </c>
      <c r="F87" s="24">
        <v>104.33213000000001</v>
      </c>
      <c r="G87" s="24">
        <v>97.480652000000006</v>
      </c>
      <c r="H87" s="24">
        <v>97.491196000000002</v>
      </c>
      <c r="I87" s="24">
        <v>97.595748999999998</v>
      </c>
      <c r="J87" s="24">
        <v>97.698966999999996</v>
      </c>
      <c r="K87" s="24">
        <v>97.838249000000005</v>
      </c>
      <c r="L87" s="24">
        <v>98.063545000000005</v>
      </c>
      <c r="M87" s="24">
        <v>98.159996000000007</v>
      </c>
      <c r="N87" s="24">
        <v>98.230964999999998</v>
      </c>
      <c r="O87" s="24">
        <v>98.299469000000002</v>
      </c>
      <c r="P87" s="24">
        <v>98.364600999999993</v>
      </c>
      <c r="Q87" s="24">
        <v>98.425949000000003</v>
      </c>
      <c r="R87" s="24">
        <v>98.492760000000004</v>
      </c>
      <c r="S87" s="24">
        <v>98.557807999999994</v>
      </c>
      <c r="T87" s="24">
        <v>98.596321000000003</v>
      </c>
      <c r="U87" s="24">
        <v>98.632576</v>
      </c>
      <c r="V87" s="24">
        <v>98.667465000000007</v>
      </c>
      <c r="W87" s="24">
        <v>98.705414000000005</v>
      </c>
      <c r="X87" s="24">
        <v>98.742531</v>
      </c>
      <c r="Y87" s="24">
        <v>98.782753</v>
      </c>
      <c r="Z87" s="24">
        <v>98.819450000000003</v>
      </c>
      <c r="AA87" s="24">
        <v>98.853363000000002</v>
      </c>
      <c r="AB87" s="24">
        <v>98.889481000000004</v>
      </c>
      <c r="AC87" s="24">
        <v>98.921798999999993</v>
      </c>
      <c r="AD87" s="24">
        <v>98.954491000000004</v>
      </c>
      <c r="AE87" s="24">
        <v>98.990257</v>
      </c>
      <c r="AF87" s="24">
        <v>99.025276000000005</v>
      </c>
      <c r="AG87" s="24">
        <v>99.060248999999999</v>
      </c>
      <c r="AH87" s="24">
        <v>99.096878000000004</v>
      </c>
      <c r="AI87" s="24">
        <v>99.132812000000001</v>
      </c>
      <c r="AJ87" s="24">
        <v>99.148155000000003</v>
      </c>
      <c r="AK87" s="25">
        <v>1E-3</v>
      </c>
    </row>
    <row r="88" spans="1:37" ht="15" customHeight="1">
      <c r="A88" s="4"/>
      <c r="B88" s="24" t="s">
        <v>137</v>
      </c>
      <c r="C88" s="24" t="s">
        <v>337</v>
      </c>
      <c r="D88" s="24" t="s">
        <v>338</v>
      </c>
      <c r="E88" s="24" t="s">
        <v>115</v>
      </c>
      <c r="F88" s="24">
        <v>28.120035000000001</v>
      </c>
      <c r="G88" s="24">
        <v>29.878544000000002</v>
      </c>
      <c r="H88" s="24">
        <v>29.896205999999999</v>
      </c>
      <c r="I88" s="24">
        <v>29.974544999999999</v>
      </c>
      <c r="J88" s="24">
        <v>30.110368999999999</v>
      </c>
      <c r="K88" s="24">
        <v>30.243870000000001</v>
      </c>
      <c r="L88" s="24">
        <v>30.431992000000001</v>
      </c>
      <c r="M88" s="24">
        <v>30.502085000000001</v>
      </c>
      <c r="N88" s="24">
        <v>30.569302</v>
      </c>
      <c r="O88" s="24">
        <v>30.635138000000001</v>
      </c>
      <c r="P88" s="24">
        <v>30.698259</v>
      </c>
      <c r="Q88" s="24">
        <v>30.758198</v>
      </c>
      <c r="R88" s="24">
        <v>30.822289000000001</v>
      </c>
      <c r="S88" s="24">
        <v>30.888828</v>
      </c>
      <c r="T88" s="24">
        <v>30.935091</v>
      </c>
      <c r="U88" s="24">
        <v>30.978269999999998</v>
      </c>
      <c r="V88" s="24">
        <v>31.021322000000001</v>
      </c>
      <c r="W88" s="24">
        <v>31.064464999999998</v>
      </c>
      <c r="X88" s="24">
        <v>31.104648999999998</v>
      </c>
      <c r="Y88" s="24">
        <v>31.14472</v>
      </c>
      <c r="Z88" s="24">
        <v>31.182183999999999</v>
      </c>
      <c r="AA88" s="24">
        <v>31.214317000000001</v>
      </c>
      <c r="AB88" s="24">
        <v>31.248531</v>
      </c>
      <c r="AC88" s="24">
        <v>31.278877000000001</v>
      </c>
      <c r="AD88" s="24">
        <v>31.309950000000001</v>
      </c>
      <c r="AE88" s="24">
        <v>31.343053999999999</v>
      </c>
      <c r="AF88" s="24">
        <v>31.375267000000001</v>
      </c>
      <c r="AG88" s="24">
        <v>31.406416</v>
      </c>
      <c r="AH88" s="24">
        <v>31.440135999999999</v>
      </c>
      <c r="AI88" s="24">
        <v>31.472740000000002</v>
      </c>
      <c r="AJ88" s="24">
        <v>31.48498</v>
      </c>
      <c r="AK88" s="25">
        <v>2E-3</v>
      </c>
    </row>
    <row r="89" spans="1:37" ht="15" customHeight="1">
      <c r="A89" s="4"/>
      <c r="B89" s="24" t="s">
        <v>141</v>
      </c>
      <c r="C89" s="24" t="s">
        <v>339</v>
      </c>
      <c r="D89" s="24" t="s">
        <v>340</v>
      </c>
      <c r="E89" s="24" t="s">
        <v>115</v>
      </c>
      <c r="F89" s="24">
        <v>36.555908000000002</v>
      </c>
      <c r="G89" s="24">
        <v>41.177504999999996</v>
      </c>
      <c r="H89" s="24">
        <v>41.202582999999997</v>
      </c>
      <c r="I89" s="24">
        <v>41.291049999999998</v>
      </c>
      <c r="J89" s="24">
        <v>41.425227999999997</v>
      </c>
      <c r="K89" s="24">
        <v>41.564506999999999</v>
      </c>
      <c r="L89" s="24">
        <v>41.75</v>
      </c>
      <c r="M89" s="24">
        <v>41.817295000000001</v>
      </c>
      <c r="N89" s="24">
        <v>41.877803999999998</v>
      </c>
      <c r="O89" s="24">
        <v>41.939391999999998</v>
      </c>
      <c r="P89" s="24">
        <v>41.999329000000003</v>
      </c>
      <c r="Q89" s="24">
        <v>42.057673999999999</v>
      </c>
      <c r="R89" s="24">
        <v>42.118918999999998</v>
      </c>
      <c r="S89" s="24">
        <v>42.180926999999997</v>
      </c>
      <c r="T89" s="24">
        <v>42.223708999999999</v>
      </c>
      <c r="U89" s="24">
        <v>42.264107000000003</v>
      </c>
      <c r="V89" s="24">
        <v>42.304183999999999</v>
      </c>
      <c r="W89" s="24">
        <v>42.344741999999997</v>
      </c>
      <c r="X89" s="24">
        <v>42.381526999999998</v>
      </c>
      <c r="Y89" s="24">
        <v>42.418446000000003</v>
      </c>
      <c r="Z89" s="24">
        <v>42.454307999999997</v>
      </c>
      <c r="AA89" s="24">
        <v>42.488746999999996</v>
      </c>
      <c r="AB89" s="24">
        <v>42.521988</v>
      </c>
      <c r="AC89" s="24">
        <v>42.553696000000002</v>
      </c>
      <c r="AD89" s="24">
        <v>42.583637000000003</v>
      </c>
      <c r="AE89" s="24">
        <v>42.614680999999997</v>
      </c>
      <c r="AF89" s="24">
        <v>42.644886</v>
      </c>
      <c r="AG89" s="24">
        <v>42.675369000000003</v>
      </c>
      <c r="AH89" s="24">
        <v>42.706848000000001</v>
      </c>
      <c r="AI89" s="24">
        <v>42.738266000000003</v>
      </c>
      <c r="AJ89" s="24">
        <v>42.748787</v>
      </c>
      <c r="AK89" s="25">
        <v>1E-3</v>
      </c>
    </row>
    <row r="90" spans="1:37" ht="15" customHeight="1">
      <c r="B90" s="24" t="s">
        <v>145</v>
      </c>
      <c r="C90" s="24" t="s">
        <v>341</v>
      </c>
      <c r="D90" s="24" t="s">
        <v>342</v>
      </c>
      <c r="E90" s="24" t="s">
        <v>115</v>
      </c>
      <c r="F90" s="24">
        <v>33.746597000000001</v>
      </c>
      <c r="G90" s="24">
        <v>31.428851999999999</v>
      </c>
      <c r="H90" s="24">
        <v>31.540583000000002</v>
      </c>
      <c r="I90" s="24">
        <v>31.647628999999998</v>
      </c>
      <c r="J90" s="24">
        <v>31.750809</v>
      </c>
      <c r="K90" s="24">
        <v>31.861035999999999</v>
      </c>
      <c r="L90" s="24">
        <v>31.956876999999999</v>
      </c>
      <c r="M90" s="24">
        <v>32.053477999999998</v>
      </c>
      <c r="N90" s="24">
        <v>32.149318999999998</v>
      </c>
      <c r="O90" s="24">
        <v>32.244919000000003</v>
      </c>
      <c r="P90" s="24">
        <v>32.341304999999998</v>
      </c>
      <c r="Q90" s="24">
        <v>32.435187999999997</v>
      </c>
      <c r="R90" s="24">
        <v>32.527434999999997</v>
      </c>
      <c r="S90" s="24">
        <v>32.582611</v>
      </c>
      <c r="T90" s="24">
        <v>32.582214</v>
      </c>
      <c r="U90" s="24">
        <v>32.582642</v>
      </c>
      <c r="V90" s="24">
        <v>32.585827000000002</v>
      </c>
      <c r="W90" s="24">
        <v>32.593505999999998</v>
      </c>
      <c r="X90" s="24">
        <v>32.603081000000003</v>
      </c>
      <c r="Y90" s="24">
        <v>32.613616999999998</v>
      </c>
      <c r="Z90" s="24">
        <v>32.622826000000003</v>
      </c>
      <c r="AA90" s="24">
        <v>32.631720999999999</v>
      </c>
      <c r="AB90" s="24">
        <v>32.641193000000001</v>
      </c>
      <c r="AC90" s="24">
        <v>32.649616000000002</v>
      </c>
      <c r="AD90" s="24">
        <v>32.658188000000003</v>
      </c>
      <c r="AE90" s="24">
        <v>32.666862000000002</v>
      </c>
      <c r="AF90" s="24">
        <v>32.675185999999997</v>
      </c>
      <c r="AG90" s="24">
        <v>32.682994999999998</v>
      </c>
      <c r="AH90" s="24">
        <v>32.691395</v>
      </c>
      <c r="AI90" s="24">
        <v>32.699398000000002</v>
      </c>
      <c r="AJ90" s="24">
        <v>32.700741000000001</v>
      </c>
      <c r="AK90" s="25">
        <v>1E-3</v>
      </c>
    </row>
    <row r="91" spans="1:37" ht="15" customHeight="1">
      <c r="A91" s="4" t="s">
        <v>343</v>
      </c>
      <c r="B91" s="24" t="s">
        <v>149</v>
      </c>
      <c r="C91" s="24" t="s">
        <v>344</v>
      </c>
      <c r="D91" s="24" t="s">
        <v>345</v>
      </c>
      <c r="E91" s="24" t="s">
        <v>115</v>
      </c>
      <c r="F91" s="24">
        <v>38.896484000000001</v>
      </c>
      <c r="G91" s="24">
        <v>37.562308999999999</v>
      </c>
      <c r="H91" s="24">
        <v>37.686580999999997</v>
      </c>
      <c r="I91" s="24">
        <v>37.863605</v>
      </c>
      <c r="J91" s="24">
        <v>38.051501999999999</v>
      </c>
      <c r="K91" s="24">
        <v>38.250152999999997</v>
      </c>
      <c r="L91" s="24">
        <v>38.398387999999997</v>
      </c>
      <c r="M91" s="24">
        <v>38.536648</v>
      </c>
      <c r="N91" s="24">
        <v>38.677016999999999</v>
      </c>
      <c r="O91" s="24">
        <v>38.794369000000003</v>
      </c>
      <c r="P91" s="24">
        <v>38.905608999999998</v>
      </c>
      <c r="Q91" s="24">
        <v>39.013846999999998</v>
      </c>
      <c r="R91" s="24">
        <v>39.118679</v>
      </c>
      <c r="S91" s="24">
        <v>39.222831999999997</v>
      </c>
      <c r="T91" s="24">
        <v>39.259293</v>
      </c>
      <c r="U91" s="24">
        <v>39.263877999999998</v>
      </c>
      <c r="V91" s="24">
        <v>39.280406999999997</v>
      </c>
      <c r="W91" s="24">
        <v>39.297173000000001</v>
      </c>
      <c r="X91" s="24">
        <v>39.311199000000002</v>
      </c>
      <c r="Y91" s="24">
        <v>39.327015000000003</v>
      </c>
      <c r="Z91" s="24">
        <v>39.337406000000001</v>
      </c>
      <c r="AA91" s="24">
        <v>39.349133000000002</v>
      </c>
      <c r="AB91" s="24">
        <v>39.363669999999999</v>
      </c>
      <c r="AC91" s="24">
        <v>39.374583999999999</v>
      </c>
      <c r="AD91" s="24">
        <v>39.384681999999998</v>
      </c>
      <c r="AE91" s="24">
        <v>39.397357999999997</v>
      </c>
      <c r="AF91" s="24">
        <v>39.408115000000002</v>
      </c>
      <c r="AG91" s="24">
        <v>39.411906999999999</v>
      </c>
      <c r="AH91" s="24">
        <v>39.422500999999997</v>
      </c>
      <c r="AI91" s="24">
        <v>39.432403999999998</v>
      </c>
      <c r="AJ91" s="24">
        <v>39.439776999999999</v>
      </c>
      <c r="AK91" s="25">
        <v>2E-3</v>
      </c>
    </row>
    <row r="92" spans="1:37" ht="15" customHeight="1">
      <c r="A92" s="4" t="s">
        <v>346</v>
      </c>
      <c r="B92" s="24" t="s">
        <v>153</v>
      </c>
      <c r="C92" s="24" t="s">
        <v>347</v>
      </c>
      <c r="D92" s="24" t="s">
        <v>348</v>
      </c>
      <c r="E92" s="24" t="s">
        <v>115</v>
      </c>
      <c r="F92" s="24">
        <v>33.785483999999997</v>
      </c>
      <c r="G92" s="24">
        <v>30.321024000000001</v>
      </c>
      <c r="H92" s="24">
        <v>30.404852000000002</v>
      </c>
      <c r="I92" s="24">
        <v>30.667995000000001</v>
      </c>
      <c r="J92" s="24">
        <v>30.953907000000001</v>
      </c>
      <c r="K92" s="24">
        <v>31.270882</v>
      </c>
      <c r="L92" s="24">
        <v>31.471026999999999</v>
      </c>
      <c r="M92" s="24">
        <v>31.639996</v>
      </c>
      <c r="N92" s="24">
        <v>31.812189</v>
      </c>
      <c r="O92" s="24">
        <v>31.958637</v>
      </c>
      <c r="P92" s="24">
        <v>32.080413999999998</v>
      </c>
      <c r="Q92" s="24">
        <v>32.188999000000003</v>
      </c>
      <c r="R92" s="24">
        <v>32.292946000000001</v>
      </c>
      <c r="S92" s="24">
        <v>32.412880000000001</v>
      </c>
      <c r="T92" s="24">
        <v>32.444282999999999</v>
      </c>
      <c r="U92" s="24">
        <v>32.462746000000003</v>
      </c>
      <c r="V92" s="24">
        <v>32.480221</v>
      </c>
      <c r="W92" s="24">
        <v>32.495475999999996</v>
      </c>
      <c r="X92" s="24">
        <v>32.510154999999997</v>
      </c>
      <c r="Y92" s="24">
        <v>32.525696000000003</v>
      </c>
      <c r="Z92" s="24">
        <v>32.538811000000003</v>
      </c>
      <c r="AA92" s="24">
        <v>32.551327000000001</v>
      </c>
      <c r="AB92" s="24">
        <v>32.565102000000003</v>
      </c>
      <c r="AC92" s="24">
        <v>32.576725000000003</v>
      </c>
      <c r="AD92" s="24">
        <v>32.588383</v>
      </c>
      <c r="AE92" s="24">
        <v>32.601334000000001</v>
      </c>
      <c r="AF92" s="24">
        <v>32.613441000000002</v>
      </c>
      <c r="AG92" s="24">
        <v>32.624293999999999</v>
      </c>
      <c r="AH92" s="24">
        <v>32.636699999999998</v>
      </c>
      <c r="AI92" s="24">
        <v>32.647342999999999</v>
      </c>
      <c r="AJ92" s="24">
        <v>32.651896999999998</v>
      </c>
      <c r="AK92" s="25">
        <v>3.0000000000000001E-3</v>
      </c>
    </row>
    <row r="93" spans="1:37" ht="15" customHeight="1">
      <c r="A93" s="4" t="s">
        <v>349</v>
      </c>
      <c r="B93" s="24" t="s">
        <v>157</v>
      </c>
      <c r="C93" s="24" t="s">
        <v>350</v>
      </c>
      <c r="D93" s="24" t="s">
        <v>351</v>
      </c>
      <c r="E93" s="24" t="s">
        <v>115</v>
      </c>
      <c r="F93" s="24">
        <v>32.091315999999999</v>
      </c>
      <c r="G93" s="24">
        <v>36.521346999999999</v>
      </c>
      <c r="H93" s="24">
        <v>36.630065999999999</v>
      </c>
      <c r="I93" s="24">
        <v>36.747374999999998</v>
      </c>
      <c r="J93" s="24">
        <v>36.855350000000001</v>
      </c>
      <c r="K93" s="24">
        <v>36.947524999999999</v>
      </c>
      <c r="L93" s="24">
        <v>37.040947000000003</v>
      </c>
      <c r="M93" s="24">
        <v>37.135035999999999</v>
      </c>
      <c r="N93" s="24">
        <v>37.229934999999998</v>
      </c>
      <c r="O93" s="24">
        <v>37.324782999999996</v>
      </c>
      <c r="P93" s="24">
        <v>37.420105</v>
      </c>
      <c r="Q93" s="24">
        <v>37.515689999999999</v>
      </c>
      <c r="R93" s="24">
        <v>37.611728999999997</v>
      </c>
      <c r="S93" s="24">
        <v>37.695968999999998</v>
      </c>
      <c r="T93" s="24">
        <v>37.705997000000004</v>
      </c>
      <c r="U93" s="24">
        <v>37.697422000000003</v>
      </c>
      <c r="V93" s="24">
        <v>37.695636999999998</v>
      </c>
      <c r="W93" s="24">
        <v>37.710299999999997</v>
      </c>
      <c r="X93" s="24">
        <v>37.720725999999999</v>
      </c>
      <c r="Y93" s="24">
        <v>37.729553000000003</v>
      </c>
      <c r="Z93" s="24">
        <v>37.732193000000002</v>
      </c>
      <c r="AA93" s="24">
        <v>37.736190999999998</v>
      </c>
      <c r="AB93" s="24">
        <v>37.746220000000001</v>
      </c>
      <c r="AC93" s="24">
        <v>37.756424000000003</v>
      </c>
      <c r="AD93" s="24">
        <v>37.765663000000004</v>
      </c>
      <c r="AE93" s="24">
        <v>37.773975</v>
      </c>
      <c r="AF93" s="24">
        <v>37.782409999999999</v>
      </c>
      <c r="AG93" s="24">
        <v>37.791919999999998</v>
      </c>
      <c r="AH93" s="24">
        <v>37.800293000000003</v>
      </c>
      <c r="AI93" s="24">
        <v>37.809296000000003</v>
      </c>
      <c r="AJ93" s="24">
        <v>37.811520000000002</v>
      </c>
      <c r="AK93" s="25">
        <v>1E-3</v>
      </c>
    </row>
    <row r="94" spans="1:37" ht="15" customHeight="1">
      <c r="A94" s="4" t="s">
        <v>352</v>
      </c>
      <c r="B94" s="24" t="s">
        <v>160</v>
      </c>
      <c r="C94" s="24" t="s">
        <v>353</v>
      </c>
      <c r="D94" s="24" t="s">
        <v>354</v>
      </c>
      <c r="E94" s="24" t="s">
        <v>115</v>
      </c>
      <c r="F94" s="24">
        <v>36.762515999999998</v>
      </c>
      <c r="G94" s="24">
        <v>43.046844</v>
      </c>
      <c r="H94" s="24">
        <v>43.146850999999998</v>
      </c>
      <c r="I94" s="24">
        <v>43.282192000000002</v>
      </c>
      <c r="J94" s="24">
        <v>43.417068</v>
      </c>
      <c r="K94" s="24">
        <v>43.530028999999999</v>
      </c>
      <c r="L94" s="24">
        <v>43.628509999999999</v>
      </c>
      <c r="M94" s="24">
        <v>43.728679999999997</v>
      </c>
      <c r="N94" s="24">
        <v>43.830188999999997</v>
      </c>
      <c r="O94" s="24">
        <v>43.928573999999998</v>
      </c>
      <c r="P94" s="24">
        <v>44.027282999999997</v>
      </c>
      <c r="Q94" s="24">
        <v>44.125988</v>
      </c>
      <c r="R94" s="24">
        <v>44.226238000000002</v>
      </c>
      <c r="S94" s="24">
        <v>44.327182999999998</v>
      </c>
      <c r="T94" s="24">
        <v>44.360897000000001</v>
      </c>
      <c r="U94" s="24">
        <v>44.378383999999997</v>
      </c>
      <c r="V94" s="24">
        <v>44.394011999999996</v>
      </c>
      <c r="W94" s="24">
        <v>44.410080000000001</v>
      </c>
      <c r="X94" s="24">
        <v>44.424655999999999</v>
      </c>
      <c r="Y94" s="24">
        <v>44.438881000000002</v>
      </c>
      <c r="Z94" s="24">
        <v>44.451976999999999</v>
      </c>
      <c r="AA94" s="24">
        <v>44.464058000000001</v>
      </c>
      <c r="AB94" s="24">
        <v>44.475887</v>
      </c>
      <c r="AC94" s="24">
        <v>44.486564999999999</v>
      </c>
      <c r="AD94" s="24">
        <v>44.496796000000003</v>
      </c>
      <c r="AE94" s="24">
        <v>44.506946999999997</v>
      </c>
      <c r="AF94" s="24">
        <v>44.516750000000002</v>
      </c>
      <c r="AG94" s="24">
        <v>44.526465999999999</v>
      </c>
      <c r="AH94" s="24">
        <v>44.536430000000003</v>
      </c>
      <c r="AI94" s="24">
        <v>44.546047000000002</v>
      </c>
      <c r="AJ94" s="24">
        <v>44.548824000000003</v>
      </c>
      <c r="AK94" s="25">
        <v>1E-3</v>
      </c>
    </row>
    <row r="95" spans="1:37" ht="15" customHeight="1">
      <c r="A95" s="4" t="s">
        <v>355</v>
      </c>
      <c r="B95" s="24" t="s">
        <v>163</v>
      </c>
      <c r="C95" s="24" t="s">
        <v>356</v>
      </c>
      <c r="D95" s="24" t="s">
        <v>357</v>
      </c>
      <c r="E95" s="24" t="s">
        <v>115</v>
      </c>
      <c r="F95" s="24">
        <v>63.449531999999998</v>
      </c>
      <c r="G95" s="24">
        <v>62.401961999999997</v>
      </c>
      <c r="H95" s="24">
        <v>62.536472000000003</v>
      </c>
      <c r="I95" s="24">
        <v>62.739628000000003</v>
      </c>
      <c r="J95" s="24">
        <v>62.926979000000003</v>
      </c>
      <c r="K95" s="24">
        <v>63.041266999999998</v>
      </c>
      <c r="L95" s="24">
        <v>63.160774000000004</v>
      </c>
      <c r="M95" s="24">
        <v>63.281055000000002</v>
      </c>
      <c r="N95" s="24">
        <v>63.404404</v>
      </c>
      <c r="O95" s="24">
        <v>63.513016</v>
      </c>
      <c r="P95" s="24">
        <v>63.61544</v>
      </c>
      <c r="Q95" s="24">
        <v>63.716579000000003</v>
      </c>
      <c r="R95" s="24">
        <v>63.818019999999997</v>
      </c>
      <c r="S95" s="24">
        <v>63.934424999999997</v>
      </c>
      <c r="T95" s="24">
        <v>63.970050999999998</v>
      </c>
      <c r="U95" s="24">
        <v>63.991261000000002</v>
      </c>
      <c r="V95" s="24">
        <v>64.011948000000004</v>
      </c>
      <c r="W95" s="24">
        <v>64.032821999999996</v>
      </c>
      <c r="X95" s="24">
        <v>64.049537999999998</v>
      </c>
      <c r="Y95" s="24">
        <v>64.064194000000001</v>
      </c>
      <c r="Z95" s="24">
        <v>64.074341000000004</v>
      </c>
      <c r="AA95" s="24">
        <v>64.088706999999999</v>
      </c>
      <c r="AB95" s="24">
        <v>64.102455000000006</v>
      </c>
      <c r="AC95" s="24">
        <v>64.109848</v>
      </c>
      <c r="AD95" s="24">
        <v>64.118080000000006</v>
      </c>
      <c r="AE95" s="24">
        <v>64.127914000000004</v>
      </c>
      <c r="AF95" s="24">
        <v>64.136589000000001</v>
      </c>
      <c r="AG95" s="24">
        <v>64.142021</v>
      </c>
      <c r="AH95" s="24">
        <v>64.150893999999994</v>
      </c>
      <c r="AI95" s="24">
        <v>64.157852000000005</v>
      </c>
      <c r="AJ95" s="24">
        <v>64.153510999999995</v>
      </c>
      <c r="AK95" s="25">
        <v>1E-3</v>
      </c>
    </row>
    <row r="96" spans="1:37" ht="15" customHeight="1">
      <c r="A96" s="4" t="s">
        <v>358</v>
      </c>
      <c r="B96" s="24" t="s">
        <v>166</v>
      </c>
      <c r="C96" s="24" t="s">
        <v>359</v>
      </c>
      <c r="D96" s="24" t="s">
        <v>360</v>
      </c>
      <c r="E96" s="24" t="s">
        <v>115</v>
      </c>
      <c r="F96" s="24">
        <v>32.061405000000001</v>
      </c>
      <c r="G96" s="24">
        <v>30.909078999999998</v>
      </c>
      <c r="H96" s="24">
        <v>30.980846</v>
      </c>
      <c r="I96" s="24">
        <v>31.139088000000001</v>
      </c>
      <c r="J96" s="24">
        <v>31.302059</v>
      </c>
      <c r="K96" s="24">
        <v>31.441206000000001</v>
      </c>
      <c r="L96" s="24">
        <v>31.560272000000001</v>
      </c>
      <c r="M96" s="24">
        <v>31.679476000000001</v>
      </c>
      <c r="N96" s="24">
        <v>31.801497999999999</v>
      </c>
      <c r="O96" s="24">
        <v>31.918533</v>
      </c>
      <c r="P96" s="24">
        <v>32.029667000000003</v>
      </c>
      <c r="Q96" s="24">
        <v>32.137714000000003</v>
      </c>
      <c r="R96" s="24">
        <v>32.247363999999997</v>
      </c>
      <c r="S96" s="24">
        <v>32.360396999999999</v>
      </c>
      <c r="T96" s="24">
        <v>32.403953999999999</v>
      </c>
      <c r="U96" s="24">
        <v>32.435051000000001</v>
      </c>
      <c r="V96" s="24">
        <v>32.465614000000002</v>
      </c>
      <c r="W96" s="24">
        <v>32.495068000000003</v>
      </c>
      <c r="X96" s="24">
        <v>32.52055</v>
      </c>
      <c r="Y96" s="24">
        <v>32.545375999999997</v>
      </c>
      <c r="Z96" s="24">
        <v>32.568359000000001</v>
      </c>
      <c r="AA96" s="24">
        <v>32.589863000000001</v>
      </c>
      <c r="AB96" s="24">
        <v>32.610686999999999</v>
      </c>
      <c r="AC96" s="24">
        <v>32.629925</v>
      </c>
      <c r="AD96" s="24">
        <v>32.648173999999997</v>
      </c>
      <c r="AE96" s="24">
        <v>32.666392999999999</v>
      </c>
      <c r="AF96" s="24">
        <v>32.683968</v>
      </c>
      <c r="AG96" s="24">
        <v>32.703091000000001</v>
      </c>
      <c r="AH96" s="24">
        <v>32.721687000000003</v>
      </c>
      <c r="AI96" s="24">
        <v>32.740791000000002</v>
      </c>
      <c r="AJ96" s="24">
        <v>32.753062999999997</v>
      </c>
      <c r="AK96" s="25">
        <v>2E-3</v>
      </c>
    </row>
    <row r="97" spans="1:37" ht="15" customHeight="1">
      <c r="A97" s="4" t="s">
        <v>361</v>
      </c>
      <c r="B97" s="24" t="s">
        <v>169</v>
      </c>
      <c r="C97" s="24" t="s">
        <v>362</v>
      </c>
      <c r="D97" s="24" t="s">
        <v>363</v>
      </c>
      <c r="E97" s="24" t="s">
        <v>115</v>
      </c>
      <c r="F97" s="24">
        <v>44.303001000000002</v>
      </c>
      <c r="G97" s="24">
        <v>43.642136000000001</v>
      </c>
      <c r="H97" s="24">
        <v>43.706679999999999</v>
      </c>
      <c r="I97" s="24">
        <v>43.839233</v>
      </c>
      <c r="J97" s="24">
        <v>43.991366999999997</v>
      </c>
      <c r="K97" s="24">
        <v>44.143943999999998</v>
      </c>
      <c r="L97" s="24">
        <v>44.275149999999996</v>
      </c>
      <c r="M97" s="24">
        <v>44.400199999999998</v>
      </c>
      <c r="N97" s="24">
        <v>44.524338</v>
      </c>
      <c r="O97" s="24">
        <v>44.638247999999997</v>
      </c>
      <c r="P97" s="24">
        <v>44.748829000000001</v>
      </c>
      <c r="Q97" s="24">
        <v>44.855995</v>
      </c>
      <c r="R97" s="24">
        <v>44.964824999999998</v>
      </c>
      <c r="S97" s="24">
        <v>45.073151000000003</v>
      </c>
      <c r="T97" s="24">
        <v>45.100517000000004</v>
      </c>
      <c r="U97" s="24">
        <v>45.118805000000002</v>
      </c>
      <c r="V97" s="24">
        <v>45.138343999999996</v>
      </c>
      <c r="W97" s="24">
        <v>45.156219</v>
      </c>
      <c r="X97" s="24">
        <v>45.176659000000001</v>
      </c>
      <c r="Y97" s="24">
        <v>45.200150000000001</v>
      </c>
      <c r="Z97" s="24">
        <v>45.220638000000001</v>
      </c>
      <c r="AA97" s="24">
        <v>45.239291999999999</v>
      </c>
      <c r="AB97" s="24">
        <v>45.25985</v>
      </c>
      <c r="AC97" s="24">
        <v>45.277161</v>
      </c>
      <c r="AD97" s="24">
        <v>45.294746000000004</v>
      </c>
      <c r="AE97" s="24">
        <v>45.313744</v>
      </c>
      <c r="AF97" s="24">
        <v>45.331425000000003</v>
      </c>
      <c r="AG97" s="24">
        <v>45.349510000000002</v>
      </c>
      <c r="AH97" s="24">
        <v>45.368628999999999</v>
      </c>
      <c r="AI97" s="24">
        <v>45.387290999999998</v>
      </c>
      <c r="AJ97" s="24">
        <v>45.399399000000003</v>
      </c>
      <c r="AK97" s="25">
        <v>1E-3</v>
      </c>
    </row>
    <row r="98" spans="1:37" ht="15" customHeight="1">
      <c r="A98" s="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5"/>
    </row>
    <row r="99" spans="1:37" ht="15" customHeight="1">
      <c r="A99" s="4" t="s">
        <v>364</v>
      </c>
      <c r="B99" s="28" t="s">
        <v>365</v>
      </c>
      <c r="C99" s="24"/>
      <c r="D99" s="24" t="s">
        <v>366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</row>
    <row r="100" spans="1:37" ht="15" customHeight="1">
      <c r="A100" s="4" t="s">
        <v>367</v>
      </c>
      <c r="B100" s="24" t="s">
        <v>112</v>
      </c>
      <c r="C100" s="24" t="s">
        <v>368</v>
      </c>
      <c r="D100" s="24" t="s">
        <v>369</v>
      </c>
      <c r="E100" s="24" t="s">
        <v>115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  <c r="AD100" s="24">
        <v>0</v>
      </c>
      <c r="AE100" s="24">
        <v>0</v>
      </c>
      <c r="AF100" s="24">
        <v>0</v>
      </c>
      <c r="AG100" s="24">
        <v>0</v>
      </c>
      <c r="AH100" s="24">
        <v>0</v>
      </c>
      <c r="AI100" s="24">
        <v>0</v>
      </c>
      <c r="AJ100" s="24">
        <v>0</v>
      </c>
      <c r="AK100" s="26" t="s">
        <v>178</v>
      </c>
    </row>
    <row r="101" spans="1:37" ht="15" customHeight="1">
      <c r="A101" s="4" t="s">
        <v>370</v>
      </c>
      <c r="B101" s="24" t="s">
        <v>117</v>
      </c>
      <c r="C101" s="24" t="s">
        <v>371</v>
      </c>
      <c r="D101" s="24" t="s">
        <v>372</v>
      </c>
      <c r="E101" s="24" t="s">
        <v>115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  <c r="AC101" s="24">
        <v>0</v>
      </c>
      <c r="AD101" s="24">
        <v>0</v>
      </c>
      <c r="AE101" s="24">
        <v>0</v>
      </c>
      <c r="AF101" s="24">
        <v>0</v>
      </c>
      <c r="AG101" s="24">
        <v>0</v>
      </c>
      <c r="AH101" s="24">
        <v>0</v>
      </c>
      <c r="AI101" s="24">
        <v>0</v>
      </c>
      <c r="AJ101" s="24">
        <v>0</v>
      </c>
      <c r="AK101" s="26" t="s">
        <v>178</v>
      </c>
    </row>
    <row r="102" spans="1:37" ht="15" customHeight="1">
      <c r="A102" s="4" t="s">
        <v>373</v>
      </c>
      <c r="B102" s="24" t="s">
        <v>121</v>
      </c>
      <c r="C102" s="24" t="s">
        <v>374</v>
      </c>
      <c r="D102" s="24" t="s">
        <v>375</v>
      </c>
      <c r="E102" s="24" t="s">
        <v>115</v>
      </c>
      <c r="F102" s="24">
        <v>39.721195000000002</v>
      </c>
      <c r="G102" s="24">
        <v>39.109695000000002</v>
      </c>
      <c r="H102" s="24">
        <v>39.082157000000002</v>
      </c>
      <c r="I102" s="24">
        <v>39.180878</v>
      </c>
      <c r="J102" s="24">
        <v>39.278744000000003</v>
      </c>
      <c r="K102" s="24">
        <v>39.460915</v>
      </c>
      <c r="L102" s="24">
        <v>39.737864999999999</v>
      </c>
      <c r="M102" s="24">
        <v>39.817055000000003</v>
      </c>
      <c r="N102" s="24">
        <v>39.896275000000003</v>
      </c>
      <c r="O102" s="24">
        <v>39.97448</v>
      </c>
      <c r="P102" s="24">
        <v>40.048096000000001</v>
      </c>
      <c r="Q102" s="24">
        <v>40.116580999999996</v>
      </c>
      <c r="R102" s="24">
        <v>40.193100000000001</v>
      </c>
      <c r="S102" s="24">
        <v>40.271121999999998</v>
      </c>
      <c r="T102" s="24">
        <v>40.328465000000001</v>
      </c>
      <c r="U102" s="24">
        <v>40.383228000000003</v>
      </c>
      <c r="V102" s="24">
        <v>40.436549999999997</v>
      </c>
      <c r="W102" s="24">
        <v>40.490459000000001</v>
      </c>
      <c r="X102" s="24">
        <v>40.539959000000003</v>
      </c>
      <c r="Y102" s="24">
        <v>40.592486999999998</v>
      </c>
      <c r="Z102" s="24">
        <v>40.640732</v>
      </c>
      <c r="AA102" s="24">
        <v>40.687610999999997</v>
      </c>
      <c r="AB102" s="24">
        <v>40.735869999999998</v>
      </c>
      <c r="AC102" s="24">
        <v>40.780307999999998</v>
      </c>
      <c r="AD102" s="24">
        <v>40.824215000000002</v>
      </c>
      <c r="AE102" s="24">
        <v>40.870766000000003</v>
      </c>
      <c r="AF102" s="24">
        <v>40.915374999999997</v>
      </c>
      <c r="AG102" s="24">
        <v>40.961993999999997</v>
      </c>
      <c r="AH102" s="24">
        <v>41.009715999999997</v>
      </c>
      <c r="AI102" s="24">
        <v>41.057816000000003</v>
      </c>
      <c r="AJ102" s="24">
        <v>41.085479999999997</v>
      </c>
      <c r="AK102" s="25">
        <v>2E-3</v>
      </c>
    </row>
    <row r="103" spans="1:37" ht="15" customHeight="1">
      <c r="A103" s="4" t="s">
        <v>376</v>
      </c>
      <c r="B103" s="24" t="s">
        <v>125</v>
      </c>
      <c r="C103" s="24" t="s">
        <v>377</v>
      </c>
      <c r="D103" s="24" t="s">
        <v>378</v>
      </c>
      <c r="E103" s="24" t="s">
        <v>115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0</v>
      </c>
      <c r="AH103" s="24">
        <v>0</v>
      </c>
      <c r="AI103" s="24">
        <v>0</v>
      </c>
      <c r="AJ103" s="24">
        <v>0</v>
      </c>
      <c r="AK103" s="26" t="s">
        <v>178</v>
      </c>
    </row>
    <row r="104" spans="1:37" ht="15" customHeight="1">
      <c r="A104" s="4"/>
      <c r="B104" s="24" t="s">
        <v>129</v>
      </c>
      <c r="C104" s="24" t="s">
        <v>379</v>
      </c>
      <c r="D104" s="24" t="s">
        <v>380</v>
      </c>
      <c r="E104" s="24" t="s">
        <v>115</v>
      </c>
      <c r="F104" s="24">
        <v>44.467587000000002</v>
      </c>
      <c r="G104" s="24">
        <v>45.133965000000003</v>
      </c>
      <c r="H104" s="24">
        <v>45.122889999999998</v>
      </c>
      <c r="I104" s="24">
        <v>45.221336000000001</v>
      </c>
      <c r="J104" s="24">
        <v>45.3339</v>
      </c>
      <c r="K104" s="24">
        <v>45.494312000000001</v>
      </c>
      <c r="L104" s="24">
        <v>45.657307000000003</v>
      </c>
      <c r="M104" s="24">
        <v>45.747245999999997</v>
      </c>
      <c r="N104" s="24">
        <v>45.813889000000003</v>
      </c>
      <c r="O104" s="24">
        <v>45.889488</v>
      </c>
      <c r="P104" s="24">
        <v>45.957129999999999</v>
      </c>
      <c r="Q104" s="24">
        <v>46.018158</v>
      </c>
      <c r="R104" s="24">
        <v>46.085814999999997</v>
      </c>
      <c r="S104" s="24">
        <v>46.158833000000001</v>
      </c>
      <c r="T104" s="24">
        <v>46.210937999999999</v>
      </c>
      <c r="U104" s="24">
        <v>46.260345000000001</v>
      </c>
      <c r="V104" s="24">
        <v>46.308619999999998</v>
      </c>
      <c r="W104" s="24">
        <v>46.357376000000002</v>
      </c>
      <c r="X104" s="24">
        <v>46.40202</v>
      </c>
      <c r="Y104" s="24">
        <v>46.448776000000002</v>
      </c>
      <c r="Z104" s="24">
        <v>46.491356000000003</v>
      </c>
      <c r="AA104" s="24">
        <v>46.532767999999997</v>
      </c>
      <c r="AB104" s="24">
        <v>46.575736999999997</v>
      </c>
      <c r="AC104" s="24">
        <v>46.615268999999998</v>
      </c>
      <c r="AD104" s="24">
        <v>46.654525999999997</v>
      </c>
      <c r="AE104" s="24">
        <v>46.696128999999999</v>
      </c>
      <c r="AF104" s="24">
        <v>46.736365999999997</v>
      </c>
      <c r="AG104" s="24">
        <v>46.778053</v>
      </c>
      <c r="AH104" s="24">
        <v>46.820605999999998</v>
      </c>
      <c r="AI104" s="24">
        <v>46.863357999999998</v>
      </c>
      <c r="AJ104" s="24">
        <v>46.885497999999998</v>
      </c>
      <c r="AK104" s="25">
        <v>1E-3</v>
      </c>
    </row>
    <row r="105" spans="1:37" ht="15" customHeight="1">
      <c r="A105" s="4"/>
      <c r="B105" s="24" t="s">
        <v>133</v>
      </c>
      <c r="C105" s="24" t="s">
        <v>381</v>
      </c>
      <c r="D105" s="24" t="s">
        <v>382</v>
      </c>
      <c r="E105" s="24" t="s">
        <v>115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  <c r="AK105" s="26" t="s">
        <v>178</v>
      </c>
    </row>
    <row r="106" spans="1:37" ht="15" customHeight="1">
      <c r="B106" s="24" t="s">
        <v>137</v>
      </c>
      <c r="C106" s="24" t="s">
        <v>383</v>
      </c>
      <c r="D106" s="24" t="s">
        <v>384</v>
      </c>
      <c r="E106" s="24" t="s">
        <v>115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>
        <v>0</v>
      </c>
      <c r="AE106" s="24">
        <v>0</v>
      </c>
      <c r="AF106" s="24">
        <v>0</v>
      </c>
      <c r="AG106" s="24">
        <v>0</v>
      </c>
      <c r="AH106" s="24">
        <v>0</v>
      </c>
      <c r="AI106" s="24">
        <v>0</v>
      </c>
      <c r="AJ106" s="24">
        <v>0</v>
      </c>
      <c r="AK106" s="26" t="s">
        <v>178</v>
      </c>
    </row>
    <row r="107" spans="1:37" ht="15" customHeight="1">
      <c r="B107" s="24" t="s">
        <v>141</v>
      </c>
      <c r="C107" s="24" t="s">
        <v>385</v>
      </c>
      <c r="D107" s="24" t="s">
        <v>386</v>
      </c>
      <c r="E107" s="24" t="s">
        <v>115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4">
        <v>0</v>
      </c>
      <c r="AA107" s="24">
        <v>0</v>
      </c>
      <c r="AB107" s="24">
        <v>0</v>
      </c>
      <c r="AC107" s="24">
        <v>0</v>
      </c>
      <c r="AD107" s="24">
        <v>0</v>
      </c>
      <c r="AE107" s="24">
        <v>0</v>
      </c>
      <c r="AF107" s="24">
        <v>0</v>
      </c>
      <c r="AG107" s="24">
        <v>0</v>
      </c>
      <c r="AH107" s="24">
        <v>0</v>
      </c>
      <c r="AI107" s="24">
        <v>0</v>
      </c>
      <c r="AJ107" s="24">
        <v>0</v>
      </c>
      <c r="AK107" s="26" t="s">
        <v>178</v>
      </c>
    </row>
    <row r="108" spans="1:37" ht="15" customHeight="1">
      <c r="A108" s="4" t="s">
        <v>387</v>
      </c>
      <c r="B108" s="24" t="s">
        <v>145</v>
      </c>
      <c r="C108" s="24" t="s">
        <v>388</v>
      </c>
      <c r="D108" s="24" t="s">
        <v>389</v>
      </c>
      <c r="E108" s="24" t="s">
        <v>115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6" t="s">
        <v>178</v>
      </c>
    </row>
    <row r="109" spans="1:37" ht="15" customHeight="1">
      <c r="A109" s="4" t="s">
        <v>390</v>
      </c>
      <c r="B109" s="24" t="s">
        <v>149</v>
      </c>
      <c r="C109" s="24" t="s">
        <v>391</v>
      </c>
      <c r="D109" s="24" t="s">
        <v>392</v>
      </c>
      <c r="E109" s="24" t="s">
        <v>115</v>
      </c>
      <c r="F109" s="24">
        <v>48.281452000000002</v>
      </c>
      <c r="G109" s="24">
        <v>47.359744999999997</v>
      </c>
      <c r="H109" s="24">
        <v>47.481140000000003</v>
      </c>
      <c r="I109" s="24">
        <v>47.657184999999998</v>
      </c>
      <c r="J109" s="24">
        <v>47.851039999999998</v>
      </c>
      <c r="K109" s="24">
        <v>48.060993000000003</v>
      </c>
      <c r="L109" s="24">
        <v>48.208244000000001</v>
      </c>
      <c r="M109" s="24">
        <v>48.351284</v>
      </c>
      <c r="N109" s="24">
        <v>48.486221</v>
      </c>
      <c r="O109" s="24">
        <v>48.605742999999997</v>
      </c>
      <c r="P109" s="24">
        <v>48.718207999999997</v>
      </c>
      <c r="Q109" s="24">
        <v>48.827674999999999</v>
      </c>
      <c r="R109" s="24">
        <v>48.934058999999998</v>
      </c>
      <c r="S109" s="24">
        <v>49.038685000000001</v>
      </c>
      <c r="T109" s="24">
        <v>49.07629</v>
      </c>
      <c r="U109" s="24">
        <v>49.100346000000002</v>
      </c>
      <c r="V109" s="24">
        <v>49.110816999999997</v>
      </c>
      <c r="W109" s="24">
        <v>49.119971999999997</v>
      </c>
      <c r="X109" s="24">
        <v>49.137034999999997</v>
      </c>
      <c r="Y109" s="24">
        <v>49.155704</v>
      </c>
      <c r="Z109" s="24">
        <v>49.172226000000002</v>
      </c>
      <c r="AA109" s="24">
        <v>49.188037999999999</v>
      </c>
      <c r="AB109" s="24">
        <v>49.204445</v>
      </c>
      <c r="AC109" s="24">
        <v>49.217865000000003</v>
      </c>
      <c r="AD109" s="24">
        <v>49.231048999999999</v>
      </c>
      <c r="AE109" s="24">
        <v>49.245708</v>
      </c>
      <c r="AF109" s="24">
        <v>49.259354000000002</v>
      </c>
      <c r="AG109" s="24">
        <v>49.269829000000001</v>
      </c>
      <c r="AH109" s="24">
        <v>49.283507999999998</v>
      </c>
      <c r="AI109" s="24">
        <v>49.296646000000003</v>
      </c>
      <c r="AJ109" s="24">
        <v>49.303668999999999</v>
      </c>
      <c r="AK109" s="25">
        <v>1E-3</v>
      </c>
    </row>
    <row r="110" spans="1:37" ht="15" customHeight="1">
      <c r="A110" s="4" t="s">
        <v>393</v>
      </c>
      <c r="B110" s="24" t="s">
        <v>153</v>
      </c>
      <c r="C110" s="24" t="s">
        <v>394</v>
      </c>
      <c r="D110" s="24" t="s">
        <v>395</v>
      </c>
      <c r="E110" s="24" t="s">
        <v>115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4">
        <v>0</v>
      </c>
      <c r="AD110" s="24">
        <v>0</v>
      </c>
      <c r="AE110" s="24">
        <v>0</v>
      </c>
      <c r="AF110" s="24">
        <v>0</v>
      </c>
      <c r="AG110" s="24">
        <v>0</v>
      </c>
      <c r="AH110" s="24">
        <v>0</v>
      </c>
      <c r="AI110" s="24">
        <v>0</v>
      </c>
      <c r="AJ110" s="24">
        <v>0</v>
      </c>
      <c r="AK110" s="26" t="s">
        <v>178</v>
      </c>
    </row>
    <row r="111" spans="1:37" ht="15" customHeight="1">
      <c r="A111" s="4" t="s">
        <v>396</v>
      </c>
      <c r="B111" s="24" t="s">
        <v>157</v>
      </c>
      <c r="C111" s="24" t="s">
        <v>397</v>
      </c>
      <c r="D111" s="24" t="s">
        <v>398</v>
      </c>
      <c r="E111" s="24" t="s">
        <v>115</v>
      </c>
      <c r="F111" s="24">
        <v>41.486449999999998</v>
      </c>
      <c r="G111" s="24">
        <v>46.337173</v>
      </c>
      <c r="H111" s="24">
        <v>46.445377000000001</v>
      </c>
      <c r="I111" s="24">
        <v>46.565131999999998</v>
      </c>
      <c r="J111" s="24">
        <v>46.679156999999996</v>
      </c>
      <c r="K111" s="24">
        <v>46.773701000000003</v>
      </c>
      <c r="L111" s="24">
        <v>46.869647999999998</v>
      </c>
      <c r="M111" s="24">
        <v>46.965381999999998</v>
      </c>
      <c r="N111" s="24">
        <v>47.061934999999998</v>
      </c>
      <c r="O111" s="24">
        <v>47.158904999999997</v>
      </c>
      <c r="P111" s="24">
        <v>47.255718000000002</v>
      </c>
      <c r="Q111" s="24">
        <v>47.352398000000001</v>
      </c>
      <c r="R111" s="24">
        <v>47.450172000000002</v>
      </c>
      <c r="S111" s="24">
        <v>47.548588000000002</v>
      </c>
      <c r="T111" s="24">
        <v>47.573231</v>
      </c>
      <c r="U111" s="24">
        <v>47.576649000000003</v>
      </c>
      <c r="V111" s="24">
        <v>47.579762000000002</v>
      </c>
      <c r="W111" s="24">
        <v>47.572414000000002</v>
      </c>
      <c r="X111" s="24">
        <v>47.569687000000002</v>
      </c>
      <c r="Y111" s="24">
        <v>47.583168000000001</v>
      </c>
      <c r="Z111" s="24">
        <v>47.595913000000003</v>
      </c>
      <c r="AA111" s="24">
        <v>47.607799999999997</v>
      </c>
      <c r="AB111" s="24">
        <v>47.618946000000001</v>
      </c>
      <c r="AC111" s="24">
        <v>47.629455999999998</v>
      </c>
      <c r="AD111" s="24">
        <v>47.639256000000003</v>
      </c>
      <c r="AE111" s="24">
        <v>47.647754999999997</v>
      </c>
      <c r="AF111" s="24">
        <v>47.655216000000003</v>
      </c>
      <c r="AG111" s="24">
        <v>47.659511999999999</v>
      </c>
      <c r="AH111" s="24">
        <v>47.666935000000002</v>
      </c>
      <c r="AI111" s="24">
        <v>47.670203999999998</v>
      </c>
      <c r="AJ111" s="24">
        <v>47.668030000000002</v>
      </c>
      <c r="AK111" s="25">
        <v>1E-3</v>
      </c>
    </row>
    <row r="112" spans="1:37" ht="15" customHeight="1">
      <c r="A112" s="4" t="s">
        <v>399</v>
      </c>
      <c r="B112" s="24" t="s">
        <v>160</v>
      </c>
      <c r="C112" s="24" t="s">
        <v>400</v>
      </c>
      <c r="D112" s="24" t="s">
        <v>401</v>
      </c>
      <c r="E112" s="24" t="s">
        <v>115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  <c r="AK112" s="26" t="s">
        <v>178</v>
      </c>
    </row>
    <row r="113" spans="1:37" ht="15" customHeight="1">
      <c r="A113" s="4" t="s">
        <v>402</v>
      </c>
      <c r="B113" s="24" t="s">
        <v>163</v>
      </c>
      <c r="C113" s="24" t="s">
        <v>403</v>
      </c>
      <c r="D113" s="24" t="s">
        <v>404</v>
      </c>
      <c r="E113" s="24" t="s">
        <v>115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24">
        <v>0</v>
      </c>
      <c r="AG113" s="24">
        <v>0</v>
      </c>
      <c r="AH113" s="24">
        <v>0</v>
      </c>
      <c r="AI113" s="24">
        <v>0</v>
      </c>
      <c r="AJ113" s="24">
        <v>0</v>
      </c>
      <c r="AK113" s="26" t="s">
        <v>178</v>
      </c>
    </row>
    <row r="114" spans="1:37" ht="15" customHeight="1">
      <c r="A114" s="4" t="s">
        <v>405</v>
      </c>
      <c r="B114" s="24" t="s">
        <v>166</v>
      </c>
      <c r="C114" s="24" t="s">
        <v>406</v>
      </c>
      <c r="D114" s="24" t="s">
        <v>407</v>
      </c>
      <c r="E114" s="24" t="s">
        <v>115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C114" s="24">
        <v>0</v>
      </c>
      <c r="AD114" s="24">
        <v>0</v>
      </c>
      <c r="AE114" s="24">
        <v>0</v>
      </c>
      <c r="AF114" s="24">
        <v>0</v>
      </c>
      <c r="AG114" s="24">
        <v>0</v>
      </c>
      <c r="AH114" s="24">
        <v>0</v>
      </c>
      <c r="AI114" s="24">
        <v>0</v>
      </c>
      <c r="AJ114" s="24">
        <v>0</v>
      </c>
      <c r="AK114" s="26" t="s">
        <v>178</v>
      </c>
    </row>
    <row r="115" spans="1:37" ht="15" customHeight="1">
      <c r="A115" s="4" t="s">
        <v>408</v>
      </c>
      <c r="B115" s="24" t="s">
        <v>169</v>
      </c>
      <c r="C115" s="24" t="s">
        <v>409</v>
      </c>
      <c r="D115" s="24" t="s">
        <v>410</v>
      </c>
      <c r="E115" s="24" t="s">
        <v>115</v>
      </c>
      <c r="F115" s="24">
        <v>0</v>
      </c>
      <c r="G115" s="24">
        <v>0</v>
      </c>
      <c r="H115" s="24">
        <v>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  <c r="AA115" s="24">
        <v>0</v>
      </c>
      <c r="AB115" s="24">
        <v>0</v>
      </c>
      <c r="AC115" s="24">
        <v>0</v>
      </c>
      <c r="AD115" s="24">
        <v>0</v>
      </c>
      <c r="AE115" s="24">
        <v>0</v>
      </c>
      <c r="AF115" s="24">
        <v>0</v>
      </c>
      <c r="AG115" s="24">
        <v>0</v>
      </c>
      <c r="AH115" s="24">
        <v>0</v>
      </c>
      <c r="AI115" s="24">
        <v>0</v>
      </c>
      <c r="AJ115" s="24">
        <v>0</v>
      </c>
      <c r="AK115" s="26" t="s">
        <v>178</v>
      </c>
    </row>
    <row r="116" spans="1:37" ht="15" customHeight="1">
      <c r="A116" s="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6"/>
    </row>
    <row r="117" spans="1:37" ht="15" customHeight="1">
      <c r="A117" s="4" t="s">
        <v>411</v>
      </c>
      <c r="B117" s="28" t="s">
        <v>412</v>
      </c>
      <c r="C117" s="24"/>
      <c r="D117" s="24" t="s">
        <v>413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</row>
    <row r="118" spans="1:37" ht="15" customHeight="1">
      <c r="A118" s="4" t="s">
        <v>414</v>
      </c>
      <c r="B118" s="24" t="s">
        <v>112</v>
      </c>
      <c r="C118" s="24" t="s">
        <v>415</v>
      </c>
      <c r="D118" s="24" t="s">
        <v>416</v>
      </c>
      <c r="E118" s="24" t="s">
        <v>115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4">
        <v>0</v>
      </c>
      <c r="Z118" s="24">
        <v>0</v>
      </c>
      <c r="AA118" s="24">
        <v>0</v>
      </c>
      <c r="AB118" s="24">
        <v>0</v>
      </c>
      <c r="AC118" s="24">
        <v>0</v>
      </c>
      <c r="AD118" s="24">
        <v>0</v>
      </c>
      <c r="AE118" s="24">
        <v>0</v>
      </c>
      <c r="AF118" s="24">
        <v>0</v>
      </c>
      <c r="AG118" s="24">
        <v>0</v>
      </c>
      <c r="AH118" s="24">
        <v>0</v>
      </c>
      <c r="AI118" s="24">
        <v>0</v>
      </c>
      <c r="AJ118" s="24">
        <v>0</v>
      </c>
      <c r="AK118" s="26" t="s">
        <v>178</v>
      </c>
    </row>
    <row r="119" spans="1:37" ht="15" customHeight="1">
      <c r="A119" s="4" t="s">
        <v>417</v>
      </c>
      <c r="B119" s="24" t="s">
        <v>117</v>
      </c>
      <c r="C119" s="24" t="s">
        <v>418</v>
      </c>
      <c r="D119" s="24" t="s">
        <v>419</v>
      </c>
      <c r="E119" s="24" t="s">
        <v>115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  <c r="S119" s="24">
        <v>0</v>
      </c>
      <c r="T119" s="24">
        <v>0</v>
      </c>
      <c r="U119" s="24">
        <v>0</v>
      </c>
      <c r="V119" s="24">
        <v>0</v>
      </c>
      <c r="W119" s="24">
        <v>0</v>
      </c>
      <c r="X119" s="24">
        <v>0</v>
      </c>
      <c r="Y119" s="24">
        <v>0</v>
      </c>
      <c r="Z119" s="24">
        <v>0</v>
      </c>
      <c r="AA119" s="24">
        <v>0</v>
      </c>
      <c r="AB119" s="24">
        <v>0</v>
      </c>
      <c r="AC119" s="24">
        <v>0</v>
      </c>
      <c r="AD119" s="24">
        <v>0</v>
      </c>
      <c r="AE119" s="24">
        <v>0</v>
      </c>
      <c r="AF119" s="24">
        <v>0</v>
      </c>
      <c r="AG119" s="24">
        <v>0</v>
      </c>
      <c r="AH119" s="24">
        <v>0</v>
      </c>
      <c r="AI119" s="24">
        <v>0</v>
      </c>
      <c r="AJ119" s="24">
        <v>0</v>
      </c>
      <c r="AK119" s="26" t="s">
        <v>178</v>
      </c>
    </row>
    <row r="120" spans="1:37" ht="15" customHeight="1">
      <c r="A120" s="4" t="s">
        <v>420</v>
      </c>
      <c r="B120" s="24" t="s">
        <v>121</v>
      </c>
      <c r="C120" s="24" t="s">
        <v>421</v>
      </c>
      <c r="D120" s="24" t="s">
        <v>422</v>
      </c>
      <c r="E120" s="24" t="s">
        <v>115</v>
      </c>
      <c r="F120" s="24">
        <v>38.164912999999999</v>
      </c>
      <c r="G120" s="24">
        <v>37.453963999999999</v>
      </c>
      <c r="H120" s="24">
        <v>37.423575999999997</v>
      </c>
      <c r="I120" s="24">
        <v>37.523792</v>
      </c>
      <c r="J120" s="24">
        <v>37.612968000000002</v>
      </c>
      <c r="K120" s="24">
        <v>37.775570000000002</v>
      </c>
      <c r="L120" s="24">
        <v>38.041721000000003</v>
      </c>
      <c r="M120" s="24">
        <v>38.121696</v>
      </c>
      <c r="N120" s="24">
        <v>38.200812999999997</v>
      </c>
      <c r="O120" s="24">
        <v>38.278992000000002</v>
      </c>
      <c r="P120" s="24">
        <v>38.352607999999996</v>
      </c>
      <c r="Q120" s="24">
        <v>38.421985999999997</v>
      </c>
      <c r="R120" s="24">
        <v>38.498634000000003</v>
      </c>
      <c r="S120" s="24">
        <v>38.576801000000003</v>
      </c>
      <c r="T120" s="24">
        <v>38.634323000000002</v>
      </c>
      <c r="U120" s="24">
        <v>38.689362000000003</v>
      </c>
      <c r="V120" s="24">
        <v>38.742995999999998</v>
      </c>
      <c r="W120" s="24">
        <v>38.796947000000003</v>
      </c>
      <c r="X120" s="24">
        <v>38.846435999999997</v>
      </c>
      <c r="Y120" s="24">
        <v>38.898986999999998</v>
      </c>
      <c r="Z120" s="24">
        <v>38.947510000000001</v>
      </c>
      <c r="AA120" s="24">
        <v>38.994658999999999</v>
      </c>
      <c r="AB120" s="24">
        <v>39.043007000000003</v>
      </c>
      <c r="AC120" s="24">
        <v>39.087497999999997</v>
      </c>
      <c r="AD120" s="24">
        <v>39.131507999999997</v>
      </c>
      <c r="AE120" s="24">
        <v>39.178131</v>
      </c>
      <c r="AF120" s="24">
        <v>39.222777999999998</v>
      </c>
      <c r="AG120" s="24">
        <v>39.269489</v>
      </c>
      <c r="AH120" s="24">
        <v>39.317248999999997</v>
      </c>
      <c r="AI120" s="24">
        <v>39.365153999999997</v>
      </c>
      <c r="AJ120" s="24">
        <v>39.392181000000001</v>
      </c>
      <c r="AK120" s="25">
        <v>2E-3</v>
      </c>
    </row>
    <row r="121" spans="1:37" ht="15" customHeight="1">
      <c r="A121" s="4"/>
      <c r="B121" s="24" t="s">
        <v>125</v>
      </c>
      <c r="C121" s="24" t="s">
        <v>423</v>
      </c>
      <c r="D121" s="24" t="s">
        <v>424</v>
      </c>
      <c r="E121" s="24" t="s">
        <v>115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0</v>
      </c>
      <c r="Z121" s="24">
        <v>0</v>
      </c>
      <c r="AA121" s="24">
        <v>0</v>
      </c>
      <c r="AB121" s="24">
        <v>0</v>
      </c>
      <c r="AC121" s="24">
        <v>0</v>
      </c>
      <c r="AD121" s="24">
        <v>0</v>
      </c>
      <c r="AE121" s="24">
        <v>0</v>
      </c>
      <c r="AF121" s="24">
        <v>0</v>
      </c>
      <c r="AG121" s="24">
        <v>0</v>
      </c>
      <c r="AH121" s="24">
        <v>0</v>
      </c>
      <c r="AI121" s="24">
        <v>0</v>
      </c>
      <c r="AJ121" s="24">
        <v>0</v>
      </c>
      <c r="AK121" s="26" t="s">
        <v>178</v>
      </c>
    </row>
    <row r="122" spans="1:37" ht="15" customHeight="1">
      <c r="B122" s="24" t="s">
        <v>129</v>
      </c>
      <c r="C122" s="24" t="s">
        <v>425</v>
      </c>
      <c r="D122" s="24" t="s">
        <v>426</v>
      </c>
      <c r="E122" s="24" t="s">
        <v>115</v>
      </c>
      <c r="F122" s="24">
        <v>42.914752999999997</v>
      </c>
      <c r="G122" s="24">
        <v>43.474204999999998</v>
      </c>
      <c r="H122" s="24">
        <v>43.464039</v>
      </c>
      <c r="I122" s="24">
        <v>43.562660000000001</v>
      </c>
      <c r="J122" s="24">
        <v>43.678767999999998</v>
      </c>
      <c r="K122" s="24">
        <v>43.822563000000002</v>
      </c>
      <c r="L122" s="24">
        <v>43.980648000000002</v>
      </c>
      <c r="M122" s="24">
        <v>44.070065</v>
      </c>
      <c r="N122" s="24">
        <v>44.132483999999998</v>
      </c>
      <c r="O122" s="24">
        <v>44.207214</v>
      </c>
      <c r="P122" s="24">
        <v>44.275162000000002</v>
      </c>
      <c r="Q122" s="24">
        <v>44.337612</v>
      </c>
      <c r="R122" s="24">
        <v>44.407817999999999</v>
      </c>
      <c r="S122" s="24">
        <v>44.480426999999999</v>
      </c>
      <c r="T122" s="24">
        <v>44.532516000000001</v>
      </c>
      <c r="U122" s="24">
        <v>44.582664000000001</v>
      </c>
      <c r="V122" s="24">
        <v>44.631366999999997</v>
      </c>
      <c r="W122" s="24">
        <v>44.677844999999998</v>
      </c>
      <c r="X122" s="24">
        <v>44.721806000000001</v>
      </c>
      <c r="Y122" s="24">
        <v>44.768642</v>
      </c>
      <c r="Z122" s="24">
        <v>44.811897000000002</v>
      </c>
      <c r="AA122" s="24">
        <v>44.8536</v>
      </c>
      <c r="AB122" s="24">
        <v>44.896847000000001</v>
      </c>
      <c r="AC122" s="24">
        <v>44.936562000000002</v>
      </c>
      <c r="AD122" s="24">
        <v>44.975689000000003</v>
      </c>
      <c r="AE122" s="24">
        <v>45.017124000000003</v>
      </c>
      <c r="AF122" s="24">
        <v>45.056820000000002</v>
      </c>
      <c r="AG122" s="24">
        <v>45.097000000000001</v>
      </c>
      <c r="AH122" s="24">
        <v>45.138927000000002</v>
      </c>
      <c r="AI122" s="24">
        <v>45.179057999999998</v>
      </c>
      <c r="AJ122" s="24">
        <v>45.197102000000001</v>
      </c>
      <c r="AK122" s="25">
        <v>1E-3</v>
      </c>
    </row>
    <row r="123" spans="1:37" ht="15" customHeight="1">
      <c r="B123" s="24" t="s">
        <v>133</v>
      </c>
      <c r="C123" s="24" t="s">
        <v>427</v>
      </c>
      <c r="D123" s="24" t="s">
        <v>428</v>
      </c>
      <c r="E123" s="24" t="s">
        <v>115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4">
        <v>0</v>
      </c>
      <c r="Z123" s="24">
        <v>0</v>
      </c>
      <c r="AA123" s="24">
        <v>0</v>
      </c>
      <c r="AB123" s="24">
        <v>0</v>
      </c>
      <c r="AC123" s="24">
        <v>0</v>
      </c>
      <c r="AD123" s="24">
        <v>0</v>
      </c>
      <c r="AE123" s="24">
        <v>0</v>
      </c>
      <c r="AF123" s="24">
        <v>0</v>
      </c>
      <c r="AG123" s="24">
        <v>0</v>
      </c>
      <c r="AH123" s="24">
        <v>0</v>
      </c>
      <c r="AI123" s="24">
        <v>0</v>
      </c>
      <c r="AJ123" s="24">
        <v>0</v>
      </c>
      <c r="AK123" s="26" t="s">
        <v>178</v>
      </c>
    </row>
    <row r="124" spans="1:37" ht="15" customHeight="1">
      <c r="A124" s="4" t="s">
        <v>429</v>
      </c>
      <c r="B124" s="24" t="s">
        <v>137</v>
      </c>
      <c r="C124" s="24" t="s">
        <v>430</v>
      </c>
      <c r="D124" s="24" t="s">
        <v>431</v>
      </c>
      <c r="E124" s="24" t="s">
        <v>115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  <c r="AA124" s="24">
        <v>0</v>
      </c>
      <c r="AB124" s="24">
        <v>0</v>
      </c>
      <c r="AC124" s="24">
        <v>0</v>
      </c>
      <c r="AD124" s="24">
        <v>0</v>
      </c>
      <c r="AE124" s="24">
        <v>0</v>
      </c>
      <c r="AF124" s="24">
        <v>0</v>
      </c>
      <c r="AG124" s="24">
        <v>0</v>
      </c>
      <c r="AH124" s="24">
        <v>0</v>
      </c>
      <c r="AI124" s="24">
        <v>0</v>
      </c>
      <c r="AJ124" s="24">
        <v>0</v>
      </c>
      <c r="AK124" s="26" t="s">
        <v>178</v>
      </c>
    </row>
    <row r="125" spans="1:37" ht="15" customHeight="1">
      <c r="A125" s="4" t="s">
        <v>432</v>
      </c>
      <c r="B125" s="24" t="s">
        <v>141</v>
      </c>
      <c r="C125" s="24" t="s">
        <v>433</v>
      </c>
      <c r="D125" s="24" t="s">
        <v>434</v>
      </c>
      <c r="E125" s="24" t="s">
        <v>115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24">
        <v>0</v>
      </c>
      <c r="AA125" s="24">
        <v>0</v>
      </c>
      <c r="AB125" s="24">
        <v>0</v>
      </c>
      <c r="AC125" s="24">
        <v>0</v>
      </c>
      <c r="AD125" s="24">
        <v>0</v>
      </c>
      <c r="AE125" s="24">
        <v>0</v>
      </c>
      <c r="AF125" s="24">
        <v>0</v>
      </c>
      <c r="AG125" s="24">
        <v>0</v>
      </c>
      <c r="AH125" s="24">
        <v>0</v>
      </c>
      <c r="AI125" s="24">
        <v>0</v>
      </c>
      <c r="AJ125" s="24">
        <v>0</v>
      </c>
      <c r="AK125" s="26" t="s">
        <v>178</v>
      </c>
    </row>
    <row r="126" spans="1:37" ht="15" customHeight="1">
      <c r="A126" s="4" t="s">
        <v>435</v>
      </c>
      <c r="B126" s="24" t="s">
        <v>145</v>
      </c>
      <c r="C126" s="24" t="s">
        <v>436</v>
      </c>
      <c r="D126" s="24" t="s">
        <v>437</v>
      </c>
      <c r="E126" s="24" t="s">
        <v>115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  <c r="AA126" s="24">
        <v>0</v>
      </c>
      <c r="AB126" s="24">
        <v>0</v>
      </c>
      <c r="AC126" s="24">
        <v>0</v>
      </c>
      <c r="AD126" s="24">
        <v>0</v>
      </c>
      <c r="AE126" s="24">
        <v>0</v>
      </c>
      <c r="AF126" s="24">
        <v>0</v>
      </c>
      <c r="AG126" s="24">
        <v>0</v>
      </c>
      <c r="AH126" s="24">
        <v>0</v>
      </c>
      <c r="AI126" s="24">
        <v>0</v>
      </c>
      <c r="AJ126" s="24">
        <v>0</v>
      </c>
      <c r="AK126" s="26" t="s">
        <v>178</v>
      </c>
    </row>
    <row r="127" spans="1:37" ht="15" customHeight="1">
      <c r="A127" s="4" t="s">
        <v>438</v>
      </c>
      <c r="B127" s="24" t="s">
        <v>149</v>
      </c>
      <c r="C127" s="24" t="s">
        <v>439</v>
      </c>
      <c r="D127" s="24" t="s">
        <v>440</v>
      </c>
      <c r="E127" s="24" t="s">
        <v>115</v>
      </c>
      <c r="F127" s="24">
        <v>47.244190000000003</v>
      </c>
      <c r="G127" s="24">
        <v>46.257182999999998</v>
      </c>
      <c r="H127" s="24">
        <v>46.383006999999999</v>
      </c>
      <c r="I127" s="24">
        <v>46.561779000000001</v>
      </c>
      <c r="J127" s="24">
        <v>46.749232999999997</v>
      </c>
      <c r="K127" s="24">
        <v>46.945866000000002</v>
      </c>
      <c r="L127" s="24">
        <v>47.095427999999998</v>
      </c>
      <c r="M127" s="24">
        <v>47.234065999999999</v>
      </c>
      <c r="N127" s="24">
        <v>47.375584000000003</v>
      </c>
      <c r="O127" s="24">
        <v>47.49324</v>
      </c>
      <c r="P127" s="24">
        <v>47.604728999999999</v>
      </c>
      <c r="Q127" s="24">
        <v>47.713276</v>
      </c>
      <c r="R127" s="24">
        <v>47.818497000000001</v>
      </c>
      <c r="S127" s="24">
        <v>47.923175999999998</v>
      </c>
      <c r="T127" s="24">
        <v>47.956242000000003</v>
      </c>
      <c r="U127" s="24">
        <v>47.965263</v>
      </c>
      <c r="V127" s="24">
        <v>47.982750000000003</v>
      </c>
      <c r="W127" s="24">
        <v>47.998401999999999</v>
      </c>
      <c r="X127" s="24">
        <v>48.009017999999998</v>
      </c>
      <c r="Y127" s="24">
        <v>48.025981999999999</v>
      </c>
      <c r="Z127" s="24">
        <v>48.039059000000002</v>
      </c>
      <c r="AA127" s="24">
        <v>48.051205000000003</v>
      </c>
      <c r="AB127" s="24">
        <v>48.066284000000003</v>
      </c>
      <c r="AC127" s="24">
        <v>48.072941</v>
      </c>
      <c r="AD127" s="24">
        <v>48.081660999999997</v>
      </c>
      <c r="AE127" s="24">
        <v>48.094296</v>
      </c>
      <c r="AF127" s="24">
        <v>48.104702000000003</v>
      </c>
      <c r="AG127" s="24">
        <v>48.112434</v>
      </c>
      <c r="AH127" s="24">
        <v>48.127560000000003</v>
      </c>
      <c r="AI127" s="24">
        <v>48.142128</v>
      </c>
      <c r="AJ127" s="24">
        <v>48.150471000000003</v>
      </c>
      <c r="AK127" s="25">
        <v>1E-3</v>
      </c>
    </row>
    <row r="128" spans="1:37" ht="15" customHeight="1">
      <c r="A128" s="4" t="s">
        <v>441</v>
      </c>
      <c r="B128" s="24" t="s">
        <v>153</v>
      </c>
      <c r="C128" s="24" t="s">
        <v>442</v>
      </c>
      <c r="D128" s="24" t="s">
        <v>443</v>
      </c>
      <c r="E128" s="24" t="s">
        <v>115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0</v>
      </c>
      <c r="Y128" s="24">
        <v>0</v>
      </c>
      <c r="Z128" s="24">
        <v>0</v>
      </c>
      <c r="AA128" s="24">
        <v>0</v>
      </c>
      <c r="AB128" s="24">
        <v>0</v>
      </c>
      <c r="AC128" s="24">
        <v>0</v>
      </c>
      <c r="AD128" s="24">
        <v>0</v>
      </c>
      <c r="AE128" s="24">
        <v>0</v>
      </c>
      <c r="AF128" s="24">
        <v>0</v>
      </c>
      <c r="AG128" s="24">
        <v>0</v>
      </c>
      <c r="AH128" s="24">
        <v>0</v>
      </c>
      <c r="AI128" s="24">
        <v>0</v>
      </c>
      <c r="AJ128" s="24">
        <v>0</v>
      </c>
      <c r="AK128" s="26" t="s">
        <v>178</v>
      </c>
    </row>
    <row r="129" spans="1:37" ht="15" customHeight="1">
      <c r="A129" s="4" t="s">
        <v>444</v>
      </c>
      <c r="B129" s="24" t="s">
        <v>157</v>
      </c>
      <c r="C129" s="24" t="s">
        <v>445</v>
      </c>
      <c r="D129" s="24" t="s">
        <v>446</v>
      </c>
      <c r="E129" s="24" t="s">
        <v>115</v>
      </c>
      <c r="F129" s="24">
        <v>40.450294</v>
      </c>
      <c r="G129" s="24">
        <v>45.234482</v>
      </c>
      <c r="H129" s="24">
        <v>45.346031000000004</v>
      </c>
      <c r="I129" s="24">
        <v>45.473351000000001</v>
      </c>
      <c r="J129" s="24">
        <v>45.585422999999999</v>
      </c>
      <c r="K129" s="24">
        <v>45.680050000000001</v>
      </c>
      <c r="L129" s="24">
        <v>45.776066</v>
      </c>
      <c r="M129" s="24">
        <v>45.871943999999999</v>
      </c>
      <c r="N129" s="24">
        <v>45.968738999999999</v>
      </c>
      <c r="O129" s="24">
        <v>46.065384000000002</v>
      </c>
      <c r="P129" s="24">
        <v>46.162368999999998</v>
      </c>
      <c r="Q129" s="24">
        <v>46.259315000000001</v>
      </c>
      <c r="R129" s="24">
        <v>46.357013999999999</v>
      </c>
      <c r="S129" s="24">
        <v>46.439903000000001</v>
      </c>
      <c r="T129" s="24">
        <v>46.449421000000001</v>
      </c>
      <c r="U129" s="24">
        <v>46.441386999999999</v>
      </c>
      <c r="V129" s="24">
        <v>46.449333000000003</v>
      </c>
      <c r="W129" s="24">
        <v>46.463000999999998</v>
      </c>
      <c r="X129" s="24">
        <v>46.467609000000003</v>
      </c>
      <c r="Y129" s="24">
        <v>46.475639000000001</v>
      </c>
      <c r="Z129" s="24">
        <v>46.486381999999999</v>
      </c>
      <c r="AA129" s="24">
        <v>46.499344000000001</v>
      </c>
      <c r="AB129" s="24">
        <v>46.510902000000002</v>
      </c>
      <c r="AC129" s="24">
        <v>46.522418999999999</v>
      </c>
      <c r="AD129" s="24">
        <v>46.532902</v>
      </c>
      <c r="AE129" s="24">
        <v>46.542549000000001</v>
      </c>
      <c r="AF129" s="24">
        <v>46.552235000000003</v>
      </c>
      <c r="AG129" s="24">
        <v>46.563076000000002</v>
      </c>
      <c r="AH129" s="24">
        <v>46.572834</v>
      </c>
      <c r="AI129" s="24">
        <v>46.583213999999998</v>
      </c>
      <c r="AJ129" s="24">
        <v>46.586826000000002</v>
      </c>
      <c r="AK129" s="25">
        <v>1E-3</v>
      </c>
    </row>
    <row r="130" spans="1:37" ht="15" customHeight="1">
      <c r="A130" s="4" t="s">
        <v>447</v>
      </c>
      <c r="B130" s="24" t="s">
        <v>160</v>
      </c>
      <c r="C130" s="24" t="s">
        <v>448</v>
      </c>
      <c r="D130" s="24" t="s">
        <v>449</v>
      </c>
      <c r="E130" s="24" t="s">
        <v>115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0</v>
      </c>
      <c r="O130" s="24">
        <v>0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4">
        <v>0</v>
      </c>
      <c r="Z130" s="24">
        <v>0</v>
      </c>
      <c r="AA130" s="24">
        <v>0</v>
      </c>
      <c r="AB130" s="24">
        <v>0</v>
      </c>
      <c r="AC130" s="24">
        <v>0</v>
      </c>
      <c r="AD130" s="24">
        <v>0</v>
      </c>
      <c r="AE130" s="24">
        <v>0</v>
      </c>
      <c r="AF130" s="24">
        <v>0</v>
      </c>
      <c r="AG130" s="24">
        <v>0</v>
      </c>
      <c r="AH130" s="24">
        <v>0</v>
      </c>
      <c r="AI130" s="24">
        <v>0</v>
      </c>
      <c r="AJ130" s="24">
        <v>0</v>
      </c>
      <c r="AK130" s="26" t="s">
        <v>178</v>
      </c>
    </row>
    <row r="131" spans="1:37" ht="15" customHeight="1">
      <c r="A131" s="4" t="s">
        <v>450</v>
      </c>
      <c r="B131" s="24" t="s">
        <v>163</v>
      </c>
      <c r="C131" s="24" t="s">
        <v>451</v>
      </c>
      <c r="D131" s="24" t="s">
        <v>452</v>
      </c>
      <c r="E131" s="24" t="s">
        <v>115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4">
        <v>0</v>
      </c>
      <c r="AA131" s="24">
        <v>0</v>
      </c>
      <c r="AB131" s="24">
        <v>0</v>
      </c>
      <c r="AC131" s="24">
        <v>0</v>
      </c>
      <c r="AD131" s="24">
        <v>0</v>
      </c>
      <c r="AE131" s="24">
        <v>0</v>
      </c>
      <c r="AF131" s="24">
        <v>0</v>
      </c>
      <c r="AG131" s="24">
        <v>0</v>
      </c>
      <c r="AH131" s="24">
        <v>0</v>
      </c>
      <c r="AI131" s="24">
        <v>0</v>
      </c>
      <c r="AJ131" s="24">
        <v>0</v>
      </c>
      <c r="AK131" s="26" t="s">
        <v>178</v>
      </c>
    </row>
    <row r="132" spans="1:37" ht="15" customHeight="1">
      <c r="A132" s="4" t="s">
        <v>453</v>
      </c>
      <c r="B132" s="24" t="s">
        <v>166</v>
      </c>
      <c r="C132" s="24" t="s">
        <v>454</v>
      </c>
      <c r="D132" s="24" t="s">
        <v>455</v>
      </c>
      <c r="E132" s="24" t="s">
        <v>115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4">
        <v>0</v>
      </c>
      <c r="AA132" s="24">
        <v>0</v>
      </c>
      <c r="AB132" s="24">
        <v>0</v>
      </c>
      <c r="AC132" s="24">
        <v>0</v>
      </c>
      <c r="AD132" s="24">
        <v>0</v>
      </c>
      <c r="AE132" s="24">
        <v>0</v>
      </c>
      <c r="AF132" s="24">
        <v>0</v>
      </c>
      <c r="AG132" s="24">
        <v>0</v>
      </c>
      <c r="AH132" s="24">
        <v>0</v>
      </c>
      <c r="AI132" s="24">
        <v>0</v>
      </c>
      <c r="AJ132" s="24">
        <v>0</v>
      </c>
      <c r="AK132" s="26" t="s">
        <v>178</v>
      </c>
    </row>
    <row r="133" spans="1:37" ht="15" customHeight="1">
      <c r="A133" s="4" t="s">
        <v>456</v>
      </c>
      <c r="B133" s="24" t="s">
        <v>169</v>
      </c>
      <c r="C133" s="24" t="s">
        <v>457</v>
      </c>
      <c r="D133" s="24" t="s">
        <v>458</v>
      </c>
      <c r="E133" s="24" t="s">
        <v>115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4">
        <v>0</v>
      </c>
      <c r="AA133" s="24">
        <v>0</v>
      </c>
      <c r="AB133" s="24">
        <v>0</v>
      </c>
      <c r="AC133" s="24">
        <v>0</v>
      </c>
      <c r="AD133" s="24">
        <v>0</v>
      </c>
      <c r="AE133" s="24">
        <v>0</v>
      </c>
      <c r="AF133" s="24">
        <v>0</v>
      </c>
      <c r="AG133" s="24">
        <v>0</v>
      </c>
      <c r="AH133" s="24">
        <v>0</v>
      </c>
      <c r="AI133" s="24">
        <v>0</v>
      </c>
      <c r="AJ133" s="24">
        <v>0</v>
      </c>
      <c r="AK133" s="26" t="s">
        <v>178</v>
      </c>
    </row>
    <row r="134" spans="1:37" ht="15" customHeight="1">
      <c r="A134" s="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6"/>
    </row>
    <row r="135" spans="1:37" ht="15" customHeight="1">
      <c r="A135" s="4" t="s">
        <v>459</v>
      </c>
      <c r="B135" s="28" t="s">
        <v>460</v>
      </c>
      <c r="C135" s="24"/>
      <c r="D135" s="24" t="s">
        <v>461</v>
      </c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</row>
    <row r="136" spans="1:37" ht="15" customHeight="1">
      <c r="A136" s="4" t="s">
        <v>462</v>
      </c>
      <c r="B136" s="24" t="s">
        <v>112</v>
      </c>
      <c r="C136" s="24" t="s">
        <v>463</v>
      </c>
      <c r="D136" s="24" t="s">
        <v>464</v>
      </c>
      <c r="E136" s="24" t="s">
        <v>115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4">
        <v>0</v>
      </c>
      <c r="AA136" s="24">
        <v>0</v>
      </c>
      <c r="AB136" s="24">
        <v>0</v>
      </c>
      <c r="AC136" s="24">
        <v>0</v>
      </c>
      <c r="AD136" s="24">
        <v>0</v>
      </c>
      <c r="AE136" s="24">
        <v>0</v>
      </c>
      <c r="AF136" s="24">
        <v>0</v>
      </c>
      <c r="AG136" s="24">
        <v>0</v>
      </c>
      <c r="AH136" s="24">
        <v>0</v>
      </c>
      <c r="AI136" s="24">
        <v>0</v>
      </c>
      <c r="AJ136" s="24">
        <v>0</v>
      </c>
      <c r="AK136" s="26" t="s">
        <v>178</v>
      </c>
    </row>
    <row r="137" spans="1:37" ht="15" customHeight="1">
      <c r="A137" s="4"/>
      <c r="B137" s="24" t="s">
        <v>117</v>
      </c>
      <c r="C137" s="24" t="s">
        <v>465</v>
      </c>
      <c r="D137" s="24" t="s">
        <v>466</v>
      </c>
      <c r="E137" s="24" t="s">
        <v>115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4">
        <v>0</v>
      </c>
      <c r="AA137" s="24">
        <v>0</v>
      </c>
      <c r="AB137" s="24">
        <v>0</v>
      </c>
      <c r="AC137" s="24">
        <v>0</v>
      </c>
      <c r="AD137" s="24">
        <v>0</v>
      </c>
      <c r="AE137" s="24">
        <v>0</v>
      </c>
      <c r="AF137" s="24">
        <v>0</v>
      </c>
      <c r="AG137" s="24">
        <v>0</v>
      </c>
      <c r="AH137" s="24">
        <v>0</v>
      </c>
      <c r="AI137" s="24">
        <v>0</v>
      </c>
      <c r="AJ137" s="24">
        <v>0</v>
      </c>
      <c r="AK137" s="26" t="s">
        <v>178</v>
      </c>
    </row>
    <row r="138" spans="1:37" ht="15" customHeight="1">
      <c r="A138" s="4"/>
      <c r="B138" s="24" t="s">
        <v>121</v>
      </c>
      <c r="C138" s="24" t="s">
        <v>467</v>
      </c>
      <c r="D138" s="24" t="s">
        <v>468</v>
      </c>
      <c r="E138" s="24" t="s">
        <v>115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  <c r="AA138" s="24">
        <v>0</v>
      </c>
      <c r="AB138" s="24">
        <v>0</v>
      </c>
      <c r="AC138" s="24">
        <v>0</v>
      </c>
      <c r="AD138" s="24">
        <v>0</v>
      </c>
      <c r="AE138" s="24">
        <v>0</v>
      </c>
      <c r="AF138" s="24">
        <v>0</v>
      </c>
      <c r="AG138" s="24">
        <v>0</v>
      </c>
      <c r="AH138" s="24">
        <v>0</v>
      </c>
      <c r="AI138" s="24">
        <v>0</v>
      </c>
      <c r="AJ138" s="24">
        <v>0</v>
      </c>
      <c r="AK138" s="26" t="s">
        <v>178</v>
      </c>
    </row>
    <row r="139" spans="1:37" ht="15" customHeight="1">
      <c r="B139" s="24" t="s">
        <v>125</v>
      </c>
      <c r="C139" s="24" t="s">
        <v>469</v>
      </c>
      <c r="D139" s="24" t="s">
        <v>470</v>
      </c>
      <c r="E139" s="24" t="s">
        <v>115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  <c r="AA139" s="24">
        <v>0</v>
      </c>
      <c r="AB139" s="24">
        <v>0</v>
      </c>
      <c r="AC139" s="24">
        <v>0</v>
      </c>
      <c r="AD139" s="24">
        <v>0</v>
      </c>
      <c r="AE139" s="24">
        <v>0</v>
      </c>
      <c r="AF139" s="24">
        <v>0</v>
      </c>
      <c r="AG139" s="24">
        <v>0</v>
      </c>
      <c r="AH139" s="24">
        <v>0</v>
      </c>
      <c r="AI139" s="24">
        <v>0</v>
      </c>
      <c r="AJ139" s="24">
        <v>0</v>
      </c>
      <c r="AK139" s="26" t="s">
        <v>178</v>
      </c>
    </row>
    <row r="140" spans="1:37" ht="15" customHeight="1">
      <c r="A140" s="4" t="s">
        <v>471</v>
      </c>
      <c r="B140" s="24" t="s">
        <v>129</v>
      </c>
      <c r="C140" s="24" t="s">
        <v>472</v>
      </c>
      <c r="D140" s="24" t="s">
        <v>473</v>
      </c>
      <c r="E140" s="24" t="s">
        <v>115</v>
      </c>
      <c r="F140" s="24">
        <v>42.404293000000003</v>
      </c>
      <c r="G140" s="24">
        <v>42.963633999999999</v>
      </c>
      <c r="H140" s="24">
        <v>42.952606000000003</v>
      </c>
      <c r="I140" s="24">
        <v>43.050857999999998</v>
      </c>
      <c r="J140" s="24">
        <v>43.165844</v>
      </c>
      <c r="K140" s="24">
        <v>43.318649000000001</v>
      </c>
      <c r="L140" s="24">
        <v>43.478015999999997</v>
      </c>
      <c r="M140" s="24">
        <v>43.568480999999998</v>
      </c>
      <c r="N140" s="24">
        <v>43.631725000000003</v>
      </c>
      <c r="O140" s="24">
        <v>43.706116000000002</v>
      </c>
      <c r="P140" s="24">
        <v>43.773372999999999</v>
      </c>
      <c r="Q140" s="24">
        <v>43.834507000000002</v>
      </c>
      <c r="R140" s="24">
        <v>43.903613999999997</v>
      </c>
      <c r="S140" s="24">
        <v>43.975287999999999</v>
      </c>
      <c r="T140" s="24">
        <v>44.026828999999999</v>
      </c>
      <c r="U140" s="24">
        <v>44.075558000000001</v>
      </c>
      <c r="V140" s="24">
        <v>44.123711</v>
      </c>
      <c r="W140" s="24">
        <v>44.171463000000003</v>
      </c>
      <c r="X140" s="24">
        <v>44.214317000000001</v>
      </c>
      <c r="Y140" s="24">
        <v>44.260246000000002</v>
      </c>
      <c r="Z140" s="24">
        <v>44.302612000000003</v>
      </c>
      <c r="AA140" s="24">
        <v>44.343620000000001</v>
      </c>
      <c r="AB140" s="24">
        <v>44.385959999999997</v>
      </c>
      <c r="AC140" s="24">
        <v>44.424889</v>
      </c>
      <c r="AD140" s="24">
        <v>44.463935999999997</v>
      </c>
      <c r="AE140" s="24">
        <v>44.504950999999998</v>
      </c>
      <c r="AF140" s="24">
        <v>44.544517999999997</v>
      </c>
      <c r="AG140" s="24">
        <v>44.585529000000001</v>
      </c>
      <c r="AH140" s="24">
        <v>44.627170999999997</v>
      </c>
      <c r="AI140" s="24">
        <v>44.668526</v>
      </c>
      <c r="AJ140" s="24">
        <v>44.688980000000001</v>
      </c>
      <c r="AK140" s="25">
        <v>1E-3</v>
      </c>
    </row>
    <row r="141" spans="1:37" ht="15" customHeight="1">
      <c r="A141" s="4" t="s">
        <v>474</v>
      </c>
      <c r="B141" s="24" t="s">
        <v>133</v>
      </c>
      <c r="C141" s="24" t="s">
        <v>475</v>
      </c>
      <c r="D141" s="24" t="s">
        <v>476</v>
      </c>
      <c r="E141" s="24" t="s">
        <v>115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0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4">
        <v>0</v>
      </c>
      <c r="V141" s="24">
        <v>0</v>
      </c>
      <c r="W141" s="24">
        <v>0</v>
      </c>
      <c r="X141" s="24">
        <v>0</v>
      </c>
      <c r="Y141" s="24">
        <v>0</v>
      </c>
      <c r="Z141" s="24">
        <v>0</v>
      </c>
      <c r="AA141" s="24">
        <v>0</v>
      </c>
      <c r="AB141" s="24">
        <v>0</v>
      </c>
      <c r="AC141" s="24">
        <v>0</v>
      </c>
      <c r="AD141" s="24">
        <v>0</v>
      </c>
      <c r="AE141" s="24">
        <v>0</v>
      </c>
      <c r="AF141" s="24">
        <v>0</v>
      </c>
      <c r="AG141" s="24">
        <v>0</v>
      </c>
      <c r="AH141" s="24">
        <v>0</v>
      </c>
      <c r="AI141" s="24">
        <v>0</v>
      </c>
      <c r="AJ141" s="24">
        <v>0</v>
      </c>
      <c r="AK141" s="26" t="s">
        <v>178</v>
      </c>
    </row>
    <row r="142" spans="1:37" ht="15" customHeight="1">
      <c r="A142" s="4" t="s">
        <v>477</v>
      </c>
      <c r="B142" s="24" t="s">
        <v>137</v>
      </c>
      <c r="C142" s="24" t="s">
        <v>478</v>
      </c>
      <c r="D142" s="24" t="s">
        <v>479</v>
      </c>
      <c r="E142" s="24" t="s">
        <v>115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4">
        <v>0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24">
        <v>0</v>
      </c>
      <c r="AK142" s="26" t="s">
        <v>178</v>
      </c>
    </row>
    <row r="143" spans="1:37" ht="15" customHeight="1">
      <c r="A143" s="4" t="s">
        <v>480</v>
      </c>
      <c r="B143" s="24" t="s">
        <v>141</v>
      </c>
      <c r="C143" s="24" t="s">
        <v>481</v>
      </c>
      <c r="D143" s="24" t="s">
        <v>482</v>
      </c>
      <c r="E143" s="24" t="s">
        <v>115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0</v>
      </c>
      <c r="Z143" s="24">
        <v>0</v>
      </c>
      <c r="AA143" s="24">
        <v>0</v>
      </c>
      <c r="AB143" s="24">
        <v>0</v>
      </c>
      <c r="AC143" s="24">
        <v>0</v>
      </c>
      <c r="AD143" s="24">
        <v>0</v>
      </c>
      <c r="AE143" s="24">
        <v>0</v>
      </c>
      <c r="AF143" s="24">
        <v>0</v>
      </c>
      <c r="AG143" s="24">
        <v>0</v>
      </c>
      <c r="AH143" s="24">
        <v>0</v>
      </c>
      <c r="AI143" s="24">
        <v>0</v>
      </c>
      <c r="AJ143" s="24">
        <v>0</v>
      </c>
      <c r="AK143" s="26" t="s">
        <v>178</v>
      </c>
    </row>
    <row r="144" spans="1:37" ht="15" customHeight="1">
      <c r="A144" s="4" t="s">
        <v>483</v>
      </c>
      <c r="B144" s="24" t="s">
        <v>145</v>
      </c>
      <c r="C144" s="24" t="s">
        <v>484</v>
      </c>
      <c r="D144" s="24" t="s">
        <v>485</v>
      </c>
      <c r="E144" s="24" t="s">
        <v>115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4">
        <v>0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0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  <c r="AK144" s="26" t="s">
        <v>178</v>
      </c>
    </row>
    <row r="145" spans="1:37" ht="15" customHeight="1">
      <c r="A145" s="4" t="s">
        <v>486</v>
      </c>
      <c r="B145" s="24" t="s">
        <v>149</v>
      </c>
      <c r="C145" s="24" t="s">
        <v>487</v>
      </c>
      <c r="D145" s="24" t="s">
        <v>488</v>
      </c>
      <c r="E145" s="24" t="s">
        <v>115</v>
      </c>
      <c r="F145" s="24">
        <v>48.456080999999998</v>
      </c>
      <c r="G145" s="24">
        <v>47.531658</v>
      </c>
      <c r="H145" s="24">
        <v>47.655124999999998</v>
      </c>
      <c r="I145" s="24">
        <v>47.831470000000003</v>
      </c>
      <c r="J145" s="24">
        <v>48.023285000000001</v>
      </c>
      <c r="K145" s="24">
        <v>48.227477999999998</v>
      </c>
      <c r="L145" s="24">
        <v>48.375309000000001</v>
      </c>
      <c r="M145" s="24">
        <v>48.514564999999997</v>
      </c>
      <c r="N145" s="24">
        <v>48.653064999999998</v>
      </c>
      <c r="O145" s="24">
        <v>48.771461000000002</v>
      </c>
      <c r="P145" s="24">
        <v>48.883128999999997</v>
      </c>
      <c r="Q145" s="24">
        <v>48.991959000000001</v>
      </c>
      <c r="R145" s="24">
        <v>49.097496</v>
      </c>
      <c r="S145" s="24">
        <v>49.201915999999997</v>
      </c>
      <c r="T145" s="24">
        <v>49.239147000000003</v>
      </c>
      <c r="U145" s="24">
        <v>49.253864</v>
      </c>
      <c r="V145" s="24">
        <v>49.261691999999996</v>
      </c>
      <c r="W145" s="24">
        <v>49.278239999999997</v>
      </c>
      <c r="X145" s="24">
        <v>49.295276999999999</v>
      </c>
      <c r="Y145" s="24">
        <v>49.313599000000004</v>
      </c>
      <c r="Z145" s="24">
        <v>49.328032999999998</v>
      </c>
      <c r="AA145" s="24">
        <v>49.340183000000003</v>
      </c>
      <c r="AB145" s="24">
        <v>49.354092000000001</v>
      </c>
      <c r="AC145" s="24">
        <v>49.364094000000001</v>
      </c>
      <c r="AD145" s="24">
        <v>49.376353999999999</v>
      </c>
      <c r="AE145" s="24">
        <v>49.390414999999997</v>
      </c>
      <c r="AF145" s="24">
        <v>49.403328000000002</v>
      </c>
      <c r="AG145" s="24">
        <v>49.414245999999999</v>
      </c>
      <c r="AH145" s="24">
        <v>49.428024000000001</v>
      </c>
      <c r="AI145" s="24">
        <v>49.437828000000003</v>
      </c>
      <c r="AJ145" s="24">
        <v>49.440947999999999</v>
      </c>
      <c r="AK145" s="25">
        <v>1E-3</v>
      </c>
    </row>
    <row r="146" spans="1:37" ht="15" customHeight="1">
      <c r="A146" s="4" t="s">
        <v>489</v>
      </c>
      <c r="B146" s="24" t="s">
        <v>153</v>
      </c>
      <c r="C146" s="24" t="s">
        <v>490</v>
      </c>
      <c r="D146" s="24" t="s">
        <v>491</v>
      </c>
      <c r="E146" s="24" t="s">
        <v>115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  <c r="AA146" s="24">
        <v>0</v>
      </c>
      <c r="AB146" s="24">
        <v>0</v>
      </c>
      <c r="AC146" s="24">
        <v>0</v>
      </c>
      <c r="AD146" s="24">
        <v>0</v>
      </c>
      <c r="AE146" s="24">
        <v>0</v>
      </c>
      <c r="AF146" s="24">
        <v>0</v>
      </c>
      <c r="AG146" s="24">
        <v>0</v>
      </c>
      <c r="AH146" s="24">
        <v>0</v>
      </c>
      <c r="AI146" s="24">
        <v>0</v>
      </c>
      <c r="AJ146" s="24">
        <v>0</v>
      </c>
      <c r="AK146" s="26" t="s">
        <v>178</v>
      </c>
    </row>
    <row r="147" spans="1:37" ht="15" customHeight="1">
      <c r="A147" s="4" t="s">
        <v>492</v>
      </c>
      <c r="B147" s="24" t="s">
        <v>157</v>
      </c>
      <c r="C147" s="24" t="s">
        <v>493</v>
      </c>
      <c r="D147" s="24" t="s">
        <v>494</v>
      </c>
      <c r="E147" s="24" t="s">
        <v>115</v>
      </c>
      <c r="F147" s="24">
        <v>41.658073000000002</v>
      </c>
      <c r="G147" s="24">
        <v>46.510235000000002</v>
      </c>
      <c r="H147" s="24">
        <v>46.621788000000002</v>
      </c>
      <c r="I147" s="24">
        <v>46.742313000000003</v>
      </c>
      <c r="J147" s="24">
        <v>46.854228999999997</v>
      </c>
      <c r="K147" s="24">
        <v>46.947113000000002</v>
      </c>
      <c r="L147" s="24">
        <v>47.041111000000001</v>
      </c>
      <c r="M147" s="24">
        <v>47.135578000000002</v>
      </c>
      <c r="N147" s="24">
        <v>47.230801</v>
      </c>
      <c r="O147" s="24">
        <v>47.326241000000003</v>
      </c>
      <c r="P147" s="24">
        <v>47.421866999999999</v>
      </c>
      <c r="Q147" s="24">
        <v>47.517643</v>
      </c>
      <c r="R147" s="24">
        <v>47.614040000000003</v>
      </c>
      <c r="S147" s="24">
        <v>47.70776</v>
      </c>
      <c r="T147" s="24">
        <v>47.719524</v>
      </c>
      <c r="U147" s="24">
        <v>47.719619999999999</v>
      </c>
      <c r="V147" s="24">
        <v>47.710476</v>
      </c>
      <c r="W147" s="24">
        <v>47.712432999999997</v>
      </c>
      <c r="X147" s="24">
        <v>47.725741999999997</v>
      </c>
      <c r="Y147" s="24">
        <v>47.738007000000003</v>
      </c>
      <c r="Z147" s="24">
        <v>47.748981000000001</v>
      </c>
      <c r="AA147" s="24">
        <v>47.753718999999997</v>
      </c>
      <c r="AB147" s="24">
        <v>47.761135000000003</v>
      </c>
      <c r="AC147" s="24">
        <v>47.761806</v>
      </c>
      <c r="AD147" s="24">
        <v>47.767344999999999</v>
      </c>
      <c r="AE147" s="24">
        <v>47.775841</v>
      </c>
      <c r="AF147" s="24">
        <v>47.784427999999998</v>
      </c>
      <c r="AG147" s="24">
        <v>47.794037000000003</v>
      </c>
      <c r="AH147" s="24">
        <v>47.802562999999999</v>
      </c>
      <c r="AI147" s="24">
        <v>47.811661000000001</v>
      </c>
      <c r="AJ147" s="24">
        <v>47.813991999999999</v>
      </c>
      <c r="AK147" s="25">
        <v>1E-3</v>
      </c>
    </row>
    <row r="148" spans="1:37" ht="15" customHeight="1">
      <c r="A148" s="4" t="s">
        <v>495</v>
      </c>
      <c r="B148" s="24" t="s">
        <v>160</v>
      </c>
      <c r="C148" s="24" t="s">
        <v>496</v>
      </c>
      <c r="D148" s="24" t="s">
        <v>497</v>
      </c>
      <c r="E148" s="24" t="s">
        <v>115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6" t="s">
        <v>178</v>
      </c>
    </row>
    <row r="149" spans="1:37" ht="15" customHeight="1">
      <c r="A149" s="4" t="s">
        <v>498</v>
      </c>
      <c r="B149" s="24" t="s">
        <v>163</v>
      </c>
      <c r="C149" s="24" t="s">
        <v>499</v>
      </c>
      <c r="D149" s="24" t="s">
        <v>500</v>
      </c>
      <c r="E149" s="24" t="s">
        <v>115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  <c r="AA149" s="24">
        <v>0</v>
      </c>
      <c r="AB149" s="24">
        <v>0</v>
      </c>
      <c r="AC149" s="24">
        <v>0</v>
      </c>
      <c r="AD149" s="24">
        <v>0</v>
      </c>
      <c r="AE149" s="24">
        <v>0</v>
      </c>
      <c r="AF149" s="24">
        <v>0</v>
      </c>
      <c r="AG149" s="24">
        <v>0</v>
      </c>
      <c r="AH149" s="24">
        <v>0</v>
      </c>
      <c r="AI149" s="24">
        <v>0</v>
      </c>
      <c r="AJ149" s="24">
        <v>0</v>
      </c>
      <c r="AK149" s="26" t="s">
        <v>178</v>
      </c>
    </row>
    <row r="150" spans="1:37" ht="15" customHeight="1">
      <c r="A150" s="4" t="s">
        <v>501</v>
      </c>
      <c r="B150" s="24" t="s">
        <v>166</v>
      </c>
      <c r="C150" s="24" t="s">
        <v>502</v>
      </c>
      <c r="D150" s="24" t="s">
        <v>503</v>
      </c>
      <c r="E150" s="24" t="s">
        <v>115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  <c r="AA150" s="24">
        <v>0</v>
      </c>
      <c r="AB150" s="24">
        <v>0</v>
      </c>
      <c r="AC150" s="24">
        <v>0</v>
      </c>
      <c r="AD150" s="24">
        <v>0</v>
      </c>
      <c r="AE150" s="24">
        <v>0</v>
      </c>
      <c r="AF150" s="24">
        <v>0</v>
      </c>
      <c r="AG150" s="24">
        <v>0</v>
      </c>
      <c r="AH150" s="24">
        <v>0</v>
      </c>
      <c r="AI150" s="24">
        <v>0</v>
      </c>
      <c r="AJ150" s="24">
        <v>0</v>
      </c>
      <c r="AK150" s="26" t="s">
        <v>178</v>
      </c>
    </row>
    <row r="151" spans="1:37" ht="15" customHeight="1">
      <c r="A151" s="4" t="s">
        <v>504</v>
      </c>
      <c r="B151" s="24" t="s">
        <v>169</v>
      </c>
      <c r="C151" s="24" t="s">
        <v>505</v>
      </c>
      <c r="D151" s="24" t="s">
        <v>506</v>
      </c>
      <c r="E151" s="24" t="s">
        <v>115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  <c r="AK151" s="26" t="s">
        <v>178</v>
      </c>
    </row>
    <row r="152" spans="1:37" ht="15" customHeight="1">
      <c r="A152" s="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6"/>
    </row>
    <row r="153" spans="1:37" ht="15" customHeight="1">
      <c r="B153" s="28" t="s">
        <v>507</v>
      </c>
      <c r="C153" s="24"/>
      <c r="D153" s="24" t="s">
        <v>508</v>
      </c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</row>
    <row r="154" spans="1:37" ht="15" customHeight="1">
      <c r="B154" s="24" t="s">
        <v>112</v>
      </c>
      <c r="C154" s="24" t="s">
        <v>509</v>
      </c>
      <c r="D154" s="24" t="s">
        <v>510</v>
      </c>
      <c r="E154" s="24" t="s">
        <v>115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4">
        <v>0</v>
      </c>
      <c r="Z154" s="24">
        <v>0</v>
      </c>
      <c r="AA154" s="24">
        <v>0</v>
      </c>
      <c r="AB154" s="24">
        <v>0</v>
      </c>
      <c r="AC154" s="24">
        <v>0</v>
      </c>
      <c r="AD154" s="24">
        <v>0</v>
      </c>
      <c r="AE154" s="24">
        <v>0</v>
      </c>
      <c r="AF154" s="24">
        <v>0</v>
      </c>
      <c r="AG154" s="24">
        <v>0</v>
      </c>
      <c r="AH154" s="24">
        <v>0</v>
      </c>
      <c r="AI154" s="24">
        <v>0</v>
      </c>
      <c r="AJ154" s="24">
        <v>0</v>
      </c>
      <c r="AK154" s="26" t="s">
        <v>178</v>
      </c>
    </row>
    <row r="155" spans="1:37" ht="15" customHeight="1">
      <c r="B155" s="24" t="s">
        <v>117</v>
      </c>
      <c r="C155" s="24" t="s">
        <v>511</v>
      </c>
      <c r="D155" s="24" t="s">
        <v>512</v>
      </c>
      <c r="E155" s="24" t="s">
        <v>115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4">
        <v>0</v>
      </c>
      <c r="Z155" s="24">
        <v>0</v>
      </c>
      <c r="AA155" s="24">
        <v>0</v>
      </c>
      <c r="AB155" s="24">
        <v>0</v>
      </c>
      <c r="AC155" s="24">
        <v>0</v>
      </c>
      <c r="AD155" s="24">
        <v>0</v>
      </c>
      <c r="AE155" s="24">
        <v>0</v>
      </c>
      <c r="AF155" s="24">
        <v>0</v>
      </c>
      <c r="AG155" s="24">
        <v>0</v>
      </c>
      <c r="AH155" s="24">
        <v>0</v>
      </c>
      <c r="AI155" s="24">
        <v>0</v>
      </c>
      <c r="AJ155" s="24">
        <v>0</v>
      </c>
      <c r="AK155" s="26" t="s">
        <v>178</v>
      </c>
    </row>
    <row r="156" spans="1:37" ht="15" customHeight="1">
      <c r="A156" s="4" t="s">
        <v>513</v>
      </c>
      <c r="B156" s="24" t="s">
        <v>121</v>
      </c>
      <c r="C156" s="24" t="s">
        <v>514</v>
      </c>
      <c r="D156" s="24" t="s">
        <v>515</v>
      </c>
      <c r="E156" s="24" t="s">
        <v>115</v>
      </c>
      <c r="F156" s="24">
        <v>37.454044000000003</v>
      </c>
      <c r="G156" s="24">
        <v>36.712513000000001</v>
      </c>
      <c r="H156" s="24">
        <v>36.681956999999997</v>
      </c>
      <c r="I156" s="24">
        <v>36.781658</v>
      </c>
      <c r="J156" s="24">
        <v>36.871116999999998</v>
      </c>
      <c r="K156" s="24">
        <v>37.035544999999999</v>
      </c>
      <c r="L156" s="24">
        <v>37.303429000000001</v>
      </c>
      <c r="M156" s="24">
        <v>37.383144000000001</v>
      </c>
      <c r="N156" s="24">
        <v>37.461998000000001</v>
      </c>
      <c r="O156" s="24">
        <v>37.539909000000002</v>
      </c>
      <c r="P156" s="24">
        <v>37.61327</v>
      </c>
      <c r="Q156" s="24">
        <v>37.681491999999999</v>
      </c>
      <c r="R156" s="24">
        <v>37.757747999999999</v>
      </c>
      <c r="S156" s="24">
        <v>37.835521999999997</v>
      </c>
      <c r="T156" s="24">
        <v>37.892643</v>
      </c>
      <c r="U156" s="24">
        <v>37.947239000000003</v>
      </c>
      <c r="V156" s="24">
        <v>38.000439</v>
      </c>
      <c r="W156" s="24">
        <v>38.053921000000003</v>
      </c>
      <c r="X156" s="24">
        <v>38.103003999999999</v>
      </c>
      <c r="Y156" s="24">
        <v>38.155147999999997</v>
      </c>
      <c r="Z156" s="24">
        <v>38.203319999999998</v>
      </c>
      <c r="AA156" s="24">
        <v>38.250121999999998</v>
      </c>
      <c r="AB156" s="24">
        <v>38.298133999999997</v>
      </c>
      <c r="AC156" s="24">
        <v>38.342312</v>
      </c>
      <c r="AD156" s="24">
        <v>38.385986000000003</v>
      </c>
      <c r="AE156" s="24">
        <v>38.432277999999997</v>
      </c>
      <c r="AF156" s="24">
        <v>38.476646000000002</v>
      </c>
      <c r="AG156" s="24">
        <v>38.523009999999999</v>
      </c>
      <c r="AH156" s="24">
        <v>38.570442</v>
      </c>
      <c r="AI156" s="24">
        <v>38.618031000000002</v>
      </c>
      <c r="AJ156" s="24">
        <v>38.644779</v>
      </c>
      <c r="AK156" s="25">
        <v>2E-3</v>
      </c>
    </row>
    <row r="157" spans="1:37" ht="15" customHeight="1">
      <c r="A157" s="4" t="s">
        <v>516</v>
      </c>
      <c r="B157" s="24" t="s">
        <v>125</v>
      </c>
      <c r="C157" s="24" t="s">
        <v>517</v>
      </c>
      <c r="D157" s="24" t="s">
        <v>518</v>
      </c>
      <c r="E157" s="24" t="s">
        <v>115</v>
      </c>
      <c r="F157" s="24">
        <v>35.373322000000002</v>
      </c>
      <c r="G157" s="24">
        <v>37.115391000000002</v>
      </c>
      <c r="H157" s="24">
        <v>37.102550999999998</v>
      </c>
      <c r="I157" s="24">
        <v>37.207465999999997</v>
      </c>
      <c r="J157" s="24">
        <v>37.304462000000001</v>
      </c>
      <c r="K157" s="24">
        <v>37.477406000000002</v>
      </c>
      <c r="L157" s="24">
        <v>37.623913000000002</v>
      </c>
      <c r="M157" s="24">
        <v>37.704151000000003</v>
      </c>
      <c r="N157" s="24">
        <v>37.776173</v>
      </c>
      <c r="O157" s="24">
        <v>37.853931000000003</v>
      </c>
      <c r="P157" s="24">
        <v>37.926158999999998</v>
      </c>
      <c r="Q157" s="24">
        <v>37.992794000000004</v>
      </c>
      <c r="R157" s="24">
        <v>38.067146000000001</v>
      </c>
      <c r="S157" s="24">
        <v>38.143940000000001</v>
      </c>
      <c r="T157" s="24">
        <v>38.201037999999997</v>
      </c>
      <c r="U157" s="24">
        <v>38.255543000000003</v>
      </c>
      <c r="V157" s="24">
        <v>38.308643000000004</v>
      </c>
      <c r="W157" s="24">
        <v>38.362022000000003</v>
      </c>
      <c r="X157" s="24">
        <v>38.410519000000001</v>
      </c>
      <c r="Y157" s="24">
        <v>38.461384000000002</v>
      </c>
      <c r="Z157" s="24">
        <v>38.50806</v>
      </c>
      <c r="AA157" s="24">
        <v>38.553837000000001</v>
      </c>
      <c r="AB157" s="24">
        <v>38.600479</v>
      </c>
      <c r="AC157" s="24">
        <v>38.643943999999998</v>
      </c>
      <c r="AD157" s="24">
        <v>38.686458999999999</v>
      </c>
      <c r="AE157" s="24">
        <v>38.731014000000002</v>
      </c>
      <c r="AF157" s="24">
        <v>38.773746000000003</v>
      </c>
      <c r="AG157" s="24">
        <v>38.818890000000003</v>
      </c>
      <c r="AH157" s="24">
        <v>38.864249999999998</v>
      </c>
      <c r="AI157" s="24">
        <v>38.910397000000003</v>
      </c>
      <c r="AJ157" s="24">
        <v>38.935817999999998</v>
      </c>
      <c r="AK157" s="25">
        <v>2E-3</v>
      </c>
    </row>
    <row r="158" spans="1:37" ht="15" customHeight="1">
      <c r="A158" s="4" t="s">
        <v>519</v>
      </c>
      <c r="B158" s="24" t="s">
        <v>129</v>
      </c>
      <c r="C158" s="24" t="s">
        <v>520</v>
      </c>
      <c r="D158" s="24" t="s">
        <v>521</v>
      </c>
      <c r="E158" s="24" t="s">
        <v>115</v>
      </c>
      <c r="F158" s="24">
        <v>42.209060999999998</v>
      </c>
      <c r="G158" s="24">
        <v>42.738781000000003</v>
      </c>
      <c r="H158" s="24">
        <v>42.728164999999997</v>
      </c>
      <c r="I158" s="24">
        <v>42.826740000000001</v>
      </c>
      <c r="J158" s="24">
        <v>42.943171999999997</v>
      </c>
      <c r="K158" s="24">
        <v>43.088394000000001</v>
      </c>
      <c r="L158" s="24">
        <v>43.244548999999999</v>
      </c>
      <c r="M158" s="24">
        <v>43.333838999999998</v>
      </c>
      <c r="N158" s="24">
        <v>43.396129999999999</v>
      </c>
      <c r="O158" s="24">
        <v>43.470528000000002</v>
      </c>
      <c r="P158" s="24">
        <v>43.538207999999997</v>
      </c>
      <c r="Q158" s="24">
        <v>43.600265999999998</v>
      </c>
      <c r="R158" s="24">
        <v>43.669429999999998</v>
      </c>
      <c r="S158" s="24">
        <v>43.741508000000003</v>
      </c>
      <c r="T158" s="24">
        <v>43.793140000000001</v>
      </c>
      <c r="U158" s="24">
        <v>43.842807999999998</v>
      </c>
      <c r="V158" s="24">
        <v>43.891064</v>
      </c>
      <c r="W158" s="24">
        <v>43.937140999999997</v>
      </c>
      <c r="X158" s="24">
        <v>43.980682000000002</v>
      </c>
      <c r="Y158" s="24">
        <v>44.027099999999997</v>
      </c>
      <c r="Z158" s="24">
        <v>44.069969</v>
      </c>
      <c r="AA158" s="24">
        <v>44.111331999999997</v>
      </c>
      <c r="AB158" s="24">
        <v>44.154121000000004</v>
      </c>
      <c r="AC158" s="24">
        <v>44.193736999999999</v>
      </c>
      <c r="AD158" s="24">
        <v>44.232554999999998</v>
      </c>
      <c r="AE158" s="24">
        <v>44.273620999999999</v>
      </c>
      <c r="AF158" s="24">
        <v>44.313164</v>
      </c>
      <c r="AG158" s="24">
        <v>44.352947</v>
      </c>
      <c r="AH158" s="24">
        <v>44.394444</v>
      </c>
      <c r="AI158" s="24">
        <v>44.435177000000003</v>
      </c>
      <c r="AJ158" s="24">
        <v>44.452930000000002</v>
      </c>
      <c r="AK158" s="25">
        <v>1E-3</v>
      </c>
    </row>
    <row r="159" spans="1:37" ht="15" customHeight="1">
      <c r="A159" s="4" t="s">
        <v>522</v>
      </c>
      <c r="B159" s="24" t="s">
        <v>133</v>
      </c>
      <c r="C159" s="24" t="s">
        <v>523</v>
      </c>
      <c r="D159" s="24" t="s">
        <v>524</v>
      </c>
      <c r="E159" s="24" t="s">
        <v>115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24">
        <v>0</v>
      </c>
      <c r="AK159" s="26" t="s">
        <v>178</v>
      </c>
    </row>
    <row r="160" spans="1:37" ht="15" customHeight="1">
      <c r="A160" s="4" t="s">
        <v>525</v>
      </c>
      <c r="B160" s="24" t="s">
        <v>137</v>
      </c>
      <c r="C160" s="24" t="s">
        <v>526</v>
      </c>
      <c r="D160" s="24" t="s">
        <v>527</v>
      </c>
      <c r="E160" s="24" t="s">
        <v>115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4">
        <v>0</v>
      </c>
      <c r="AD160" s="24">
        <v>0</v>
      </c>
      <c r="AE160" s="24">
        <v>0</v>
      </c>
      <c r="AF160" s="24">
        <v>0</v>
      </c>
      <c r="AG160" s="24">
        <v>0</v>
      </c>
      <c r="AH160" s="24">
        <v>0</v>
      </c>
      <c r="AI160" s="24">
        <v>0</v>
      </c>
      <c r="AJ160" s="24">
        <v>0</v>
      </c>
      <c r="AK160" s="26" t="s">
        <v>178</v>
      </c>
    </row>
    <row r="161" spans="1:37" ht="15" customHeight="1">
      <c r="A161" s="4" t="s">
        <v>528</v>
      </c>
      <c r="B161" s="24" t="s">
        <v>141</v>
      </c>
      <c r="C161" s="24" t="s">
        <v>529</v>
      </c>
      <c r="D161" s="24" t="s">
        <v>530</v>
      </c>
      <c r="E161" s="24" t="s">
        <v>115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4">
        <v>0</v>
      </c>
      <c r="AA161" s="24">
        <v>0</v>
      </c>
      <c r="AB161" s="24">
        <v>0</v>
      </c>
      <c r="AC161" s="24">
        <v>0</v>
      </c>
      <c r="AD161" s="24">
        <v>0</v>
      </c>
      <c r="AE161" s="24">
        <v>0</v>
      </c>
      <c r="AF161" s="24">
        <v>0</v>
      </c>
      <c r="AG161" s="24">
        <v>0</v>
      </c>
      <c r="AH161" s="24">
        <v>0</v>
      </c>
      <c r="AI161" s="24">
        <v>0</v>
      </c>
      <c r="AJ161" s="24">
        <v>0</v>
      </c>
      <c r="AK161" s="26" t="s">
        <v>178</v>
      </c>
    </row>
    <row r="162" spans="1:37" ht="15" customHeight="1">
      <c r="A162" s="4" t="s">
        <v>531</v>
      </c>
      <c r="B162" s="24" t="s">
        <v>145</v>
      </c>
      <c r="C162" s="24" t="s">
        <v>532</v>
      </c>
      <c r="D162" s="24" t="s">
        <v>533</v>
      </c>
      <c r="E162" s="24" t="s">
        <v>115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0</v>
      </c>
      <c r="AF162" s="24">
        <v>0</v>
      </c>
      <c r="AG162" s="24">
        <v>0</v>
      </c>
      <c r="AH162" s="24">
        <v>0</v>
      </c>
      <c r="AI162" s="24">
        <v>0</v>
      </c>
      <c r="AJ162" s="24">
        <v>0</v>
      </c>
      <c r="AK162" s="26" t="s">
        <v>178</v>
      </c>
    </row>
    <row r="163" spans="1:37" ht="15" customHeight="1">
      <c r="A163" s="4" t="s">
        <v>534</v>
      </c>
      <c r="B163" s="24" t="s">
        <v>149</v>
      </c>
      <c r="C163" s="24" t="s">
        <v>535</v>
      </c>
      <c r="D163" s="24" t="s">
        <v>536</v>
      </c>
      <c r="E163" s="24" t="s">
        <v>115</v>
      </c>
      <c r="F163" s="24">
        <v>45.657809999999998</v>
      </c>
      <c r="G163" s="24">
        <v>44.605727999999999</v>
      </c>
      <c r="H163" s="24">
        <v>44.730606000000002</v>
      </c>
      <c r="I163" s="24">
        <v>44.908805999999998</v>
      </c>
      <c r="J163" s="24">
        <v>45.096446999999998</v>
      </c>
      <c r="K163" s="24">
        <v>45.293255000000002</v>
      </c>
      <c r="L163" s="24">
        <v>45.442070000000001</v>
      </c>
      <c r="M163" s="24">
        <v>45.580395000000003</v>
      </c>
      <c r="N163" s="24">
        <v>45.721592000000001</v>
      </c>
      <c r="O163" s="24">
        <v>45.838909000000001</v>
      </c>
      <c r="P163" s="24">
        <v>45.950104000000003</v>
      </c>
      <c r="Q163" s="24">
        <v>46.058346</v>
      </c>
      <c r="R163" s="24">
        <v>46.163272999999997</v>
      </c>
      <c r="S163" s="24">
        <v>46.267699999999998</v>
      </c>
      <c r="T163" s="24">
        <v>46.301197000000002</v>
      </c>
      <c r="U163" s="24">
        <v>46.308810999999999</v>
      </c>
      <c r="V163" s="24">
        <v>46.325470000000003</v>
      </c>
      <c r="W163" s="24">
        <v>46.341121999999999</v>
      </c>
      <c r="X163" s="24">
        <v>46.352432</v>
      </c>
      <c r="Y163" s="24">
        <v>46.368431000000001</v>
      </c>
      <c r="Z163" s="24">
        <v>46.381340000000002</v>
      </c>
      <c r="AA163" s="24">
        <v>46.393349000000001</v>
      </c>
      <c r="AB163" s="24">
        <v>46.408276000000001</v>
      </c>
      <c r="AC163" s="24">
        <v>46.41621</v>
      </c>
      <c r="AD163" s="24">
        <v>46.425094999999999</v>
      </c>
      <c r="AE163" s="24">
        <v>46.438018999999997</v>
      </c>
      <c r="AF163" s="24">
        <v>46.448315000000001</v>
      </c>
      <c r="AG163" s="24">
        <v>46.453189999999999</v>
      </c>
      <c r="AH163" s="24">
        <v>46.468128</v>
      </c>
      <c r="AI163" s="24">
        <v>46.482491000000003</v>
      </c>
      <c r="AJ163" s="24">
        <v>46.490600999999998</v>
      </c>
      <c r="AK163" s="25">
        <v>1E-3</v>
      </c>
    </row>
    <row r="164" spans="1:37" ht="15" customHeight="1">
      <c r="A164" s="4" t="s">
        <v>537</v>
      </c>
      <c r="B164" s="24" t="s">
        <v>153</v>
      </c>
      <c r="C164" s="24" t="s">
        <v>538</v>
      </c>
      <c r="D164" s="24" t="s">
        <v>539</v>
      </c>
      <c r="E164" s="24" t="s">
        <v>115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4">
        <v>0</v>
      </c>
      <c r="AK164" s="26" t="s">
        <v>178</v>
      </c>
    </row>
    <row r="165" spans="1:37" ht="15" customHeight="1">
      <c r="A165" s="4" t="s">
        <v>540</v>
      </c>
      <c r="B165" s="24" t="s">
        <v>157</v>
      </c>
      <c r="C165" s="24" t="s">
        <v>541</v>
      </c>
      <c r="D165" s="24" t="s">
        <v>542</v>
      </c>
      <c r="E165" s="24" t="s">
        <v>115</v>
      </c>
      <c r="F165" s="24">
        <v>38.864437000000002</v>
      </c>
      <c r="G165" s="24">
        <v>43.582996000000001</v>
      </c>
      <c r="H165" s="24">
        <v>43.694637</v>
      </c>
      <c r="I165" s="24">
        <v>43.820515</v>
      </c>
      <c r="J165" s="24">
        <v>43.931736000000001</v>
      </c>
      <c r="K165" s="24">
        <v>44.025928</v>
      </c>
      <c r="L165" s="24">
        <v>44.120685999999999</v>
      </c>
      <c r="M165" s="24">
        <v>44.215877999999996</v>
      </c>
      <c r="N165" s="24">
        <v>44.311973999999999</v>
      </c>
      <c r="O165" s="24">
        <v>44.407913000000001</v>
      </c>
      <c r="P165" s="24">
        <v>44.50423</v>
      </c>
      <c r="Q165" s="24">
        <v>44.600571000000002</v>
      </c>
      <c r="R165" s="24">
        <v>44.697586000000001</v>
      </c>
      <c r="S165" s="24">
        <v>44.779842000000002</v>
      </c>
      <c r="T165" s="24">
        <v>44.788685000000001</v>
      </c>
      <c r="U165" s="24">
        <v>44.779957000000003</v>
      </c>
      <c r="V165" s="24">
        <v>44.787047999999999</v>
      </c>
      <c r="W165" s="24">
        <v>44.800190000000001</v>
      </c>
      <c r="X165" s="24">
        <v>44.804358999999998</v>
      </c>
      <c r="Y165" s="24">
        <v>44.811892999999998</v>
      </c>
      <c r="Z165" s="24">
        <v>44.821972000000002</v>
      </c>
      <c r="AA165" s="24">
        <v>44.834553</v>
      </c>
      <c r="AB165" s="24">
        <v>44.845722000000002</v>
      </c>
      <c r="AC165" s="24">
        <v>44.856918</v>
      </c>
      <c r="AD165" s="24">
        <v>44.867103999999998</v>
      </c>
      <c r="AE165" s="24">
        <v>44.876441999999997</v>
      </c>
      <c r="AF165" s="24">
        <v>44.885826000000002</v>
      </c>
      <c r="AG165" s="24">
        <v>44.896362000000003</v>
      </c>
      <c r="AH165" s="24">
        <v>44.905773000000003</v>
      </c>
      <c r="AI165" s="24">
        <v>44.91581</v>
      </c>
      <c r="AJ165" s="24">
        <v>44.919066999999998</v>
      </c>
      <c r="AK165" s="25">
        <v>1E-3</v>
      </c>
    </row>
    <row r="166" spans="1:37" ht="15" customHeight="1">
      <c r="A166" s="4" t="s">
        <v>543</v>
      </c>
      <c r="B166" s="24" t="s">
        <v>160</v>
      </c>
      <c r="C166" s="24" t="s">
        <v>544</v>
      </c>
      <c r="D166" s="24" t="s">
        <v>545</v>
      </c>
      <c r="E166" s="24" t="s">
        <v>115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4">
        <v>0</v>
      </c>
      <c r="AA166" s="24">
        <v>0</v>
      </c>
      <c r="AB166" s="24">
        <v>0</v>
      </c>
      <c r="AC166" s="24">
        <v>0</v>
      </c>
      <c r="AD166" s="24">
        <v>0</v>
      </c>
      <c r="AE166" s="24">
        <v>0</v>
      </c>
      <c r="AF166" s="24">
        <v>0</v>
      </c>
      <c r="AG166" s="24">
        <v>0</v>
      </c>
      <c r="AH166" s="24">
        <v>0</v>
      </c>
      <c r="AI166" s="24">
        <v>0</v>
      </c>
      <c r="AJ166" s="24">
        <v>0</v>
      </c>
      <c r="AK166" s="26" t="s">
        <v>178</v>
      </c>
    </row>
    <row r="167" spans="1:37" ht="15" customHeight="1">
      <c r="A167" s="4" t="s">
        <v>546</v>
      </c>
      <c r="B167" s="24" t="s">
        <v>163</v>
      </c>
      <c r="C167" s="24" t="s">
        <v>547</v>
      </c>
      <c r="D167" s="24" t="s">
        <v>548</v>
      </c>
      <c r="E167" s="24" t="s">
        <v>115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4">
        <v>0</v>
      </c>
      <c r="AA167" s="24">
        <v>0</v>
      </c>
      <c r="AB167" s="24">
        <v>0</v>
      </c>
      <c r="AC167" s="24">
        <v>0</v>
      </c>
      <c r="AD167" s="24">
        <v>0</v>
      </c>
      <c r="AE167" s="24">
        <v>0</v>
      </c>
      <c r="AF167" s="24">
        <v>0</v>
      </c>
      <c r="AG167" s="24">
        <v>0</v>
      </c>
      <c r="AH167" s="24">
        <v>0</v>
      </c>
      <c r="AI167" s="24">
        <v>0</v>
      </c>
      <c r="AJ167" s="24">
        <v>0</v>
      </c>
      <c r="AK167" s="26" t="s">
        <v>178</v>
      </c>
    </row>
    <row r="168" spans="1:37" ht="15" customHeight="1">
      <c r="B168" s="24" t="s">
        <v>166</v>
      </c>
      <c r="C168" s="24" t="s">
        <v>549</v>
      </c>
      <c r="D168" s="24" t="s">
        <v>550</v>
      </c>
      <c r="E168" s="24" t="s">
        <v>115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>
        <v>0</v>
      </c>
      <c r="AE168" s="24">
        <v>0</v>
      </c>
      <c r="AF168" s="24">
        <v>0</v>
      </c>
      <c r="AG168" s="24">
        <v>0</v>
      </c>
      <c r="AH168" s="24">
        <v>0</v>
      </c>
      <c r="AI168" s="24">
        <v>0</v>
      </c>
      <c r="AJ168" s="24">
        <v>0</v>
      </c>
      <c r="AK168" s="26" t="s">
        <v>178</v>
      </c>
    </row>
    <row r="169" spans="1:37" ht="15" customHeight="1">
      <c r="B169" s="24" t="s">
        <v>169</v>
      </c>
      <c r="C169" s="24" t="s">
        <v>551</v>
      </c>
      <c r="D169" s="24" t="s">
        <v>552</v>
      </c>
      <c r="E169" s="24" t="s">
        <v>115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0</v>
      </c>
      <c r="AA169" s="24">
        <v>0</v>
      </c>
      <c r="AB169" s="24">
        <v>0</v>
      </c>
      <c r="AC169" s="24">
        <v>0</v>
      </c>
      <c r="AD169" s="24">
        <v>0</v>
      </c>
      <c r="AE169" s="24">
        <v>0</v>
      </c>
      <c r="AF169" s="24">
        <v>0</v>
      </c>
      <c r="AG169" s="24">
        <v>0</v>
      </c>
      <c r="AH169" s="24">
        <v>0</v>
      </c>
      <c r="AI169" s="24">
        <v>0</v>
      </c>
      <c r="AJ169" s="24">
        <v>0</v>
      </c>
      <c r="AK169" s="26" t="s">
        <v>178</v>
      </c>
    </row>
    <row r="170" spans="1:37" ht="15" customHeight="1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6"/>
    </row>
    <row r="171" spans="1:37" ht="15" customHeight="1">
      <c r="A171" s="4" t="s">
        <v>553</v>
      </c>
      <c r="B171" s="28" t="s">
        <v>554</v>
      </c>
      <c r="C171" s="24"/>
      <c r="D171" s="24" t="s">
        <v>555</v>
      </c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</row>
    <row r="172" spans="1:37" ht="15" customHeight="1">
      <c r="A172" s="4" t="s">
        <v>556</v>
      </c>
      <c r="B172" s="24" t="s">
        <v>112</v>
      </c>
      <c r="C172" s="24" t="s">
        <v>557</v>
      </c>
      <c r="D172" s="24" t="s">
        <v>558</v>
      </c>
      <c r="E172" s="24" t="s">
        <v>115</v>
      </c>
      <c r="F172" s="24">
        <v>87.721962000000005</v>
      </c>
      <c r="G172" s="24">
        <v>91.621207999999996</v>
      </c>
      <c r="H172" s="24">
        <v>91.071365</v>
      </c>
      <c r="I172" s="24">
        <v>90.610641000000001</v>
      </c>
      <c r="J172" s="24">
        <v>90.238380000000006</v>
      </c>
      <c r="K172" s="24">
        <v>90.078033000000005</v>
      </c>
      <c r="L172" s="24">
        <v>89.900779999999997</v>
      </c>
      <c r="M172" s="24">
        <v>89.781188999999998</v>
      </c>
      <c r="N172" s="24">
        <v>89.688957000000002</v>
      </c>
      <c r="O172" s="24">
        <v>89.607048000000006</v>
      </c>
      <c r="P172" s="24">
        <v>89.546013000000002</v>
      </c>
      <c r="Q172" s="24">
        <v>89.501266000000001</v>
      </c>
      <c r="R172" s="24">
        <v>89.454575000000006</v>
      </c>
      <c r="S172" s="24">
        <v>89.412636000000006</v>
      </c>
      <c r="T172" s="24">
        <v>89.354438999999999</v>
      </c>
      <c r="U172" s="24">
        <v>89.296524000000005</v>
      </c>
      <c r="V172" s="24">
        <v>89.246696</v>
      </c>
      <c r="W172" s="24">
        <v>89.201842999999997</v>
      </c>
      <c r="X172" s="24">
        <v>89.160613999999995</v>
      </c>
      <c r="Y172" s="24">
        <v>89.122803000000005</v>
      </c>
      <c r="Z172" s="24">
        <v>89.089928</v>
      </c>
      <c r="AA172" s="24">
        <v>89.059441000000007</v>
      </c>
      <c r="AB172" s="24">
        <v>89.032211000000004</v>
      </c>
      <c r="AC172" s="24">
        <v>89.007484000000005</v>
      </c>
      <c r="AD172" s="24">
        <v>88.986198000000002</v>
      </c>
      <c r="AE172" s="24">
        <v>88.966988000000001</v>
      </c>
      <c r="AF172" s="24">
        <v>88.949646000000001</v>
      </c>
      <c r="AG172" s="24">
        <v>88.933707999999996</v>
      </c>
      <c r="AH172" s="24">
        <v>88.919769000000002</v>
      </c>
      <c r="AI172" s="24">
        <v>88.907195999999999</v>
      </c>
      <c r="AJ172" s="24">
        <v>88.875099000000006</v>
      </c>
      <c r="AK172" s="25">
        <v>-1E-3</v>
      </c>
    </row>
    <row r="173" spans="1:37" ht="15" customHeight="1">
      <c r="A173" s="4" t="s">
        <v>559</v>
      </c>
      <c r="B173" s="24" t="s">
        <v>117</v>
      </c>
      <c r="C173" s="24" t="s">
        <v>560</v>
      </c>
      <c r="D173" s="24" t="s">
        <v>561</v>
      </c>
      <c r="E173" s="24" t="s">
        <v>115</v>
      </c>
      <c r="F173" s="24">
        <v>51.835906999999999</v>
      </c>
      <c r="G173" s="24">
        <v>45.295009999999998</v>
      </c>
      <c r="H173" s="24">
        <v>44.698864</v>
      </c>
      <c r="I173" s="24">
        <v>44.205776</v>
      </c>
      <c r="J173" s="24">
        <v>43.804755999999998</v>
      </c>
      <c r="K173" s="24">
        <v>43.624268000000001</v>
      </c>
      <c r="L173" s="24">
        <v>43.426220000000001</v>
      </c>
      <c r="M173" s="24">
        <v>43.298225000000002</v>
      </c>
      <c r="N173" s="24">
        <v>43.192295000000001</v>
      </c>
      <c r="O173" s="24">
        <v>43.100517000000004</v>
      </c>
      <c r="P173" s="24">
        <v>43.030296</v>
      </c>
      <c r="Q173" s="24">
        <v>42.976444000000001</v>
      </c>
      <c r="R173" s="24">
        <v>42.921635000000002</v>
      </c>
      <c r="S173" s="24">
        <v>42.872611999999997</v>
      </c>
      <c r="T173" s="24">
        <v>42.807437999999998</v>
      </c>
      <c r="U173" s="24">
        <v>42.743614000000001</v>
      </c>
      <c r="V173" s="24">
        <v>42.689216999999999</v>
      </c>
      <c r="W173" s="24">
        <v>42.638759999999998</v>
      </c>
      <c r="X173" s="24">
        <v>42.592567000000003</v>
      </c>
      <c r="Y173" s="24">
        <v>42.550212999999999</v>
      </c>
      <c r="Z173" s="24">
        <v>42.513210000000001</v>
      </c>
      <c r="AA173" s="24">
        <v>42.478518999999999</v>
      </c>
      <c r="AB173" s="24">
        <v>42.447006000000002</v>
      </c>
      <c r="AC173" s="24">
        <v>42.417968999999999</v>
      </c>
      <c r="AD173" s="24">
        <v>42.392730999999998</v>
      </c>
      <c r="AE173" s="24">
        <v>42.370120999999997</v>
      </c>
      <c r="AF173" s="24">
        <v>42.349567</v>
      </c>
      <c r="AG173" s="24">
        <v>42.330447999999997</v>
      </c>
      <c r="AH173" s="24">
        <v>42.313567999999997</v>
      </c>
      <c r="AI173" s="24">
        <v>42.298492000000003</v>
      </c>
      <c r="AJ173" s="24">
        <v>42.264018999999998</v>
      </c>
      <c r="AK173" s="25">
        <v>-2E-3</v>
      </c>
    </row>
    <row r="174" spans="1:37" ht="15" customHeight="1">
      <c r="A174" s="4" t="s">
        <v>562</v>
      </c>
      <c r="B174" s="24" t="s">
        <v>121</v>
      </c>
      <c r="C174" s="24" t="s">
        <v>563</v>
      </c>
      <c r="D174" s="24" t="s">
        <v>564</v>
      </c>
      <c r="E174" s="24" t="s">
        <v>115</v>
      </c>
      <c r="F174" s="24">
        <v>40.415759999999999</v>
      </c>
      <c r="G174" s="24">
        <v>37.920017000000001</v>
      </c>
      <c r="H174" s="24">
        <v>37.278843000000002</v>
      </c>
      <c r="I174" s="24">
        <v>36.760235000000002</v>
      </c>
      <c r="J174" s="24">
        <v>36.372025000000001</v>
      </c>
      <c r="K174" s="24">
        <v>36.185909000000002</v>
      </c>
      <c r="L174" s="24">
        <v>35.998947000000001</v>
      </c>
      <c r="M174" s="24">
        <v>35.848258999999999</v>
      </c>
      <c r="N174" s="24">
        <v>35.734665</v>
      </c>
      <c r="O174" s="24">
        <v>35.634872000000001</v>
      </c>
      <c r="P174" s="24">
        <v>35.557971999999999</v>
      </c>
      <c r="Q174" s="24">
        <v>35.499141999999999</v>
      </c>
      <c r="R174" s="24">
        <v>35.439442</v>
      </c>
      <c r="S174" s="24">
        <v>35.385863999999998</v>
      </c>
      <c r="T174" s="24">
        <v>35.316783999999998</v>
      </c>
      <c r="U174" s="24">
        <v>35.249530999999998</v>
      </c>
      <c r="V174" s="24">
        <v>35.192112000000002</v>
      </c>
      <c r="W174" s="24">
        <v>35.139439000000003</v>
      </c>
      <c r="X174" s="24">
        <v>35.090587999999997</v>
      </c>
      <c r="Y174" s="24">
        <v>35.045368000000003</v>
      </c>
      <c r="Z174" s="24">
        <v>35.005951000000003</v>
      </c>
      <c r="AA174" s="24">
        <v>34.969321999999998</v>
      </c>
      <c r="AB174" s="24">
        <v>34.935566000000001</v>
      </c>
      <c r="AC174" s="24">
        <v>34.904784999999997</v>
      </c>
      <c r="AD174" s="24">
        <v>34.877487000000002</v>
      </c>
      <c r="AE174" s="24">
        <v>34.852386000000003</v>
      </c>
      <c r="AF174" s="24">
        <v>34.829265999999997</v>
      </c>
      <c r="AG174" s="24">
        <v>34.807994999999998</v>
      </c>
      <c r="AH174" s="24">
        <v>34.788772999999999</v>
      </c>
      <c r="AI174" s="24">
        <v>34.771664000000001</v>
      </c>
      <c r="AJ174" s="24">
        <v>34.735160999999998</v>
      </c>
      <c r="AK174" s="25">
        <v>-3.0000000000000001E-3</v>
      </c>
    </row>
    <row r="175" spans="1:37" ht="15" customHeight="1">
      <c r="A175" s="4" t="s">
        <v>565</v>
      </c>
      <c r="B175" s="24" t="s">
        <v>125</v>
      </c>
      <c r="C175" s="24" t="s">
        <v>566</v>
      </c>
      <c r="D175" s="24" t="s">
        <v>567</v>
      </c>
      <c r="E175" s="24" t="s">
        <v>115</v>
      </c>
      <c r="F175" s="24">
        <v>40.282597000000003</v>
      </c>
      <c r="G175" s="24">
        <v>39.384681999999998</v>
      </c>
      <c r="H175" s="24">
        <v>38.520263999999997</v>
      </c>
      <c r="I175" s="24">
        <v>37.770676000000002</v>
      </c>
      <c r="J175" s="24">
        <v>37.139893000000001</v>
      </c>
      <c r="K175" s="24">
        <v>36.860923999999997</v>
      </c>
      <c r="L175" s="24">
        <v>36.657074000000001</v>
      </c>
      <c r="M175" s="24">
        <v>36.489544000000002</v>
      </c>
      <c r="N175" s="24">
        <v>36.370460999999999</v>
      </c>
      <c r="O175" s="24">
        <v>36.250186999999997</v>
      </c>
      <c r="P175" s="24">
        <v>36.166325000000001</v>
      </c>
      <c r="Q175" s="24">
        <v>36.114516999999999</v>
      </c>
      <c r="R175" s="24">
        <v>36.047020000000003</v>
      </c>
      <c r="S175" s="24">
        <v>35.983471000000002</v>
      </c>
      <c r="T175" s="24">
        <v>35.904063999999998</v>
      </c>
      <c r="U175" s="24">
        <v>35.826613999999999</v>
      </c>
      <c r="V175" s="24">
        <v>35.766601999999999</v>
      </c>
      <c r="W175" s="24">
        <v>35.71114</v>
      </c>
      <c r="X175" s="24">
        <v>35.659416</v>
      </c>
      <c r="Y175" s="24">
        <v>35.611069000000001</v>
      </c>
      <c r="Z175" s="24">
        <v>35.571629000000001</v>
      </c>
      <c r="AA175" s="24">
        <v>35.534824</v>
      </c>
      <c r="AB175" s="24">
        <v>35.500874000000003</v>
      </c>
      <c r="AC175" s="24">
        <v>35.469734000000003</v>
      </c>
      <c r="AD175" s="24">
        <v>35.444149000000003</v>
      </c>
      <c r="AE175" s="24">
        <v>35.420653999999999</v>
      </c>
      <c r="AF175" s="24">
        <v>35.399090000000001</v>
      </c>
      <c r="AG175" s="24">
        <v>35.379218999999999</v>
      </c>
      <c r="AH175" s="24">
        <v>35.361289999999997</v>
      </c>
      <c r="AI175" s="24">
        <v>35.345298999999997</v>
      </c>
      <c r="AJ175" s="24">
        <v>35.309792000000002</v>
      </c>
      <c r="AK175" s="25">
        <v>-4.0000000000000001E-3</v>
      </c>
    </row>
    <row r="176" spans="1:37" ht="15" customHeight="1">
      <c r="A176" s="4" t="s">
        <v>568</v>
      </c>
      <c r="B176" s="24" t="s">
        <v>129</v>
      </c>
      <c r="C176" s="24" t="s">
        <v>569</v>
      </c>
      <c r="D176" s="24" t="s">
        <v>570</v>
      </c>
      <c r="E176" s="24" t="s">
        <v>115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0</v>
      </c>
      <c r="AF176" s="24">
        <v>0</v>
      </c>
      <c r="AG176" s="24">
        <v>0</v>
      </c>
      <c r="AH176" s="24">
        <v>0</v>
      </c>
      <c r="AI176" s="24">
        <v>0</v>
      </c>
      <c r="AJ176" s="24">
        <v>0</v>
      </c>
      <c r="AK176" s="26" t="s">
        <v>178</v>
      </c>
    </row>
    <row r="177" spans="1:37" ht="15" customHeight="1">
      <c r="A177" s="4" t="s">
        <v>571</v>
      </c>
      <c r="B177" s="24" t="s">
        <v>133</v>
      </c>
      <c r="C177" s="24" t="s">
        <v>572</v>
      </c>
      <c r="D177" s="24" t="s">
        <v>573</v>
      </c>
      <c r="E177" s="24" t="s">
        <v>115</v>
      </c>
      <c r="F177" s="24">
        <v>117.438866</v>
      </c>
      <c r="G177" s="24">
        <v>108.249313</v>
      </c>
      <c r="H177" s="24">
        <v>107.18446400000001</v>
      </c>
      <c r="I177" s="24">
        <v>106.21676600000001</v>
      </c>
      <c r="J177" s="24">
        <v>105.375725</v>
      </c>
      <c r="K177" s="24">
        <v>105.091072</v>
      </c>
      <c r="L177" s="24">
        <v>104.8545</v>
      </c>
      <c r="M177" s="24">
        <v>104.650246</v>
      </c>
      <c r="N177" s="24">
        <v>104.512238</v>
      </c>
      <c r="O177" s="24">
        <v>104.34927399999999</v>
      </c>
      <c r="P177" s="24">
        <v>104.244637</v>
      </c>
      <c r="Q177" s="24">
        <v>104.193611</v>
      </c>
      <c r="R177" s="24">
        <v>104.10431699999999</v>
      </c>
      <c r="S177" s="24">
        <v>104.016678</v>
      </c>
      <c r="T177" s="24">
        <v>103.912727</v>
      </c>
      <c r="U177" s="24">
        <v>103.811111</v>
      </c>
      <c r="V177" s="24">
        <v>103.738579</v>
      </c>
      <c r="W177" s="24">
        <v>103.67157</v>
      </c>
      <c r="X177" s="24">
        <v>103.60889400000001</v>
      </c>
      <c r="Y177" s="24">
        <v>103.54978199999999</v>
      </c>
      <c r="Z177" s="24">
        <v>103.504829</v>
      </c>
      <c r="AA177" s="24">
        <v>103.46257799999999</v>
      </c>
      <c r="AB177" s="24">
        <v>103.42358400000001</v>
      </c>
      <c r="AC177" s="24">
        <v>103.387253</v>
      </c>
      <c r="AD177" s="24">
        <v>103.359894</v>
      </c>
      <c r="AE177" s="24">
        <v>103.334808</v>
      </c>
      <c r="AF177" s="24">
        <v>103.31167600000001</v>
      </c>
      <c r="AG177" s="24">
        <v>103.289948</v>
      </c>
      <c r="AH177" s="24">
        <v>103.270363</v>
      </c>
      <c r="AI177" s="24">
        <v>103.25260900000001</v>
      </c>
      <c r="AJ177" s="24">
        <v>103.215363</v>
      </c>
      <c r="AK177" s="25">
        <v>-2E-3</v>
      </c>
    </row>
    <row r="178" spans="1:37" ht="15" customHeight="1">
      <c r="A178" s="4" t="s">
        <v>574</v>
      </c>
      <c r="B178" s="24" t="s">
        <v>137</v>
      </c>
      <c r="C178" s="24" t="s">
        <v>575</v>
      </c>
      <c r="D178" s="24" t="s">
        <v>576</v>
      </c>
      <c r="E178" s="24" t="s">
        <v>115</v>
      </c>
      <c r="F178" s="24">
        <v>40.310043</v>
      </c>
      <c r="G178" s="24">
        <v>39.876010999999998</v>
      </c>
      <c r="H178" s="24">
        <v>38.940536000000002</v>
      </c>
      <c r="I178" s="24">
        <v>38.129069999999999</v>
      </c>
      <c r="J178" s="24">
        <v>37.461948</v>
      </c>
      <c r="K178" s="24">
        <v>37.151375000000002</v>
      </c>
      <c r="L178" s="24">
        <v>36.899811</v>
      </c>
      <c r="M178" s="24">
        <v>36.702057000000003</v>
      </c>
      <c r="N178" s="24">
        <v>36.564017999999997</v>
      </c>
      <c r="O178" s="24">
        <v>36.417290000000001</v>
      </c>
      <c r="P178" s="24">
        <v>36.316456000000002</v>
      </c>
      <c r="Q178" s="24">
        <v>36.256675999999999</v>
      </c>
      <c r="R178" s="24">
        <v>36.173507999999998</v>
      </c>
      <c r="S178" s="24">
        <v>36.093955999999999</v>
      </c>
      <c r="T178" s="24">
        <v>35.999630000000003</v>
      </c>
      <c r="U178" s="24">
        <v>35.907791000000003</v>
      </c>
      <c r="V178" s="24">
        <v>35.837795</v>
      </c>
      <c r="W178" s="24">
        <v>35.772736000000002</v>
      </c>
      <c r="X178" s="24">
        <v>35.711773000000001</v>
      </c>
      <c r="Y178" s="24">
        <v>35.654632999999997</v>
      </c>
      <c r="Z178" s="24">
        <v>35.610095999999999</v>
      </c>
      <c r="AA178" s="24">
        <v>35.568615000000001</v>
      </c>
      <c r="AB178" s="24">
        <v>35.529358000000002</v>
      </c>
      <c r="AC178" s="24">
        <v>35.493823999999996</v>
      </c>
      <c r="AD178" s="24">
        <v>35.464652999999998</v>
      </c>
      <c r="AE178" s="24">
        <v>35.437381999999999</v>
      </c>
      <c r="AF178" s="24">
        <v>35.412094000000003</v>
      </c>
      <c r="AG178" s="24">
        <v>35.389366000000003</v>
      </c>
      <c r="AH178" s="24">
        <v>35.367977000000003</v>
      </c>
      <c r="AI178" s="24">
        <v>35.349113000000003</v>
      </c>
      <c r="AJ178" s="24">
        <v>35.310699</v>
      </c>
      <c r="AK178" s="25">
        <v>-4.0000000000000001E-3</v>
      </c>
    </row>
    <row r="179" spans="1:37" ht="15" customHeight="1">
      <c r="A179" s="4" t="s">
        <v>577</v>
      </c>
      <c r="B179" s="24" t="s">
        <v>141</v>
      </c>
      <c r="C179" s="24" t="s">
        <v>578</v>
      </c>
      <c r="D179" s="24" t="s">
        <v>579</v>
      </c>
      <c r="E179" s="24" t="s">
        <v>115</v>
      </c>
      <c r="F179" s="24">
        <v>50.783000999999999</v>
      </c>
      <c r="G179" s="24">
        <v>53.910107000000004</v>
      </c>
      <c r="H179" s="24">
        <v>52.713687999999998</v>
      </c>
      <c r="I179" s="24">
        <v>51.672142000000001</v>
      </c>
      <c r="J179" s="24">
        <v>50.779277999999998</v>
      </c>
      <c r="K179" s="24">
        <v>50.379807</v>
      </c>
      <c r="L179" s="24">
        <v>50.052891000000002</v>
      </c>
      <c r="M179" s="24">
        <v>49.790798000000002</v>
      </c>
      <c r="N179" s="24">
        <v>49.602646</v>
      </c>
      <c r="O179" s="24">
        <v>49.406863999999999</v>
      </c>
      <c r="P179" s="24">
        <v>49.266936999999999</v>
      </c>
      <c r="Q179" s="24">
        <v>49.176532999999999</v>
      </c>
      <c r="R179" s="24">
        <v>49.059395000000002</v>
      </c>
      <c r="S179" s="24">
        <v>48.947688999999997</v>
      </c>
      <c r="T179" s="24">
        <v>48.823028999999998</v>
      </c>
      <c r="U179" s="24">
        <v>48.702812000000002</v>
      </c>
      <c r="V179" s="24">
        <v>48.609596000000003</v>
      </c>
      <c r="W179" s="24">
        <v>48.522731999999998</v>
      </c>
      <c r="X179" s="24">
        <v>48.440365</v>
      </c>
      <c r="Y179" s="24">
        <v>48.362453000000002</v>
      </c>
      <c r="Z179" s="24">
        <v>48.298003999999999</v>
      </c>
      <c r="AA179" s="24">
        <v>48.237155999999999</v>
      </c>
      <c r="AB179" s="24">
        <v>48.180816999999998</v>
      </c>
      <c r="AC179" s="24">
        <v>48.130867000000002</v>
      </c>
      <c r="AD179" s="24">
        <v>48.088512000000001</v>
      </c>
      <c r="AE179" s="24">
        <v>48.048369999999998</v>
      </c>
      <c r="AF179" s="24">
        <v>48.010651000000003</v>
      </c>
      <c r="AG179" s="24">
        <v>47.976612000000003</v>
      </c>
      <c r="AH179" s="24">
        <v>47.943649000000001</v>
      </c>
      <c r="AI179" s="24">
        <v>47.914203999999998</v>
      </c>
      <c r="AJ179" s="24">
        <v>47.865532000000002</v>
      </c>
      <c r="AK179" s="25">
        <v>-4.0000000000000001E-3</v>
      </c>
    </row>
    <row r="180" spans="1:37" ht="15" customHeight="1">
      <c r="A180" s="4" t="s">
        <v>580</v>
      </c>
      <c r="B180" s="24" t="s">
        <v>145</v>
      </c>
      <c r="C180" s="24" t="s">
        <v>581</v>
      </c>
      <c r="D180" s="24" t="s">
        <v>582</v>
      </c>
      <c r="E180" s="24" t="s">
        <v>115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4">
        <v>0</v>
      </c>
      <c r="AA180" s="24">
        <v>0</v>
      </c>
      <c r="AB180" s="24">
        <v>0</v>
      </c>
      <c r="AC180" s="24">
        <v>0</v>
      </c>
      <c r="AD180" s="24">
        <v>0</v>
      </c>
      <c r="AE180" s="24">
        <v>0</v>
      </c>
      <c r="AF180" s="24">
        <v>0</v>
      </c>
      <c r="AG180" s="24">
        <v>0</v>
      </c>
      <c r="AH180" s="24">
        <v>0</v>
      </c>
      <c r="AI180" s="24">
        <v>0</v>
      </c>
      <c r="AJ180" s="24">
        <v>0</v>
      </c>
      <c r="AK180" s="26" t="s">
        <v>178</v>
      </c>
    </row>
    <row r="181" spans="1:37" ht="15" customHeight="1">
      <c r="A181" s="4" t="s">
        <v>583</v>
      </c>
      <c r="B181" s="24" t="s">
        <v>149</v>
      </c>
      <c r="C181" s="24" t="s">
        <v>584</v>
      </c>
      <c r="D181" s="24" t="s">
        <v>585</v>
      </c>
      <c r="E181" s="24" t="s">
        <v>115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4">
        <v>0</v>
      </c>
      <c r="Z181" s="24">
        <v>0</v>
      </c>
      <c r="AA181" s="24">
        <v>0</v>
      </c>
      <c r="AB181" s="24">
        <v>0</v>
      </c>
      <c r="AC181" s="24">
        <v>0</v>
      </c>
      <c r="AD181" s="24">
        <v>0</v>
      </c>
      <c r="AE181" s="24">
        <v>0</v>
      </c>
      <c r="AF181" s="24">
        <v>0</v>
      </c>
      <c r="AG181" s="24">
        <v>0</v>
      </c>
      <c r="AH181" s="24">
        <v>0</v>
      </c>
      <c r="AI181" s="24">
        <v>0</v>
      </c>
      <c r="AJ181" s="24">
        <v>0</v>
      </c>
      <c r="AK181" s="26" t="s">
        <v>178</v>
      </c>
    </row>
    <row r="182" spans="1:37" ht="15" customHeight="1">
      <c r="A182" s="4" t="s">
        <v>586</v>
      </c>
      <c r="B182" s="24" t="s">
        <v>153</v>
      </c>
      <c r="C182" s="24" t="s">
        <v>587</v>
      </c>
      <c r="D182" s="24" t="s">
        <v>588</v>
      </c>
      <c r="E182" s="24" t="s">
        <v>115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4">
        <v>0</v>
      </c>
      <c r="AA182" s="24">
        <v>0</v>
      </c>
      <c r="AB182" s="24">
        <v>0</v>
      </c>
      <c r="AC182" s="24">
        <v>0</v>
      </c>
      <c r="AD182" s="24">
        <v>0</v>
      </c>
      <c r="AE182" s="24">
        <v>0</v>
      </c>
      <c r="AF182" s="24">
        <v>0</v>
      </c>
      <c r="AG182" s="24">
        <v>0</v>
      </c>
      <c r="AH182" s="24">
        <v>0</v>
      </c>
      <c r="AI182" s="24">
        <v>0</v>
      </c>
      <c r="AJ182" s="24">
        <v>0</v>
      </c>
      <c r="AK182" s="26" t="s">
        <v>178</v>
      </c>
    </row>
    <row r="183" spans="1:37" ht="15" customHeight="1">
      <c r="B183" s="24" t="s">
        <v>157</v>
      </c>
      <c r="C183" s="24" t="s">
        <v>589</v>
      </c>
      <c r="D183" s="24" t="s">
        <v>590</v>
      </c>
      <c r="E183" s="24" t="s">
        <v>115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  <c r="AA183" s="24">
        <v>0</v>
      </c>
      <c r="AB183" s="24">
        <v>0</v>
      </c>
      <c r="AC183" s="24">
        <v>0</v>
      </c>
      <c r="AD183" s="24">
        <v>0</v>
      </c>
      <c r="AE183" s="24">
        <v>0</v>
      </c>
      <c r="AF183" s="24">
        <v>0</v>
      </c>
      <c r="AG183" s="24">
        <v>0</v>
      </c>
      <c r="AH183" s="24">
        <v>0</v>
      </c>
      <c r="AI183" s="24">
        <v>0</v>
      </c>
      <c r="AJ183" s="24">
        <v>0</v>
      </c>
      <c r="AK183" s="26" t="s">
        <v>178</v>
      </c>
    </row>
    <row r="184" spans="1:37" ht="15" customHeight="1">
      <c r="B184" s="24" t="s">
        <v>160</v>
      </c>
      <c r="C184" s="24" t="s">
        <v>591</v>
      </c>
      <c r="D184" s="24" t="s">
        <v>592</v>
      </c>
      <c r="E184" s="24" t="s">
        <v>115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  <c r="AA184" s="24">
        <v>0</v>
      </c>
      <c r="AB184" s="24">
        <v>0</v>
      </c>
      <c r="AC184" s="24">
        <v>0</v>
      </c>
      <c r="AD184" s="24">
        <v>0</v>
      </c>
      <c r="AE184" s="24">
        <v>0</v>
      </c>
      <c r="AF184" s="24">
        <v>0</v>
      </c>
      <c r="AG184" s="24">
        <v>0</v>
      </c>
      <c r="AH184" s="24">
        <v>0</v>
      </c>
      <c r="AI184" s="24">
        <v>0</v>
      </c>
      <c r="AJ184" s="24">
        <v>0</v>
      </c>
      <c r="AK184" s="26" t="s">
        <v>178</v>
      </c>
    </row>
    <row r="185" spans="1:37" ht="15" customHeight="1">
      <c r="A185" s="4" t="s">
        <v>593</v>
      </c>
      <c r="B185" s="24" t="s">
        <v>163</v>
      </c>
      <c r="C185" s="24" t="s">
        <v>594</v>
      </c>
      <c r="D185" s="24" t="s">
        <v>595</v>
      </c>
      <c r="E185" s="24" t="s">
        <v>115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  <c r="AA185" s="24">
        <v>0</v>
      </c>
      <c r="AB185" s="24">
        <v>0</v>
      </c>
      <c r="AC185" s="24">
        <v>0</v>
      </c>
      <c r="AD185" s="24">
        <v>0</v>
      </c>
      <c r="AE185" s="24">
        <v>0</v>
      </c>
      <c r="AF185" s="24">
        <v>0</v>
      </c>
      <c r="AG185" s="24">
        <v>0</v>
      </c>
      <c r="AH185" s="24">
        <v>0</v>
      </c>
      <c r="AI185" s="24">
        <v>0</v>
      </c>
      <c r="AJ185" s="24">
        <v>0</v>
      </c>
      <c r="AK185" s="26" t="s">
        <v>178</v>
      </c>
    </row>
    <row r="186" spans="1:37" ht="15" customHeight="1">
      <c r="A186" s="4" t="s">
        <v>596</v>
      </c>
      <c r="B186" s="24" t="s">
        <v>166</v>
      </c>
      <c r="C186" s="24" t="s">
        <v>597</v>
      </c>
      <c r="D186" s="24" t="s">
        <v>598</v>
      </c>
      <c r="E186" s="24" t="s">
        <v>115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  <c r="AA186" s="24">
        <v>0</v>
      </c>
      <c r="AB186" s="24">
        <v>0</v>
      </c>
      <c r="AC186" s="24">
        <v>0</v>
      </c>
      <c r="AD186" s="24">
        <v>0</v>
      </c>
      <c r="AE186" s="24">
        <v>0</v>
      </c>
      <c r="AF186" s="24">
        <v>0</v>
      </c>
      <c r="AG186" s="24">
        <v>0</v>
      </c>
      <c r="AH186" s="24">
        <v>0</v>
      </c>
      <c r="AI186" s="24">
        <v>0</v>
      </c>
      <c r="AJ186" s="24">
        <v>0</v>
      </c>
      <c r="AK186" s="26" t="s">
        <v>178</v>
      </c>
    </row>
    <row r="187" spans="1:37" ht="15" customHeight="1">
      <c r="A187" s="4" t="s">
        <v>599</v>
      </c>
      <c r="B187" s="24" t="s">
        <v>169</v>
      </c>
      <c r="C187" s="24" t="s">
        <v>600</v>
      </c>
      <c r="D187" s="24" t="s">
        <v>601</v>
      </c>
      <c r="E187" s="24" t="s">
        <v>115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  <c r="AA187" s="24">
        <v>0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  <c r="AK187" s="26" t="s">
        <v>178</v>
      </c>
    </row>
    <row r="188" spans="1:37" ht="15" customHeight="1">
      <c r="A188" s="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6"/>
    </row>
    <row r="189" spans="1:37" ht="15" customHeight="1">
      <c r="A189" s="4" t="s">
        <v>602</v>
      </c>
      <c r="B189" s="28" t="s">
        <v>603</v>
      </c>
      <c r="C189" s="24"/>
      <c r="D189" s="24" t="s">
        <v>604</v>
      </c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</row>
    <row r="190" spans="1:37" ht="15" customHeight="1">
      <c r="A190" s="4" t="s">
        <v>605</v>
      </c>
      <c r="B190" s="24" t="s">
        <v>112</v>
      </c>
      <c r="C190" s="24" t="s">
        <v>606</v>
      </c>
      <c r="D190" s="24" t="s">
        <v>607</v>
      </c>
      <c r="E190" s="24" t="s">
        <v>115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0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0</v>
      </c>
      <c r="Y190" s="24">
        <v>0</v>
      </c>
      <c r="Z190" s="24">
        <v>0</v>
      </c>
      <c r="AA190" s="24">
        <v>0</v>
      </c>
      <c r="AB190" s="24">
        <v>0</v>
      </c>
      <c r="AC190" s="24">
        <v>0</v>
      </c>
      <c r="AD190" s="24">
        <v>0</v>
      </c>
      <c r="AE190" s="24">
        <v>0</v>
      </c>
      <c r="AF190" s="24">
        <v>0</v>
      </c>
      <c r="AG190" s="24">
        <v>0</v>
      </c>
      <c r="AH190" s="24">
        <v>0</v>
      </c>
      <c r="AI190" s="24">
        <v>0</v>
      </c>
      <c r="AJ190" s="24">
        <v>0</v>
      </c>
      <c r="AK190" s="26" t="s">
        <v>178</v>
      </c>
    </row>
    <row r="191" spans="1:37" ht="15" customHeight="1">
      <c r="A191" s="4" t="s">
        <v>608</v>
      </c>
      <c r="B191" s="24" t="s">
        <v>117</v>
      </c>
      <c r="C191" s="24" t="s">
        <v>609</v>
      </c>
      <c r="D191" s="24" t="s">
        <v>610</v>
      </c>
      <c r="E191" s="24" t="s">
        <v>115</v>
      </c>
      <c r="F191" s="24">
        <v>58.685035999999997</v>
      </c>
      <c r="G191" s="24">
        <v>49.621906000000003</v>
      </c>
      <c r="H191" s="24">
        <v>48.686672000000002</v>
      </c>
      <c r="I191" s="24">
        <v>47.921554999999998</v>
      </c>
      <c r="J191" s="24">
        <v>47.303775999999999</v>
      </c>
      <c r="K191" s="24">
        <v>46.947361000000001</v>
      </c>
      <c r="L191" s="24">
        <v>46.586883999999998</v>
      </c>
      <c r="M191" s="24">
        <v>46.356976000000003</v>
      </c>
      <c r="N191" s="24">
        <v>46.161949</v>
      </c>
      <c r="O191" s="24">
        <v>45.994700999999999</v>
      </c>
      <c r="P191" s="24">
        <v>45.857647</v>
      </c>
      <c r="Q191" s="24">
        <v>45.742610999999997</v>
      </c>
      <c r="R191" s="24">
        <v>45.631385999999999</v>
      </c>
      <c r="S191" s="24">
        <v>45.530082999999998</v>
      </c>
      <c r="T191" s="24">
        <v>45.415730000000003</v>
      </c>
      <c r="U191" s="24">
        <v>45.305950000000003</v>
      </c>
      <c r="V191" s="24">
        <v>45.208613999999997</v>
      </c>
      <c r="W191" s="24">
        <v>45.117671999999999</v>
      </c>
      <c r="X191" s="24">
        <v>45.033394000000001</v>
      </c>
      <c r="Y191" s="24">
        <v>44.955086000000001</v>
      </c>
      <c r="Z191" s="24">
        <v>44.884121</v>
      </c>
      <c r="AA191" s="24">
        <v>44.816977999999999</v>
      </c>
      <c r="AB191" s="24">
        <v>44.754807</v>
      </c>
      <c r="AC191" s="24">
        <v>44.696700999999997</v>
      </c>
      <c r="AD191" s="24">
        <v>44.643859999999997</v>
      </c>
      <c r="AE191" s="24">
        <v>44.595055000000002</v>
      </c>
      <c r="AF191" s="24">
        <v>44.549537999999998</v>
      </c>
      <c r="AG191" s="24">
        <v>44.506413000000002</v>
      </c>
      <c r="AH191" s="24">
        <v>44.466811999999997</v>
      </c>
      <c r="AI191" s="24">
        <v>44.430168000000002</v>
      </c>
      <c r="AJ191" s="24">
        <v>44.375118000000001</v>
      </c>
      <c r="AK191" s="25">
        <v>-4.0000000000000001E-3</v>
      </c>
    </row>
    <row r="192" spans="1:37" ht="15" customHeight="1">
      <c r="A192" s="4" t="s">
        <v>611</v>
      </c>
      <c r="B192" s="24" t="s">
        <v>121</v>
      </c>
      <c r="C192" s="24" t="s">
        <v>612</v>
      </c>
      <c r="D192" s="24" t="s">
        <v>613</v>
      </c>
      <c r="E192" s="24" t="s">
        <v>115</v>
      </c>
      <c r="F192" s="24">
        <v>46.553417000000003</v>
      </c>
      <c r="G192" s="24">
        <v>42.340415999999998</v>
      </c>
      <c r="H192" s="24">
        <v>41.345340999999998</v>
      </c>
      <c r="I192" s="24">
        <v>40.546706999999998</v>
      </c>
      <c r="J192" s="24">
        <v>39.950668</v>
      </c>
      <c r="K192" s="24">
        <v>39.598292999999998</v>
      </c>
      <c r="L192" s="24">
        <v>39.262653</v>
      </c>
      <c r="M192" s="24">
        <v>39.002380000000002</v>
      </c>
      <c r="N192" s="24">
        <v>38.796925000000002</v>
      </c>
      <c r="O192" s="24">
        <v>38.618847000000002</v>
      </c>
      <c r="P192" s="24">
        <v>38.472701999999998</v>
      </c>
      <c r="Q192" s="24">
        <v>38.350853000000001</v>
      </c>
      <c r="R192" s="24">
        <v>38.232925000000002</v>
      </c>
      <c r="S192" s="24">
        <v>38.125351000000002</v>
      </c>
      <c r="T192" s="24">
        <v>38.005600000000001</v>
      </c>
      <c r="U192" s="24">
        <v>37.891044999999998</v>
      </c>
      <c r="V192" s="24">
        <v>37.789478000000003</v>
      </c>
      <c r="W192" s="24">
        <v>37.696151999999998</v>
      </c>
      <c r="X192" s="24">
        <v>37.609020000000001</v>
      </c>
      <c r="Y192" s="24">
        <v>37.527209999999997</v>
      </c>
      <c r="Z192" s="24">
        <v>37.452846999999998</v>
      </c>
      <c r="AA192" s="24">
        <v>37.382964999999999</v>
      </c>
      <c r="AB192" s="24">
        <v>37.317711000000003</v>
      </c>
      <c r="AC192" s="24">
        <v>37.257213999999998</v>
      </c>
      <c r="AD192" s="24">
        <v>37.201583999999997</v>
      </c>
      <c r="AE192" s="24">
        <v>37.149428999999998</v>
      </c>
      <c r="AF192" s="24">
        <v>37.100501999999999</v>
      </c>
      <c r="AG192" s="24">
        <v>37.054496999999998</v>
      </c>
      <c r="AH192" s="24">
        <v>37.011791000000002</v>
      </c>
      <c r="AI192" s="24">
        <v>36.972431</v>
      </c>
      <c r="AJ192" s="24">
        <v>36.914692000000002</v>
      </c>
      <c r="AK192" s="25">
        <v>-5.0000000000000001E-3</v>
      </c>
    </row>
    <row r="193" spans="1:37" ht="15" customHeight="1">
      <c r="A193" s="4" t="s">
        <v>614</v>
      </c>
      <c r="B193" s="24" t="s">
        <v>125</v>
      </c>
      <c r="C193" s="24" t="s">
        <v>615</v>
      </c>
      <c r="D193" s="24" t="s">
        <v>616</v>
      </c>
      <c r="E193" s="24" t="s">
        <v>115</v>
      </c>
      <c r="F193" s="24">
        <v>46.540622999999997</v>
      </c>
      <c r="G193" s="24">
        <v>43.654555999999999</v>
      </c>
      <c r="H193" s="24">
        <v>42.447249999999997</v>
      </c>
      <c r="I193" s="24">
        <v>41.425735000000003</v>
      </c>
      <c r="J193" s="24">
        <v>40.589458</v>
      </c>
      <c r="K193" s="24">
        <v>40.137314000000003</v>
      </c>
      <c r="L193" s="24">
        <v>39.797707000000003</v>
      </c>
      <c r="M193" s="24">
        <v>39.524647000000002</v>
      </c>
      <c r="N193" s="24">
        <v>39.316634999999998</v>
      </c>
      <c r="O193" s="24">
        <v>39.120922</v>
      </c>
      <c r="P193" s="24">
        <v>38.970303000000001</v>
      </c>
      <c r="Q193" s="24">
        <v>38.857666000000002</v>
      </c>
      <c r="R193" s="24">
        <v>38.734127000000001</v>
      </c>
      <c r="S193" s="24">
        <v>38.618541999999998</v>
      </c>
      <c r="T193" s="24">
        <v>38.490169999999999</v>
      </c>
      <c r="U193" s="24">
        <v>38.367027</v>
      </c>
      <c r="V193" s="24">
        <v>38.26437</v>
      </c>
      <c r="W193" s="24">
        <v>38.168883999999998</v>
      </c>
      <c r="X193" s="24">
        <v>38.079532999999998</v>
      </c>
      <c r="Y193" s="24">
        <v>37.995547999999999</v>
      </c>
      <c r="Z193" s="24">
        <v>37.922454999999999</v>
      </c>
      <c r="AA193" s="24">
        <v>37.853603</v>
      </c>
      <c r="AB193" s="24">
        <v>37.789313999999997</v>
      </c>
      <c r="AC193" s="24">
        <v>37.729542000000002</v>
      </c>
      <c r="AD193" s="24">
        <v>37.676662</v>
      </c>
      <c r="AE193" s="24">
        <v>37.627113000000001</v>
      </c>
      <c r="AF193" s="24">
        <v>37.580708000000001</v>
      </c>
      <c r="AG193" s="24">
        <v>37.537028999999997</v>
      </c>
      <c r="AH193" s="24">
        <v>37.496482999999998</v>
      </c>
      <c r="AI193" s="24">
        <v>37.459068000000002</v>
      </c>
      <c r="AJ193" s="24">
        <v>37.403106999999999</v>
      </c>
      <c r="AK193" s="25">
        <v>-5.0000000000000001E-3</v>
      </c>
    </row>
    <row r="194" spans="1:37" ht="15" customHeight="1">
      <c r="A194" s="4" t="s">
        <v>617</v>
      </c>
      <c r="B194" s="24" t="s">
        <v>129</v>
      </c>
      <c r="C194" s="24" t="s">
        <v>618</v>
      </c>
      <c r="D194" s="24" t="s">
        <v>619</v>
      </c>
      <c r="E194" s="24" t="s">
        <v>115</v>
      </c>
      <c r="F194" s="24">
        <v>57.054974000000001</v>
      </c>
      <c r="G194" s="24">
        <v>52.991824999999999</v>
      </c>
      <c r="H194" s="24">
        <v>51.436169</v>
      </c>
      <c r="I194" s="24">
        <v>50.094524</v>
      </c>
      <c r="J194" s="24">
        <v>48.941882999999997</v>
      </c>
      <c r="K194" s="24">
        <v>48.364891</v>
      </c>
      <c r="L194" s="24">
        <v>47.931609999999999</v>
      </c>
      <c r="M194" s="24">
        <v>47.575969999999998</v>
      </c>
      <c r="N194" s="24">
        <v>47.308810999999999</v>
      </c>
      <c r="O194" s="24">
        <v>47.038970999999997</v>
      </c>
      <c r="P194" s="24">
        <v>46.839328999999999</v>
      </c>
      <c r="Q194" s="24">
        <v>46.702061</v>
      </c>
      <c r="R194" s="24">
        <v>46.533645999999997</v>
      </c>
      <c r="S194" s="24">
        <v>46.372264999999999</v>
      </c>
      <c r="T194" s="24">
        <v>46.200439000000003</v>
      </c>
      <c r="U194" s="24">
        <v>46.036118000000002</v>
      </c>
      <c r="V194" s="24">
        <v>45.905147999999997</v>
      </c>
      <c r="W194" s="24">
        <v>45.781750000000002</v>
      </c>
      <c r="X194" s="24">
        <v>45.665866999999999</v>
      </c>
      <c r="Y194" s="24">
        <v>45.556561000000002</v>
      </c>
      <c r="Z194" s="24">
        <v>45.464207000000002</v>
      </c>
      <c r="AA194" s="24">
        <v>45.376857999999999</v>
      </c>
      <c r="AB194" s="24">
        <v>45.295096999999998</v>
      </c>
      <c r="AC194" s="24">
        <v>45.218384</v>
      </c>
      <c r="AD194" s="24">
        <v>45.152369999999998</v>
      </c>
      <c r="AE194" s="24">
        <v>45.090384999999998</v>
      </c>
      <c r="AF194" s="24">
        <v>45.03199</v>
      </c>
      <c r="AG194" s="24">
        <v>44.976086000000002</v>
      </c>
      <c r="AH194" s="24">
        <v>44.924377</v>
      </c>
      <c r="AI194" s="24">
        <v>44.875945999999999</v>
      </c>
      <c r="AJ194" s="24">
        <v>44.810851999999997</v>
      </c>
      <c r="AK194" s="25">
        <v>-6.0000000000000001E-3</v>
      </c>
    </row>
    <row r="195" spans="1:37" ht="15" customHeight="1">
      <c r="A195" s="4" t="s">
        <v>620</v>
      </c>
      <c r="B195" s="24" t="s">
        <v>133</v>
      </c>
      <c r="C195" s="24" t="s">
        <v>621</v>
      </c>
      <c r="D195" s="24" t="s">
        <v>622</v>
      </c>
      <c r="E195" s="24" t="s">
        <v>115</v>
      </c>
      <c r="F195" s="24">
        <v>123.63664199999999</v>
      </c>
      <c r="G195" s="24">
        <v>112.49226400000001</v>
      </c>
      <c r="H195" s="24">
        <v>111.08916499999999</v>
      </c>
      <c r="I195" s="24">
        <v>109.848328</v>
      </c>
      <c r="J195" s="24">
        <v>108.804649</v>
      </c>
      <c r="K195" s="24">
        <v>108.34938</v>
      </c>
      <c r="L195" s="24">
        <v>107.97315999999999</v>
      </c>
      <c r="M195" s="24">
        <v>107.665764</v>
      </c>
      <c r="N195" s="24">
        <v>107.439835</v>
      </c>
      <c r="O195" s="24">
        <v>107.201859</v>
      </c>
      <c r="P195" s="24">
        <v>107.031113</v>
      </c>
      <c r="Q195" s="24">
        <v>106.919754</v>
      </c>
      <c r="R195" s="24">
        <v>106.774734</v>
      </c>
      <c r="S195" s="24">
        <v>106.635345</v>
      </c>
      <c r="T195" s="24">
        <v>106.482353</v>
      </c>
      <c r="U195" s="24">
        <v>106.334946</v>
      </c>
      <c r="V195" s="24">
        <v>106.219589</v>
      </c>
      <c r="W195" s="24">
        <v>106.112656</v>
      </c>
      <c r="X195" s="24">
        <v>106.012444</v>
      </c>
      <c r="Y195" s="24">
        <v>105.91776299999999</v>
      </c>
      <c r="Z195" s="24">
        <v>105.839142</v>
      </c>
      <c r="AA195" s="24">
        <v>105.764847</v>
      </c>
      <c r="AB195" s="24">
        <v>105.695618</v>
      </c>
      <c r="AC195" s="24">
        <v>105.630653</v>
      </c>
      <c r="AD195" s="24">
        <v>105.57614100000001</v>
      </c>
      <c r="AE195" s="24">
        <v>105.525177</v>
      </c>
      <c r="AF195" s="24">
        <v>105.477386</v>
      </c>
      <c r="AG195" s="24">
        <v>105.431892</v>
      </c>
      <c r="AH195" s="24">
        <v>105.389854</v>
      </c>
      <c r="AI195" s="24">
        <v>105.350784</v>
      </c>
      <c r="AJ195" s="24">
        <v>105.293182</v>
      </c>
      <c r="AK195" s="25">
        <v>-2E-3</v>
      </c>
    </row>
    <row r="196" spans="1:37" ht="15" customHeight="1">
      <c r="A196" s="4" t="s">
        <v>623</v>
      </c>
      <c r="B196" s="24" t="s">
        <v>137</v>
      </c>
      <c r="C196" s="24" t="s">
        <v>624</v>
      </c>
      <c r="D196" s="24" t="s">
        <v>625</v>
      </c>
      <c r="E196" s="24" t="s">
        <v>115</v>
      </c>
      <c r="F196" s="24">
        <v>46.846187999999998</v>
      </c>
      <c r="G196" s="24">
        <v>44.338112000000002</v>
      </c>
      <c r="H196" s="24">
        <v>43.046031999999997</v>
      </c>
      <c r="I196" s="24">
        <v>41.951892999999998</v>
      </c>
      <c r="J196" s="24">
        <v>41.070495999999999</v>
      </c>
      <c r="K196" s="24">
        <v>40.580630999999997</v>
      </c>
      <c r="L196" s="24">
        <v>40.178471000000002</v>
      </c>
      <c r="M196" s="24">
        <v>39.870604999999998</v>
      </c>
      <c r="N196" s="24">
        <v>39.640098999999999</v>
      </c>
      <c r="O196" s="24">
        <v>39.414588999999999</v>
      </c>
      <c r="P196" s="24">
        <v>39.244090999999997</v>
      </c>
      <c r="Q196" s="24">
        <v>39.120913999999999</v>
      </c>
      <c r="R196" s="24">
        <v>38.979252000000002</v>
      </c>
      <c r="S196" s="24">
        <v>38.845363999999996</v>
      </c>
      <c r="T196" s="24">
        <v>38.700066</v>
      </c>
      <c r="U196" s="24">
        <v>38.560616000000003</v>
      </c>
      <c r="V196" s="24">
        <v>38.446109999999997</v>
      </c>
      <c r="W196" s="24">
        <v>38.339252000000002</v>
      </c>
      <c r="X196" s="24">
        <v>38.238869000000001</v>
      </c>
      <c r="Y196" s="24">
        <v>38.144450999999997</v>
      </c>
      <c r="Z196" s="24">
        <v>38.065178000000003</v>
      </c>
      <c r="AA196" s="24">
        <v>37.990710999999997</v>
      </c>
      <c r="AB196" s="24">
        <v>37.919998</v>
      </c>
      <c r="AC196" s="24">
        <v>37.854996</v>
      </c>
      <c r="AD196" s="24">
        <v>37.797595999999999</v>
      </c>
      <c r="AE196" s="24">
        <v>37.743304999999999</v>
      </c>
      <c r="AF196" s="24">
        <v>37.692196000000003</v>
      </c>
      <c r="AG196" s="24">
        <v>37.644970000000001</v>
      </c>
      <c r="AH196" s="24">
        <v>37.600090000000002</v>
      </c>
      <c r="AI196" s="24">
        <v>37.559097000000001</v>
      </c>
      <c r="AJ196" s="24">
        <v>37.499527</v>
      </c>
      <c r="AK196" s="25">
        <v>-6.0000000000000001E-3</v>
      </c>
    </row>
    <row r="197" spans="1:37" ht="15" customHeight="1">
      <c r="A197" s="4" t="s">
        <v>626</v>
      </c>
      <c r="B197" s="24" t="s">
        <v>141</v>
      </c>
      <c r="C197" s="24" t="s">
        <v>627</v>
      </c>
      <c r="D197" s="24" t="s">
        <v>628</v>
      </c>
      <c r="E197" s="24" t="s">
        <v>115</v>
      </c>
      <c r="F197" s="24">
        <v>58.304768000000003</v>
      </c>
      <c r="G197" s="24">
        <v>59.085079</v>
      </c>
      <c r="H197" s="24">
        <v>57.470032000000003</v>
      </c>
      <c r="I197" s="24">
        <v>56.094512999999999</v>
      </c>
      <c r="J197" s="24">
        <v>54.941856000000001</v>
      </c>
      <c r="K197" s="24">
        <v>54.339061999999998</v>
      </c>
      <c r="L197" s="24">
        <v>53.838127</v>
      </c>
      <c r="M197" s="24">
        <v>53.448512999999998</v>
      </c>
      <c r="N197" s="24">
        <v>53.153297000000002</v>
      </c>
      <c r="O197" s="24">
        <v>52.866351999999999</v>
      </c>
      <c r="P197" s="24">
        <v>52.645778999999997</v>
      </c>
      <c r="Q197" s="24">
        <v>52.481895000000002</v>
      </c>
      <c r="R197" s="24">
        <v>52.296954999999997</v>
      </c>
      <c r="S197" s="24">
        <v>52.122416999999999</v>
      </c>
      <c r="T197" s="24">
        <v>51.938850000000002</v>
      </c>
      <c r="U197" s="24">
        <v>51.763924000000003</v>
      </c>
      <c r="V197" s="24">
        <v>51.619414999999996</v>
      </c>
      <c r="W197" s="24">
        <v>51.484375</v>
      </c>
      <c r="X197" s="24">
        <v>51.356377000000002</v>
      </c>
      <c r="Y197" s="24">
        <v>51.235183999999997</v>
      </c>
      <c r="Z197" s="24">
        <v>51.129848000000003</v>
      </c>
      <c r="AA197" s="24">
        <v>51.030048000000001</v>
      </c>
      <c r="AB197" s="24">
        <v>50.937041999999998</v>
      </c>
      <c r="AC197" s="24">
        <v>50.853301999999999</v>
      </c>
      <c r="AD197" s="24">
        <v>50.778553000000002</v>
      </c>
      <c r="AE197" s="24">
        <v>50.707317000000003</v>
      </c>
      <c r="AF197" s="24">
        <v>50.639870000000002</v>
      </c>
      <c r="AG197" s="24">
        <v>50.577781999999999</v>
      </c>
      <c r="AH197" s="24">
        <v>50.517693000000001</v>
      </c>
      <c r="AI197" s="24">
        <v>50.462811000000002</v>
      </c>
      <c r="AJ197" s="24">
        <v>50.389789999999998</v>
      </c>
      <c r="AK197" s="25">
        <v>-5.0000000000000001E-3</v>
      </c>
    </row>
    <row r="198" spans="1:37" ht="15" customHeight="1">
      <c r="B198" s="24" t="s">
        <v>145</v>
      </c>
      <c r="C198" s="24" t="s">
        <v>629</v>
      </c>
      <c r="D198" s="24" t="s">
        <v>630</v>
      </c>
      <c r="E198" s="24" t="s">
        <v>115</v>
      </c>
      <c r="F198" s="24">
        <v>53.237732000000001</v>
      </c>
      <c r="G198" s="24">
        <v>46.788482999999999</v>
      </c>
      <c r="H198" s="24">
        <v>45.539284000000002</v>
      </c>
      <c r="I198" s="24">
        <v>44.602299000000002</v>
      </c>
      <c r="J198" s="24">
        <v>43.898251000000002</v>
      </c>
      <c r="K198" s="24">
        <v>43.380595999999997</v>
      </c>
      <c r="L198" s="24">
        <v>42.99456</v>
      </c>
      <c r="M198" s="24">
        <v>42.692646000000003</v>
      </c>
      <c r="N198" s="24">
        <v>42.457424000000003</v>
      </c>
      <c r="O198" s="24">
        <v>42.267558999999999</v>
      </c>
      <c r="P198" s="24">
        <v>42.112442000000001</v>
      </c>
      <c r="Q198" s="24">
        <v>41.981178</v>
      </c>
      <c r="R198" s="24">
        <v>41.863491000000003</v>
      </c>
      <c r="S198" s="24">
        <v>41.766201000000002</v>
      </c>
      <c r="T198" s="24">
        <v>41.603293999999998</v>
      </c>
      <c r="U198" s="24">
        <v>41.439438000000003</v>
      </c>
      <c r="V198" s="24">
        <v>41.289307000000001</v>
      </c>
      <c r="W198" s="24">
        <v>41.147137000000001</v>
      </c>
      <c r="X198" s="24">
        <v>41.013756000000001</v>
      </c>
      <c r="Y198" s="24">
        <v>40.888317000000001</v>
      </c>
      <c r="Z198" s="24">
        <v>40.770308999999997</v>
      </c>
      <c r="AA198" s="24">
        <v>40.658183999999999</v>
      </c>
      <c r="AB198" s="24">
        <v>40.552867999999997</v>
      </c>
      <c r="AC198" s="24">
        <v>40.453377000000003</v>
      </c>
      <c r="AD198" s="24">
        <v>40.359417000000001</v>
      </c>
      <c r="AE198" s="24">
        <v>40.270297999999997</v>
      </c>
      <c r="AF198" s="24">
        <v>40.185397999999999</v>
      </c>
      <c r="AG198" s="24">
        <v>40.103794000000001</v>
      </c>
      <c r="AH198" s="24">
        <v>40.027133999999997</v>
      </c>
      <c r="AI198" s="24">
        <v>39.954517000000003</v>
      </c>
      <c r="AJ198" s="24">
        <v>39.87912</v>
      </c>
      <c r="AK198" s="25">
        <v>-5.0000000000000001E-3</v>
      </c>
    </row>
    <row r="199" spans="1:37" ht="15" customHeight="1">
      <c r="B199" s="24" t="s">
        <v>149</v>
      </c>
      <c r="C199" s="24" t="s">
        <v>631</v>
      </c>
      <c r="D199" s="24" t="s">
        <v>632</v>
      </c>
      <c r="E199" s="24" t="s">
        <v>115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4">
        <v>0</v>
      </c>
      <c r="Z199" s="24">
        <v>0</v>
      </c>
      <c r="AA199" s="24">
        <v>0</v>
      </c>
      <c r="AB199" s="24">
        <v>0</v>
      </c>
      <c r="AC199" s="24">
        <v>0</v>
      </c>
      <c r="AD199" s="24">
        <v>0</v>
      </c>
      <c r="AE199" s="24">
        <v>0</v>
      </c>
      <c r="AF199" s="24">
        <v>0</v>
      </c>
      <c r="AG199" s="24">
        <v>0</v>
      </c>
      <c r="AH199" s="24">
        <v>0</v>
      </c>
      <c r="AI199" s="24">
        <v>0</v>
      </c>
      <c r="AJ199" s="24">
        <v>0</v>
      </c>
      <c r="AK199" s="26" t="s">
        <v>178</v>
      </c>
    </row>
    <row r="200" spans="1:37" ht="15" customHeight="1">
      <c r="A200" s="4" t="s">
        <v>633</v>
      </c>
      <c r="B200" s="24" t="s">
        <v>153</v>
      </c>
      <c r="C200" s="24" t="s">
        <v>634</v>
      </c>
      <c r="D200" s="24" t="s">
        <v>635</v>
      </c>
      <c r="E200" s="24" t="s">
        <v>115</v>
      </c>
      <c r="F200" s="24">
        <v>0</v>
      </c>
      <c r="G200" s="24">
        <v>42.508845999999998</v>
      </c>
      <c r="H200" s="24">
        <v>41.498221999999998</v>
      </c>
      <c r="I200" s="24">
        <v>40.727424999999997</v>
      </c>
      <c r="J200" s="24">
        <v>40.187244</v>
      </c>
      <c r="K200" s="24">
        <v>39.913184999999999</v>
      </c>
      <c r="L200" s="24">
        <v>39.729953999999999</v>
      </c>
      <c r="M200" s="24">
        <v>39.582520000000002</v>
      </c>
      <c r="N200" s="24">
        <v>39.467525000000002</v>
      </c>
      <c r="O200" s="24">
        <v>39.386783999999999</v>
      </c>
      <c r="P200" s="24">
        <v>39.321682000000003</v>
      </c>
      <c r="Q200" s="24">
        <v>39.264774000000003</v>
      </c>
      <c r="R200" s="24">
        <v>39.209068000000002</v>
      </c>
      <c r="S200" s="24">
        <v>39.160065000000003</v>
      </c>
      <c r="T200" s="24">
        <v>39.045143000000003</v>
      </c>
      <c r="U200" s="24">
        <v>38.925564000000001</v>
      </c>
      <c r="V200" s="24">
        <v>38.816527999999998</v>
      </c>
      <c r="W200" s="24">
        <v>38.713993000000002</v>
      </c>
      <c r="X200" s="24">
        <v>38.617237000000003</v>
      </c>
      <c r="Y200" s="24">
        <v>38.525562000000001</v>
      </c>
      <c r="Z200" s="24">
        <v>38.440010000000001</v>
      </c>
      <c r="AA200" s="24">
        <v>38.358851999999999</v>
      </c>
      <c r="AB200" s="24">
        <v>38.282139000000001</v>
      </c>
      <c r="AC200" s="24">
        <v>38.210372999999997</v>
      </c>
      <c r="AD200" s="24">
        <v>38.142508999999997</v>
      </c>
      <c r="AE200" s="24">
        <v>38.077838999999997</v>
      </c>
      <c r="AF200" s="24">
        <v>38.016692999999997</v>
      </c>
      <c r="AG200" s="24">
        <v>37.959187</v>
      </c>
      <c r="AH200" s="24">
        <v>37.904133000000002</v>
      </c>
      <c r="AI200" s="24">
        <v>37.852969999999999</v>
      </c>
      <c r="AJ200" s="24">
        <v>37.797913000000001</v>
      </c>
      <c r="AK200" s="25">
        <v>-4.0000000000000001E-3</v>
      </c>
    </row>
    <row r="201" spans="1:37" ht="15" customHeight="1">
      <c r="A201" s="4" t="s">
        <v>636</v>
      </c>
      <c r="B201" s="24" t="s">
        <v>157</v>
      </c>
      <c r="C201" s="24" t="s">
        <v>637</v>
      </c>
      <c r="D201" s="24" t="s">
        <v>638</v>
      </c>
      <c r="E201" s="24" t="s">
        <v>115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0</v>
      </c>
      <c r="X201" s="24">
        <v>0</v>
      </c>
      <c r="Y201" s="24">
        <v>0</v>
      </c>
      <c r="Z201" s="24">
        <v>0</v>
      </c>
      <c r="AA201" s="24">
        <v>0</v>
      </c>
      <c r="AB201" s="24">
        <v>0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  <c r="AK201" s="26" t="s">
        <v>178</v>
      </c>
    </row>
    <row r="202" spans="1:37" ht="15" customHeight="1">
      <c r="A202" s="4" t="s">
        <v>639</v>
      </c>
      <c r="B202" s="24" t="s">
        <v>160</v>
      </c>
      <c r="C202" s="24" t="s">
        <v>640</v>
      </c>
      <c r="D202" s="24" t="s">
        <v>641</v>
      </c>
      <c r="E202" s="24" t="s">
        <v>115</v>
      </c>
      <c r="F202" s="24">
        <v>56.923527</v>
      </c>
      <c r="G202" s="24">
        <v>61.314320000000002</v>
      </c>
      <c r="H202" s="24">
        <v>59.861091999999999</v>
      </c>
      <c r="I202" s="24">
        <v>58.714374999999997</v>
      </c>
      <c r="J202" s="24">
        <v>57.849379999999996</v>
      </c>
      <c r="K202" s="24">
        <v>57.221474000000001</v>
      </c>
      <c r="L202" s="24">
        <v>56.748341000000003</v>
      </c>
      <c r="M202" s="24">
        <v>56.376099000000004</v>
      </c>
      <c r="N202" s="24">
        <v>56.083683000000001</v>
      </c>
      <c r="O202" s="24">
        <v>55.844138999999998</v>
      </c>
      <c r="P202" s="24">
        <v>55.645026999999999</v>
      </c>
      <c r="Q202" s="24">
        <v>55.474330999999999</v>
      </c>
      <c r="R202" s="24">
        <v>55.32103</v>
      </c>
      <c r="S202" s="24">
        <v>55.185023999999999</v>
      </c>
      <c r="T202" s="24">
        <v>54.995319000000002</v>
      </c>
      <c r="U202" s="24">
        <v>54.804698999999999</v>
      </c>
      <c r="V202" s="24">
        <v>54.629192000000003</v>
      </c>
      <c r="W202" s="24">
        <v>54.464626000000003</v>
      </c>
      <c r="X202" s="24">
        <v>54.308998000000003</v>
      </c>
      <c r="Y202" s="24">
        <v>54.161262999999998</v>
      </c>
      <c r="Z202" s="24">
        <v>54.022392000000004</v>
      </c>
      <c r="AA202" s="24">
        <v>53.890121000000001</v>
      </c>
      <c r="AB202" s="24">
        <v>53.765059999999998</v>
      </c>
      <c r="AC202" s="24">
        <v>53.647179000000001</v>
      </c>
      <c r="AD202" s="24">
        <v>53.535407999999997</v>
      </c>
      <c r="AE202" s="24">
        <v>53.428925</v>
      </c>
      <c r="AF202" s="24">
        <v>53.327572000000004</v>
      </c>
      <c r="AG202" s="24">
        <v>53.230559999999997</v>
      </c>
      <c r="AH202" s="24">
        <v>53.138824</v>
      </c>
      <c r="AI202" s="24">
        <v>53.052109000000002</v>
      </c>
      <c r="AJ202" s="24">
        <v>52.963149999999999</v>
      </c>
      <c r="AK202" s="25">
        <v>-5.0000000000000001E-3</v>
      </c>
    </row>
    <row r="203" spans="1:37" ht="15" customHeight="1">
      <c r="A203" s="4" t="s">
        <v>642</v>
      </c>
      <c r="B203" s="24" t="s">
        <v>163</v>
      </c>
      <c r="C203" s="24" t="s">
        <v>643</v>
      </c>
      <c r="D203" s="24" t="s">
        <v>644</v>
      </c>
      <c r="E203" s="24" t="s">
        <v>115</v>
      </c>
      <c r="F203" s="24">
        <v>89.246941000000007</v>
      </c>
      <c r="G203" s="24">
        <v>86.688704999999999</v>
      </c>
      <c r="H203" s="24">
        <v>84.776664999999994</v>
      </c>
      <c r="I203" s="24">
        <v>83.269783000000004</v>
      </c>
      <c r="J203" s="24">
        <v>82.138351</v>
      </c>
      <c r="K203" s="24">
        <v>81.280631999999997</v>
      </c>
      <c r="L203" s="24">
        <v>80.641930000000002</v>
      </c>
      <c r="M203" s="24">
        <v>80.139351000000005</v>
      </c>
      <c r="N203" s="24">
        <v>79.737465</v>
      </c>
      <c r="O203" s="24">
        <v>79.403167999999994</v>
      </c>
      <c r="P203" s="24">
        <v>79.115996999999993</v>
      </c>
      <c r="Q203" s="24">
        <v>78.862380999999999</v>
      </c>
      <c r="R203" s="24">
        <v>78.634765999999999</v>
      </c>
      <c r="S203" s="24">
        <v>78.433006000000006</v>
      </c>
      <c r="T203" s="24">
        <v>78.180817000000005</v>
      </c>
      <c r="U203" s="24">
        <v>77.932732000000001</v>
      </c>
      <c r="V203" s="24">
        <v>77.701897000000002</v>
      </c>
      <c r="W203" s="24">
        <v>77.485184000000004</v>
      </c>
      <c r="X203" s="24">
        <v>77.279731999999996</v>
      </c>
      <c r="Y203" s="24">
        <v>77.084129000000004</v>
      </c>
      <c r="Z203" s="24">
        <v>76.899544000000006</v>
      </c>
      <c r="AA203" s="24">
        <v>76.725548000000003</v>
      </c>
      <c r="AB203" s="24">
        <v>76.560547</v>
      </c>
      <c r="AC203" s="24">
        <v>76.407471000000001</v>
      </c>
      <c r="AD203" s="24">
        <v>76.260529000000005</v>
      </c>
      <c r="AE203" s="24">
        <v>76.118965000000003</v>
      </c>
      <c r="AF203" s="24">
        <v>75.984748999999994</v>
      </c>
      <c r="AG203" s="24">
        <v>75.858940000000004</v>
      </c>
      <c r="AH203" s="24">
        <v>75.737426999999997</v>
      </c>
      <c r="AI203" s="24">
        <v>75.624022999999994</v>
      </c>
      <c r="AJ203" s="24">
        <v>75.509253999999999</v>
      </c>
      <c r="AK203" s="25">
        <v>-5.0000000000000001E-3</v>
      </c>
    </row>
    <row r="204" spans="1:37" ht="15" customHeight="1">
      <c r="A204" s="4" t="s">
        <v>645</v>
      </c>
      <c r="B204" s="24" t="s">
        <v>166</v>
      </c>
      <c r="C204" s="24" t="s">
        <v>646</v>
      </c>
      <c r="D204" s="24" t="s">
        <v>647</v>
      </c>
      <c r="E204" s="24" t="s">
        <v>115</v>
      </c>
      <c r="F204" s="24">
        <v>51.780602000000002</v>
      </c>
      <c r="G204" s="24">
        <v>45.992660999999998</v>
      </c>
      <c r="H204" s="24">
        <v>44.675502999999999</v>
      </c>
      <c r="I204" s="24">
        <v>43.558895</v>
      </c>
      <c r="J204" s="24">
        <v>42.635406000000003</v>
      </c>
      <c r="K204" s="24">
        <v>42.158188000000003</v>
      </c>
      <c r="L204" s="24">
        <v>41.818362999999998</v>
      </c>
      <c r="M204" s="24">
        <v>41.546413000000001</v>
      </c>
      <c r="N204" s="24">
        <v>41.353923999999999</v>
      </c>
      <c r="O204" s="24">
        <v>41.166012000000002</v>
      </c>
      <c r="P204" s="24">
        <v>41.032730000000001</v>
      </c>
      <c r="Q204" s="24">
        <v>40.946925999999998</v>
      </c>
      <c r="R204" s="24">
        <v>40.842129</v>
      </c>
      <c r="S204" s="24">
        <v>40.746284000000003</v>
      </c>
      <c r="T204" s="24">
        <v>40.591602000000002</v>
      </c>
      <c r="U204" s="24">
        <v>40.432583000000001</v>
      </c>
      <c r="V204" s="24">
        <v>40.299061000000002</v>
      </c>
      <c r="W204" s="24">
        <v>40.173000000000002</v>
      </c>
      <c r="X204" s="24">
        <v>40.053753</v>
      </c>
      <c r="Y204" s="24">
        <v>39.940567000000001</v>
      </c>
      <c r="Z204" s="24">
        <v>39.840794000000002</v>
      </c>
      <c r="AA204" s="24">
        <v>39.745758000000002</v>
      </c>
      <c r="AB204" s="24">
        <v>39.655833999999999</v>
      </c>
      <c r="AC204" s="24">
        <v>39.570830999999998</v>
      </c>
      <c r="AD204" s="24">
        <v>39.494228</v>
      </c>
      <c r="AE204" s="24">
        <v>39.421290999999997</v>
      </c>
      <c r="AF204" s="24">
        <v>39.351837000000003</v>
      </c>
      <c r="AG204" s="24">
        <v>39.285355000000003</v>
      </c>
      <c r="AH204" s="24">
        <v>39.222473000000001</v>
      </c>
      <c r="AI204" s="24">
        <v>39.163021000000001</v>
      </c>
      <c r="AJ204" s="24">
        <v>39.099995</v>
      </c>
      <c r="AK204" s="25">
        <v>-6.0000000000000001E-3</v>
      </c>
    </row>
    <row r="205" spans="1:37" ht="15" customHeight="1">
      <c r="A205" s="4" t="s">
        <v>648</v>
      </c>
      <c r="B205" s="24" t="s">
        <v>169</v>
      </c>
      <c r="C205" s="24" t="s">
        <v>649</v>
      </c>
      <c r="D205" s="24" t="s">
        <v>650</v>
      </c>
      <c r="E205" s="24" t="s">
        <v>115</v>
      </c>
      <c r="F205" s="24">
        <v>68.232512999999997</v>
      </c>
      <c r="G205" s="24">
        <v>63.86121</v>
      </c>
      <c r="H205" s="24">
        <v>62.106074999999997</v>
      </c>
      <c r="I205" s="24">
        <v>60.642688999999997</v>
      </c>
      <c r="J205" s="24">
        <v>59.420208000000002</v>
      </c>
      <c r="K205" s="24">
        <v>58.748176999999998</v>
      </c>
      <c r="L205" s="24">
        <v>58.249763000000002</v>
      </c>
      <c r="M205" s="24">
        <v>57.843964</v>
      </c>
      <c r="N205" s="24">
        <v>57.544086</v>
      </c>
      <c r="O205" s="24">
        <v>57.258724000000001</v>
      </c>
      <c r="P205" s="24">
        <v>57.044659000000003</v>
      </c>
      <c r="Q205" s="24">
        <v>56.890895999999998</v>
      </c>
      <c r="R205" s="24">
        <v>56.718612999999998</v>
      </c>
      <c r="S205" s="24">
        <v>56.558388000000001</v>
      </c>
      <c r="T205" s="24">
        <v>56.343387999999997</v>
      </c>
      <c r="U205" s="24">
        <v>56.125534000000002</v>
      </c>
      <c r="V205" s="24">
        <v>55.939796000000001</v>
      </c>
      <c r="W205" s="24">
        <v>55.764434999999999</v>
      </c>
      <c r="X205" s="24">
        <v>55.599876000000002</v>
      </c>
      <c r="Y205" s="24">
        <v>55.444159999999997</v>
      </c>
      <c r="Z205" s="24">
        <v>55.304904999999998</v>
      </c>
      <c r="AA205" s="24">
        <v>55.171973999999999</v>
      </c>
      <c r="AB205" s="24">
        <v>55.046688000000003</v>
      </c>
      <c r="AC205" s="24">
        <v>54.927689000000001</v>
      </c>
      <c r="AD205" s="24">
        <v>54.819823999999997</v>
      </c>
      <c r="AE205" s="24">
        <v>54.717284999999997</v>
      </c>
      <c r="AF205" s="24">
        <v>54.619438000000002</v>
      </c>
      <c r="AG205" s="24">
        <v>54.525275999999998</v>
      </c>
      <c r="AH205" s="24">
        <v>54.436549999999997</v>
      </c>
      <c r="AI205" s="24">
        <v>54.352336999999999</v>
      </c>
      <c r="AJ205" s="24">
        <v>54.265735999999997</v>
      </c>
      <c r="AK205" s="25">
        <v>-6.0000000000000001E-3</v>
      </c>
    </row>
    <row r="206" spans="1:37" ht="15" customHeight="1">
      <c r="A206" s="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5"/>
    </row>
    <row r="207" spans="1:37" ht="15" customHeight="1">
      <c r="A207" s="4" t="s">
        <v>651</v>
      </c>
      <c r="B207" s="28" t="s">
        <v>652</v>
      </c>
      <c r="C207" s="24"/>
      <c r="D207" s="24" t="s">
        <v>653</v>
      </c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</row>
    <row r="208" spans="1:37" ht="15" customHeight="1">
      <c r="A208" s="4" t="s">
        <v>654</v>
      </c>
      <c r="B208" s="24" t="s">
        <v>112</v>
      </c>
      <c r="C208" s="24" t="s">
        <v>655</v>
      </c>
      <c r="D208" s="24" t="s">
        <v>656</v>
      </c>
      <c r="E208" s="24" t="s">
        <v>115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AE208" s="24">
        <v>0</v>
      </c>
      <c r="AF208" s="24">
        <v>0</v>
      </c>
      <c r="AG208" s="24">
        <v>0</v>
      </c>
      <c r="AH208" s="24">
        <v>0</v>
      </c>
      <c r="AI208" s="24">
        <v>0</v>
      </c>
      <c r="AJ208" s="24">
        <v>0</v>
      </c>
      <c r="AK208" s="26" t="s">
        <v>178</v>
      </c>
    </row>
    <row r="209" spans="1:37" ht="15" customHeight="1">
      <c r="A209" s="4" t="s">
        <v>657</v>
      </c>
      <c r="B209" s="24" t="s">
        <v>117</v>
      </c>
      <c r="C209" s="24" t="s">
        <v>658</v>
      </c>
      <c r="D209" s="24" t="s">
        <v>659</v>
      </c>
      <c r="E209" s="24" t="s">
        <v>115</v>
      </c>
      <c r="F209" s="24">
        <v>67.562438999999998</v>
      </c>
      <c r="G209" s="24">
        <v>53.817889999999998</v>
      </c>
      <c r="H209" s="24">
        <v>52.524867999999998</v>
      </c>
      <c r="I209" s="24">
        <v>51.479416000000001</v>
      </c>
      <c r="J209" s="24">
        <v>50.675258999999997</v>
      </c>
      <c r="K209" s="24">
        <v>50.187798000000001</v>
      </c>
      <c r="L209" s="24">
        <v>49.769081</v>
      </c>
      <c r="M209" s="24">
        <v>49.423416000000003</v>
      </c>
      <c r="N209" s="24">
        <v>49.138607</v>
      </c>
      <c r="O209" s="24">
        <v>48.893742000000003</v>
      </c>
      <c r="P209" s="24">
        <v>48.688118000000003</v>
      </c>
      <c r="Q209" s="24">
        <v>48.511226999999998</v>
      </c>
      <c r="R209" s="24">
        <v>48.342758000000003</v>
      </c>
      <c r="S209" s="24">
        <v>48.188313000000001</v>
      </c>
      <c r="T209" s="24">
        <v>48.025435999999999</v>
      </c>
      <c r="U209" s="24">
        <v>47.870544000000002</v>
      </c>
      <c r="V209" s="24">
        <v>47.731181999999997</v>
      </c>
      <c r="W209" s="24">
        <v>47.601081999999998</v>
      </c>
      <c r="X209" s="24">
        <v>47.479579999999999</v>
      </c>
      <c r="Y209" s="24">
        <v>47.365729999999999</v>
      </c>
      <c r="Z209" s="24">
        <v>47.261288</v>
      </c>
      <c r="AA209" s="24">
        <v>47.162571</v>
      </c>
      <c r="AB209" s="24">
        <v>47.070404000000003</v>
      </c>
      <c r="AC209" s="24">
        <v>46.984295000000003</v>
      </c>
      <c r="AD209" s="24">
        <v>46.904572000000002</v>
      </c>
      <c r="AE209" s="24">
        <v>46.829844999999999</v>
      </c>
      <c r="AF209" s="24">
        <v>46.759543999999998</v>
      </c>
      <c r="AG209" s="24">
        <v>46.692818000000003</v>
      </c>
      <c r="AH209" s="24">
        <v>46.630665</v>
      </c>
      <c r="AI209" s="24">
        <v>46.572749999999999</v>
      </c>
      <c r="AJ209" s="24">
        <v>46.497340999999999</v>
      </c>
      <c r="AK209" s="25">
        <v>-5.0000000000000001E-3</v>
      </c>
    </row>
    <row r="210" spans="1:37" ht="15" customHeight="1">
      <c r="A210" s="4" t="s">
        <v>660</v>
      </c>
      <c r="B210" s="24" t="s">
        <v>121</v>
      </c>
      <c r="C210" s="24" t="s">
        <v>661</v>
      </c>
      <c r="D210" s="24" t="s">
        <v>662</v>
      </c>
      <c r="E210" s="24" t="s">
        <v>115</v>
      </c>
      <c r="F210" s="24">
        <v>54.924548999999999</v>
      </c>
      <c r="G210" s="24">
        <v>46.351439999999997</v>
      </c>
      <c r="H210" s="24">
        <v>45.025959</v>
      </c>
      <c r="I210" s="24">
        <v>43.962128</v>
      </c>
      <c r="J210" s="24">
        <v>43.152760000000001</v>
      </c>
      <c r="K210" s="24">
        <v>42.640270000000001</v>
      </c>
      <c r="L210" s="24">
        <v>42.223156000000003</v>
      </c>
      <c r="M210" s="24">
        <v>41.861533999999999</v>
      </c>
      <c r="N210" s="24">
        <v>41.571601999999999</v>
      </c>
      <c r="O210" s="24">
        <v>41.321362000000001</v>
      </c>
      <c r="P210" s="24">
        <v>41.111317</v>
      </c>
      <c r="Q210" s="24">
        <v>40.931235999999998</v>
      </c>
      <c r="R210" s="24">
        <v>40.759644000000002</v>
      </c>
      <c r="S210" s="24">
        <v>40.602302999999999</v>
      </c>
      <c r="T210" s="24">
        <v>40.437012000000003</v>
      </c>
      <c r="U210" s="24">
        <v>40.280045000000001</v>
      </c>
      <c r="V210" s="24">
        <v>40.138893000000003</v>
      </c>
      <c r="W210" s="24">
        <v>40.007603000000003</v>
      </c>
      <c r="X210" s="24">
        <v>39.884490999999997</v>
      </c>
      <c r="Y210" s="24">
        <v>39.768695999999998</v>
      </c>
      <c r="Z210" s="24">
        <v>39.662368999999998</v>
      </c>
      <c r="AA210" s="24">
        <v>39.562140999999997</v>
      </c>
      <c r="AB210" s="24">
        <v>39.468285000000002</v>
      </c>
      <c r="AC210" s="24">
        <v>39.381039000000001</v>
      </c>
      <c r="AD210" s="24">
        <v>39.299914999999999</v>
      </c>
      <c r="AE210" s="24">
        <v>39.223433999999997</v>
      </c>
      <c r="AF210" s="24">
        <v>39.151279000000002</v>
      </c>
      <c r="AG210" s="24">
        <v>39.083004000000003</v>
      </c>
      <c r="AH210" s="24">
        <v>39.019176000000002</v>
      </c>
      <c r="AI210" s="24">
        <v>38.959797000000002</v>
      </c>
      <c r="AJ210" s="24">
        <v>38.882935000000003</v>
      </c>
      <c r="AK210" s="25">
        <v>-6.0000000000000001E-3</v>
      </c>
    </row>
    <row r="211" spans="1:37" ht="15" customHeight="1">
      <c r="A211" s="4" t="s">
        <v>663</v>
      </c>
      <c r="B211" s="24" t="s">
        <v>125</v>
      </c>
      <c r="C211" s="24" t="s">
        <v>664</v>
      </c>
      <c r="D211" s="24" t="s">
        <v>665</v>
      </c>
      <c r="E211" s="24" t="s">
        <v>115</v>
      </c>
      <c r="F211" s="24">
        <v>54.932079000000002</v>
      </c>
      <c r="G211" s="24">
        <v>47.948070999999999</v>
      </c>
      <c r="H211" s="24">
        <v>46.389995999999996</v>
      </c>
      <c r="I211" s="24">
        <v>45.087986000000001</v>
      </c>
      <c r="J211" s="24">
        <v>44.032252999999997</v>
      </c>
      <c r="K211" s="24">
        <v>43.428500999999997</v>
      </c>
      <c r="L211" s="24">
        <v>42.972220999999998</v>
      </c>
      <c r="M211" s="24">
        <v>42.590431000000002</v>
      </c>
      <c r="N211" s="24">
        <v>42.292628999999998</v>
      </c>
      <c r="O211" s="24">
        <v>42.019581000000002</v>
      </c>
      <c r="P211" s="24">
        <v>41.800598000000001</v>
      </c>
      <c r="Q211" s="24">
        <v>41.625767000000003</v>
      </c>
      <c r="R211" s="24">
        <v>41.444633000000003</v>
      </c>
      <c r="S211" s="24">
        <v>41.275772000000003</v>
      </c>
      <c r="T211" s="24">
        <v>41.098796999999998</v>
      </c>
      <c r="U211" s="24">
        <v>40.930377999999997</v>
      </c>
      <c r="V211" s="24">
        <v>40.785457999999998</v>
      </c>
      <c r="W211" s="24">
        <v>40.650291000000003</v>
      </c>
      <c r="X211" s="24">
        <v>40.523212000000001</v>
      </c>
      <c r="Y211" s="24">
        <v>40.403377999999996</v>
      </c>
      <c r="Z211" s="24">
        <v>40.296436</v>
      </c>
      <c r="AA211" s="24">
        <v>40.195404000000003</v>
      </c>
      <c r="AB211" s="24">
        <v>40.100619999999999</v>
      </c>
      <c r="AC211" s="24">
        <v>40.012112000000002</v>
      </c>
      <c r="AD211" s="24">
        <v>39.931815999999998</v>
      </c>
      <c r="AE211" s="24">
        <v>39.856090999999999</v>
      </c>
      <c r="AF211" s="24">
        <v>39.784660000000002</v>
      </c>
      <c r="AG211" s="24">
        <v>39.717022</v>
      </c>
      <c r="AH211" s="24">
        <v>39.653725000000001</v>
      </c>
      <c r="AI211" s="24">
        <v>39.594765000000002</v>
      </c>
      <c r="AJ211" s="24">
        <v>39.518234</v>
      </c>
      <c r="AK211" s="25">
        <v>-7.0000000000000001E-3</v>
      </c>
    </row>
    <row r="212" spans="1:37" ht="15" customHeight="1">
      <c r="A212" s="4" t="s">
        <v>666</v>
      </c>
      <c r="B212" s="24" t="s">
        <v>129</v>
      </c>
      <c r="C212" s="24" t="s">
        <v>667</v>
      </c>
      <c r="D212" s="24" t="s">
        <v>668</v>
      </c>
      <c r="E212" s="24" t="s">
        <v>115</v>
      </c>
      <c r="F212" s="24">
        <v>66.300880000000006</v>
      </c>
      <c r="G212" s="24">
        <v>56.503627999999999</v>
      </c>
      <c r="H212" s="24">
        <v>54.658417</v>
      </c>
      <c r="I212" s="24">
        <v>53.084601999999997</v>
      </c>
      <c r="J212" s="24">
        <v>51.763522999999999</v>
      </c>
      <c r="K212" s="24">
        <v>51.075938999999998</v>
      </c>
      <c r="L212" s="24">
        <v>50.556224999999998</v>
      </c>
      <c r="M212" s="24">
        <v>50.109336999999996</v>
      </c>
      <c r="N212" s="24">
        <v>49.769252999999999</v>
      </c>
      <c r="O212" s="24">
        <v>49.435710999999998</v>
      </c>
      <c r="P212" s="24">
        <v>49.179935</v>
      </c>
      <c r="Q212" s="24">
        <v>48.991633999999998</v>
      </c>
      <c r="R212" s="24">
        <v>48.775948</v>
      </c>
      <c r="S212" s="24">
        <v>48.571021999999999</v>
      </c>
      <c r="T212" s="24">
        <v>48.359459000000001</v>
      </c>
      <c r="U212" s="24">
        <v>48.157940000000004</v>
      </c>
      <c r="V212" s="24">
        <v>47.992302000000002</v>
      </c>
      <c r="W212" s="24">
        <v>47.836844999999997</v>
      </c>
      <c r="X212" s="24">
        <v>47.690418000000001</v>
      </c>
      <c r="Y212" s="24">
        <v>47.551932999999998</v>
      </c>
      <c r="Z212" s="24">
        <v>47.432129000000003</v>
      </c>
      <c r="AA212" s="24">
        <v>47.318660999999999</v>
      </c>
      <c r="AB212" s="24">
        <v>47.212001999999998</v>
      </c>
      <c r="AC212" s="24">
        <v>47.111922999999997</v>
      </c>
      <c r="AD212" s="24">
        <v>47.023555999999999</v>
      </c>
      <c r="AE212" s="24">
        <v>46.940136000000003</v>
      </c>
      <c r="AF212" s="24">
        <v>46.861255999999997</v>
      </c>
      <c r="AG212" s="24">
        <v>46.786040999999997</v>
      </c>
      <c r="AH212" s="24">
        <v>46.715744000000001</v>
      </c>
      <c r="AI212" s="24">
        <v>46.649864000000001</v>
      </c>
      <c r="AJ212" s="24">
        <v>46.567439999999998</v>
      </c>
      <c r="AK212" s="25">
        <v>-7.0000000000000001E-3</v>
      </c>
    </row>
    <row r="213" spans="1:37" ht="15" customHeight="1">
      <c r="B213" s="24" t="s">
        <v>133</v>
      </c>
      <c r="C213" s="24" t="s">
        <v>669</v>
      </c>
      <c r="D213" s="24" t="s">
        <v>670</v>
      </c>
      <c r="E213" s="24" t="s">
        <v>115</v>
      </c>
      <c r="F213" s="24">
        <v>132.05917400000001</v>
      </c>
      <c r="G213" s="24">
        <v>116.840485</v>
      </c>
      <c r="H213" s="24">
        <v>115.078064</v>
      </c>
      <c r="I213" s="24">
        <v>113.55894499999999</v>
      </c>
      <c r="J213" s="24">
        <v>112.294327</v>
      </c>
      <c r="K213" s="24">
        <v>111.68289900000001</v>
      </c>
      <c r="L213" s="24">
        <v>111.20347599999999</v>
      </c>
      <c r="M213" s="24">
        <v>110.782387</v>
      </c>
      <c r="N213" s="24">
        <v>110.46431</v>
      </c>
      <c r="O213" s="24">
        <v>110.147682</v>
      </c>
      <c r="P213" s="24">
        <v>109.907112</v>
      </c>
      <c r="Q213" s="24">
        <v>109.73234600000001</v>
      </c>
      <c r="R213" s="24">
        <v>109.52887</v>
      </c>
      <c r="S213" s="24">
        <v>109.33538799999999</v>
      </c>
      <c r="T213" s="24">
        <v>109.133652</v>
      </c>
      <c r="U213" s="24">
        <v>108.94090300000001</v>
      </c>
      <c r="V213" s="24">
        <v>108.78331799999999</v>
      </c>
      <c r="W213" s="24">
        <v>108.63623800000001</v>
      </c>
      <c r="X213" s="24">
        <v>108.49784099999999</v>
      </c>
      <c r="Y213" s="24">
        <v>108.36691999999999</v>
      </c>
      <c r="Z213" s="24">
        <v>108.254311</v>
      </c>
      <c r="AA213" s="24">
        <v>108.147713</v>
      </c>
      <c r="AB213" s="24">
        <v>108.04772199999999</v>
      </c>
      <c r="AC213" s="24">
        <v>107.95391100000001</v>
      </c>
      <c r="AD213" s="24">
        <v>107.871719</v>
      </c>
      <c r="AE213" s="24">
        <v>107.79424299999999</v>
      </c>
      <c r="AF213" s="24">
        <v>107.721107</v>
      </c>
      <c r="AG213" s="24">
        <v>107.651543</v>
      </c>
      <c r="AH213" s="24">
        <v>107.586479</v>
      </c>
      <c r="AI213" s="24">
        <v>107.52568100000001</v>
      </c>
      <c r="AJ213" s="24">
        <v>107.44731899999999</v>
      </c>
      <c r="AK213" s="25">
        <v>-3.0000000000000001E-3</v>
      </c>
    </row>
    <row r="214" spans="1:37" ht="15" customHeight="1">
      <c r="B214" s="24" t="s">
        <v>137</v>
      </c>
      <c r="C214" s="24" t="s">
        <v>671</v>
      </c>
      <c r="D214" s="24" t="s">
        <v>672</v>
      </c>
      <c r="E214" s="24" t="s">
        <v>115</v>
      </c>
      <c r="F214" s="24">
        <v>55.610722000000003</v>
      </c>
      <c r="G214" s="24">
        <v>48.272441999999998</v>
      </c>
      <c r="H214" s="24">
        <v>46.654952999999999</v>
      </c>
      <c r="I214" s="24">
        <v>45.300156000000001</v>
      </c>
      <c r="J214" s="24">
        <v>44.217449000000002</v>
      </c>
      <c r="K214" s="24">
        <v>43.590888999999997</v>
      </c>
      <c r="L214" s="24">
        <v>43.102283</v>
      </c>
      <c r="M214" s="24">
        <v>42.694099000000001</v>
      </c>
      <c r="N214" s="24">
        <v>42.380276000000002</v>
      </c>
      <c r="O214" s="24">
        <v>42.083548999999998</v>
      </c>
      <c r="P214" s="24">
        <v>41.849972000000001</v>
      </c>
      <c r="Q214" s="24">
        <v>41.669285000000002</v>
      </c>
      <c r="R214" s="24">
        <v>41.474505999999998</v>
      </c>
      <c r="S214" s="24">
        <v>41.291527000000002</v>
      </c>
      <c r="T214" s="24">
        <v>41.101295</v>
      </c>
      <c r="U214" s="24">
        <v>40.920036000000003</v>
      </c>
      <c r="V214" s="24">
        <v>40.766658999999997</v>
      </c>
      <c r="W214" s="24">
        <v>40.623325000000001</v>
      </c>
      <c r="X214" s="24">
        <v>40.488388</v>
      </c>
      <c r="Y214" s="24">
        <v>40.361030999999997</v>
      </c>
      <c r="Z214" s="24">
        <v>40.249825000000001</v>
      </c>
      <c r="AA214" s="24">
        <v>40.144840000000002</v>
      </c>
      <c r="AB214" s="24">
        <v>40.045681000000002</v>
      </c>
      <c r="AC214" s="24">
        <v>39.953460999999997</v>
      </c>
      <c r="AD214" s="24">
        <v>39.870353999999999</v>
      </c>
      <c r="AE214" s="24">
        <v>39.791687000000003</v>
      </c>
      <c r="AF214" s="24">
        <v>39.717373000000002</v>
      </c>
      <c r="AG214" s="24">
        <v>39.647464999999997</v>
      </c>
      <c r="AH214" s="24">
        <v>39.581470000000003</v>
      </c>
      <c r="AI214" s="24">
        <v>39.520218</v>
      </c>
      <c r="AJ214" s="24">
        <v>39.441386999999999</v>
      </c>
      <c r="AK214" s="25">
        <v>-7.0000000000000001E-3</v>
      </c>
    </row>
    <row r="215" spans="1:37" ht="15" customHeight="1">
      <c r="A215" s="4" t="s">
        <v>673</v>
      </c>
      <c r="B215" s="24" t="s">
        <v>141</v>
      </c>
      <c r="C215" s="24" t="s">
        <v>674</v>
      </c>
      <c r="D215" s="24" t="s">
        <v>675</v>
      </c>
      <c r="E215" s="24" t="s">
        <v>115</v>
      </c>
      <c r="F215" s="24">
        <v>68.392623999999998</v>
      </c>
      <c r="G215" s="24">
        <v>61.691203999999999</v>
      </c>
      <c r="H215" s="24">
        <v>59.865451999999998</v>
      </c>
      <c r="I215" s="24">
        <v>58.324599999999997</v>
      </c>
      <c r="J215" s="24">
        <v>57.055706000000001</v>
      </c>
      <c r="K215" s="24">
        <v>56.368465</v>
      </c>
      <c r="L215" s="24">
        <v>55.829712000000001</v>
      </c>
      <c r="M215" s="24">
        <v>55.371960000000001</v>
      </c>
      <c r="N215" s="24">
        <v>55.020428000000003</v>
      </c>
      <c r="O215" s="24">
        <v>54.685153999999997</v>
      </c>
      <c r="P215" s="24">
        <v>54.421810000000001</v>
      </c>
      <c r="Q215" s="24">
        <v>54.219054999999997</v>
      </c>
      <c r="R215" s="24">
        <v>53.998184000000002</v>
      </c>
      <c r="S215" s="24">
        <v>53.790272000000002</v>
      </c>
      <c r="T215" s="24">
        <v>53.576424000000003</v>
      </c>
      <c r="U215" s="24">
        <v>53.373066000000001</v>
      </c>
      <c r="V215" s="24">
        <v>53.201855000000002</v>
      </c>
      <c r="W215" s="24">
        <v>53.041663999999997</v>
      </c>
      <c r="X215" s="24">
        <v>52.890366</v>
      </c>
      <c r="Y215" s="24">
        <v>52.747379000000002</v>
      </c>
      <c r="Z215" s="24">
        <v>52.621532000000002</v>
      </c>
      <c r="AA215" s="24">
        <v>52.502274</v>
      </c>
      <c r="AB215" s="24">
        <v>52.390456999999998</v>
      </c>
      <c r="AC215" s="24">
        <v>52.287491000000003</v>
      </c>
      <c r="AD215" s="24">
        <v>52.194758999999998</v>
      </c>
      <c r="AE215" s="24">
        <v>52.106678000000002</v>
      </c>
      <c r="AF215" s="24">
        <v>52.023251000000002</v>
      </c>
      <c r="AG215" s="24">
        <v>51.945030000000003</v>
      </c>
      <c r="AH215" s="24">
        <v>51.870544000000002</v>
      </c>
      <c r="AI215" s="24">
        <v>51.801529000000002</v>
      </c>
      <c r="AJ215" s="24">
        <v>51.715148999999997</v>
      </c>
      <c r="AK215" s="25">
        <v>-6.0000000000000001E-3</v>
      </c>
    </row>
    <row r="216" spans="1:37" ht="15" customHeight="1">
      <c r="A216" s="4" t="s">
        <v>676</v>
      </c>
      <c r="B216" s="24" t="s">
        <v>145</v>
      </c>
      <c r="C216" s="24" t="s">
        <v>677</v>
      </c>
      <c r="D216" s="24" t="s">
        <v>678</v>
      </c>
      <c r="E216" s="24" t="s">
        <v>115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AE216" s="24">
        <v>0</v>
      </c>
      <c r="AF216" s="24">
        <v>0</v>
      </c>
      <c r="AG216" s="24">
        <v>0</v>
      </c>
      <c r="AH216" s="24">
        <v>0</v>
      </c>
      <c r="AI216" s="24">
        <v>0</v>
      </c>
      <c r="AJ216" s="24">
        <v>0</v>
      </c>
      <c r="AK216" s="26" t="s">
        <v>178</v>
      </c>
    </row>
    <row r="217" spans="1:37" ht="15" customHeight="1">
      <c r="A217" s="4" t="s">
        <v>679</v>
      </c>
      <c r="B217" s="24" t="s">
        <v>149</v>
      </c>
      <c r="C217" s="24" t="s">
        <v>680</v>
      </c>
      <c r="D217" s="24" t="s">
        <v>681</v>
      </c>
      <c r="E217" s="24" t="s">
        <v>115</v>
      </c>
      <c r="F217" s="24">
        <v>0</v>
      </c>
      <c r="G217" s="24">
        <v>0</v>
      </c>
      <c r="H217" s="24">
        <v>55.707073000000001</v>
      </c>
      <c r="I217" s="24">
        <v>54.518776000000003</v>
      </c>
      <c r="J217" s="24">
        <v>53.655388000000002</v>
      </c>
      <c r="K217" s="24">
        <v>53.043208999999997</v>
      </c>
      <c r="L217" s="24">
        <v>52.566707999999998</v>
      </c>
      <c r="M217" s="24">
        <v>52.196781000000001</v>
      </c>
      <c r="N217" s="24">
        <v>51.906756999999999</v>
      </c>
      <c r="O217" s="24">
        <v>51.675387999999998</v>
      </c>
      <c r="P217" s="24">
        <v>51.479362000000002</v>
      </c>
      <c r="Q217" s="24">
        <v>51.301239000000002</v>
      </c>
      <c r="R217" s="24">
        <v>51.138725000000001</v>
      </c>
      <c r="S217" s="24">
        <v>50.986778000000001</v>
      </c>
      <c r="T217" s="24">
        <v>50.783149999999999</v>
      </c>
      <c r="U217" s="24">
        <v>50.581603999999999</v>
      </c>
      <c r="V217" s="24">
        <v>50.393383</v>
      </c>
      <c r="W217" s="24">
        <v>50.217109999999998</v>
      </c>
      <c r="X217" s="24">
        <v>50.052185000000001</v>
      </c>
      <c r="Y217" s="24">
        <v>49.895583999999999</v>
      </c>
      <c r="Z217" s="24">
        <v>49.748257000000002</v>
      </c>
      <c r="AA217" s="24">
        <v>49.608108999999999</v>
      </c>
      <c r="AB217" s="24">
        <v>49.475132000000002</v>
      </c>
      <c r="AC217" s="24">
        <v>49.350239000000002</v>
      </c>
      <c r="AD217" s="24">
        <v>49.231155000000001</v>
      </c>
      <c r="AE217" s="24">
        <v>49.117412999999999</v>
      </c>
      <c r="AF217" s="24">
        <v>49.009121</v>
      </c>
      <c r="AG217" s="24">
        <v>48.905697000000004</v>
      </c>
      <c r="AH217" s="24">
        <v>48.807319999999997</v>
      </c>
      <c r="AI217" s="24">
        <v>48.714378000000004</v>
      </c>
      <c r="AJ217" s="24">
        <v>48.619469000000002</v>
      </c>
      <c r="AK217" s="26" t="s">
        <v>178</v>
      </c>
    </row>
    <row r="218" spans="1:37" ht="15" customHeight="1">
      <c r="A218" s="4" t="s">
        <v>682</v>
      </c>
      <c r="B218" s="24" t="s">
        <v>153</v>
      </c>
      <c r="C218" s="24" t="s">
        <v>683</v>
      </c>
      <c r="D218" s="24" t="s">
        <v>684</v>
      </c>
      <c r="E218" s="24" t="s">
        <v>115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42.402743999999998</v>
      </c>
      <c r="Q218" s="24">
        <v>42.292369999999998</v>
      </c>
      <c r="R218" s="24">
        <v>42.228881999999999</v>
      </c>
      <c r="S218" s="24">
        <v>42.124512000000003</v>
      </c>
      <c r="T218" s="24">
        <v>41.961449000000002</v>
      </c>
      <c r="U218" s="24">
        <v>41.796954999999997</v>
      </c>
      <c r="V218" s="24">
        <v>41.645561000000001</v>
      </c>
      <c r="W218" s="24">
        <v>41.503402999999999</v>
      </c>
      <c r="X218" s="24">
        <v>41.369469000000002</v>
      </c>
      <c r="Y218" s="24">
        <v>41.242801999999998</v>
      </c>
      <c r="Z218" s="24">
        <v>41.124583999999999</v>
      </c>
      <c r="AA218" s="24">
        <v>41.013348000000001</v>
      </c>
      <c r="AB218" s="24">
        <v>40.908386</v>
      </c>
      <c r="AC218" s="24">
        <v>40.809956</v>
      </c>
      <c r="AD218" s="24">
        <v>40.716835000000003</v>
      </c>
      <c r="AE218" s="24">
        <v>40.628276999999997</v>
      </c>
      <c r="AF218" s="24">
        <v>40.544356999999998</v>
      </c>
      <c r="AG218" s="24">
        <v>40.464396999999998</v>
      </c>
      <c r="AH218" s="24">
        <v>40.388190999999999</v>
      </c>
      <c r="AI218" s="24">
        <v>40.316504999999999</v>
      </c>
      <c r="AJ218" s="24">
        <v>40.241756000000002</v>
      </c>
      <c r="AK218" s="26" t="s">
        <v>178</v>
      </c>
    </row>
    <row r="219" spans="1:37" ht="15" customHeight="1">
      <c r="A219" s="4" t="s">
        <v>685</v>
      </c>
      <c r="B219" s="24" t="s">
        <v>157</v>
      </c>
      <c r="C219" s="24" t="s">
        <v>686</v>
      </c>
      <c r="D219" s="24" t="s">
        <v>687</v>
      </c>
      <c r="E219" s="24" t="s">
        <v>115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AE219" s="24">
        <v>0</v>
      </c>
      <c r="AF219" s="24">
        <v>0</v>
      </c>
      <c r="AG219" s="24">
        <v>0</v>
      </c>
      <c r="AH219" s="24">
        <v>0</v>
      </c>
      <c r="AI219" s="24">
        <v>0</v>
      </c>
      <c r="AJ219" s="24">
        <v>0</v>
      </c>
      <c r="AK219" s="26" t="s">
        <v>178</v>
      </c>
    </row>
    <row r="220" spans="1:37" ht="15" customHeight="1">
      <c r="A220" s="4" t="s">
        <v>688</v>
      </c>
      <c r="B220" s="24" t="s">
        <v>160</v>
      </c>
      <c r="C220" s="24" t="s">
        <v>689</v>
      </c>
      <c r="D220" s="24" t="s">
        <v>690</v>
      </c>
      <c r="E220" s="24" t="s">
        <v>115</v>
      </c>
      <c r="F220" s="24">
        <v>68.003822</v>
      </c>
      <c r="G220" s="24">
        <v>62.290866999999999</v>
      </c>
      <c r="H220" s="24">
        <v>60.767639000000003</v>
      </c>
      <c r="I220" s="24">
        <v>59.566344999999998</v>
      </c>
      <c r="J220" s="24">
        <v>58.660583000000003</v>
      </c>
      <c r="K220" s="24">
        <v>57.990589</v>
      </c>
      <c r="L220" s="24">
        <v>57.486179</v>
      </c>
      <c r="M220" s="24">
        <v>57.087955000000001</v>
      </c>
      <c r="N220" s="24">
        <v>56.771824000000002</v>
      </c>
      <c r="O220" s="24">
        <v>56.511971000000003</v>
      </c>
      <c r="P220" s="24">
        <v>56.294505999999998</v>
      </c>
      <c r="Q220" s="24">
        <v>56.107185000000001</v>
      </c>
      <c r="R220" s="24">
        <v>55.940102000000003</v>
      </c>
      <c r="S220" s="24">
        <v>55.791248000000003</v>
      </c>
      <c r="T220" s="24">
        <v>55.590381999999998</v>
      </c>
      <c r="U220" s="24">
        <v>55.390048999999998</v>
      </c>
      <c r="V220" s="24">
        <v>55.205246000000002</v>
      </c>
      <c r="W220" s="24">
        <v>55.031627999999998</v>
      </c>
      <c r="X220" s="24">
        <v>54.867438999999997</v>
      </c>
      <c r="Y220" s="24">
        <v>54.711590000000001</v>
      </c>
      <c r="Z220" s="24">
        <v>54.565147000000003</v>
      </c>
      <c r="AA220" s="24">
        <v>54.425694</v>
      </c>
      <c r="AB220" s="24">
        <v>54.293807999999999</v>
      </c>
      <c r="AC220" s="24">
        <v>54.169513999999999</v>
      </c>
      <c r="AD220" s="24">
        <v>54.051563000000002</v>
      </c>
      <c r="AE220" s="24">
        <v>53.939113999999996</v>
      </c>
      <c r="AF220" s="24">
        <v>53.832076999999998</v>
      </c>
      <c r="AG220" s="24">
        <v>53.729702000000003</v>
      </c>
      <c r="AH220" s="24">
        <v>53.632838999999997</v>
      </c>
      <c r="AI220" s="24">
        <v>53.541331999999997</v>
      </c>
      <c r="AJ220" s="24">
        <v>53.447772999999998</v>
      </c>
      <c r="AK220" s="25">
        <v>-5.0000000000000001E-3</v>
      </c>
    </row>
    <row r="221" spans="1:37" ht="15" customHeight="1">
      <c r="A221" s="4" t="s">
        <v>691</v>
      </c>
      <c r="B221" s="24" t="s">
        <v>163</v>
      </c>
      <c r="C221" s="24" t="s">
        <v>692</v>
      </c>
      <c r="D221" s="24" t="s">
        <v>693</v>
      </c>
      <c r="E221" s="24" t="s">
        <v>115</v>
      </c>
      <c r="F221" s="24">
        <v>103.490143</v>
      </c>
      <c r="G221" s="24">
        <v>84.930663999999993</v>
      </c>
      <c r="H221" s="24">
        <v>83.174781999999993</v>
      </c>
      <c r="I221" s="24">
        <v>81.794837999999999</v>
      </c>
      <c r="J221" s="24">
        <v>80.766869</v>
      </c>
      <c r="K221" s="24">
        <v>79.992912000000004</v>
      </c>
      <c r="L221" s="24">
        <v>79.408585000000002</v>
      </c>
      <c r="M221" s="24">
        <v>78.950546000000003</v>
      </c>
      <c r="N221" s="24">
        <v>78.584541000000002</v>
      </c>
      <c r="O221" s="24">
        <v>78.281852999999998</v>
      </c>
      <c r="P221" s="24">
        <v>78.022330999999994</v>
      </c>
      <c r="Q221" s="24">
        <v>77.793075999999999</v>
      </c>
      <c r="R221" s="24">
        <v>77.587883000000005</v>
      </c>
      <c r="S221" s="24">
        <v>77.404906999999994</v>
      </c>
      <c r="T221" s="24">
        <v>77.171661</v>
      </c>
      <c r="U221" s="24">
        <v>76.941665999999998</v>
      </c>
      <c r="V221" s="24">
        <v>76.727767999999998</v>
      </c>
      <c r="W221" s="24">
        <v>76.526657</v>
      </c>
      <c r="X221" s="24">
        <v>76.336166000000006</v>
      </c>
      <c r="Y221" s="24">
        <v>76.155036999999993</v>
      </c>
      <c r="Z221" s="24">
        <v>75.984084999999993</v>
      </c>
      <c r="AA221" s="24">
        <v>75.822295999999994</v>
      </c>
      <c r="AB221" s="24">
        <v>75.669044</v>
      </c>
      <c r="AC221" s="24">
        <v>75.525940000000006</v>
      </c>
      <c r="AD221" s="24">
        <v>75.388999999999996</v>
      </c>
      <c r="AE221" s="24">
        <v>75.257637000000003</v>
      </c>
      <c r="AF221" s="24">
        <v>75.132889000000006</v>
      </c>
      <c r="AG221" s="24">
        <v>75.015006999999997</v>
      </c>
      <c r="AH221" s="24">
        <v>74.902068999999997</v>
      </c>
      <c r="AI221" s="24">
        <v>74.796195999999995</v>
      </c>
      <c r="AJ221" s="24">
        <v>74.688721000000001</v>
      </c>
      <c r="AK221" s="25">
        <v>-4.0000000000000001E-3</v>
      </c>
    </row>
    <row r="222" spans="1:37" ht="15" customHeight="1">
      <c r="A222" s="4" t="s">
        <v>694</v>
      </c>
      <c r="B222" s="24" t="s">
        <v>166</v>
      </c>
      <c r="C222" s="24" t="s">
        <v>695</v>
      </c>
      <c r="D222" s="24" t="s">
        <v>696</v>
      </c>
      <c r="E222" s="24" t="s">
        <v>115</v>
      </c>
      <c r="F222" s="24">
        <v>61.116188000000001</v>
      </c>
      <c r="G222" s="24">
        <v>49.650241999999999</v>
      </c>
      <c r="H222" s="24">
        <v>48.042029999999997</v>
      </c>
      <c r="I222" s="24">
        <v>46.697628000000002</v>
      </c>
      <c r="J222" s="24">
        <v>45.603287000000002</v>
      </c>
      <c r="K222" s="24">
        <v>44.993462000000001</v>
      </c>
      <c r="L222" s="24">
        <v>44.543475999999998</v>
      </c>
      <c r="M222" s="24">
        <v>44.181541000000003</v>
      </c>
      <c r="N222" s="24">
        <v>43.913238999999997</v>
      </c>
      <c r="O222" s="24">
        <v>43.660603000000002</v>
      </c>
      <c r="P222" s="24">
        <v>43.469535999999998</v>
      </c>
      <c r="Q222" s="24">
        <v>43.330680999999998</v>
      </c>
      <c r="R222" s="24">
        <v>43.177002000000002</v>
      </c>
      <c r="S222" s="24">
        <v>43.035254999999999</v>
      </c>
      <c r="T222" s="24">
        <v>42.839081</v>
      </c>
      <c r="U222" s="24">
        <v>42.641941000000003</v>
      </c>
      <c r="V222" s="24">
        <v>42.473025999999997</v>
      </c>
      <c r="W222" s="24">
        <v>42.313572000000001</v>
      </c>
      <c r="X222" s="24">
        <v>42.162495</v>
      </c>
      <c r="Y222" s="24">
        <v>42.018875000000001</v>
      </c>
      <c r="Z222" s="24">
        <v>41.890343000000001</v>
      </c>
      <c r="AA222" s="24">
        <v>41.767868</v>
      </c>
      <c r="AB222" s="24">
        <v>41.651867000000003</v>
      </c>
      <c r="AC222" s="24">
        <v>41.542273999999999</v>
      </c>
      <c r="AD222" s="24">
        <v>41.442157999999999</v>
      </c>
      <c r="AE222" s="24">
        <v>41.346668000000001</v>
      </c>
      <c r="AF222" s="24">
        <v>41.255721999999999</v>
      </c>
      <c r="AG222" s="24">
        <v>41.168697000000002</v>
      </c>
      <c r="AH222" s="24">
        <v>41.086272999999998</v>
      </c>
      <c r="AI222" s="24">
        <v>41.008347000000001</v>
      </c>
      <c r="AJ222" s="24">
        <v>40.927638999999999</v>
      </c>
      <c r="AK222" s="25">
        <v>-7.0000000000000001E-3</v>
      </c>
    </row>
    <row r="223" spans="1:37" ht="15" customHeight="1">
      <c r="A223" s="4" t="s">
        <v>697</v>
      </c>
      <c r="B223" s="24" t="s">
        <v>169</v>
      </c>
      <c r="C223" s="24" t="s">
        <v>698</v>
      </c>
      <c r="D223" s="24" t="s">
        <v>699</v>
      </c>
      <c r="E223" s="24" t="s">
        <v>115</v>
      </c>
      <c r="F223" s="24">
        <v>79.580596999999997</v>
      </c>
      <c r="G223" s="24">
        <v>65.384086999999994</v>
      </c>
      <c r="H223" s="24">
        <v>63.505608000000002</v>
      </c>
      <c r="I223" s="24">
        <v>61.940514</v>
      </c>
      <c r="J223" s="24">
        <v>60.650002000000001</v>
      </c>
      <c r="K223" s="24">
        <v>59.924202000000001</v>
      </c>
      <c r="L223" s="24">
        <v>59.381827999999999</v>
      </c>
      <c r="M223" s="24">
        <v>58.939075000000003</v>
      </c>
      <c r="N223" s="24">
        <v>58.608269</v>
      </c>
      <c r="O223" s="24">
        <v>58.296494000000003</v>
      </c>
      <c r="P223" s="24">
        <v>58.058352999999997</v>
      </c>
      <c r="Q223" s="24">
        <v>57.882258999999998</v>
      </c>
      <c r="R223" s="24">
        <v>57.689613000000001</v>
      </c>
      <c r="S223" s="24">
        <v>57.510311000000002</v>
      </c>
      <c r="T223" s="24">
        <v>57.278820000000003</v>
      </c>
      <c r="U223" s="24">
        <v>57.047279000000003</v>
      </c>
      <c r="V223" s="24">
        <v>56.848911000000001</v>
      </c>
      <c r="W223" s="24">
        <v>56.661704999999998</v>
      </c>
      <c r="X223" s="24">
        <v>56.484982000000002</v>
      </c>
      <c r="Y223" s="24">
        <v>56.317162000000003</v>
      </c>
      <c r="Z223" s="24">
        <v>56.166694999999997</v>
      </c>
      <c r="AA223" s="24">
        <v>56.023108999999998</v>
      </c>
      <c r="AB223" s="24">
        <v>55.887343999999999</v>
      </c>
      <c r="AC223" s="24">
        <v>55.758743000000003</v>
      </c>
      <c r="AD223" s="24">
        <v>55.641433999999997</v>
      </c>
      <c r="AE223" s="24">
        <v>55.529682000000001</v>
      </c>
      <c r="AF223" s="24">
        <v>55.423084000000003</v>
      </c>
      <c r="AG223" s="24">
        <v>55.320782000000001</v>
      </c>
      <c r="AH223" s="24">
        <v>55.224094000000001</v>
      </c>
      <c r="AI223" s="24">
        <v>55.132477000000002</v>
      </c>
      <c r="AJ223" s="24">
        <v>55.038741999999999</v>
      </c>
      <c r="AK223" s="25">
        <v>-6.0000000000000001E-3</v>
      </c>
    </row>
    <row r="224" spans="1:37" ht="15" customHeight="1">
      <c r="A224" s="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5"/>
    </row>
    <row r="225" spans="1:37" ht="15" customHeight="1">
      <c r="A225" s="4" t="s">
        <v>700</v>
      </c>
      <c r="B225" s="28" t="s">
        <v>701</v>
      </c>
      <c r="C225" s="24"/>
      <c r="D225" s="24" t="s">
        <v>702</v>
      </c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</row>
    <row r="226" spans="1:37" ht="15" customHeight="1">
      <c r="A226" s="4" t="s">
        <v>703</v>
      </c>
      <c r="B226" s="24" t="s">
        <v>112</v>
      </c>
      <c r="C226" s="24" t="s">
        <v>704</v>
      </c>
      <c r="D226" s="24" t="s">
        <v>705</v>
      </c>
      <c r="E226" s="24" t="s">
        <v>115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AE226" s="24">
        <v>0</v>
      </c>
      <c r="AF226" s="24">
        <v>0</v>
      </c>
      <c r="AG226" s="24">
        <v>0</v>
      </c>
      <c r="AH226" s="24">
        <v>0</v>
      </c>
      <c r="AI226" s="24">
        <v>0</v>
      </c>
      <c r="AJ226" s="24">
        <v>0</v>
      </c>
      <c r="AK226" s="26" t="s">
        <v>178</v>
      </c>
    </row>
    <row r="227" spans="1:37" ht="15" customHeight="1">
      <c r="A227" s="4" t="s">
        <v>706</v>
      </c>
      <c r="B227" s="24" t="s">
        <v>117</v>
      </c>
      <c r="C227" s="24" t="s">
        <v>707</v>
      </c>
      <c r="D227" s="24" t="s">
        <v>708</v>
      </c>
      <c r="E227" s="24" t="s">
        <v>115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4">
        <v>0</v>
      </c>
      <c r="AK227" s="26" t="s">
        <v>178</v>
      </c>
    </row>
    <row r="228" spans="1:37" ht="15" customHeight="1">
      <c r="B228" s="24" t="s">
        <v>121</v>
      </c>
      <c r="C228" s="24" t="s">
        <v>709</v>
      </c>
      <c r="D228" s="24" t="s">
        <v>710</v>
      </c>
      <c r="E228" s="24" t="s">
        <v>115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4">
        <v>0</v>
      </c>
      <c r="AK228" s="26" t="s">
        <v>178</v>
      </c>
    </row>
    <row r="229" spans="1:37" ht="15" customHeight="1">
      <c r="B229" s="24" t="s">
        <v>125</v>
      </c>
      <c r="C229" s="24" t="s">
        <v>711</v>
      </c>
      <c r="D229" s="24" t="s">
        <v>712</v>
      </c>
      <c r="E229" s="24" t="s">
        <v>115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  <c r="AK229" s="26" t="s">
        <v>178</v>
      </c>
    </row>
    <row r="230" spans="1:37" ht="15" customHeight="1">
      <c r="A230" s="4" t="s">
        <v>713</v>
      </c>
      <c r="B230" s="24" t="s">
        <v>129</v>
      </c>
      <c r="C230" s="24" t="s">
        <v>714</v>
      </c>
      <c r="D230" s="24" t="s">
        <v>715</v>
      </c>
      <c r="E230" s="24" t="s">
        <v>115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  <c r="AK230" s="26" t="s">
        <v>178</v>
      </c>
    </row>
    <row r="231" spans="1:37" ht="15" customHeight="1">
      <c r="A231" s="4" t="s">
        <v>716</v>
      </c>
      <c r="B231" s="24" t="s">
        <v>133</v>
      </c>
      <c r="C231" s="24" t="s">
        <v>717</v>
      </c>
      <c r="D231" s="24" t="s">
        <v>718</v>
      </c>
      <c r="E231" s="24" t="s">
        <v>115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  <c r="AK231" s="26" t="s">
        <v>178</v>
      </c>
    </row>
    <row r="232" spans="1:37" ht="15" customHeight="1">
      <c r="A232" s="4" t="s">
        <v>719</v>
      </c>
      <c r="B232" s="24" t="s">
        <v>137</v>
      </c>
      <c r="C232" s="24" t="s">
        <v>720</v>
      </c>
      <c r="D232" s="24" t="s">
        <v>721</v>
      </c>
      <c r="E232" s="24" t="s">
        <v>115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AE232" s="24">
        <v>0</v>
      </c>
      <c r="AF232" s="24">
        <v>0</v>
      </c>
      <c r="AG232" s="24">
        <v>0</v>
      </c>
      <c r="AH232" s="24">
        <v>0</v>
      </c>
      <c r="AI232" s="24">
        <v>0</v>
      </c>
      <c r="AJ232" s="24">
        <v>0</v>
      </c>
      <c r="AK232" s="26" t="s">
        <v>178</v>
      </c>
    </row>
    <row r="233" spans="1:37" ht="15" customHeight="1">
      <c r="A233" s="4" t="s">
        <v>722</v>
      </c>
      <c r="B233" s="24" t="s">
        <v>141</v>
      </c>
      <c r="C233" s="24" t="s">
        <v>723</v>
      </c>
      <c r="D233" s="24" t="s">
        <v>724</v>
      </c>
      <c r="E233" s="24" t="s">
        <v>115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AE233" s="24">
        <v>0</v>
      </c>
      <c r="AF233" s="24">
        <v>0</v>
      </c>
      <c r="AG233" s="24">
        <v>0</v>
      </c>
      <c r="AH233" s="24">
        <v>0</v>
      </c>
      <c r="AI233" s="24">
        <v>0</v>
      </c>
      <c r="AJ233" s="24">
        <v>0</v>
      </c>
      <c r="AK233" s="26" t="s">
        <v>178</v>
      </c>
    </row>
    <row r="234" spans="1:37" ht="15" customHeight="1">
      <c r="A234" s="4" t="s">
        <v>725</v>
      </c>
      <c r="B234" s="24" t="s">
        <v>145</v>
      </c>
      <c r="C234" s="24" t="s">
        <v>726</v>
      </c>
      <c r="D234" s="24" t="s">
        <v>727</v>
      </c>
      <c r="E234" s="24" t="s">
        <v>115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4">
        <v>0</v>
      </c>
      <c r="AK234" s="26" t="s">
        <v>178</v>
      </c>
    </row>
    <row r="235" spans="1:37" ht="15" customHeight="1">
      <c r="A235" s="4" t="s">
        <v>728</v>
      </c>
      <c r="B235" s="24" t="s">
        <v>149</v>
      </c>
      <c r="C235" s="24" t="s">
        <v>729</v>
      </c>
      <c r="D235" s="24" t="s">
        <v>730</v>
      </c>
      <c r="E235" s="24" t="s">
        <v>115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AE235" s="24">
        <v>0</v>
      </c>
      <c r="AF235" s="24">
        <v>0</v>
      </c>
      <c r="AG235" s="24">
        <v>0</v>
      </c>
      <c r="AH235" s="24">
        <v>0</v>
      </c>
      <c r="AI235" s="24">
        <v>0</v>
      </c>
      <c r="AJ235" s="24">
        <v>0</v>
      </c>
      <c r="AK235" s="26" t="s">
        <v>178</v>
      </c>
    </row>
    <row r="236" spans="1:37" ht="15" customHeight="1">
      <c r="A236" s="4" t="s">
        <v>731</v>
      </c>
      <c r="B236" s="24" t="s">
        <v>153</v>
      </c>
      <c r="C236" s="24" t="s">
        <v>732</v>
      </c>
      <c r="D236" s="24" t="s">
        <v>733</v>
      </c>
      <c r="E236" s="24" t="s">
        <v>115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4">
        <v>0</v>
      </c>
      <c r="AK236" s="26" t="s">
        <v>178</v>
      </c>
    </row>
    <row r="237" spans="1:37" ht="15" customHeight="1">
      <c r="A237" s="4" t="s">
        <v>734</v>
      </c>
      <c r="B237" s="24" t="s">
        <v>157</v>
      </c>
      <c r="C237" s="24" t="s">
        <v>735</v>
      </c>
      <c r="D237" s="24" t="s">
        <v>736</v>
      </c>
      <c r="E237" s="24" t="s">
        <v>115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4">
        <v>0</v>
      </c>
      <c r="AK237" s="26" t="s">
        <v>178</v>
      </c>
    </row>
    <row r="238" spans="1:37" ht="15" customHeight="1">
      <c r="A238" s="4" t="s">
        <v>737</v>
      </c>
      <c r="B238" s="24" t="s">
        <v>160</v>
      </c>
      <c r="C238" s="24" t="s">
        <v>738</v>
      </c>
      <c r="D238" s="24" t="s">
        <v>739</v>
      </c>
      <c r="E238" s="24" t="s">
        <v>115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  <c r="AK238" s="26" t="s">
        <v>178</v>
      </c>
    </row>
    <row r="239" spans="1:37" ht="15" customHeight="1">
      <c r="A239" s="4" t="s">
        <v>740</v>
      </c>
      <c r="B239" s="24" t="s">
        <v>163</v>
      </c>
      <c r="C239" s="24" t="s">
        <v>741</v>
      </c>
      <c r="D239" s="24" t="s">
        <v>742</v>
      </c>
      <c r="E239" s="24" t="s">
        <v>115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4">
        <v>0</v>
      </c>
      <c r="AK239" s="26" t="s">
        <v>178</v>
      </c>
    </row>
    <row r="240" spans="1:37" ht="15" customHeight="1">
      <c r="A240" s="4" t="s">
        <v>743</v>
      </c>
      <c r="B240" s="24" t="s">
        <v>166</v>
      </c>
      <c r="C240" s="24" t="s">
        <v>744</v>
      </c>
      <c r="D240" s="24" t="s">
        <v>745</v>
      </c>
      <c r="E240" s="24" t="s">
        <v>115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4">
        <v>0</v>
      </c>
      <c r="AK240" s="26" t="s">
        <v>178</v>
      </c>
    </row>
    <row r="241" spans="1:37" ht="15" customHeight="1">
      <c r="A241" s="4" t="s">
        <v>746</v>
      </c>
      <c r="B241" s="24" t="s">
        <v>169</v>
      </c>
      <c r="C241" s="24" t="s">
        <v>747</v>
      </c>
      <c r="D241" s="24" t="s">
        <v>748</v>
      </c>
      <c r="E241" s="24" t="s">
        <v>115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AE241" s="24">
        <v>0</v>
      </c>
      <c r="AF241" s="24">
        <v>0</v>
      </c>
      <c r="AG241" s="24">
        <v>0</v>
      </c>
      <c r="AH241" s="24">
        <v>0</v>
      </c>
      <c r="AI241" s="24">
        <v>0</v>
      </c>
      <c r="AJ241" s="24">
        <v>0</v>
      </c>
      <c r="AK241" s="26" t="s">
        <v>178</v>
      </c>
    </row>
    <row r="242" spans="1:37" ht="15" customHeight="1">
      <c r="A242" s="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6"/>
    </row>
    <row r="243" spans="1:37" ht="15" customHeight="1">
      <c r="B243" s="28" t="s">
        <v>749</v>
      </c>
      <c r="C243" s="24"/>
      <c r="D243" s="24" t="s">
        <v>750</v>
      </c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</row>
    <row r="244" spans="1:37" ht="15" customHeight="1">
      <c r="B244" s="24" t="s">
        <v>112</v>
      </c>
      <c r="C244" s="24" t="s">
        <v>751</v>
      </c>
      <c r="D244" s="24" t="s">
        <v>752</v>
      </c>
      <c r="E244" s="24" t="s">
        <v>115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4">
        <v>0</v>
      </c>
      <c r="AA244" s="24">
        <v>88.876732000000004</v>
      </c>
      <c r="AB244" s="24">
        <v>88.900863999999999</v>
      </c>
      <c r="AC244" s="24">
        <v>88.923507999999998</v>
      </c>
      <c r="AD244" s="24">
        <v>88.946442000000005</v>
      </c>
      <c r="AE244" s="24">
        <v>88.971275000000006</v>
      </c>
      <c r="AF244" s="24">
        <v>88.995491000000001</v>
      </c>
      <c r="AG244" s="24">
        <v>89.020865999999998</v>
      </c>
      <c r="AH244" s="24">
        <v>89.047202999999996</v>
      </c>
      <c r="AI244" s="24">
        <v>89.073920999999999</v>
      </c>
      <c r="AJ244" s="24">
        <v>89.080078</v>
      </c>
      <c r="AK244" s="26" t="s">
        <v>178</v>
      </c>
    </row>
    <row r="245" spans="1:37" ht="15" customHeight="1">
      <c r="A245" s="4" t="s">
        <v>753</v>
      </c>
      <c r="B245" s="24" t="s">
        <v>117</v>
      </c>
      <c r="C245" s="24" t="s">
        <v>754</v>
      </c>
      <c r="D245" s="24" t="s">
        <v>755</v>
      </c>
      <c r="E245" s="24" t="s">
        <v>115</v>
      </c>
      <c r="F245" s="24">
        <v>45.663063000000001</v>
      </c>
      <c r="G245" s="24">
        <v>41.295490000000001</v>
      </c>
      <c r="H245" s="24">
        <v>41.169964</v>
      </c>
      <c r="I245" s="24">
        <v>41.132644999999997</v>
      </c>
      <c r="J245" s="24">
        <v>41.123832999999998</v>
      </c>
      <c r="K245" s="24">
        <v>41.409157</v>
      </c>
      <c r="L245" s="24">
        <v>41.730331</v>
      </c>
      <c r="M245" s="24">
        <v>41.814841999999999</v>
      </c>
      <c r="N245" s="24">
        <v>41.858566000000003</v>
      </c>
      <c r="O245" s="24">
        <v>41.902923999999999</v>
      </c>
      <c r="P245" s="24">
        <v>41.943992999999999</v>
      </c>
      <c r="Q245" s="24">
        <v>41.981364999999997</v>
      </c>
      <c r="R245" s="24">
        <v>42.038753999999997</v>
      </c>
      <c r="S245" s="24">
        <v>42.092261999999998</v>
      </c>
      <c r="T245" s="24">
        <v>42.125053000000001</v>
      </c>
      <c r="U245" s="24">
        <v>42.155796000000002</v>
      </c>
      <c r="V245" s="24">
        <v>42.185253000000003</v>
      </c>
      <c r="W245" s="24">
        <v>42.214869999999998</v>
      </c>
      <c r="X245" s="24">
        <v>42.242759999999997</v>
      </c>
      <c r="Y245" s="24">
        <v>42.275261</v>
      </c>
      <c r="Z245" s="24">
        <v>42.304386000000001</v>
      </c>
      <c r="AA245" s="24">
        <v>42.333038000000002</v>
      </c>
      <c r="AB245" s="24">
        <v>42.364108999999999</v>
      </c>
      <c r="AC245" s="24">
        <v>42.391689</v>
      </c>
      <c r="AD245" s="24">
        <v>42.419772999999999</v>
      </c>
      <c r="AE245" s="24">
        <v>42.451000000000001</v>
      </c>
      <c r="AF245" s="24">
        <v>42.481009999999998</v>
      </c>
      <c r="AG245" s="24">
        <v>42.512394</v>
      </c>
      <c r="AH245" s="24">
        <v>42.545723000000002</v>
      </c>
      <c r="AI245" s="24">
        <v>42.579281000000002</v>
      </c>
      <c r="AJ245" s="24">
        <v>42.592747000000003</v>
      </c>
      <c r="AK245" s="25">
        <v>1E-3</v>
      </c>
    </row>
    <row r="246" spans="1:37" ht="15" customHeight="1">
      <c r="A246" s="4" t="s">
        <v>756</v>
      </c>
      <c r="B246" s="24" t="s">
        <v>121</v>
      </c>
      <c r="C246" s="24" t="s">
        <v>757</v>
      </c>
      <c r="D246" s="24" t="s">
        <v>758</v>
      </c>
      <c r="E246" s="24" t="s">
        <v>115</v>
      </c>
      <c r="F246" s="24">
        <v>34.824202999999997</v>
      </c>
      <c r="G246" s="24">
        <v>33.492401000000001</v>
      </c>
      <c r="H246" s="24">
        <v>33.357982999999997</v>
      </c>
      <c r="I246" s="24">
        <v>33.370533000000002</v>
      </c>
      <c r="J246" s="24">
        <v>33.375126000000002</v>
      </c>
      <c r="K246" s="24">
        <v>33.527614999999997</v>
      </c>
      <c r="L246" s="24">
        <v>33.750205999999999</v>
      </c>
      <c r="M246" s="24">
        <v>33.794853000000003</v>
      </c>
      <c r="N246" s="24">
        <v>33.836685000000003</v>
      </c>
      <c r="O246" s="24">
        <v>33.883178999999998</v>
      </c>
      <c r="P246" s="24">
        <v>33.927238000000003</v>
      </c>
      <c r="Q246" s="24">
        <v>33.967601999999999</v>
      </c>
      <c r="R246" s="24">
        <v>34.029567999999998</v>
      </c>
      <c r="S246" s="24">
        <v>34.088355999999997</v>
      </c>
      <c r="T246" s="24">
        <v>34.127056000000003</v>
      </c>
      <c r="U246" s="24">
        <v>34.164909000000002</v>
      </c>
      <c r="V246" s="24">
        <v>34.202567999999999</v>
      </c>
      <c r="W246" s="24">
        <v>34.241301999999997</v>
      </c>
      <c r="X246" s="24">
        <v>34.276164999999999</v>
      </c>
      <c r="Y246" s="24">
        <v>34.314568000000001</v>
      </c>
      <c r="Z246" s="24">
        <v>34.349026000000002</v>
      </c>
      <c r="AA246" s="24">
        <v>34.382461999999997</v>
      </c>
      <c r="AB246" s="24">
        <v>34.417648</v>
      </c>
      <c r="AC246" s="24">
        <v>34.449368</v>
      </c>
      <c r="AD246" s="24">
        <v>34.480972000000001</v>
      </c>
      <c r="AE246" s="24">
        <v>34.515510999999996</v>
      </c>
      <c r="AF246" s="24">
        <v>34.548434999999998</v>
      </c>
      <c r="AG246" s="24">
        <v>34.583443000000003</v>
      </c>
      <c r="AH246" s="24">
        <v>34.619923</v>
      </c>
      <c r="AI246" s="24">
        <v>34.656975000000003</v>
      </c>
      <c r="AJ246" s="24">
        <v>34.673957999999999</v>
      </c>
      <c r="AK246" s="25">
        <v>1E-3</v>
      </c>
    </row>
    <row r="247" spans="1:37" ht="15" customHeight="1">
      <c r="A247" s="4" t="s">
        <v>759</v>
      </c>
      <c r="B247" s="24" t="s">
        <v>125</v>
      </c>
      <c r="C247" s="24" t="s">
        <v>760</v>
      </c>
      <c r="D247" s="24" t="s">
        <v>761</v>
      </c>
      <c r="E247" s="24" t="s">
        <v>115</v>
      </c>
      <c r="F247" s="24">
        <v>32.943778999999999</v>
      </c>
      <c r="G247" s="24">
        <v>34.059105000000002</v>
      </c>
      <c r="H247" s="24">
        <v>33.935684000000002</v>
      </c>
      <c r="I247" s="24">
        <v>33.945239999999998</v>
      </c>
      <c r="J247" s="24">
        <v>33.952250999999997</v>
      </c>
      <c r="K247" s="24">
        <v>34.072693000000001</v>
      </c>
      <c r="L247" s="24">
        <v>34.171565999999999</v>
      </c>
      <c r="M247" s="24">
        <v>34.213138999999998</v>
      </c>
      <c r="N247" s="24">
        <v>34.254989999999999</v>
      </c>
      <c r="O247" s="24">
        <v>34.298949999999998</v>
      </c>
      <c r="P247" s="24">
        <v>34.341408000000001</v>
      </c>
      <c r="Q247" s="24">
        <v>34.380263999999997</v>
      </c>
      <c r="R247" s="24">
        <v>34.440372000000004</v>
      </c>
      <c r="S247" s="24">
        <v>34.494705000000003</v>
      </c>
      <c r="T247" s="24">
        <v>34.529972000000001</v>
      </c>
      <c r="U247" s="24">
        <v>34.564006999999997</v>
      </c>
      <c r="V247" s="24">
        <v>34.597473000000001</v>
      </c>
      <c r="W247" s="24">
        <v>34.632710000000003</v>
      </c>
      <c r="X247" s="24">
        <v>34.66592</v>
      </c>
      <c r="Y247" s="24">
        <v>34.702133000000003</v>
      </c>
      <c r="Z247" s="24">
        <v>34.734608000000001</v>
      </c>
      <c r="AA247" s="24">
        <v>34.766083000000002</v>
      </c>
      <c r="AB247" s="24">
        <v>34.799061000000002</v>
      </c>
      <c r="AC247" s="24">
        <v>34.828850000000003</v>
      </c>
      <c r="AD247" s="24">
        <v>34.858459000000003</v>
      </c>
      <c r="AE247" s="24">
        <v>34.890681999999998</v>
      </c>
      <c r="AF247" s="24">
        <v>34.921424999999999</v>
      </c>
      <c r="AG247" s="24">
        <v>34.954079</v>
      </c>
      <c r="AH247" s="24">
        <v>34.988017999999997</v>
      </c>
      <c r="AI247" s="24">
        <v>35.022480000000002</v>
      </c>
      <c r="AJ247" s="24">
        <v>35.036743000000001</v>
      </c>
      <c r="AK247" s="25">
        <v>1E-3</v>
      </c>
    </row>
    <row r="248" spans="1:37" ht="15" customHeight="1">
      <c r="A248" s="4" t="s">
        <v>762</v>
      </c>
      <c r="B248" s="24" t="s">
        <v>129</v>
      </c>
      <c r="C248" s="24" t="s">
        <v>763</v>
      </c>
      <c r="D248" s="24" t="s">
        <v>764</v>
      </c>
      <c r="E248" s="24" t="s">
        <v>115</v>
      </c>
      <c r="F248" s="24">
        <v>40.305720999999998</v>
      </c>
      <c r="G248" s="24">
        <v>40.163815</v>
      </c>
      <c r="H248" s="24">
        <v>40.032814000000002</v>
      </c>
      <c r="I248" s="24">
        <v>40.023342</v>
      </c>
      <c r="J248" s="24">
        <v>40.021155999999998</v>
      </c>
      <c r="K248" s="24">
        <v>40.160789000000001</v>
      </c>
      <c r="L248" s="24">
        <v>40.283047000000003</v>
      </c>
      <c r="M248" s="24">
        <v>40.318461999999997</v>
      </c>
      <c r="N248" s="24">
        <v>40.351726999999997</v>
      </c>
      <c r="O248" s="24">
        <v>40.388218000000002</v>
      </c>
      <c r="P248" s="24">
        <v>40.423470000000002</v>
      </c>
      <c r="Q248" s="24">
        <v>40.455672999999997</v>
      </c>
      <c r="R248" s="24">
        <v>40.511130999999999</v>
      </c>
      <c r="S248" s="24">
        <v>40.561241000000003</v>
      </c>
      <c r="T248" s="24">
        <v>40.588909000000001</v>
      </c>
      <c r="U248" s="24">
        <v>40.616512</v>
      </c>
      <c r="V248" s="24">
        <v>40.644286999999998</v>
      </c>
      <c r="W248" s="24">
        <v>40.674320000000002</v>
      </c>
      <c r="X248" s="24">
        <v>40.702164000000003</v>
      </c>
      <c r="Y248" s="24">
        <v>40.732711999999999</v>
      </c>
      <c r="Z248" s="24">
        <v>40.760536000000002</v>
      </c>
      <c r="AA248" s="24">
        <v>40.787520999999998</v>
      </c>
      <c r="AB248" s="24">
        <v>40.815868000000002</v>
      </c>
      <c r="AC248" s="24">
        <v>40.841628999999998</v>
      </c>
      <c r="AD248" s="24">
        <v>40.867145999999998</v>
      </c>
      <c r="AE248" s="24">
        <v>40.895000000000003</v>
      </c>
      <c r="AF248" s="24">
        <v>40.921616</v>
      </c>
      <c r="AG248" s="24">
        <v>40.949787000000001</v>
      </c>
      <c r="AH248" s="24">
        <v>40.979168000000001</v>
      </c>
      <c r="AI248" s="24">
        <v>41.008881000000002</v>
      </c>
      <c r="AJ248" s="24">
        <v>41.018332999999998</v>
      </c>
      <c r="AK248" s="25">
        <v>1E-3</v>
      </c>
    </row>
    <row r="249" spans="1:37" ht="15" customHeight="1">
      <c r="A249" s="4" t="s">
        <v>765</v>
      </c>
      <c r="B249" s="24" t="s">
        <v>133</v>
      </c>
      <c r="C249" s="24" t="s">
        <v>766</v>
      </c>
      <c r="D249" s="24" t="s">
        <v>767</v>
      </c>
      <c r="E249" s="24" t="s">
        <v>115</v>
      </c>
      <c r="F249" s="24">
        <v>108.476738</v>
      </c>
      <c r="G249" s="24">
        <v>101.25638600000001</v>
      </c>
      <c r="H249" s="24">
        <v>101.155693</v>
      </c>
      <c r="I249" s="24">
        <v>101.14077</v>
      </c>
      <c r="J249" s="24">
        <v>101.12133799999999</v>
      </c>
      <c r="K249" s="24">
        <v>101.31360599999999</v>
      </c>
      <c r="L249" s="24">
        <v>101.546791</v>
      </c>
      <c r="M249" s="24">
        <v>101.61277800000001</v>
      </c>
      <c r="N249" s="24">
        <v>101.64241</v>
      </c>
      <c r="O249" s="24">
        <v>101.677841</v>
      </c>
      <c r="P249" s="24">
        <v>101.710815</v>
      </c>
      <c r="Q249" s="24">
        <v>101.739227</v>
      </c>
      <c r="R249" s="24">
        <v>101.790924</v>
      </c>
      <c r="S249" s="24">
        <v>101.838058</v>
      </c>
      <c r="T249" s="24">
        <v>101.866257</v>
      </c>
      <c r="U249" s="24">
        <v>101.892532</v>
      </c>
      <c r="V249" s="24">
        <v>101.91799899999999</v>
      </c>
      <c r="W249" s="24">
        <v>101.943893</v>
      </c>
      <c r="X249" s="24">
        <v>101.966499</v>
      </c>
      <c r="Y249" s="24">
        <v>101.99157</v>
      </c>
      <c r="Z249" s="24">
        <v>102.013954</v>
      </c>
      <c r="AA249" s="24">
        <v>102.035988</v>
      </c>
      <c r="AB249" s="24">
        <v>102.05983000000001</v>
      </c>
      <c r="AC249" s="24">
        <v>102.08142100000001</v>
      </c>
      <c r="AD249" s="24">
        <v>102.103043</v>
      </c>
      <c r="AE249" s="24">
        <v>102.126732</v>
      </c>
      <c r="AF249" s="24">
        <v>102.149689</v>
      </c>
      <c r="AG249" s="24">
        <v>102.172905</v>
      </c>
      <c r="AH249" s="24">
        <v>102.19787599999999</v>
      </c>
      <c r="AI249" s="24">
        <v>102.222633</v>
      </c>
      <c r="AJ249" s="24">
        <v>102.226868</v>
      </c>
      <c r="AK249" s="25">
        <v>0</v>
      </c>
    </row>
    <row r="250" spans="1:37" ht="15" customHeight="1">
      <c r="A250" s="4" t="s">
        <v>768</v>
      </c>
      <c r="B250" s="24" t="s">
        <v>137</v>
      </c>
      <c r="C250" s="24" t="s">
        <v>769</v>
      </c>
      <c r="D250" s="24" t="s">
        <v>770</v>
      </c>
      <c r="E250" s="24" t="s">
        <v>115</v>
      </c>
      <c r="F250" s="24">
        <v>31.984848</v>
      </c>
      <c r="G250" s="24">
        <v>33.31353</v>
      </c>
      <c r="H250" s="24">
        <v>33.210709000000001</v>
      </c>
      <c r="I250" s="24">
        <v>33.195816000000001</v>
      </c>
      <c r="J250" s="24">
        <v>33.236542</v>
      </c>
      <c r="K250" s="24">
        <v>33.343699999999998</v>
      </c>
      <c r="L250" s="24">
        <v>33.491622999999997</v>
      </c>
      <c r="M250" s="24">
        <v>33.521388999999999</v>
      </c>
      <c r="N250" s="24">
        <v>33.551127999999999</v>
      </c>
      <c r="O250" s="24">
        <v>33.583736000000002</v>
      </c>
      <c r="P250" s="24">
        <v>33.615859999999998</v>
      </c>
      <c r="Q250" s="24">
        <v>33.646217</v>
      </c>
      <c r="R250" s="24">
        <v>33.696026000000003</v>
      </c>
      <c r="S250" s="24">
        <v>33.741675999999998</v>
      </c>
      <c r="T250" s="24">
        <v>33.767876000000001</v>
      </c>
      <c r="U250" s="24">
        <v>33.792541999999997</v>
      </c>
      <c r="V250" s="24">
        <v>33.817565999999999</v>
      </c>
      <c r="W250" s="24">
        <v>33.843136000000001</v>
      </c>
      <c r="X250" s="24">
        <v>33.866275999999999</v>
      </c>
      <c r="Y250" s="24">
        <v>33.891106000000001</v>
      </c>
      <c r="Z250" s="24">
        <v>33.914065999999998</v>
      </c>
      <c r="AA250" s="24">
        <v>33.936436</v>
      </c>
      <c r="AB250" s="24">
        <v>33.959567999999997</v>
      </c>
      <c r="AC250" s="24">
        <v>33.981056000000002</v>
      </c>
      <c r="AD250" s="24">
        <v>34.002388000000003</v>
      </c>
      <c r="AE250" s="24">
        <v>34.025252999999999</v>
      </c>
      <c r="AF250" s="24">
        <v>34.047237000000003</v>
      </c>
      <c r="AG250" s="24">
        <v>34.070571999999999</v>
      </c>
      <c r="AH250" s="24">
        <v>34.094577999999998</v>
      </c>
      <c r="AI250" s="24">
        <v>34.119056999999998</v>
      </c>
      <c r="AJ250" s="24">
        <v>34.122967000000003</v>
      </c>
      <c r="AK250" s="25">
        <v>1E-3</v>
      </c>
    </row>
    <row r="251" spans="1:37" ht="15" customHeight="1">
      <c r="A251" s="4" t="s">
        <v>771</v>
      </c>
      <c r="B251" s="24" t="s">
        <v>141</v>
      </c>
      <c r="C251" s="24" t="s">
        <v>772</v>
      </c>
      <c r="D251" s="24" t="s">
        <v>773</v>
      </c>
      <c r="E251" s="24" t="s">
        <v>115</v>
      </c>
      <c r="F251" s="24">
        <v>41.026488999999998</v>
      </c>
      <c r="G251" s="24">
        <v>45.141460000000002</v>
      </c>
      <c r="H251" s="24">
        <v>45.026955000000001</v>
      </c>
      <c r="I251" s="24">
        <v>44.992825000000003</v>
      </c>
      <c r="J251" s="24">
        <v>45.001404000000001</v>
      </c>
      <c r="K251" s="24">
        <v>45.111088000000002</v>
      </c>
      <c r="L251" s="24">
        <v>45.255645999999999</v>
      </c>
      <c r="M251" s="24">
        <v>45.273795999999997</v>
      </c>
      <c r="N251" s="24">
        <v>45.294308000000001</v>
      </c>
      <c r="O251" s="24">
        <v>45.317763999999997</v>
      </c>
      <c r="P251" s="24">
        <v>45.341659999999997</v>
      </c>
      <c r="Q251" s="24">
        <v>45.364964000000001</v>
      </c>
      <c r="R251" s="24">
        <v>45.410336000000001</v>
      </c>
      <c r="S251" s="24">
        <v>45.450901000000002</v>
      </c>
      <c r="T251" s="24">
        <v>45.471451000000002</v>
      </c>
      <c r="U251" s="24">
        <v>45.489544000000002</v>
      </c>
      <c r="V251" s="24">
        <v>45.50779</v>
      </c>
      <c r="W251" s="24">
        <v>45.526947</v>
      </c>
      <c r="X251" s="24">
        <v>45.544280999999998</v>
      </c>
      <c r="Y251" s="24">
        <v>45.563087000000003</v>
      </c>
      <c r="Z251" s="24">
        <v>45.580471000000003</v>
      </c>
      <c r="AA251" s="24">
        <v>45.597790000000003</v>
      </c>
      <c r="AB251" s="24">
        <v>45.615890999999998</v>
      </c>
      <c r="AC251" s="24">
        <v>45.633212999999998</v>
      </c>
      <c r="AD251" s="24">
        <v>45.650329999999997</v>
      </c>
      <c r="AE251" s="24">
        <v>45.668674000000003</v>
      </c>
      <c r="AF251" s="24">
        <v>45.686351999999999</v>
      </c>
      <c r="AG251" s="24">
        <v>45.705627</v>
      </c>
      <c r="AH251" s="24">
        <v>45.725090000000002</v>
      </c>
      <c r="AI251" s="24">
        <v>45.745345999999998</v>
      </c>
      <c r="AJ251" s="24">
        <v>45.744774</v>
      </c>
      <c r="AK251" s="25">
        <v>0</v>
      </c>
    </row>
    <row r="252" spans="1:37" ht="15" customHeight="1">
      <c r="A252" s="4" t="s">
        <v>774</v>
      </c>
      <c r="B252" s="24" t="s">
        <v>145</v>
      </c>
      <c r="C252" s="24" t="s">
        <v>775</v>
      </c>
      <c r="D252" s="24" t="s">
        <v>776</v>
      </c>
      <c r="E252" s="24" t="s">
        <v>115</v>
      </c>
      <c r="F252" s="24">
        <v>37.890968000000001</v>
      </c>
      <c r="G252" s="24">
        <v>34.827151999999998</v>
      </c>
      <c r="H252" s="24">
        <v>34.770912000000003</v>
      </c>
      <c r="I252" s="24">
        <v>34.766787999999998</v>
      </c>
      <c r="J252" s="24">
        <v>34.769646000000002</v>
      </c>
      <c r="K252" s="24">
        <v>34.798298000000003</v>
      </c>
      <c r="L252" s="24">
        <v>34.842677999999999</v>
      </c>
      <c r="M252" s="24">
        <v>34.894286999999998</v>
      </c>
      <c r="N252" s="24">
        <v>34.953194000000003</v>
      </c>
      <c r="O252" s="24">
        <v>35.013900999999997</v>
      </c>
      <c r="P252" s="24">
        <v>35.077755000000003</v>
      </c>
      <c r="Q252" s="24">
        <v>35.145778999999997</v>
      </c>
      <c r="R252" s="24">
        <v>35.229664</v>
      </c>
      <c r="S252" s="24">
        <v>35.309437000000003</v>
      </c>
      <c r="T252" s="24">
        <v>35.323692000000001</v>
      </c>
      <c r="U252" s="24">
        <v>35.326526999999999</v>
      </c>
      <c r="V252" s="24">
        <v>35.329490999999997</v>
      </c>
      <c r="W252" s="24">
        <v>35.32938</v>
      </c>
      <c r="X252" s="24">
        <v>35.327880999999998</v>
      </c>
      <c r="Y252" s="24">
        <v>35.326175999999997</v>
      </c>
      <c r="Z252" s="24">
        <v>35.322617000000001</v>
      </c>
      <c r="AA252" s="24">
        <v>35.314590000000003</v>
      </c>
      <c r="AB252" s="24">
        <v>35.309559</v>
      </c>
      <c r="AC252" s="24">
        <v>35.301220000000001</v>
      </c>
      <c r="AD252" s="24">
        <v>35.294083000000001</v>
      </c>
      <c r="AE252" s="24">
        <v>35.289226999999997</v>
      </c>
      <c r="AF252" s="24">
        <v>35.283462999999998</v>
      </c>
      <c r="AG252" s="24">
        <v>35.273871999999997</v>
      </c>
      <c r="AH252" s="24">
        <v>35.269069999999999</v>
      </c>
      <c r="AI252" s="24">
        <v>35.263187000000002</v>
      </c>
      <c r="AJ252" s="24">
        <v>35.252505999999997</v>
      </c>
      <c r="AK252" s="25">
        <v>0</v>
      </c>
    </row>
    <row r="253" spans="1:37" ht="15" customHeight="1">
      <c r="A253" s="4" t="s">
        <v>777</v>
      </c>
      <c r="B253" s="24" t="s">
        <v>149</v>
      </c>
      <c r="C253" s="24" t="s">
        <v>778</v>
      </c>
      <c r="D253" s="24" t="s">
        <v>779</v>
      </c>
      <c r="E253" s="24" t="s">
        <v>115</v>
      </c>
      <c r="F253" s="24">
        <v>43.65287</v>
      </c>
      <c r="G253" s="24">
        <v>41.570950000000003</v>
      </c>
      <c r="H253" s="24">
        <v>41.516865000000003</v>
      </c>
      <c r="I253" s="24">
        <v>41.551830000000002</v>
      </c>
      <c r="J253" s="24">
        <v>41.611046000000002</v>
      </c>
      <c r="K253" s="24">
        <v>41.715614000000002</v>
      </c>
      <c r="L253" s="24">
        <v>41.797569000000003</v>
      </c>
      <c r="M253" s="24">
        <v>41.881053999999999</v>
      </c>
      <c r="N253" s="24">
        <v>41.955627</v>
      </c>
      <c r="O253" s="24">
        <v>42.028267</v>
      </c>
      <c r="P253" s="24">
        <v>42.09901</v>
      </c>
      <c r="Q253" s="24">
        <v>42.167724999999997</v>
      </c>
      <c r="R253" s="24">
        <v>42.250481000000001</v>
      </c>
      <c r="S253" s="24">
        <v>42.326461999999999</v>
      </c>
      <c r="T253" s="24">
        <v>42.339576999999998</v>
      </c>
      <c r="U253" s="24">
        <v>42.341571999999999</v>
      </c>
      <c r="V253" s="24">
        <v>42.344912999999998</v>
      </c>
      <c r="W253" s="24">
        <v>42.347641000000003</v>
      </c>
      <c r="X253" s="24">
        <v>42.348422999999997</v>
      </c>
      <c r="Y253" s="24">
        <v>42.349434000000002</v>
      </c>
      <c r="Z253" s="24">
        <v>42.349949000000002</v>
      </c>
      <c r="AA253" s="24">
        <v>42.349967999999997</v>
      </c>
      <c r="AB253" s="24">
        <v>42.350104999999999</v>
      </c>
      <c r="AC253" s="24">
        <v>42.349628000000003</v>
      </c>
      <c r="AD253" s="24">
        <v>42.348891999999999</v>
      </c>
      <c r="AE253" s="24">
        <v>42.348652000000001</v>
      </c>
      <c r="AF253" s="24">
        <v>42.348339000000003</v>
      </c>
      <c r="AG253" s="24">
        <v>42.349232000000001</v>
      </c>
      <c r="AH253" s="24">
        <v>42.350391000000002</v>
      </c>
      <c r="AI253" s="24">
        <v>42.352122999999999</v>
      </c>
      <c r="AJ253" s="24">
        <v>42.347541999999997</v>
      </c>
      <c r="AK253" s="25">
        <v>1E-3</v>
      </c>
    </row>
    <row r="254" spans="1:37" ht="15" customHeight="1">
      <c r="A254" s="4" t="s">
        <v>780</v>
      </c>
      <c r="B254" s="24" t="s">
        <v>153</v>
      </c>
      <c r="C254" s="24" t="s">
        <v>781</v>
      </c>
      <c r="D254" s="24" t="s">
        <v>782</v>
      </c>
      <c r="E254" s="24" t="s">
        <v>115</v>
      </c>
      <c r="F254" s="24">
        <v>37.960971999999998</v>
      </c>
      <c r="G254" s="24">
        <v>33.700108</v>
      </c>
      <c r="H254" s="24">
        <v>33.683163</v>
      </c>
      <c r="I254" s="24">
        <v>33.845618999999999</v>
      </c>
      <c r="J254" s="24">
        <v>34.011691999999996</v>
      </c>
      <c r="K254" s="24">
        <v>34.242161000000003</v>
      </c>
      <c r="L254" s="24">
        <v>34.391177999999996</v>
      </c>
      <c r="M254" s="24">
        <v>34.538302999999999</v>
      </c>
      <c r="N254" s="24">
        <v>34.694637</v>
      </c>
      <c r="O254" s="24">
        <v>34.813189999999999</v>
      </c>
      <c r="P254" s="24">
        <v>34.910060999999999</v>
      </c>
      <c r="Q254" s="24">
        <v>34.993679</v>
      </c>
      <c r="R254" s="24">
        <v>35.086357</v>
      </c>
      <c r="S254" s="24">
        <v>35.175063999999999</v>
      </c>
      <c r="T254" s="24">
        <v>35.190913999999999</v>
      </c>
      <c r="U254" s="24">
        <v>35.194426999999997</v>
      </c>
      <c r="V254" s="24">
        <v>35.198169999999998</v>
      </c>
      <c r="W254" s="24">
        <v>35.201537999999999</v>
      </c>
      <c r="X254" s="24">
        <v>35.203865</v>
      </c>
      <c r="Y254" s="24">
        <v>35.207588000000001</v>
      </c>
      <c r="Z254" s="24">
        <v>35.210552</v>
      </c>
      <c r="AA254" s="24">
        <v>35.213206999999997</v>
      </c>
      <c r="AB254" s="24">
        <v>35.216498999999999</v>
      </c>
      <c r="AC254" s="24">
        <v>35.218899</v>
      </c>
      <c r="AD254" s="24">
        <v>35.221286999999997</v>
      </c>
      <c r="AE254" s="24">
        <v>35.224575000000002</v>
      </c>
      <c r="AF254" s="24">
        <v>35.227615</v>
      </c>
      <c r="AG254" s="24">
        <v>35.231589999999997</v>
      </c>
      <c r="AH254" s="24">
        <v>35.236041999999998</v>
      </c>
      <c r="AI254" s="24">
        <v>35.240901999999998</v>
      </c>
      <c r="AJ254" s="24">
        <v>35.239445000000003</v>
      </c>
      <c r="AK254" s="25">
        <v>2E-3</v>
      </c>
    </row>
    <row r="255" spans="1:37" ht="15" customHeight="1">
      <c r="A255" s="4" t="s">
        <v>783</v>
      </c>
      <c r="B255" s="24" t="s">
        <v>157</v>
      </c>
      <c r="C255" s="24" t="s">
        <v>784</v>
      </c>
      <c r="D255" s="24" t="s">
        <v>785</v>
      </c>
      <c r="E255" s="24" t="s">
        <v>115</v>
      </c>
      <c r="F255" s="24">
        <v>36.791289999999996</v>
      </c>
      <c r="G255" s="24">
        <v>40.566132000000003</v>
      </c>
      <c r="H255" s="24">
        <v>40.514037999999999</v>
      </c>
      <c r="I255" s="24">
        <v>40.491858999999998</v>
      </c>
      <c r="J255" s="24">
        <v>40.479793999999998</v>
      </c>
      <c r="K255" s="24">
        <v>40.483058999999997</v>
      </c>
      <c r="L255" s="24">
        <v>40.516196999999998</v>
      </c>
      <c r="M255" s="24">
        <v>40.557780999999999</v>
      </c>
      <c r="N255" s="24">
        <v>40.607143000000001</v>
      </c>
      <c r="O255" s="24">
        <v>40.659809000000003</v>
      </c>
      <c r="P255" s="24">
        <v>40.716011000000002</v>
      </c>
      <c r="Q255" s="24">
        <v>40.774723000000002</v>
      </c>
      <c r="R255" s="24">
        <v>40.852660999999998</v>
      </c>
      <c r="S255" s="24">
        <v>40.926651</v>
      </c>
      <c r="T255" s="24">
        <v>40.935004999999997</v>
      </c>
      <c r="U255" s="24">
        <v>40.930439</v>
      </c>
      <c r="V255" s="24">
        <v>40.926945000000003</v>
      </c>
      <c r="W255" s="24">
        <v>40.922718000000003</v>
      </c>
      <c r="X255" s="24">
        <v>40.917335999999999</v>
      </c>
      <c r="Y255" s="24">
        <v>40.911223999999997</v>
      </c>
      <c r="Z255" s="24">
        <v>40.905411000000001</v>
      </c>
      <c r="AA255" s="24">
        <v>40.899222999999999</v>
      </c>
      <c r="AB255" s="24">
        <v>40.892634999999999</v>
      </c>
      <c r="AC255" s="24">
        <v>40.886085999999999</v>
      </c>
      <c r="AD255" s="24">
        <v>40.879550999999999</v>
      </c>
      <c r="AE255" s="24">
        <v>40.872917000000001</v>
      </c>
      <c r="AF255" s="24">
        <v>40.866627000000001</v>
      </c>
      <c r="AG255" s="24">
        <v>40.861195000000002</v>
      </c>
      <c r="AH255" s="24">
        <v>40.855643999999998</v>
      </c>
      <c r="AI255" s="24">
        <v>40.850811</v>
      </c>
      <c r="AJ255" s="24">
        <v>40.839615000000002</v>
      </c>
      <c r="AK255" s="25">
        <v>0</v>
      </c>
    </row>
    <row r="256" spans="1:37" ht="15" customHeight="1">
      <c r="A256" s="4" t="s">
        <v>786</v>
      </c>
      <c r="B256" s="24" t="s">
        <v>160</v>
      </c>
      <c r="C256" s="24" t="s">
        <v>787</v>
      </c>
      <c r="D256" s="24" t="s">
        <v>788</v>
      </c>
      <c r="E256" s="24" t="s">
        <v>115</v>
      </c>
      <c r="F256" s="24">
        <v>40.946739000000001</v>
      </c>
      <c r="G256" s="24">
        <v>46.684998</v>
      </c>
      <c r="H256" s="24">
        <v>46.625988</v>
      </c>
      <c r="I256" s="24">
        <v>46.61636</v>
      </c>
      <c r="J256" s="24">
        <v>46.617080999999999</v>
      </c>
      <c r="K256" s="24">
        <v>46.634697000000003</v>
      </c>
      <c r="L256" s="24">
        <v>46.674702000000003</v>
      </c>
      <c r="M256" s="24">
        <v>46.723205999999998</v>
      </c>
      <c r="N256" s="24">
        <v>46.779223999999999</v>
      </c>
      <c r="O256" s="24">
        <v>46.838127</v>
      </c>
      <c r="P256" s="24">
        <v>46.899529000000001</v>
      </c>
      <c r="Q256" s="24">
        <v>46.962521000000002</v>
      </c>
      <c r="R256" s="24">
        <v>47.042628999999998</v>
      </c>
      <c r="S256" s="24">
        <v>47.118698000000002</v>
      </c>
      <c r="T256" s="24">
        <v>47.129218999999999</v>
      </c>
      <c r="U256" s="24">
        <v>47.127811000000001</v>
      </c>
      <c r="V256" s="24">
        <v>47.127696999999998</v>
      </c>
      <c r="W256" s="24">
        <v>47.126719999999999</v>
      </c>
      <c r="X256" s="24">
        <v>47.124263999999997</v>
      </c>
      <c r="Y256" s="24">
        <v>47.121231000000002</v>
      </c>
      <c r="Z256" s="24">
        <v>47.117882000000002</v>
      </c>
      <c r="AA256" s="24">
        <v>47.114178000000003</v>
      </c>
      <c r="AB256" s="24">
        <v>47.110579999999999</v>
      </c>
      <c r="AC256" s="24">
        <v>47.106681999999999</v>
      </c>
      <c r="AD256" s="24">
        <v>47.102814000000002</v>
      </c>
      <c r="AE256" s="24">
        <v>47.099120999999997</v>
      </c>
      <c r="AF256" s="24">
        <v>47.095576999999999</v>
      </c>
      <c r="AG256" s="24">
        <v>47.092899000000003</v>
      </c>
      <c r="AH256" s="24">
        <v>47.090431000000002</v>
      </c>
      <c r="AI256" s="24">
        <v>47.088379000000003</v>
      </c>
      <c r="AJ256" s="24">
        <v>47.080002</v>
      </c>
      <c r="AK256" s="25">
        <v>0</v>
      </c>
    </row>
    <row r="257" spans="1:37" ht="15" customHeight="1">
      <c r="B257" s="24" t="s">
        <v>163</v>
      </c>
      <c r="C257" s="24" t="s">
        <v>789</v>
      </c>
      <c r="D257" s="24" t="s">
        <v>790</v>
      </c>
      <c r="E257" s="24" t="s">
        <v>115</v>
      </c>
      <c r="F257" s="24">
        <v>68.516555999999994</v>
      </c>
      <c r="G257" s="24">
        <v>66.596969999999999</v>
      </c>
      <c r="H257" s="24">
        <v>66.522514000000001</v>
      </c>
      <c r="I257" s="24">
        <v>66.539237999999997</v>
      </c>
      <c r="J257" s="24">
        <v>66.563438000000005</v>
      </c>
      <c r="K257" s="24">
        <v>66.588172999999998</v>
      </c>
      <c r="L257" s="24">
        <v>66.634963999999997</v>
      </c>
      <c r="M257" s="24">
        <v>66.691399000000004</v>
      </c>
      <c r="N257" s="24">
        <v>66.757194999999996</v>
      </c>
      <c r="O257" s="24">
        <v>66.821647999999996</v>
      </c>
      <c r="P257" s="24">
        <v>66.885604999999998</v>
      </c>
      <c r="Q257" s="24">
        <v>66.950339999999997</v>
      </c>
      <c r="R257" s="24">
        <v>67.033157000000003</v>
      </c>
      <c r="S257" s="24">
        <v>67.118195</v>
      </c>
      <c r="T257" s="24">
        <v>67.130584999999996</v>
      </c>
      <c r="U257" s="24">
        <v>67.130332999999993</v>
      </c>
      <c r="V257" s="24">
        <v>67.131882000000004</v>
      </c>
      <c r="W257" s="24">
        <v>67.132323999999997</v>
      </c>
      <c r="X257" s="24">
        <v>67.130127000000002</v>
      </c>
      <c r="Y257" s="24">
        <v>67.126700999999997</v>
      </c>
      <c r="Z257" s="24">
        <v>67.123671999999999</v>
      </c>
      <c r="AA257" s="24">
        <v>67.120307999999994</v>
      </c>
      <c r="AB257" s="24">
        <v>67.116073999999998</v>
      </c>
      <c r="AC257" s="24">
        <v>67.112189999999998</v>
      </c>
      <c r="AD257" s="24">
        <v>67.107474999999994</v>
      </c>
      <c r="AE257" s="24">
        <v>67.102210999999997</v>
      </c>
      <c r="AF257" s="24">
        <v>67.097358999999997</v>
      </c>
      <c r="AG257" s="24">
        <v>67.094414</v>
      </c>
      <c r="AH257" s="24">
        <v>67.090637000000001</v>
      </c>
      <c r="AI257" s="24">
        <v>67.088058000000004</v>
      </c>
      <c r="AJ257" s="24">
        <v>67.078879999999998</v>
      </c>
      <c r="AK257" s="25">
        <v>0</v>
      </c>
    </row>
    <row r="258" spans="1:37" ht="15" customHeight="1">
      <c r="B258" s="24" t="s">
        <v>166</v>
      </c>
      <c r="C258" s="24" t="s">
        <v>791</v>
      </c>
      <c r="D258" s="24" t="s">
        <v>792</v>
      </c>
      <c r="E258" s="24" t="s">
        <v>115</v>
      </c>
      <c r="F258" s="24">
        <v>35.993552999999999</v>
      </c>
      <c r="G258" s="24">
        <v>34.315894999999998</v>
      </c>
      <c r="H258" s="24">
        <v>34.267432999999997</v>
      </c>
      <c r="I258" s="24">
        <v>34.318710000000003</v>
      </c>
      <c r="J258" s="24">
        <v>34.371479000000001</v>
      </c>
      <c r="K258" s="24">
        <v>34.443480999999998</v>
      </c>
      <c r="L258" s="24">
        <v>34.514515000000003</v>
      </c>
      <c r="M258" s="24">
        <v>34.590229000000001</v>
      </c>
      <c r="N258" s="24">
        <v>34.674827999999998</v>
      </c>
      <c r="O258" s="24">
        <v>34.759304</v>
      </c>
      <c r="P258" s="24">
        <v>34.840546000000003</v>
      </c>
      <c r="Q258" s="24">
        <v>34.919659000000003</v>
      </c>
      <c r="R258" s="24">
        <v>35.016029000000003</v>
      </c>
      <c r="S258" s="24">
        <v>35.108021000000001</v>
      </c>
      <c r="T258" s="24">
        <v>35.133408000000003</v>
      </c>
      <c r="U258" s="24">
        <v>35.146194000000001</v>
      </c>
      <c r="V258" s="24">
        <v>35.160151999999997</v>
      </c>
      <c r="W258" s="24">
        <v>35.172504000000004</v>
      </c>
      <c r="X258" s="24">
        <v>35.181846999999998</v>
      </c>
      <c r="Y258" s="24">
        <v>35.191764999999997</v>
      </c>
      <c r="Z258" s="24">
        <v>35.200142</v>
      </c>
      <c r="AA258" s="24">
        <v>35.207439000000001</v>
      </c>
      <c r="AB258" s="24">
        <v>35.214832000000001</v>
      </c>
      <c r="AC258" s="24">
        <v>35.220725999999999</v>
      </c>
      <c r="AD258" s="24">
        <v>35.226165999999999</v>
      </c>
      <c r="AE258" s="24">
        <v>35.232258000000002</v>
      </c>
      <c r="AF258" s="24">
        <v>35.237900000000003</v>
      </c>
      <c r="AG258" s="24">
        <v>35.244911000000002</v>
      </c>
      <c r="AH258" s="24">
        <v>35.252223999999998</v>
      </c>
      <c r="AI258" s="24">
        <v>35.260109</v>
      </c>
      <c r="AJ258" s="24">
        <v>35.261578</v>
      </c>
      <c r="AK258" s="25">
        <v>1E-3</v>
      </c>
    </row>
    <row r="259" spans="1:37" ht="15" customHeight="1">
      <c r="A259" s="4" t="s">
        <v>793</v>
      </c>
      <c r="B259" s="24" t="s">
        <v>169</v>
      </c>
      <c r="C259" s="24" t="s">
        <v>794</v>
      </c>
      <c r="D259" s="24" t="s">
        <v>795</v>
      </c>
      <c r="E259" s="24" t="s">
        <v>115</v>
      </c>
      <c r="F259" s="24">
        <v>48.994880999999999</v>
      </c>
      <c r="G259" s="24">
        <v>47.657691999999997</v>
      </c>
      <c r="H259" s="24">
        <v>47.582146000000002</v>
      </c>
      <c r="I259" s="24">
        <v>47.596088000000002</v>
      </c>
      <c r="J259" s="24">
        <v>47.604961000000003</v>
      </c>
      <c r="K259" s="24">
        <v>47.671599999999998</v>
      </c>
      <c r="L259" s="24">
        <v>47.739376</v>
      </c>
      <c r="M259" s="24">
        <v>47.811717999999999</v>
      </c>
      <c r="N259" s="24">
        <v>47.888095999999997</v>
      </c>
      <c r="O259" s="24">
        <v>47.961669999999998</v>
      </c>
      <c r="P259" s="24">
        <v>48.034911999999998</v>
      </c>
      <c r="Q259" s="24">
        <v>48.107757999999997</v>
      </c>
      <c r="R259" s="24">
        <v>48.200836000000002</v>
      </c>
      <c r="S259" s="24">
        <v>48.289532000000001</v>
      </c>
      <c r="T259" s="24">
        <v>48.312607</v>
      </c>
      <c r="U259" s="24">
        <v>48.323650000000001</v>
      </c>
      <c r="V259" s="24">
        <v>48.335299999999997</v>
      </c>
      <c r="W259" s="24">
        <v>48.347031000000001</v>
      </c>
      <c r="X259" s="24">
        <v>48.355293000000003</v>
      </c>
      <c r="Y259" s="24">
        <v>48.363715999999997</v>
      </c>
      <c r="Z259" s="24">
        <v>48.370528999999998</v>
      </c>
      <c r="AA259" s="24">
        <v>48.376503</v>
      </c>
      <c r="AB259" s="24">
        <v>48.382603000000003</v>
      </c>
      <c r="AC259" s="24">
        <v>48.387301999999998</v>
      </c>
      <c r="AD259" s="24">
        <v>48.391387999999999</v>
      </c>
      <c r="AE259" s="24">
        <v>48.396296999999997</v>
      </c>
      <c r="AF259" s="24">
        <v>48.400481999999997</v>
      </c>
      <c r="AG259" s="24">
        <v>48.404808000000003</v>
      </c>
      <c r="AH259" s="24">
        <v>48.410511</v>
      </c>
      <c r="AI259" s="24">
        <v>48.416339999999998</v>
      </c>
      <c r="AJ259" s="24">
        <v>48.415999999999997</v>
      </c>
      <c r="AK259" s="25">
        <v>1E-3</v>
      </c>
    </row>
    <row r="260" spans="1:37" ht="15" customHeight="1">
      <c r="A260" s="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5"/>
    </row>
    <row r="261" spans="1:37" ht="15" customHeight="1">
      <c r="A261" s="4" t="s">
        <v>796</v>
      </c>
      <c r="B261" s="28" t="s">
        <v>797</v>
      </c>
      <c r="C261" s="24"/>
      <c r="D261" s="24" t="s">
        <v>798</v>
      </c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</row>
    <row r="262" spans="1:37" ht="15" customHeight="1">
      <c r="A262" s="4" t="s">
        <v>799</v>
      </c>
      <c r="B262" s="24" t="s">
        <v>112</v>
      </c>
      <c r="C262" s="24" t="s">
        <v>800</v>
      </c>
      <c r="D262" s="24" t="s">
        <v>801</v>
      </c>
      <c r="E262" s="24" t="s">
        <v>115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AE262" s="24">
        <v>0</v>
      </c>
      <c r="AF262" s="24">
        <v>0</v>
      </c>
      <c r="AG262" s="24">
        <v>0</v>
      </c>
      <c r="AH262" s="24">
        <v>0</v>
      </c>
      <c r="AI262" s="24">
        <v>0</v>
      </c>
      <c r="AJ262" s="24">
        <v>0</v>
      </c>
      <c r="AK262" s="26" t="s">
        <v>178</v>
      </c>
    </row>
    <row r="263" spans="1:37" ht="15" customHeight="1">
      <c r="B263" s="24" t="s">
        <v>117</v>
      </c>
      <c r="C263" s="24" t="s">
        <v>802</v>
      </c>
      <c r="D263" s="24" t="s">
        <v>803</v>
      </c>
      <c r="E263" s="24" t="s">
        <v>115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4">
        <v>0</v>
      </c>
      <c r="AK263" s="26" t="s">
        <v>178</v>
      </c>
    </row>
    <row r="264" spans="1:37" ht="15" customHeight="1">
      <c r="B264" s="24" t="s">
        <v>121</v>
      </c>
      <c r="C264" s="24" t="s">
        <v>804</v>
      </c>
      <c r="D264" s="24" t="s">
        <v>805</v>
      </c>
      <c r="E264" s="24" t="s">
        <v>115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4">
        <v>0</v>
      </c>
      <c r="AK264" s="26" t="s">
        <v>178</v>
      </c>
    </row>
    <row r="265" spans="1:37" ht="15" customHeight="1">
      <c r="B265" s="24" t="s">
        <v>125</v>
      </c>
      <c r="C265" s="24" t="s">
        <v>806</v>
      </c>
      <c r="D265" s="24" t="s">
        <v>807</v>
      </c>
      <c r="E265" s="24" t="s">
        <v>115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4">
        <v>0</v>
      </c>
      <c r="AK265" s="26" t="s">
        <v>178</v>
      </c>
    </row>
    <row r="266" spans="1:37" ht="15" customHeight="1">
      <c r="B266" s="24" t="s">
        <v>129</v>
      </c>
      <c r="C266" s="24" t="s">
        <v>808</v>
      </c>
      <c r="D266" s="24" t="s">
        <v>809</v>
      </c>
      <c r="E266" s="24" t="s">
        <v>115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  <c r="AK266" s="26" t="s">
        <v>178</v>
      </c>
    </row>
    <row r="267" spans="1:37" ht="15" customHeight="1">
      <c r="B267" s="24" t="s">
        <v>133</v>
      </c>
      <c r="C267" s="24" t="s">
        <v>810</v>
      </c>
      <c r="D267" s="24" t="s">
        <v>811</v>
      </c>
      <c r="E267" s="24" t="s">
        <v>115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4">
        <v>0</v>
      </c>
      <c r="AK267" s="26" t="s">
        <v>178</v>
      </c>
    </row>
    <row r="268" spans="1:37" ht="15" customHeight="1">
      <c r="B268" s="24" t="s">
        <v>137</v>
      </c>
      <c r="C268" s="24" t="s">
        <v>812</v>
      </c>
      <c r="D268" s="24" t="s">
        <v>813</v>
      </c>
      <c r="E268" s="24" t="s">
        <v>115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AE268" s="24">
        <v>0</v>
      </c>
      <c r="AF268" s="24">
        <v>0</v>
      </c>
      <c r="AG268" s="24">
        <v>0</v>
      </c>
      <c r="AH268" s="24">
        <v>0</v>
      </c>
      <c r="AI268" s="24">
        <v>0</v>
      </c>
      <c r="AJ268" s="24">
        <v>0</v>
      </c>
      <c r="AK268" s="26" t="s">
        <v>178</v>
      </c>
    </row>
    <row r="269" spans="1:37" ht="15" customHeight="1">
      <c r="B269" s="24" t="s">
        <v>141</v>
      </c>
      <c r="C269" s="24" t="s">
        <v>814</v>
      </c>
      <c r="D269" s="24" t="s">
        <v>815</v>
      </c>
      <c r="E269" s="24" t="s">
        <v>115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AE269" s="24">
        <v>0</v>
      </c>
      <c r="AF269" s="24">
        <v>0</v>
      </c>
      <c r="AG269" s="24">
        <v>0</v>
      </c>
      <c r="AH269" s="24">
        <v>0</v>
      </c>
      <c r="AI269" s="24">
        <v>0</v>
      </c>
      <c r="AJ269" s="24">
        <v>0</v>
      </c>
      <c r="AK269" s="26" t="s">
        <v>178</v>
      </c>
    </row>
    <row r="270" spans="1:37" ht="15" customHeight="1">
      <c r="B270" s="24" t="s">
        <v>145</v>
      </c>
      <c r="C270" s="24" t="s">
        <v>816</v>
      </c>
      <c r="D270" s="24" t="s">
        <v>817</v>
      </c>
      <c r="E270" s="24" t="s">
        <v>115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AE270" s="24">
        <v>0</v>
      </c>
      <c r="AF270" s="24">
        <v>0</v>
      </c>
      <c r="AG270" s="24">
        <v>0</v>
      </c>
      <c r="AH270" s="24">
        <v>0</v>
      </c>
      <c r="AI270" s="24">
        <v>0</v>
      </c>
      <c r="AJ270" s="24">
        <v>0</v>
      </c>
      <c r="AK270" s="26" t="s">
        <v>178</v>
      </c>
    </row>
    <row r="271" spans="1:37" ht="15" customHeight="1">
      <c r="B271" s="24" t="s">
        <v>149</v>
      </c>
      <c r="C271" s="24" t="s">
        <v>818</v>
      </c>
      <c r="D271" s="24" t="s">
        <v>819</v>
      </c>
      <c r="E271" s="24" t="s">
        <v>115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4">
        <v>0</v>
      </c>
      <c r="AK271" s="26" t="s">
        <v>178</v>
      </c>
    </row>
    <row r="272" spans="1:37" ht="15" customHeight="1">
      <c r="B272" s="24" t="s">
        <v>153</v>
      </c>
      <c r="C272" s="24" t="s">
        <v>820</v>
      </c>
      <c r="D272" s="24" t="s">
        <v>821</v>
      </c>
      <c r="E272" s="24" t="s">
        <v>115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  <c r="AK272" s="26" t="s">
        <v>178</v>
      </c>
    </row>
    <row r="273" spans="2:37" ht="15" customHeight="1">
      <c r="B273" s="24" t="s">
        <v>157</v>
      </c>
      <c r="C273" s="24" t="s">
        <v>822</v>
      </c>
      <c r="D273" s="24" t="s">
        <v>823</v>
      </c>
      <c r="E273" s="24" t="s">
        <v>115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  <c r="AK273" s="26" t="s">
        <v>178</v>
      </c>
    </row>
    <row r="274" spans="2:37" ht="15" customHeight="1">
      <c r="B274" s="24" t="s">
        <v>160</v>
      </c>
      <c r="C274" s="24" t="s">
        <v>824</v>
      </c>
      <c r="D274" s="24" t="s">
        <v>825</v>
      </c>
      <c r="E274" s="24" t="s">
        <v>115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4">
        <v>0</v>
      </c>
      <c r="AK274" s="26" t="s">
        <v>178</v>
      </c>
    </row>
    <row r="275" spans="2:37" ht="15" customHeight="1">
      <c r="B275" s="24" t="s">
        <v>163</v>
      </c>
      <c r="C275" s="24" t="s">
        <v>826</v>
      </c>
      <c r="D275" s="24" t="s">
        <v>827</v>
      </c>
      <c r="E275" s="24" t="s">
        <v>115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  <c r="AK275" s="26" t="s">
        <v>178</v>
      </c>
    </row>
    <row r="276" spans="2:37" ht="15" customHeight="1">
      <c r="B276" s="24" t="s">
        <v>166</v>
      </c>
      <c r="C276" s="24" t="s">
        <v>828</v>
      </c>
      <c r="D276" s="24" t="s">
        <v>829</v>
      </c>
      <c r="E276" s="24" t="s">
        <v>115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  <c r="AK276" s="26" t="s">
        <v>178</v>
      </c>
    </row>
    <row r="277" spans="2:37" ht="15" customHeight="1">
      <c r="B277" s="24" t="s">
        <v>169</v>
      </c>
      <c r="C277" s="24" t="s">
        <v>830</v>
      </c>
      <c r="D277" s="24" t="s">
        <v>831</v>
      </c>
      <c r="E277" s="24" t="s">
        <v>115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0</v>
      </c>
      <c r="AF277" s="24">
        <v>0</v>
      </c>
      <c r="AG277" s="24">
        <v>0</v>
      </c>
      <c r="AH277" s="24">
        <v>0</v>
      </c>
      <c r="AI277" s="24">
        <v>0</v>
      </c>
      <c r="AJ277" s="24">
        <v>0</v>
      </c>
      <c r="AK277" s="26" t="s">
        <v>178</v>
      </c>
    </row>
    <row r="278" spans="2:37" ht="15" customHeight="1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6"/>
    </row>
    <row r="279" spans="2:37" ht="15" customHeight="1">
      <c r="B279" s="27" t="s">
        <v>832</v>
      </c>
      <c r="C279" s="24"/>
      <c r="D279" s="24" t="s">
        <v>833</v>
      </c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</row>
    <row r="280" spans="2:37" ht="15" customHeight="1">
      <c r="B280" s="24" t="s">
        <v>112</v>
      </c>
      <c r="C280" s="24" t="s">
        <v>834</v>
      </c>
      <c r="D280" s="24" t="s">
        <v>835</v>
      </c>
      <c r="E280" s="24" t="s">
        <v>115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4">
        <v>0</v>
      </c>
      <c r="AK280" s="26" t="s">
        <v>178</v>
      </c>
    </row>
    <row r="281" spans="2:37" ht="15" customHeight="1">
      <c r="B281" s="24" t="s">
        <v>117</v>
      </c>
      <c r="C281" s="24" t="s">
        <v>836</v>
      </c>
      <c r="D281" s="24" t="s">
        <v>837</v>
      </c>
      <c r="E281" s="24" t="s">
        <v>115</v>
      </c>
      <c r="F281" s="24">
        <v>88.172400999999994</v>
      </c>
      <c r="G281" s="24">
        <v>82.104659999999996</v>
      </c>
      <c r="H281" s="24">
        <v>80.516250999999997</v>
      </c>
      <c r="I281" s="24">
        <v>79.072945000000004</v>
      </c>
      <c r="J281" s="24">
        <v>77.509369000000007</v>
      </c>
      <c r="K281" s="24">
        <v>76.012000999999998</v>
      </c>
      <c r="L281" s="24">
        <v>74.505852000000004</v>
      </c>
      <c r="M281" s="24">
        <v>73.333679000000004</v>
      </c>
      <c r="N281" s="24">
        <v>72.181396000000007</v>
      </c>
      <c r="O281" s="24">
        <v>71.087952000000001</v>
      </c>
      <c r="P281" s="24">
        <v>70.044974999999994</v>
      </c>
      <c r="Q281" s="24">
        <v>69.048057999999997</v>
      </c>
      <c r="R281" s="24">
        <v>68.098151999999999</v>
      </c>
      <c r="S281" s="24">
        <v>67.193191999999996</v>
      </c>
      <c r="T281" s="24">
        <v>66.306708999999998</v>
      </c>
      <c r="U281" s="24">
        <v>65.456901999999999</v>
      </c>
      <c r="V281" s="24">
        <v>64.646338999999998</v>
      </c>
      <c r="W281" s="24">
        <v>63.872478000000001</v>
      </c>
      <c r="X281" s="24">
        <v>63.135528999999998</v>
      </c>
      <c r="Y281" s="24">
        <v>62.433757999999997</v>
      </c>
      <c r="Z281" s="24">
        <v>61.764499999999998</v>
      </c>
      <c r="AA281" s="24">
        <v>61.125584000000003</v>
      </c>
      <c r="AB281" s="24">
        <v>60.516953000000001</v>
      </c>
      <c r="AC281" s="24">
        <v>59.936152999999997</v>
      </c>
      <c r="AD281" s="24">
        <v>59.383105999999998</v>
      </c>
      <c r="AE281" s="24">
        <v>58.856743000000002</v>
      </c>
      <c r="AF281" s="24">
        <v>58.355201999999998</v>
      </c>
      <c r="AG281" s="24">
        <v>57.876812000000001</v>
      </c>
      <c r="AH281" s="24">
        <v>57.421290999999997</v>
      </c>
      <c r="AI281" s="24">
        <v>56.987071999999998</v>
      </c>
      <c r="AJ281" s="24">
        <v>56.552371999999998</v>
      </c>
      <c r="AK281" s="25">
        <v>-1.2999999999999999E-2</v>
      </c>
    </row>
    <row r="282" spans="2:37" ht="15" customHeight="1">
      <c r="B282" s="24" t="s">
        <v>121</v>
      </c>
      <c r="C282" s="24" t="s">
        <v>838</v>
      </c>
      <c r="D282" s="24" t="s">
        <v>839</v>
      </c>
      <c r="E282" s="24" t="s">
        <v>115</v>
      </c>
      <c r="F282" s="24">
        <v>74.783653000000001</v>
      </c>
      <c r="G282" s="24">
        <v>75.194198999999998</v>
      </c>
      <c r="H282" s="24">
        <v>73.514060999999998</v>
      </c>
      <c r="I282" s="24">
        <v>72.020820999999998</v>
      </c>
      <c r="J282" s="24">
        <v>70.581801999999996</v>
      </c>
      <c r="K282" s="24">
        <v>69.163223000000002</v>
      </c>
      <c r="L282" s="24">
        <v>67.732697000000002</v>
      </c>
      <c r="M282" s="24">
        <v>66.487465</v>
      </c>
      <c r="N282" s="24">
        <v>65.299553000000003</v>
      </c>
      <c r="O282" s="24">
        <v>64.167755</v>
      </c>
      <c r="P282" s="24">
        <v>63.089123000000001</v>
      </c>
      <c r="Q282" s="24">
        <v>62.060833000000002</v>
      </c>
      <c r="R282" s="24">
        <v>61.080956</v>
      </c>
      <c r="S282" s="24">
        <v>60.147208999999997</v>
      </c>
      <c r="T282" s="24">
        <v>59.233944000000001</v>
      </c>
      <c r="U282" s="24">
        <v>58.358874999999998</v>
      </c>
      <c r="V282" s="24">
        <v>57.524422000000001</v>
      </c>
      <c r="W282" s="24">
        <v>56.728912000000001</v>
      </c>
      <c r="X282" s="24">
        <v>55.969849000000004</v>
      </c>
      <c r="Y282" s="24">
        <v>55.245795999999999</v>
      </c>
      <c r="Z282" s="24">
        <v>54.555183</v>
      </c>
      <c r="AA282" s="24">
        <v>53.89658</v>
      </c>
      <c r="AB282" s="24">
        <v>53.268402000000002</v>
      </c>
      <c r="AC282" s="24">
        <v>52.669452999999997</v>
      </c>
      <c r="AD282" s="24">
        <v>52.098370000000003</v>
      </c>
      <c r="AE282" s="24">
        <v>51.553908999999997</v>
      </c>
      <c r="AF282" s="24">
        <v>51.034824</v>
      </c>
      <c r="AG282" s="24">
        <v>50.540100000000002</v>
      </c>
      <c r="AH282" s="24">
        <v>50.068522999999999</v>
      </c>
      <c r="AI282" s="24">
        <v>49.619171000000001</v>
      </c>
      <c r="AJ282" s="24">
        <v>49.169899000000001</v>
      </c>
      <c r="AK282" s="25">
        <v>-1.4999999999999999E-2</v>
      </c>
    </row>
    <row r="283" spans="2:37" ht="15" customHeight="1">
      <c r="B283" s="24" t="s">
        <v>125</v>
      </c>
      <c r="C283" s="24" t="s">
        <v>840</v>
      </c>
      <c r="D283" s="24" t="s">
        <v>841</v>
      </c>
      <c r="E283" s="24" t="s">
        <v>115</v>
      </c>
      <c r="F283" s="24">
        <v>73.265236000000002</v>
      </c>
      <c r="G283" s="24">
        <v>74.340462000000002</v>
      </c>
      <c r="H283" s="24">
        <v>72.706496999999999</v>
      </c>
      <c r="I283" s="24">
        <v>71.252335000000002</v>
      </c>
      <c r="J283" s="24">
        <v>69.833374000000006</v>
      </c>
      <c r="K283" s="24">
        <v>68.331017000000003</v>
      </c>
      <c r="L283" s="24">
        <v>67.023887999999999</v>
      </c>
      <c r="M283" s="24">
        <v>65.823097000000004</v>
      </c>
      <c r="N283" s="24">
        <v>64.673935</v>
      </c>
      <c r="O283" s="24">
        <v>63.582408999999998</v>
      </c>
      <c r="P283" s="24">
        <v>62.541767</v>
      </c>
      <c r="Q283" s="24">
        <v>61.549579999999999</v>
      </c>
      <c r="R283" s="24">
        <v>60.604495999999997</v>
      </c>
      <c r="S283" s="24">
        <v>59.703479999999999</v>
      </c>
      <c r="T283" s="24">
        <v>58.820698</v>
      </c>
      <c r="U283" s="24">
        <v>57.974894999999997</v>
      </c>
      <c r="V283" s="24">
        <v>57.168571</v>
      </c>
      <c r="W283" s="24">
        <v>56.400139000000003</v>
      </c>
      <c r="X283" s="24">
        <v>55.667473000000001</v>
      </c>
      <c r="Y283" s="24">
        <v>54.968899</v>
      </c>
      <c r="Z283" s="24">
        <v>54.302703999999999</v>
      </c>
      <c r="AA283" s="24">
        <v>53.667343000000002</v>
      </c>
      <c r="AB283" s="24">
        <v>53.061562000000002</v>
      </c>
      <c r="AC283" s="24">
        <v>52.483994000000003</v>
      </c>
      <c r="AD283" s="24">
        <v>51.933449000000003</v>
      </c>
      <c r="AE283" s="24">
        <v>51.408676</v>
      </c>
      <c r="AF283" s="24">
        <v>50.908473999999998</v>
      </c>
      <c r="AG283" s="24">
        <v>50.431721000000003</v>
      </c>
      <c r="AH283" s="24">
        <v>49.977364000000001</v>
      </c>
      <c r="AI283" s="24">
        <v>49.544421999999997</v>
      </c>
      <c r="AJ283" s="24">
        <v>49.110805999999997</v>
      </c>
      <c r="AK283" s="25">
        <v>-1.4E-2</v>
      </c>
    </row>
    <row r="284" spans="2:37" ht="15" customHeight="1">
      <c r="B284" s="24" t="s">
        <v>129</v>
      </c>
      <c r="C284" s="24" t="s">
        <v>842</v>
      </c>
      <c r="D284" s="24" t="s">
        <v>843</v>
      </c>
      <c r="E284" s="24" t="s">
        <v>115</v>
      </c>
      <c r="F284" s="24">
        <v>83.906943999999996</v>
      </c>
      <c r="G284" s="24">
        <v>83.371314999999996</v>
      </c>
      <c r="H284" s="24">
        <v>81.590873999999999</v>
      </c>
      <c r="I284" s="24">
        <v>80.006293999999997</v>
      </c>
      <c r="J284" s="24">
        <v>78.407737999999995</v>
      </c>
      <c r="K284" s="24">
        <v>76.744872999999998</v>
      </c>
      <c r="L284" s="24">
        <v>75.293541000000005</v>
      </c>
      <c r="M284" s="24">
        <v>73.986671000000001</v>
      </c>
      <c r="N284" s="24">
        <v>72.725662</v>
      </c>
      <c r="O284" s="24">
        <v>71.531113000000005</v>
      </c>
      <c r="P284" s="24">
        <v>70.391479000000004</v>
      </c>
      <c r="Q284" s="24">
        <v>69.304885999999996</v>
      </c>
      <c r="R284" s="24">
        <v>68.269454999999994</v>
      </c>
      <c r="S284" s="24">
        <v>67.281548000000001</v>
      </c>
      <c r="T284" s="24">
        <v>66.316406000000001</v>
      </c>
      <c r="U284" s="24">
        <v>65.393028000000001</v>
      </c>
      <c r="V284" s="24">
        <v>64.512450999999999</v>
      </c>
      <c r="W284" s="24">
        <v>63.671523999999998</v>
      </c>
      <c r="X284" s="24">
        <v>62.870280999999999</v>
      </c>
      <c r="Y284" s="24">
        <v>62.106636000000002</v>
      </c>
      <c r="Z284" s="24">
        <v>61.377972</v>
      </c>
      <c r="AA284" s="24">
        <v>60.683075000000002</v>
      </c>
      <c r="AB284" s="24">
        <v>60.020859000000002</v>
      </c>
      <c r="AC284" s="24">
        <v>59.389136999999998</v>
      </c>
      <c r="AD284" s="24">
        <v>58.787070999999997</v>
      </c>
      <c r="AE284" s="24">
        <v>58.213264000000002</v>
      </c>
      <c r="AF284" s="24">
        <v>57.666263999999998</v>
      </c>
      <c r="AG284" s="24">
        <v>57.144089000000001</v>
      </c>
      <c r="AH284" s="24">
        <v>56.647015000000003</v>
      </c>
      <c r="AI284" s="24">
        <v>56.172942999999997</v>
      </c>
      <c r="AJ284" s="24">
        <v>55.701607000000003</v>
      </c>
      <c r="AK284" s="25">
        <v>-1.4E-2</v>
      </c>
    </row>
    <row r="285" spans="2:37" ht="15" customHeight="1">
      <c r="B285" s="24" t="s">
        <v>133</v>
      </c>
      <c r="C285" s="24" t="s">
        <v>844</v>
      </c>
      <c r="D285" s="24" t="s">
        <v>845</v>
      </c>
      <c r="E285" s="24" t="s">
        <v>115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0</v>
      </c>
      <c r="V285" s="24">
        <v>0</v>
      </c>
      <c r="W285" s="24">
        <v>0</v>
      </c>
      <c r="X285" s="24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4">
        <v>0</v>
      </c>
      <c r="AK285" s="26" t="s">
        <v>178</v>
      </c>
    </row>
    <row r="286" spans="2:37" ht="15" customHeight="1">
      <c r="B286" s="24" t="s">
        <v>137</v>
      </c>
      <c r="C286" s="24" t="s">
        <v>846</v>
      </c>
      <c r="D286" s="24" t="s">
        <v>847</v>
      </c>
      <c r="E286" s="24" t="s">
        <v>115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  <c r="K286" s="24">
        <v>0</v>
      </c>
      <c r="L286" s="24">
        <v>0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0</v>
      </c>
      <c r="V286" s="24">
        <v>0</v>
      </c>
      <c r="W286" s="24">
        <v>0</v>
      </c>
      <c r="X286" s="24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4">
        <v>0</v>
      </c>
      <c r="AK286" s="26" t="s">
        <v>178</v>
      </c>
    </row>
    <row r="287" spans="2:37" ht="15" customHeight="1">
      <c r="B287" s="24" t="s">
        <v>141</v>
      </c>
      <c r="C287" s="24" t="s">
        <v>848</v>
      </c>
      <c r="D287" s="24" t="s">
        <v>849</v>
      </c>
      <c r="E287" s="24" t="s">
        <v>115</v>
      </c>
      <c r="F287" s="24">
        <v>0</v>
      </c>
      <c r="G287" s="24">
        <v>0</v>
      </c>
      <c r="H287" s="24">
        <v>0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  <c r="U287" s="24">
        <v>0</v>
      </c>
      <c r="V287" s="24">
        <v>0</v>
      </c>
      <c r="W287" s="24">
        <v>0</v>
      </c>
      <c r="X287" s="24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>
        <v>0</v>
      </c>
      <c r="AF287" s="24">
        <v>0</v>
      </c>
      <c r="AG287" s="24">
        <v>0</v>
      </c>
      <c r="AH287" s="24">
        <v>0</v>
      </c>
      <c r="AI287" s="24">
        <v>0</v>
      </c>
      <c r="AJ287" s="24">
        <v>0</v>
      </c>
      <c r="AK287" s="26" t="s">
        <v>178</v>
      </c>
    </row>
    <row r="288" spans="2:37" ht="15" customHeight="1">
      <c r="B288" s="24" t="s">
        <v>145</v>
      </c>
      <c r="C288" s="24" t="s">
        <v>850</v>
      </c>
      <c r="D288" s="24" t="s">
        <v>851</v>
      </c>
      <c r="E288" s="24" t="s">
        <v>115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0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4">
        <v>0</v>
      </c>
      <c r="V288" s="24">
        <v>0</v>
      </c>
      <c r="W288" s="24">
        <v>0</v>
      </c>
      <c r="X288" s="24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4">
        <v>0</v>
      </c>
      <c r="AK288" s="26" t="s">
        <v>178</v>
      </c>
    </row>
    <row r="289" spans="2:37" ht="15" customHeight="1">
      <c r="B289" s="24" t="s">
        <v>149</v>
      </c>
      <c r="C289" s="24" t="s">
        <v>852</v>
      </c>
      <c r="D289" s="24" t="s">
        <v>853</v>
      </c>
      <c r="E289" s="24" t="s">
        <v>115</v>
      </c>
      <c r="F289" s="24">
        <v>0</v>
      </c>
      <c r="G289" s="24">
        <v>0</v>
      </c>
      <c r="H289" s="24">
        <v>0</v>
      </c>
      <c r="I289" s="24">
        <v>0</v>
      </c>
      <c r="J289" s="24">
        <v>0</v>
      </c>
      <c r="K289" s="24">
        <v>0</v>
      </c>
      <c r="L289" s="24">
        <v>0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0</v>
      </c>
      <c r="S289" s="24">
        <v>0</v>
      </c>
      <c r="T289" s="24">
        <v>0</v>
      </c>
      <c r="U289" s="24">
        <v>0</v>
      </c>
      <c r="V289" s="24">
        <v>0</v>
      </c>
      <c r="W289" s="24">
        <v>0</v>
      </c>
      <c r="X289" s="24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>
        <v>0</v>
      </c>
      <c r="AF289" s="24">
        <v>0</v>
      </c>
      <c r="AG289" s="24">
        <v>0</v>
      </c>
      <c r="AH289" s="24">
        <v>0</v>
      </c>
      <c r="AI289" s="24">
        <v>0</v>
      </c>
      <c r="AJ289" s="24">
        <v>0</v>
      </c>
      <c r="AK289" s="26" t="s">
        <v>178</v>
      </c>
    </row>
    <row r="290" spans="2:37" ht="15" customHeight="1">
      <c r="B290" s="24" t="s">
        <v>153</v>
      </c>
      <c r="C290" s="24" t="s">
        <v>854</v>
      </c>
      <c r="D290" s="24" t="s">
        <v>855</v>
      </c>
      <c r="E290" s="24" t="s">
        <v>115</v>
      </c>
      <c r="F290" s="24">
        <v>89.347449999999995</v>
      </c>
      <c r="G290" s="24">
        <v>75.606834000000006</v>
      </c>
      <c r="H290" s="24">
        <v>73.678421</v>
      </c>
      <c r="I290" s="24">
        <v>72.021507</v>
      </c>
      <c r="J290" s="24">
        <v>70.412139999999994</v>
      </c>
      <c r="K290" s="24">
        <v>68.855407999999997</v>
      </c>
      <c r="L290" s="24">
        <v>67.628555000000006</v>
      </c>
      <c r="M290" s="24">
        <v>66.431685999999999</v>
      </c>
      <c r="N290" s="24">
        <v>65.299103000000002</v>
      </c>
      <c r="O290" s="24">
        <v>64.218970999999996</v>
      </c>
      <c r="P290" s="24">
        <v>63.199714999999998</v>
      </c>
      <c r="Q290" s="24">
        <v>62.233944000000001</v>
      </c>
      <c r="R290" s="24">
        <v>61.313217000000002</v>
      </c>
      <c r="S290" s="24">
        <v>60.445613999999999</v>
      </c>
      <c r="T290" s="24">
        <v>59.539574000000002</v>
      </c>
      <c r="U290" s="24">
        <v>58.661572</v>
      </c>
      <c r="V290" s="24">
        <v>57.825049999999997</v>
      </c>
      <c r="W290" s="24">
        <v>57.025272000000001</v>
      </c>
      <c r="X290" s="24">
        <v>56.261603999999998</v>
      </c>
      <c r="Y290" s="24">
        <v>55.532314</v>
      </c>
      <c r="Z290" s="24">
        <v>54.836371999999997</v>
      </c>
      <c r="AA290" s="24">
        <v>54.171985999999997</v>
      </c>
      <c r="AB290" s="24">
        <v>53.537609000000003</v>
      </c>
      <c r="AC290" s="24">
        <v>52.932461000000004</v>
      </c>
      <c r="AD290" s="24">
        <v>52.354709999999997</v>
      </c>
      <c r="AE290" s="24">
        <v>51.80294</v>
      </c>
      <c r="AF290" s="24">
        <v>51.276713999999998</v>
      </c>
      <c r="AG290" s="24">
        <v>50.775374999999997</v>
      </c>
      <c r="AH290" s="24">
        <v>50.295940000000002</v>
      </c>
      <c r="AI290" s="24">
        <v>49.839095999999998</v>
      </c>
      <c r="AJ290" s="24">
        <v>49.396507</v>
      </c>
      <c r="AK290" s="25">
        <v>-1.4999999999999999E-2</v>
      </c>
    </row>
    <row r="291" spans="2:37" ht="15" customHeight="1">
      <c r="B291" s="24" t="s">
        <v>157</v>
      </c>
      <c r="C291" s="24" t="s">
        <v>856</v>
      </c>
      <c r="D291" s="24" t="s">
        <v>857</v>
      </c>
      <c r="E291" s="24" t="s">
        <v>115</v>
      </c>
      <c r="F291" s="24">
        <v>0</v>
      </c>
      <c r="G291" s="24">
        <v>0</v>
      </c>
      <c r="H291" s="24">
        <v>0</v>
      </c>
      <c r="I291" s="24">
        <v>0</v>
      </c>
      <c r="J291" s="24">
        <v>0</v>
      </c>
      <c r="K291" s="24">
        <v>0</v>
      </c>
      <c r="L291" s="24">
        <v>0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0</v>
      </c>
      <c r="S291" s="24">
        <v>0</v>
      </c>
      <c r="T291" s="24">
        <v>0</v>
      </c>
      <c r="U291" s="24">
        <v>0</v>
      </c>
      <c r="V291" s="24">
        <v>0</v>
      </c>
      <c r="W291" s="24">
        <v>0</v>
      </c>
      <c r="X291" s="24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>
        <v>0</v>
      </c>
      <c r="AF291" s="24">
        <v>0</v>
      </c>
      <c r="AG291" s="24">
        <v>0</v>
      </c>
      <c r="AH291" s="24">
        <v>0</v>
      </c>
      <c r="AI291" s="24">
        <v>0</v>
      </c>
      <c r="AJ291" s="24">
        <v>0</v>
      </c>
      <c r="AK291" s="26" t="s">
        <v>178</v>
      </c>
    </row>
    <row r="292" spans="2:37" ht="15" customHeight="1">
      <c r="B292" s="24" t="s">
        <v>160</v>
      </c>
      <c r="C292" s="24" t="s">
        <v>858</v>
      </c>
      <c r="D292" s="24" t="s">
        <v>859</v>
      </c>
      <c r="E292" s="24" t="s">
        <v>115</v>
      </c>
      <c r="F292" s="24">
        <v>0</v>
      </c>
      <c r="G292" s="24">
        <v>0</v>
      </c>
      <c r="H292" s="24">
        <v>0</v>
      </c>
      <c r="I292" s="24">
        <v>0</v>
      </c>
      <c r="J292" s="24">
        <v>0</v>
      </c>
      <c r="K292" s="24">
        <v>0</v>
      </c>
      <c r="L292" s="24">
        <v>0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0</v>
      </c>
      <c r="S292" s="24">
        <v>0</v>
      </c>
      <c r="T292" s="24">
        <v>0</v>
      </c>
      <c r="U292" s="24">
        <v>0</v>
      </c>
      <c r="V292" s="24">
        <v>0</v>
      </c>
      <c r="W292" s="24">
        <v>0</v>
      </c>
      <c r="X292" s="24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>
        <v>0</v>
      </c>
      <c r="AF292" s="24">
        <v>0</v>
      </c>
      <c r="AG292" s="24">
        <v>0</v>
      </c>
      <c r="AH292" s="24">
        <v>0</v>
      </c>
      <c r="AI292" s="24">
        <v>0</v>
      </c>
      <c r="AJ292" s="24">
        <v>0</v>
      </c>
      <c r="AK292" s="26" t="s">
        <v>178</v>
      </c>
    </row>
    <row r="293" spans="2:37" ht="15" customHeight="1">
      <c r="B293" s="24" t="s">
        <v>163</v>
      </c>
      <c r="C293" s="24" t="s">
        <v>860</v>
      </c>
      <c r="D293" s="24" t="s">
        <v>861</v>
      </c>
      <c r="E293" s="24" t="s">
        <v>115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0</v>
      </c>
      <c r="M293" s="24">
        <v>0</v>
      </c>
      <c r="N293" s="24">
        <v>0</v>
      </c>
      <c r="O293" s="24">
        <v>0</v>
      </c>
      <c r="P293" s="24">
        <v>0</v>
      </c>
      <c r="Q293" s="24">
        <v>0</v>
      </c>
      <c r="R293" s="24">
        <v>0</v>
      </c>
      <c r="S293" s="24">
        <v>0</v>
      </c>
      <c r="T293" s="24">
        <v>0</v>
      </c>
      <c r="U293" s="24">
        <v>0</v>
      </c>
      <c r="V293" s="24">
        <v>0</v>
      </c>
      <c r="W293" s="24">
        <v>0</v>
      </c>
      <c r="X293" s="24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>
        <v>0</v>
      </c>
      <c r="AF293" s="24">
        <v>0</v>
      </c>
      <c r="AG293" s="24">
        <v>0</v>
      </c>
      <c r="AH293" s="24">
        <v>0</v>
      </c>
      <c r="AI293" s="24">
        <v>0</v>
      </c>
      <c r="AJ293" s="24">
        <v>0</v>
      </c>
      <c r="AK293" s="26" t="s">
        <v>178</v>
      </c>
    </row>
    <row r="294" spans="2:37" ht="15" customHeight="1">
      <c r="B294" s="24" t="s">
        <v>166</v>
      </c>
      <c r="C294" s="24" t="s">
        <v>862</v>
      </c>
      <c r="D294" s="24" t="s">
        <v>863</v>
      </c>
      <c r="E294" s="24" t="s">
        <v>115</v>
      </c>
      <c r="F294" s="24">
        <v>80.477905000000007</v>
      </c>
      <c r="G294" s="24">
        <v>77.433907000000005</v>
      </c>
      <c r="H294" s="24">
        <v>75.685683999999995</v>
      </c>
      <c r="I294" s="24">
        <v>74.113792000000004</v>
      </c>
      <c r="J294" s="24">
        <v>72.550255000000007</v>
      </c>
      <c r="K294" s="24">
        <v>71.009354000000002</v>
      </c>
      <c r="L294" s="24">
        <v>69.691665999999998</v>
      </c>
      <c r="M294" s="24">
        <v>68.441070999999994</v>
      </c>
      <c r="N294" s="24">
        <v>67.253631999999996</v>
      </c>
      <c r="O294" s="24">
        <v>66.123604</v>
      </c>
      <c r="P294" s="24">
        <v>65.048546000000002</v>
      </c>
      <c r="Q294" s="24">
        <v>64.026871</v>
      </c>
      <c r="R294" s="24">
        <v>63.054088999999998</v>
      </c>
      <c r="S294" s="24">
        <v>62.130938999999998</v>
      </c>
      <c r="T294" s="24">
        <v>61.181206000000003</v>
      </c>
      <c r="U294" s="24">
        <v>60.259884</v>
      </c>
      <c r="V294" s="24">
        <v>59.380474</v>
      </c>
      <c r="W294" s="24">
        <v>58.541122000000001</v>
      </c>
      <c r="X294" s="24">
        <v>57.740470999999999</v>
      </c>
      <c r="Y294" s="24">
        <v>56.976658</v>
      </c>
      <c r="Z294" s="24">
        <v>56.247509000000001</v>
      </c>
      <c r="AA294" s="24">
        <v>55.551516999999997</v>
      </c>
      <c r="AB294" s="24">
        <v>54.887324999999997</v>
      </c>
      <c r="AC294" s="24">
        <v>54.253245999999997</v>
      </c>
      <c r="AD294" s="24">
        <v>53.648071000000002</v>
      </c>
      <c r="AE294" s="24">
        <v>53.070438000000003</v>
      </c>
      <c r="AF294" s="24">
        <v>52.519084999999997</v>
      </c>
      <c r="AG294" s="24">
        <v>51.992764000000001</v>
      </c>
      <c r="AH294" s="24">
        <v>51.490493999999998</v>
      </c>
      <c r="AI294" s="24">
        <v>51.011108</v>
      </c>
      <c r="AJ294" s="24">
        <v>50.547137999999997</v>
      </c>
      <c r="AK294" s="25">
        <v>-1.4999999999999999E-2</v>
      </c>
    </row>
    <row r="295" spans="2:37" ht="15" customHeight="1">
      <c r="B295" s="24" t="s">
        <v>169</v>
      </c>
      <c r="C295" s="24" t="s">
        <v>864</v>
      </c>
      <c r="D295" s="24" t="s">
        <v>865</v>
      </c>
      <c r="E295" s="24" t="s">
        <v>115</v>
      </c>
      <c r="F295" s="24">
        <v>0</v>
      </c>
      <c r="G295" s="24">
        <v>0</v>
      </c>
      <c r="H295" s="24">
        <v>0</v>
      </c>
      <c r="I295" s="24">
        <v>0</v>
      </c>
      <c r="J295" s="24">
        <v>0</v>
      </c>
      <c r="K295" s="24">
        <v>91.578117000000006</v>
      </c>
      <c r="L295" s="24">
        <v>89.923843000000005</v>
      </c>
      <c r="M295" s="24">
        <v>88.350791999999998</v>
      </c>
      <c r="N295" s="24">
        <v>86.856498999999999</v>
      </c>
      <c r="O295" s="24">
        <v>85.435599999999994</v>
      </c>
      <c r="P295" s="24">
        <v>84.083870000000005</v>
      </c>
      <c r="Q295" s="24">
        <v>82.798339999999996</v>
      </c>
      <c r="R295" s="24">
        <v>81.575194999999994</v>
      </c>
      <c r="S295" s="24">
        <v>80.408562000000003</v>
      </c>
      <c r="T295" s="24">
        <v>79.226096999999996</v>
      </c>
      <c r="U295" s="24">
        <v>78.078659000000002</v>
      </c>
      <c r="V295" s="24">
        <v>76.983635000000007</v>
      </c>
      <c r="W295" s="24">
        <v>75.939010999999994</v>
      </c>
      <c r="X295" s="24">
        <v>74.945701999999997</v>
      </c>
      <c r="Y295" s="24">
        <v>73.999786</v>
      </c>
      <c r="Z295" s="24">
        <v>73.096619000000004</v>
      </c>
      <c r="AA295" s="24">
        <v>72.234886000000003</v>
      </c>
      <c r="AB295" s="24">
        <v>71.413132000000004</v>
      </c>
      <c r="AC295" s="24">
        <v>70.627624999999995</v>
      </c>
      <c r="AD295" s="24">
        <v>69.878097999999994</v>
      </c>
      <c r="AE295" s="24">
        <v>69.162918000000005</v>
      </c>
      <c r="AF295" s="24">
        <v>68.479820000000004</v>
      </c>
      <c r="AG295" s="24">
        <v>67.826995999999994</v>
      </c>
      <c r="AH295" s="24">
        <v>67.204284999999999</v>
      </c>
      <c r="AI295" s="24">
        <v>66.609488999999996</v>
      </c>
      <c r="AJ295" s="24">
        <v>66.035224999999997</v>
      </c>
      <c r="AK295" s="26" t="s">
        <v>178</v>
      </c>
    </row>
    <row r="296" spans="2:37" ht="15" customHeight="1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6"/>
    </row>
    <row r="297" spans="2:37" ht="15" customHeight="1">
      <c r="B297" s="27" t="s">
        <v>866</v>
      </c>
      <c r="C297" s="24"/>
      <c r="D297" s="24" t="s">
        <v>867</v>
      </c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</row>
    <row r="298" spans="2:37" ht="15" customHeight="1">
      <c r="B298" s="24" t="s">
        <v>868</v>
      </c>
      <c r="C298" s="24" t="s">
        <v>869</v>
      </c>
      <c r="D298" s="24" t="s">
        <v>870</v>
      </c>
      <c r="E298" s="24" t="s">
        <v>115</v>
      </c>
      <c r="F298" s="24">
        <v>32.769450999999997</v>
      </c>
      <c r="G298" s="24">
        <v>33.639068999999999</v>
      </c>
      <c r="H298" s="24">
        <v>33.784500000000001</v>
      </c>
      <c r="I298" s="24">
        <v>33.984057999999997</v>
      </c>
      <c r="J298" s="24">
        <v>34.088154000000003</v>
      </c>
      <c r="K298" s="24">
        <v>34.230961000000001</v>
      </c>
      <c r="L298" s="24">
        <v>34.389088000000001</v>
      </c>
      <c r="M298" s="24">
        <v>34.455406000000004</v>
      </c>
      <c r="N298" s="24">
        <v>34.523808000000002</v>
      </c>
      <c r="O298" s="24">
        <v>34.601269000000002</v>
      </c>
      <c r="P298" s="24">
        <v>34.688823999999997</v>
      </c>
      <c r="Q298" s="24">
        <v>34.781604999999999</v>
      </c>
      <c r="R298" s="24">
        <v>34.890124999999998</v>
      </c>
      <c r="S298" s="24">
        <v>34.988971999999997</v>
      </c>
      <c r="T298" s="24">
        <v>35.064239999999998</v>
      </c>
      <c r="U298" s="24">
        <v>35.138511999999999</v>
      </c>
      <c r="V298" s="24">
        <v>35.206093000000003</v>
      </c>
      <c r="W298" s="24">
        <v>35.274608999999998</v>
      </c>
      <c r="X298" s="24">
        <v>35.340088000000002</v>
      </c>
      <c r="Y298" s="24">
        <v>35.410347000000002</v>
      </c>
      <c r="Z298" s="24">
        <v>35.467002999999998</v>
      </c>
      <c r="AA298" s="24">
        <v>35.529449</v>
      </c>
      <c r="AB298" s="24">
        <v>35.589297999999999</v>
      </c>
      <c r="AC298" s="24">
        <v>35.642493999999999</v>
      </c>
      <c r="AD298" s="24">
        <v>35.700546000000003</v>
      </c>
      <c r="AE298" s="24">
        <v>35.760227</v>
      </c>
      <c r="AF298" s="24">
        <v>35.814414999999997</v>
      </c>
      <c r="AG298" s="24">
        <v>35.871983</v>
      </c>
      <c r="AH298" s="24">
        <v>35.925552000000003</v>
      </c>
      <c r="AI298" s="24">
        <v>35.976813999999997</v>
      </c>
      <c r="AJ298" s="24">
        <v>36.010010000000001</v>
      </c>
      <c r="AK298" s="25">
        <v>2E-3</v>
      </c>
    </row>
    <row r="299" spans="2:37" ht="15" customHeight="1">
      <c r="B299" s="24" t="s">
        <v>871</v>
      </c>
      <c r="C299" s="24" t="s">
        <v>872</v>
      </c>
      <c r="D299" s="24" t="s">
        <v>873</v>
      </c>
      <c r="E299" s="24" t="s">
        <v>115</v>
      </c>
      <c r="F299" s="24">
        <v>39.941982000000003</v>
      </c>
      <c r="G299" s="24">
        <v>40.408428000000001</v>
      </c>
      <c r="H299" s="24">
        <v>40.635685000000002</v>
      </c>
      <c r="I299" s="24">
        <v>40.804115000000003</v>
      </c>
      <c r="J299" s="24">
        <v>40.961491000000002</v>
      </c>
      <c r="K299" s="24">
        <v>41.088940000000001</v>
      </c>
      <c r="L299" s="24">
        <v>41.203448999999999</v>
      </c>
      <c r="M299" s="24">
        <v>41.314636</v>
      </c>
      <c r="N299" s="24">
        <v>41.432583000000001</v>
      </c>
      <c r="O299" s="24">
        <v>41.547393999999997</v>
      </c>
      <c r="P299" s="24">
        <v>41.671771999999997</v>
      </c>
      <c r="Q299" s="24">
        <v>41.798332000000002</v>
      </c>
      <c r="R299" s="24">
        <v>41.919387999999998</v>
      </c>
      <c r="S299" s="24">
        <v>42.037982999999997</v>
      </c>
      <c r="T299" s="24">
        <v>42.083561000000003</v>
      </c>
      <c r="U299" s="24">
        <v>42.111511</v>
      </c>
      <c r="V299" s="24">
        <v>42.146900000000002</v>
      </c>
      <c r="W299" s="24">
        <v>42.179625999999999</v>
      </c>
      <c r="X299" s="24">
        <v>42.214001000000003</v>
      </c>
      <c r="Y299" s="24">
        <v>42.239486999999997</v>
      </c>
      <c r="Z299" s="24">
        <v>42.270347999999998</v>
      </c>
      <c r="AA299" s="24">
        <v>42.296092999999999</v>
      </c>
      <c r="AB299" s="24">
        <v>42.319915999999999</v>
      </c>
      <c r="AC299" s="24">
        <v>42.347743999999999</v>
      </c>
      <c r="AD299" s="24">
        <v>42.374451000000001</v>
      </c>
      <c r="AE299" s="24">
        <v>42.396534000000003</v>
      </c>
      <c r="AF299" s="24">
        <v>42.422215000000001</v>
      </c>
      <c r="AG299" s="24">
        <v>42.438575999999998</v>
      </c>
      <c r="AH299" s="24">
        <v>42.455578000000003</v>
      </c>
      <c r="AI299" s="24">
        <v>42.474018000000001</v>
      </c>
      <c r="AJ299" s="24">
        <v>42.486201999999999</v>
      </c>
      <c r="AK299" s="25">
        <v>2E-3</v>
      </c>
    </row>
    <row r="300" spans="2:37" ht="15" customHeight="1">
      <c r="B300" s="24" t="s">
        <v>874</v>
      </c>
      <c r="C300" s="24" t="s">
        <v>875</v>
      </c>
      <c r="D300" s="24" t="s">
        <v>876</v>
      </c>
      <c r="E300" s="24" t="s">
        <v>115</v>
      </c>
      <c r="F300" s="24">
        <v>37.150776</v>
      </c>
      <c r="G300" s="24">
        <v>38.022865000000003</v>
      </c>
      <c r="H300" s="24">
        <v>38.343727000000001</v>
      </c>
      <c r="I300" s="24">
        <v>38.646045999999998</v>
      </c>
      <c r="J300" s="24">
        <v>38.880741</v>
      </c>
      <c r="K300" s="24">
        <v>39.098346999999997</v>
      </c>
      <c r="L300" s="24">
        <v>39.267738000000001</v>
      </c>
      <c r="M300" s="24">
        <v>39.391356999999999</v>
      </c>
      <c r="N300" s="24">
        <v>39.508335000000002</v>
      </c>
      <c r="O300" s="24">
        <v>39.621208000000003</v>
      </c>
      <c r="P300" s="24">
        <v>39.727553999999998</v>
      </c>
      <c r="Q300" s="24">
        <v>39.823977999999997</v>
      </c>
      <c r="R300" s="24">
        <v>39.935226</v>
      </c>
      <c r="S300" s="24">
        <v>40.044491000000001</v>
      </c>
      <c r="T300" s="24">
        <v>40.096741000000002</v>
      </c>
      <c r="U300" s="24">
        <v>40.143065999999997</v>
      </c>
      <c r="V300" s="24">
        <v>40.191249999999997</v>
      </c>
      <c r="W300" s="24">
        <v>40.238799999999998</v>
      </c>
      <c r="X300" s="24">
        <v>40.283400999999998</v>
      </c>
      <c r="Y300" s="24">
        <v>40.332873999999997</v>
      </c>
      <c r="Z300" s="24">
        <v>40.375843000000003</v>
      </c>
      <c r="AA300" s="24">
        <v>40.418446000000003</v>
      </c>
      <c r="AB300" s="24">
        <v>40.462829999999997</v>
      </c>
      <c r="AC300" s="24">
        <v>40.501637000000002</v>
      </c>
      <c r="AD300" s="24">
        <v>40.539715000000001</v>
      </c>
      <c r="AE300" s="24">
        <v>40.579689000000002</v>
      </c>
      <c r="AF300" s="24">
        <v>40.617012000000003</v>
      </c>
      <c r="AG300" s="24">
        <v>40.654381000000001</v>
      </c>
      <c r="AH300" s="24">
        <v>40.694758999999998</v>
      </c>
      <c r="AI300" s="24">
        <v>40.735104</v>
      </c>
      <c r="AJ300" s="24">
        <v>40.766025999999997</v>
      </c>
      <c r="AK300" s="25">
        <v>2E-3</v>
      </c>
    </row>
    <row r="301" spans="2:37" ht="15" customHeight="1">
      <c r="F301" s="24"/>
    </row>
    <row r="302" spans="2:37" ht="15" customHeight="1">
      <c r="F302" s="24"/>
    </row>
    <row r="303" spans="2:37" ht="15" customHeight="1">
      <c r="F303" s="24"/>
    </row>
    <row r="304" spans="2:37" ht="15" customHeight="1">
      <c r="F304" s="24"/>
    </row>
    <row r="305" spans="6:6" ht="15" customHeight="1">
      <c r="F305" s="24"/>
    </row>
    <row r="306" spans="6:6" ht="15" customHeight="1">
      <c r="F306" s="24"/>
    </row>
    <row r="307" spans="6:6" ht="15" customHeight="1">
      <c r="F307" s="24"/>
    </row>
    <row r="308" spans="6:6" ht="15" customHeight="1">
      <c r="F308" s="24"/>
    </row>
    <row r="309" spans="6:6" ht="15" customHeight="1">
      <c r="F309" s="24"/>
    </row>
    <row r="310" spans="6:6" ht="15" customHeight="1">
      <c r="F310" s="24"/>
    </row>
    <row r="311" spans="6:6" ht="15" customHeight="1">
      <c r="F311" s="24"/>
    </row>
    <row r="312" spans="6:6" ht="15" customHeight="1">
      <c r="F312" s="24"/>
    </row>
    <row r="313" spans="6:6" ht="15" customHeight="1">
      <c r="F313" s="24"/>
    </row>
    <row r="314" spans="6:6" ht="15" customHeight="1">
      <c r="F314" s="24"/>
    </row>
    <row r="315" spans="6:6" ht="15" customHeight="1">
      <c r="F315" s="24"/>
    </row>
    <row r="316" spans="6:6" ht="15" customHeight="1">
      <c r="F316" s="24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"/>
  <sheetViews>
    <sheetView topLeftCell="A26" workbookViewId="0">
      <selection activeCell="A3" sqref="A3"/>
    </sheetView>
  </sheetViews>
  <sheetFormatPr defaultColWidth="10.85546875" defaultRowHeight="14.25"/>
  <cols>
    <col min="2" max="2" width="26" customWidth="1"/>
    <col min="4" max="4" width="12" bestFit="1" customWidth="1"/>
    <col min="5" max="5" width="15" customWidth="1"/>
    <col min="6" max="6" width="11" customWidth="1"/>
    <col min="7" max="7" width="20.42578125" customWidth="1"/>
    <col min="8" max="9" width="14.28515625" customWidth="1"/>
    <col min="10" max="10" width="22.7109375" customWidth="1"/>
  </cols>
  <sheetData>
    <row r="1" spans="1:12">
      <c r="A1" s="1" t="s">
        <v>877</v>
      </c>
    </row>
    <row r="2" spans="1:12">
      <c r="A2" s="1" t="s">
        <v>878</v>
      </c>
    </row>
    <row r="3" spans="1:12" ht="15">
      <c r="A3" s="9" t="s">
        <v>879</v>
      </c>
    </row>
    <row r="4" spans="1:12" ht="28.15" customHeight="1">
      <c r="A4" s="2" t="s">
        <v>880</v>
      </c>
      <c r="B4" s="2" t="s">
        <v>881</v>
      </c>
      <c r="C4" s="2" t="s">
        <v>882</v>
      </c>
      <c r="D4" s="2" t="s">
        <v>883</v>
      </c>
      <c r="E4" s="2" t="s">
        <v>884</v>
      </c>
      <c r="F4" s="11" t="s">
        <v>885</v>
      </c>
      <c r="G4" s="2" t="s">
        <v>886</v>
      </c>
      <c r="H4" s="11" t="s">
        <v>887</v>
      </c>
      <c r="I4" s="11" t="s">
        <v>888</v>
      </c>
      <c r="J4" s="2" t="s">
        <v>889</v>
      </c>
      <c r="L4" t="s">
        <v>890</v>
      </c>
    </row>
    <row r="5" spans="1:12" ht="15">
      <c r="A5" s="13" t="s">
        <v>891</v>
      </c>
      <c r="B5" s="21" t="s">
        <v>892</v>
      </c>
      <c r="C5" t="s">
        <v>893</v>
      </c>
      <c r="D5" s="8">
        <v>32990</v>
      </c>
      <c r="E5" t="s">
        <v>894</v>
      </c>
      <c r="F5">
        <v>2020</v>
      </c>
      <c r="G5" t="s">
        <v>12</v>
      </c>
      <c r="H5" s="15">
        <f>D5/$L$5</f>
        <v>21841.047430959374</v>
      </c>
      <c r="I5" s="15" t="s">
        <v>895</v>
      </c>
      <c r="L5" s="23">
        <v>1.5104586950000001</v>
      </c>
    </row>
    <row r="6" spans="1:12" ht="15">
      <c r="A6" s="13" t="s">
        <v>896</v>
      </c>
      <c r="B6" s="21" t="s">
        <v>897</v>
      </c>
      <c r="C6" t="s">
        <v>893</v>
      </c>
      <c r="D6" s="8">
        <v>33749</v>
      </c>
      <c r="E6" t="s">
        <v>894</v>
      </c>
      <c r="F6">
        <v>2020</v>
      </c>
      <c r="G6" t="s">
        <v>12</v>
      </c>
      <c r="H6" s="15">
        <f t="shared" ref="H6:H43" si="0">D6/$L$5</f>
        <v>22343.54379349645</v>
      </c>
      <c r="I6" s="15" t="s">
        <v>895</v>
      </c>
    </row>
    <row r="7" spans="1:12" ht="15">
      <c r="A7" s="13" t="s">
        <v>898</v>
      </c>
      <c r="B7" s="21" t="s">
        <v>899</v>
      </c>
      <c r="C7" t="s">
        <v>893</v>
      </c>
      <c r="D7" s="16">
        <v>34155</v>
      </c>
      <c r="E7" t="s">
        <v>900</v>
      </c>
      <c r="F7">
        <v>2020</v>
      </c>
      <c r="G7" t="s">
        <v>12</v>
      </c>
      <c r="H7" s="15">
        <f t="shared" si="0"/>
        <v>22612.336314168457</v>
      </c>
      <c r="I7" s="15" t="s">
        <v>895</v>
      </c>
    </row>
    <row r="8" spans="1:12">
      <c r="A8" s="13" t="s">
        <v>901</v>
      </c>
      <c r="B8" s="21" t="s">
        <v>902</v>
      </c>
      <c r="C8" t="s">
        <v>893</v>
      </c>
      <c r="D8" s="8">
        <v>33965</v>
      </c>
      <c r="E8" t="s">
        <v>900</v>
      </c>
      <c r="F8">
        <v>2020</v>
      </c>
      <c r="G8" t="s">
        <v>12</v>
      </c>
      <c r="H8" s="15">
        <f t="shared" si="0"/>
        <v>22486.546710898307</v>
      </c>
      <c r="I8" s="15" t="s">
        <v>895</v>
      </c>
    </row>
    <row r="9" spans="1:12">
      <c r="A9" s="13" t="s">
        <v>903</v>
      </c>
      <c r="B9" s="21" t="s">
        <v>904</v>
      </c>
      <c r="C9" t="s">
        <v>905</v>
      </c>
      <c r="D9" s="8">
        <v>39990</v>
      </c>
      <c r="E9" t="s">
        <v>906</v>
      </c>
      <c r="F9">
        <v>2020</v>
      </c>
      <c r="G9" t="s">
        <v>12</v>
      </c>
      <c r="H9" s="15">
        <f t="shared" si="0"/>
        <v>26475.401235649148</v>
      </c>
      <c r="I9" s="15" t="s">
        <v>895</v>
      </c>
    </row>
    <row r="10" spans="1:12">
      <c r="A10" s="13" t="s">
        <v>907</v>
      </c>
      <c r="B10" s="21" t="s">
        <v>908</v>
      </c>
      <c r="C10" t="s">
        <v>893</v>
      </c>
      <c r="D10" s="8">
        <v>42760</v>
      </c>
      <c r="E10" t="s">
        <v>894</v>
      </c>
      <c r="F10">
        <v>2020</v>
      </c>
      <c r="G10" t="s">
        <v>12</v>
      </c>
      <c r="H10" s="15">
        <f t="shared" si="0"/>
        <v>28309.281241219243</v>
      </c>
      <c r="I10" s="15" t="s">
        <v>895</v>
      </c>
    </row>
    <row r="11" spans="1:12">
      <c r="A11" s="13" t="s">
        <v>909</v>
      </c>
      <c r="B11" s="21" t="s">
        <v>910</v>
      </c>
      <c r="C11" t="s">
        <v>905</v>
      </c>
      <c r="D11" s="8">
        <v>37895</v>
      </c>
      <c r="E11" t="s">
        <v>906</v>
      </c>
      <c r="F11">
        <v>2020</v>
      </c>
      <c r="G11" t="s">
        <v>12</v>
      </c>
      <c r="H11" s="15">
        <f t="shared" si="0"/>
        <v>25088.405346959851</v>
      </c>
      <c r="I11" s="15" t="s">
        <v>895</v>
      </c>
    </row>
    <row r="12" spans="1:12">
      <c r="A12" s="13" t="s">
        <v>896</v>
      </c>
      <c r="B12" s="21" t="s">
        <v>911</v>
      </c>
      <c r="C12" t="s">
        <v>905</v>
      </c>
      <c r="D12" s="16">
        <v>41499</v>
      </c>
      <c r="E12" t="s">
        <v>894</v>
      </c>
      <c r="F12">
        <v>2020</v>
      </c>
      <c r="G12" t="s">
        <v>12</v>
      </c>
      <c r="H12" s="15">
        <f t="shared" si="0"/>
        <v>27474.435505831556</v>
      </c>
      <c r="I12" s="15" t="s">
        <v>895</v>
      </c>
    </row>
    <row r="13" spans="1:12">
      <c r="A13" s="13" t="s">
        <v>912</v>
      </c>
      <c r="B13" s="21" t="s">
        <v>913</v>
      </c>
      <c r="C13" t="s">
        <v>893</v>
      </c>
      <c r="D13" s="8">
        <v>42495</v>
      </c>
      <c r="E13" t="s">
        <v>900</v>
      </c>
      <c r="F13">
        <v>2020</v>
      </c>
      <c r="G13" t="s">
        <v>12</v>
      </c>
      <c r="H13" s="15">
        <f t="shared" si="0"/>
        <v>28133.837847184557</v>
      </c>
      <c r="I13" s="15" t="s">
        <v>895</v>
      </c>
    </row>
    <row r="14" spans="1:12">
      <c r="A14" s="13" t="s">
        <v>901</v>
      </c>
      <c r="B14" s="21" t="s">
        <v>914</v>
      </c>
      <c r="C14" t="s">
        <v>905</v>
      </c>
      <c r="D14" s="16">
        <v>42595</v>
      </c>
      <c r="E14" t="s">
        <v>906</v>
      </c>
      <c r="F14">
        <v>2020</v>
      </c>
      <c r="G14" t="s">
        <v>12</v>
      </c>
      <c r="H14" s="15">
        <f t="shared" si="0"/>
        <v>28200.042901537268</v>
      </c>
      <c r="I14" s="15" t="s">
        <v>895</v>
      </c>
    </row>
    <row r="15" spans="1:12">
      <c r="A15" s="13" t="s">
        <v>915</v>
      </c>
      <c r="B15" t="s">
        <v>916</v>
      </c>
      <c r="C15" t="s">
        <v>893</v>
      </c>
      <c r="D15" s="14">
        <v>43998</v>
      </c>
      <c r="E15" t="s">
        <v>900</v>
      </c>
      <c r="F15">
        <v>2020</v>
      </c>
      <c r="G15" t="s">
        <v>12</v>
      </c>
      <c r="H15" s="15">
        <f t="shared" si="0"/>
        <v>29128.899814105807</v>
      </c>
      <c r="I15" s="15" t="s">
        <v>895</v>
      </c>
    </row>
    <row r="16" spans="1:12">
      <c r="A16" s="13" t="s">
        <v>917</v>
      </c>
      <c r="B16" s="21" t="s">
        <v>918</v>
      </c>
      <c r="C16" t="s">
        <v>905</v>
      </c>
      <c r="D16" s="16">
        <v>44898</v>
      </c>
      <c r="E16" t="s">
        <v>894</v>
      </c>
      <c r="F16">
        <v>2020</v>
      </c>
      <c r="G16" t="s">
        <v>12</v>
      </c>
      <c r="H16" s="15">
        <f t="shared" si="0"/>
        <v>29724.745303280204</v>
      </c>
      <c r="I16" s="15" t="s">
        <v>895</v>
      </c>
    </row>
    <row r="17" spans="1:10">
      <c r="A17" t="s">
        <v>903</v>
      </c>
      <c r="B17" t="s">
        <v>919</v>
      </c>
      <c r="C17" t="s">
        <v>893</v>
      </c>
      <c r="D17" s="8">
        <v>44590</v>
      </c>
      <c r="E17" t="s">
        <v>906</v>
      </c>
      <c r="F17">
        <v>2020</v>
      </c>
      <c r="G17" t="s">
        <v>12</v>
      </c>
      <c r="H17" s="15">
        <f t="shared" si="0"/>
        <v>29520.833735873854</v>
      </c>
      <c r="I17" s="15" t="s">
        <v>895</v>
      </c>
    </row>
    <row r="18" spans="1:10">
      <c r="A18" s="13" t="s">
        <v>920</v>
      </c>
      <c r="B18" t="s">
        <v>921</v>
      </c>
      <c r="C18" t="s">
        <v>905</v>
      </c>
      <c r="D18" s="14">
        <v>44950</v>
      </c>
      <c r="E18" t="s">
        <v>906</v>
      </c>
      <c r="F18">
        <v>2020</v>
      </c>
      <c r="G18" t="s">
        <v>12</v>
      </c>
      <c r="H18" s="15">
        <f t="shared" si="0"/>
        <v>29759.171931543613</v>
      </c>
      <c r="I18" s="15" t="s">
        <v>895</v>
      </c>
    </row>
    <row r="19" spans="1:10">
      <c r="A19" s="13" t="s">
        <v>901</v>
      </c>
      <c r="B19" s="21" t="s">
        <v>922</v>
      </c>
      <c r="C19" t="s">
        <v>905</v>
      </c>
      <c r="D19" s="8">
        <v>44995</v>
      </c>
      <c r="E19" t="s">
        <v>900</v>
      </c>
      <c r="F19">
        <v>2020</v>
      </c>
      <c r="G19" t="s">
        <v>12</v>
      </c>
      <c r="H19" s="15">
        <f t="shared" si="0"/>
        <v>29788.964206002336</v>
      </c>
      <c r="I19" s="15" t="s">
        <v>895</v>
      </c>
    </row>
    <row r="20" spans="1:10">
      <c r="A20" s="13" t="s">
        <v>923</v>
      </c>
      <c r="B20" s="21" t="s">
        <v>924</v>
      </c>
      <c r="C20" t="s">
        <v>905</v>
      </c>
      <c r="D20" s="8">
        <v>44998</v>
      </c>
      <c r="E20" t="s">
        <v>906</v>
      </c>
      <c r="F20">
        <v>2020</v>
      </c>
      <c r="G20" t="s">
        <v>12</v>
      </c>
      <c r="H20" s="15">
        <f t="shared" si="0"/>
        <v>29790.950357632915</v>
      </c>
      <c r="I20" s="15" t="s">
        <v>895</v>
      </c>
    </row>
    <row r="21" spans="1:10">
      <c r="A21" s="13" t="s">
        <v>896</v>
      </c>
      <c r="B21" s="21" t="s">
        <v>925</v>
      </c>
      <c r="C21" t="s">
        <v>905</v>
      </c>
      <c r="D21" s="8">
        <v>44999</v>
      </c>
      <c r="E21" t="s">
        <v>906</v>
      </c>
      <c r="F21">
        <v>2020</v>
      </c>
      <c r="G21" t="s">
        <v>12</v>
      </c>
      <c r="H21" s="15">
        <f t="shared" si="0"/>
        <v>29791.612408176443</v>
      </c>
      <c r="I21" s="15" t="s">
        <v>895</v>
      </c>
    </row>
    <row r="22" spans="1:10" ht="15">
      <c r="A22" s="13" t="s">
        <v>926</v>
      </c>
      <c r="B22" s="21" t="s">
        <v>927</v>
      </c>
      <c r="C22" t="s">
        <v>905</v>
      </c>
      <c r="D22" s="8">
        <v>54610</v>
      </c>
      <c r="E22" t="s">
        <v>894</v>
      </c>
      <c r="F22">
        <v>2020</v>
      </c>
      <c r="G22" t="s">
        <v>12</v>
      </c>
      <c r="H22" s="15">
        <f t="shared" si="0"/>
        <v>36154.580182015503</v>
      </c>
      <c r="I22" s="15" t="s">
        <v>895</v>
      </c>
    </row>
    <row r="23" spans="1:10">
      <c r="A23" s="13" t="s">
        <v>928</v>
      </c>
      <c r="B23" t="s">
        <v>929</v>
      </c>
      <c r="C23" t="s">
        <v>893</v>
      </c>
      <c r="D23" s="16">
        <v>53600</v>
      </c>
      <c r="E23" t="s">
        <v>906</v>
      </c>
      <c r="F23">
        <v>2020</v>
      </c>
      <c r="G23" t="s">
        <v>12</v>
      </c>
      <c r="H23" s="15">
        <f t="shared" si="0"/>
        <v>35485.909133053123</v>
      </c>
      <c r="I23" s="15" t="s">
        <v>895</v>
      </c>
    </row>
    <row r="24" spans="1:10">
      <c r="A24" s="13" t="s">
        <v>930</v>
      </c>
      <c r="B24" t="s">
        <v>931</v>
      </c>
      <c r="C24" t="s">
        <v>893</v>
      </c>
      <c r="D24" s="14">
        <v>54488</v>
      </c>
      <c r="E24" t="s">
        <v>932</v>
      </c>
      <c r="F24">
        <v>2020</v>
      </c>
      <c r="G24" t="s">
        <v>12</v>
      </c>
      <c r="H24" s="15">
        <f t="shared" si="0"/>
        <v>36073.810015705196</v>
      </c>
      <c r="I24" s="15" t="s">
        <v>895</v>
      </c>
    </row>
    <row r="25" spans="1:10">
      <c r="A25" t="s">
        <v>928</v>
      </c>
      <c r="B25" t="s">
        <v>933</v>
      </c>
      <c r="C25" t="s">
        <v>893</v>
      </c>
      <c r="D25" s="16">
        <v>57500</v>
      </c>
      <c r="E25" t="s">
        <v>900</v>
      </c>
      <c r="F25">
        <v>2020</v>
      </c>
      <c r="G25" t="s">
        <v>12</v>
      </c>
      <c r="H25" s="15">
        <f t="shared" si="0"/>
        <v>38067.906252808854</v>
      </c>
      <c r="I25" s="15" t="s">
        <v>895</v>
      </c>
    </row>
    <row r="26" spans="1:10">
      <c r="A26" s="13" t="s">
        <v>934</v>
      </c>
      <c r="B26" s="21" t="s">
        <v>935</v>
      </c>
      <c r="C26" t="s">
        <v>893</v>
      </c>
      <c r="D26" s="8">
        <v>66400</v>
      </c>
      <c r="E26" t="s">
        <v>894</v>
      </c>
      <c r="F26">
        <v>2020</v>
      </c>
      <c r="G26" t="s">
        <v>12</v>
      </c>
      <c r="H26" s="15">
        <f t="shared" si="0"/>
        <v>43960.156090200137</v>
      </c>
      <c r="I26" s="15" t="s">
        <v>895</v>
      </c>
      <c r="J26" s="13"/>
    </row>
    <row r="27" spans="1:10">
      <c r="A27" s="13" t="s">
        <v>920</v>
      </c>
      <c r="B27" t="s">
        <v>936</v>
      </c>
      <c r="C27" t="s">
        <v>893</v>
      </c>
      <c r="D27" s="8">
        <v>68550</v>
      </c>
      <c r="E27" t="s">
        <v>894</v>
      </c>
      <c r="F27">
        <v>2020</v>
      </c>
      <c r="G27" t="s">
        <v>12</v>
      </c>
      <c r="H27" s="15">
        <f t="shared" si="0"/>
        <v>45383.564758783425</v>
      </c>
      <c r="I27" s="15" t="s">
        <v>895</v>
      </c>
    </row>
    <row r="28" spans="1:10">
      <c r="A28" s="13" t="s">
        <v>934</v>
      </c>
      <c r="B28" t="s">
        <v>937</v>
      </c>
      <c r="C28" t="s">
        <v>893</v>
      </c>
      <c r="D28" s="16">
        <v>69400</v>
      </c>
      <c r="E28" t="s">
        <v>900</v>
      </c>
      <c r="F28">
        <v>2020</v>
      </c>
      <c r="G28" t="s">
        <v>12</v>
      </c>
      <c r="H28" s="15">
        <f t="shared" si="0"/>
        <v>45946.307720781464</v>
      </c>
      <c r="I28" s="15" t="s">
        <v>895</v>
      </c>
    </row>
    <row r="29" spans="1:10">
      <c r="A29" s="13" t="s">
        <v>926</v>
      </c>
      <c r="B29" s="21" t="s">
        <v>938</v>
      </c>
      <c r="C29" t="s">
        <v>905</v>
      </c>
      <c r="D29" s="8">
        <v>72390</v>
      </c>
      <c r="E29" t="s">
        <v>900</v>
      </c>
      <c r="F29">
        <v>2020</v>
      </c>
      <c r="G29" t="s">
        <v>12</v>
      </c>
      <c r="H29" s="15">
        <f t="shared" si="0"/>
        <v>47925.838845927523</v>
      </c>
      <c r="I29" s="15" t="s">
        <v>895</v>
      </c>
      <c r="J29" s="13"/>
    </row>
    <row r="30" spans="1:10">
      <c r="A30" s="13" t="s">
        <v>939</v>
      </c>
      <c r="B30" s="21" t="s">
        <v>940</v>
      </c>
      <c r="C30" t="s">
        <v>893</v>
      </c>
      <c r="D30" s="8">
        <v>69900</v>
      </c>
      <c r="E30" t="s">
        <v>900</v>
      </c>
      <c r="F30">
        <v>2020</v>
      </c>
      <c r="G30" t="s">
        <v>12</v>
      </c>
      <c r="H30" s="15">
        <f t="shared" si="0"/>
        <v>46277.332992545023</v>
      </c>
      <c r="I30" s="15" t="s">
        <v>895</v>
      </c>
    </row>
    <row r="31" spans="1:10">
      <c r="A31" s="13" t="s">
        <v>934</v>
      </c>
      <c r="B31" t="s">
        <v>941</v>
      </c>
      <c r="C31" s="13" t="s">
        <v>893</v>
      </c>
      <c r="D31" s="16">
        <v>72200</v>
      </c>
      <c r="E31" t="s">
        <v>900</v>
      </c>
      <c r="F31">
        <v>2020</v>
      </c>
      <c r="G31" t="s">
        <v>12</v>
      </c>
      <c r="H31" s="15">
        <f t="shared" si="0"/>
        <v>47800.049242657376</v>
      </c>
      <c r="I31" s="15" t="s">
        <v>895</v>
      </c>
    </row>
    <row r="32" spans="1:10">
      <c r="A32" s="13" t="s">
        <v>934</v>
      </c>
      <c r="B32" t="s">
        <v>942</v>
      </c>
      <c r="C32" t="s">
        <v>893</v>
      </c>
      <c r="D32" s="8">
        <v>74950</v>
      </c>
      <c r="E32" t="s">
        <v>900</v>
      </c>
      <c r="F32">
        <v>2020</v>
      </c>
      <c r="G32" t="s">
        <v>12</v>
      </c>
      <c r="H32" s="15">
        <f t="shared" si="0"/>
        <v>49620.688237356931</v>
      </c>
      <c r="I32" s="15" t="s">
        <v>895</v>
      </c>
    </row>
    <row r="33" spans="1:10">
      <c r="A33" s="13" t="s">
        <v>934</v>
      </c>
      <c r="B33" s="21" t="s">
        <v>943</v>
      </c>
      <c r="C33" t="s">
        <v>893</v>
      </c>
      <c r="D33" s="8">
        <v>74950</v>
      </c>
      <c r="E33" t="s">
        <v>894</v>
      </c>
      <c r="F33">
        <v>2020</v>
      </c>
      <c r="G33" t="s">
        <v>12</v>
      </c>
      <c r="H33" s="15">
        <f t="shared" si="0"/>
        <v>49620.688237356931</v>
      </c>
      <c r="I33" s="15" t="s">
        <v>895</v>
      </c>
    </row>
    <row r="34" spans="1:10">
      <c r="A34" s="13" t="s">
        <v>944</v>
      </c>
      <c r="B34" s="21" t="s">
        <v>945</v>
      </c>
      <c r="C34" t="s">
        <v>893</v>
      </c>
      <c r="D34" s="8">
        <v>80500</v>
      </c>
      <c r="E34" t="s">
        <v>894</v>
      </c>
      <c r="F34">
        <v>2020</v>
      </c>
      <c r="G34" t="s">
        <v>12</v>
      </c>
      <c r="H34" s="15">
        <f t="shared" si="0"/>
        <v>53295.068753932392</v>
      </c>
      <c r="I34" s="15" t="s">
        <v>895</v>
      </c>
    </row>
    <row r="35" spans="1:10">
      <c r="A35" s="13" t="s">
        <v>939</v>
      </c>
      <c r="B35" t="s">
        <v>946</v>
      </c>
      <c r="C35" t="s">
        <v>905</v>
      </c>
      <c r="D35" s="14">
        <v>90000</v>
      </c>
      <c r="E35" t="s">
        <v>900</v>
      </c>
      <c r="F35">
        <v>2020</v>
      </c>
      <c r="G35" t="s">
        <v>12</v>
      </c>
      <c r="H35" s="15">
        <f t="shared" si="0"/>
        <v>59584.548917439941</v>
      </c>
      <c r="I35" s="15" t="s">
        <v>895</v>
      </c>
    </row>
    <row r="36" spans="1:10">
      <c r="A36" t="s">
        <v>947</v>
      </c>
      <c r="B36" t="s">
        <v>948</v>
      </c>
      <c r="C36" t="s">
        <v>905</v>
      </c>
      <c r="D36" s="16">
        <v>89800</v>
      </c>
      <c r="E36" t="s">
        <v>949</v>
      </c>
      <c r="F36">
        <v>2020</v>
      </c>
      <c r="G36" t="s">
        <v>12</v>
      </c>
      <c r="H36" s="15">
        <f t="shared" si="0"/>
        <v>59452.138808734519</v>
      </c>
      <c r="I36" s="15" t="s">
        <v>950</v>
      </c>
    </row>
    <row r="37" spans="1:10">
      <c r="A37" s="13" t="s">
        <v>926</v>
      </c>
      <c r="B37" t="s">
        <v>951</v>
      </c>
      <c r="C37" s="13" t="s">
        <v>905</v>
      </c>
      <c r="D37" s="16">
        <v>109090</v>
      </c>
      <c r="E37" t="s">
        <v>949</v>
      </c>
      <c r="F37">
        <v>2020</v>
      </c>
      <c r="G37" t="s">
        <v>12</v>
      </c>
      <c r="H37" s="15">
        <f t="shared" si="0"/>
        <v>72223.093793372478</v>
      </c>
      <c r="I37" s="15" t="s">
        <v>950</v>
      </c>
    </row>
    <row r="38" spans="1:10">
      <c r="A38" s="13" t="s">
        <v>926</v>
      </c>
      <c r="B38" s="21" t="s">
        <v>952</v>
      </c>
      <c r="C38" t="s">
        <v>905</v>
      </c>
      <c r="D38" s="8">
        <v>116090</v>
      </c>
      <c r="E38" t="s">
        <v>949</v>
      </c>
      <c r="F38">
        <v>2020</v>
      </c>
      <c r="G38" t="s">
        <v>12</v>
      </c>
      <c r="H38" s="15">
        <f t="shared" si="0"/>
        <v>76857.447598062252</v>
      </c>
      <c r="I38" s="15" t="s">
        <v>950</v>
      </c>
    </row>
    <row r="39" spans="1:10">
      <c r="A39" s="13" t="s">
        <v>953</v>
      </c>
      <c r="B39" t="s">
        <v>954</v>
      </c>
      <c r="C39" s="13" t="s">
        <v>893</v>
      </c>
      <c r="D39" s="16">
        <v>117800</v>
      </c>
      <c r="E39" t="s">
        <v>949</v>
      </c>
      <c r="F39">
        <v>2020</v>
      </c>
      <c r="G39" t="s">
        <v>12</v>
      </c>
      <c r="H39" s="15">
        <f t="shared" si="0"/>
        <v>77989.554027493607</v>
      </c>
      <c r="I39" s="15" t="s">
        <v>950</v>
      </c>
    </row>
    <row r="40" spans="1:10">
      <c r="A40" s="13" t="s">
        <v>953</v>
      </c>
      <c r="B40" s="21" t="s">
        <v>955</v>
      </c>
      <c r="C40" t="s">
        <v>905</v>
      </c>
      <c r="D40" s="8">
        <v>173900</v>
      </c>
      <c r="E40" t="s">
        <v>949</v>
      </c>
      <c r="F40">
        <v>2020</v>
      </c>
      <c r="G40" t="s">
        <v>12</v>
      </c>
      <c r="H40" s="15">
        <f t="shared" si="0"/>
        <v>115130.58951936451</v>
      </c>
      <c r="I40" s="15" t="s">
        <v>950</v>
      </c>
      <c r="J40" s="13"/>
    </row>
    <row r="41" spans="1:10">
      <c r="A41" t="s">
        <v>956</v>
      </c>
      <c r="B41" t="s">
        <v>957</v>
      </c>
      <c r="C41" t="s">
        <v>893</v>
      </c>
      <c r="D41" s="15">
        <v>135000</v>
      </c>
      <c r="E41" t="s">
        <v>949</v>
      </c>
      <c r="F41">
        <v>2020</v>
      </c>
      <c r="G41" t="s">
        <v>12</v>
      </c>
      <c r="H41" s="15">
        <f t="shared" si="0"/>
        <v>89376.823376159911</v>
      </c>
      <c r="I41" s="15" t="s">
        <v>950</v>
      </c>
    </row>
    <row r="42" spans="1:10">
      <c r="A42" t="s">
        <v>920</v>
      </c>
      <c r="B42" t="s">
        <v>958</v>
      </c>
      <c r="C42" t="s">
        <v>893</v>
      </c>
      <c r="D42" s="15">
        <v>149900</v>
      </c>
      <c r="E42" t="s">
        <v>949</v>
      </c>
      <c r="F42">
        <v>2020</v>
      </c>
      <c r="G42" t="s">
        <v>12</v>
      </c>
      <c r="H42" s="15">
        <f t="shared" si="0"/>
        <v>99241.376474713863</v>
      </c>
      <c r="I42" s="15" t="s">
        <v>950</v>
      </c>
    </row>
    <row r="43" spans="1:10" ht="15">
      <c r="A43" t="s">
        <v>959</v>
      </c>
      <c r="B43" t="s">
        <v>960</v>
      </c>
      <c r="C43" t="s">
        <v>893</v>
      </c>
      <c r="D43" s="15">
        <v>199408</v>
      </c>
      <c r="E43" t="s">
        <v>949</v>
      </c>
      <c r="F43">
        <v>2020</v>
      </c>
      <c r="G43" t="s">
        <v>12</v>
      </c>
      <c r="H43" s="15">
        <f t="shared" si="0"/>
        <v>132018.17478365405</v>
      </c>
      <c r="I43" s="15" t="s">
        <v>950</v>
      </c>
    </row>
    <row r="44" spans="1:10" ht="15"/>
    <row r="45" spans="1:10" ht="15"/>
    <row r="46" spans="1:10">
      <c r="A46" s="19" t="s">
        <v>961</v>
      </c>
      <c r="C46" s="20">
        <f>AVERAGEIFS(H$5:H$43,C$5:C$43, "BEV",I$5:I$43, "Yes")</f>
        <v>33313.224761833022</v>
      </c>
    </row>
    <row r="47" spans="1:10">
      <c r="A47" s="1" t="s">
        <v>962</v>
      </c>
      <c r="C47" s="20">
        <f>AVERAGEIFS(H$5:H$43,C$5:C$43, "PHEV",I$5:I$43, "Yes")</f>
        <v>36626.726753846684</v>
      </c>
    </row>
    <row r="48" spans="1:10" ht="15"/>
    <row r="49" ht="15"/>
  </sheetData>
  <autoFilter ref="A4:J4" xr:uid="{00000000-0009-0000-0000-000002000000}">
    <sortState xmlns:xlrd2="http://schemas.microsoft.com/office/spreadsheetml/2017/richdata2" ref="A5:J42">
      <sortCondition ref="H4:H42"/>
    </sortState>
  </autoFilter>
  <sortState xmlns:xlrd2="http://schemas.microsoft.com/office/spreadsheetml/2017/richdata2" ref="A5:I37">
    <sortCondition ref="A5:A37"/>
  </sortState>
  <hyperlinks>
    <hyperlink ref="A3" r:id="rId1" xr:uid="{E913369B-4604-4CBF-9749-B38DD022E079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H17" sqref="H17"/>
    </sheetView>
  </sheetViews>
  <sheetFormatPr defaultColWidth="8.85546875" defaultRowHeight="14.25"/>
  <cols>
    <col min="1" max="1" width="24.42578125" customWidth="1"/>
  </cols>
  <sheetData>
    <row r="1" spans="1:35" ht="15">
      <c r="A1" s="29" t="s">
        <v>963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5" ht="15">
      <c r="A2" t="s">
        <v>964</v>
      </c>
      <c r="B2" s="31" cm="1">
        <f t="array" ref="B2">TREND($D2:$H2, $D$1:$H$1,B$1)</f>
        <v>34718.808378979098</v>
      </c>
      <c r="C2" s="31" cm="1">
        <f t="array" ref="C2">TREND($D2:$H2, $D$1:$H$1,C$1)</f>
        <v>33648.211238158401</v>
      </c>
      <c r="D2" s="5">
        <f>'Canada EVs'!C46</f>
        <v>33313.224761833022</v>
      </c>
      <c r="E2" s="30">
        <f>AVERAGE('AEO 53'!G192:G194)/AVERAGE('AEO 53'!F192:F194)*D2</f>
        <v>30836.688727028595</v>
      </c>
      <c r="F2" s="30">
        <f>AVERAGE('AEO 53'!H192:H194)/AVERAGE('AEO 53'!G192:G194)*E2</f>
        <v>30002.901491873759</v>
      </c>
      <c r="G2" s="30">
        <f>AVERAGE('AEO 53'!I192:I194)/AVERAGE('AEO 53'!H192:H194)*F2</f>
        <v>29301.401353000954</v>
      </c>
      <c r="H2" s="30">
        <f>AVERAGE('AEO 53'!J192:J194)/AVERAGE('AEO 53'!I192:I194)*G2</f>
        <v>28727.882744742405</v>
      </c>
      <c r="I2" s="30">
        <f>AVERAGE('AEO 53'!K192:K194)/AVERAGE('AEO 53'!J192:J194)*H2</f>
        <v>28421.369999650753</v>
      </c>
      <c r="J2" s="30">
        <f>AVERAGE('AEO 53'!L192:L194)/AVERAGE('AEO 53'!K192:K194)*I2</f>
        <v>28175.423380122604</v>
      </c>
      <c r="K2" s="30">
        <f>AVERAGE('AEO 53'!M192:M194)/AVERAGE('AEO 53'!L192:L194)*J2</f>
        <v>27978.188935704598</v>
      </c>
      <c r="L2" s="30">
        <f>AVERAGE('AEO 53'!N192:N194)/AVERAGE('AEO 53'!M192:M194)*K2</f>
        <v>27827.179972590478</v>
      </c>
      <c r="M2" s="30">
        <f>AVERAGE('AEO 53'!O192:O194)/AVERAGE('AEO 53'!N192:N194)*L2</f>
        <v>27684.379007099735</v>
      </c>
      <c r="N2" s="30">
        <f>AVERAGE('AEO 53'!P192:P194)/AVERAGE('AEO 53'!O192:O194)*M2</f>
        <v>27574.242521946908</v>
      </c>
      <c r="O2" s="30">
        <f>AVERAGE('AEO 53'!Q192:Q194)/AVERAGE('AEO 53'!P192:P194)*N2</f>
        <v>27491.762296281817</v>
      </c>
      <c r="P2" s="30">
        <f>AVERAGE('AEO 53'!R192:R194)/AVERAGE('AEO 53'!Q192:Q194)*O2</f>
        <v>27400.822696826111</v>
      </c>
      <c r="Q2" s="30">
        <f>AVERAGE('AEO 53'!S192:S194)/AVERAGE('AEO 53'!R192:R194)*P2</f>
        <v>27315.505670036207</v>
      </c>
      <c r="R2" s="30">
        <f>AVERAGE('AEO 53'!T192:T194)/AVERAGE('AEO 53'!S192:S194)*Q2</f>
        <v>27222.332527883525</v>
      </c>
      <c r="S2" s="30">
        <f>AVERAGE('AEO 53'!U192:U194)/AVERAGE('AEO 53'!T192:T194)*R2</f>
        <v>27133.137474591153</v>
      </c>
      <c r="T2" s="30">
        <f>AVERAGE('AEO 53'!V192:V194)/AVERAGE('AEO 53'!U192:U194)*S2</f>
        <v>27058.768734075697</v>
      </c>
      <c r="U2" s="30">
        <f>AVERAGE('AEO 53'!W192:W194)/AVERAGE('AEO 53'!V192:V194)*T2</f>
        <v>26989.499402058027</v>
      </c>
      <c r="V2" s="30">
        <f>AVERAGE('AEO 53'!X192:X194)/AVERAGE('AEO 53'!W192:W194)*U2</f>
        <v>26924.632813785138</v>
      </c>
      <c r="W2" s="30">
        <f>AVERAGE('AEO 53'!Y192:Y194)/AVERAGE('AEO 53'!X192:X194)*V2</f>
        <v>26863.596772314992</v>
      </c>
      <c r="X2" s="30">
        <f>AVERAGE('AEO 53'!Z192:Z194)/AVERAGE('AEO 53'!Y192:Y194)*W2</f>
        <v>26810.390665812454</v>
      </c>
      <c r="Y2" s="30">
        <f>AVERAGE('AEO 53'!AA192:AA194)/AVERAGE('AEO 53'!Z192:Z194)*X2</f>
        <v>26760.230137992872</v>
      </c>
      <c r="Z2" s="30">
        <f>AVERAGE('AEO 53'!AB192:AB194)/AVERAGE('AEO 53'!AA192:AA194)*Y2</f>
        <v>26713.348593735282</v>
      </c>
      <c r="AA2" s="30">
        <f>AVERAGE('AEO 53'!AC192:AC194)/AVERAGE('AEO 53'!AB192:AB194)*Z2</f>
        <v>26669.644639475311</v>
      </c>
      <c r="AB2" s="30">
        <f>AVERAGE('AEO 53'!AD192:AD194)/AVERAGE('AEO 53'!AC192:AC194)*AA2</f>
        <v>26630.923391273609</v>
      </c>
      <c r="AC2" s="30">
        <f>AVERAGE('AEO 53'!AE192:AE194)/AVERAGE('AEO 53'!AD192:AD194)*AB2</f>
        <v>26594.606080205296</v>
      </c>
      <c r="AD2" s="30">
        <f>AVERAGE('AEO 53'!AF192:AF194)/AVERAGE('AEO 53'!AE192:AE194)*AC2</f>
        <v>26560.499015719593</v>
      </c>
      <c r="AE2" s="30">
        <f>AVERAGE('AEO 53'!AG192:AG194)/AVERAGE('AEO 53'!AF192:AF194)*AD2</f>
        <v>26528.19773289781</v>
      </c>
      <c r="AF2" s="30">
        <f>AVERAGE('AEO 53'!AH192:AH194)/AVERAGE('AEO 53'!AG192:AG194)*AE2</f>
        <v>26498.254238716207</v>
      </c>
      <c r="AG2" s="30">
        <f>AVERAGE('AEO 53'!AI192:AI194)/AVERAGE('AEO 53'!AH192:AH194)*AF2</f>
        <v>26470.475064491795</v>
      </c>
      <c r="AH2" s="30">
        <f>AVERAGE('AEO 53'!AJ192:AJ194)/AVERAGE('AEO 53'!AI192:AI194)*AG2</f>
        <v>26430.806440973112</v>
      </c>
    </row>
    <row r="3" spans="1:35" ht="15">
      <c r="A3" t="s">
        <v>965</v>
      </c>
      <c r="B3" s="31" cm="1">
        <f t="array" ref="B3">TREND($E3:$I3, $E$1:$I$1,B$1)</f>
        <v>32858.444322033902</v>
      </c>
      <c r="C3" s="31" cm="1">
        <f t="array" ref="C3">TREND($E3:$I3, $E$1:$I$1,C$1)</f>
        <v>32934.633050847449</v>
      </c>
      <c r="D3" s="31" cm="1">
        <f t="array" ref="D3">TREND($E3:$I3, $E$1:$I$1,D$1)</f>
        <v>33010.821779661026</v>
      </c>
      <c r="E3" s="30">
        <f>AVERAGE('AEO 53'!G102,G103)*1000*About!$A$130</f>
        <v>33143.8093220339</v>
      </c>
      <c r="F3" s="30">
        <f>AVERAGE('AEO 53'!H102,H103)*1000*About!$A$130</f>
        <v>33120.47203389831</v>
      </c>
      <c r="G3" s="30">
        <f>AVERAGE('AEO 53'!I102,I103)*1000*About!$A$130</f>
        <v>33204.133898305088</v>
      </c>
      <c r="H3" s="30">
        <f>AVERAGE('AEO 53'!J102,J103)*1000*About!$A$130</f>
        <v>33287.071186440684</v>
      </c>
      <c r="I3" s="30">
        <f>AVERAGE('AEO 53'!K102,K103)*1000*About!$A$130</f>
        <v>33441.453389830509</v>
      </c>
      <c r="J3" s="30">
        <f>AVERAGE('AEO 53'!L102,L103)*1000*About!$A$130</f>
        <v>33676.156779661018</v>
      </c>
      <c r="K3" s="30">
        <f>AVERAGE('AEO 53'!M102,M103)*1000*About!$A$130</f>
        <v>33743.266949152545</v>
      </c>
      <c r="L3" s="30">
        <f>AVERAGE('AEO 53'!N102,N103)*1000*About!$A$130</f>
        <v>33810.402542372889</v>
      </c>
      <c r="M3" s="30">
        <f>AVERAGE('AEO 53'!O102,O103)*1000*About!$A$130</f>
        <v>33876.677966101699</v>
      </c>
      <c r="N3" s="30">
        <f>AVERAGE('AEO 53'!P102,P103)*1000*About!$A$130</f>
        <v>33939.06440677966</v>
      </c>
      <c r="O3" s="30">
        <f>AVERAGE('AEO 53'!Q102,Q103)*1000*About!$A$130</f>
        <v>33997.102542372886</v>
      </c>
      <c r="P3" s="30">
        <f>AVERAGE('AEO 53'!R102,R103)*1000*About!$A$130</f>
        <v>34061.949152542373</v>
      </c>
      <c r="Q3" s="30">
        <f>AVERAGE('AEO 53'!S102,S103)*1000*About!$A$130</f>
        <v>34128.069491525421</v>
      </c>
      <c r="R3" s="30">
        <f>AVERAGE('AEO 53'!T102,T103)*1000*About!$A$130</f>
        <v>34176.665254237298</v>
      </c>
      <c r="S3" s="30">
        <f>AVERAGE('AEO 53'!U102,U103)*1000*About!$A$130</f>
        <v>34223.074576271189</v>
      </c>
      <c r="T3" s="30">
        <f>AVERAGE('AEO 53'!V102,V103)*1000*About!$A$130</f>
        <v>34268.262711864409</v>
      </c>
      <c r="U3" s="30">
        <f>AVERAGE('AEO 53'!W102,W103)*1000*About!$A$130</f>
        <v>34313.948305084748</v>
      </c>
      <c r="V3" s="30">
        <f>AVERAGE('AEO 53'!X102,X103)*1000*About!$A$130</f>
        <v>34355.897457627121</v>
      </c>
      <c r="W3" s="30">
        <f>AVERAGE('AEO 53'!Y102,Y103)*1000*About!$A$130</f>
        <v>34400.41271186441</v>
      </c>
      <c r="X3" s="30">
        <f>AVERAGE('AEO 53'!Z102,Z103)*1000*About!$A$130</f>
        <v>34441.298305084747</v>
      </c>
      <c r="Y3" s="30">
        <f>AVERAGE('AEO 53'!AA102,AA103)*1000*About!$A$130</f>
        <v>34481.026271186442</v>
      </c>
      <c r="Z3" s="30">
        <f>AVERAGE('AEO 53'!AB102,AB103)*1000*About!$A$130</f>
        <v>34521.923728813555</v>
      </c>
      <c r="AA3" s="30">
        <f>AVERAGE('AEO 53'!AC102,AC103)*1000*About!$A$130</f>
        <v>34559.583050847461</v>
      </c>
      <c r="AB3" s="30">
        <f>AVERAGE('AEO 53'!AD102,AD103)*1000*About!$A$130</f>
        <v>34596.792372881362</v>
      </c>
      <c r="AC3" s="30">
        <f>AVERAGE('AEO 53'!AE102,AE103)*1000*About!$A$130</f>
        <v>34636.242372881359</v>
      </c>
      <c r="AD3" s="30">
        <f>AVERAGE('AEO 53'!AF102,AF103)*1000*About!$A$130</f>
        <v>34674.046610169491</v>
      </c>
      <c r="AE3" s="30">
        <f>AVERAGE('AEO 53'!AG102,AG103)*1000*About!$A$130</f>
        <v>34713.554237288139</v>
      </c>
      <c r="AF3" s="30">
        <f>AVERAGE('AEO 53'!AH102,AH103)*1000*About!$A$130</f>
        <v>34753.996610169495</v>
      </c>
      <c r="AG3" s="30">
        <f>AVERAGE('AEO 53'!AI102,AI103)*1000*About!$A$130</f>
        <v>34794.759322033904</v>
      </c>
      <c r="AH3" s="30">
        <f>AVERAGE('AEO 53'!AJ102,AJ103)*1000*About!$A$130</f>
        <v>34818.203389830509</v>
      </c>
    </row>
    <row r="4" spans="1:35" ht="15">
      <c r="A4" t="s">
        <v>966</v>
      </c>
      <c r="B4" s="31" cm="1">
        <f t="array" ref="B4">TREND($E4:$I4, $E$1:$I$1,B$1)</f>
        <v>27059.249209039568</v>
      </c>
      <c r="C4" s="31" cm="1">
        <f t="array" ref="C4">TREND($E4:$I4, $E$1:$I$1,C$1)</f>
        <v>27134.467457627135</v>
      </c>
      <c r="D4" s="31" cm="1">
        <f t="array" ref="D4">TREND($E4:$I4, $E$1:$I$1,D$1)</f>
        <v>27209.685706214703</v>
      </c>
      <c r="E4" s="5">
        <f>AVERAGE('AEO 53'!G12:G14)*1000*About!$A$130</f>
        <v>27335.425988700561</v>
      </c>
      <c r="F4" s="5">
        <f>AVERAGE('AEO 53'!H12:H14)*1000*About!$A$130</f>
        <v>27319.654519774012</v>
      </c>
      <c r="G4" s="5">
        <f>AVERAGE('AEO 53'!I12:I14)*1000*About!$A$130</f>
        <v>27405.059887005656</v>
      </c>
      <c r="H4" s="5">
        <f>AVERAGE('AEO 53'!J12:J14)*1000*About!$A$130</f>
        <v>27490.434745762715</v>
      </c>
      <c r="I4" s="5">
        <f>AVERAGE('AEO 53'!K12:K14)*1000*About!$A$130</f>
        <v>27626.127118644068</v>
      </c>
      <c r="J4" s="5">
        <f>AVERAGE('AEO 53'!L12:L14)*1000*About!$A$130</f>
        <v>27786.450282485879</v>
      </c>
      <c r="K4" s="5">
        <f>AVERAGE('AEO 53'!M12:M14)*1000*About!$A$130</f>
        <v>27856.483050847462</v>
      </c>
      <c r="L4" s="5">
        <f>AVERAGE('AEO 53'!N12:N14)*1000*About!$A$130</f>
        <v>27916.409887005651</v>
      </c>
      <c r="M4" s="5">
        <f>AVERAGE('AEO 53'!O12:O14)*1000*About!$A$130</f>
        <v>27981.046327683616</v>
      </c>
      <c r="N4" s="5">
        <f>AVERAGE('AEO 53'!P12:P14)*1000*About!$A$130</f>
        <v>28040.944067796616</v>
      </c>
      <c r="O4" s="5">
        <f>AVERAGE('AEO 53'!Q12:Q14)*1000*About!$A$130</f>
        <v>28096.188700564973</v>
      </c>
      <c r="P4" s="5">
        <f>AVERAGE('AEO 53'!R12:R14)*1000*About!$A$130</f>
        <v>28157.903389830513</v>
      </c>
      <c r="Q4" s="5">
        <f>AVERAGE('AEO 53'!S12:S14)*1000*About!$A$130</f>
        <v>28221.531355932213</v>
      </c>
      <c r="R4" s="5">
        <f>AVERAGE('AEO 53'!T12:T14)*1000*About!$A$130</f>
        <v>28268.117796610171</v>
      </c>
      <c r="S4" s="5">
        <f>AVERAGE('AEO 53'!U12:U14)*1000*About!$A$130</f>
        <v>28312.722316384181</v>
      </c>
      <c r="T4" s="5">
        <f>AVERAGE('AEO 53'!V12:V14)*1000*About!$A$130</f>
        <v>28356.11497175142</v>
      </c>
      <c r="U4" s="5">
        <f>AVERAGE('AEO 53'!W12:W14)*1000*About!$A$130</f>
        <v>28399.06610169492</v>
      </c>
      <c r="V4" s="5">
        <f>AVERAGE('AEO 53'!X12:X14)*1000*About!$A$130</f>
        <v>28438.671186440679</v>
      </c>
      <c r="W4" s="5">
        <f>AVERAGE('AEO 53'!Y12:Y14)*1000*About!$A$130</f>
        <v>28480.60141242938</v>
      </c>
      <c r="X4" s="5">
        <f>AVERAGE('AEO 53'!Z12:Z14)*1000*About!$A$130</f>
        <v>28519.232768361588</v>
      </c>
      <c r="Y4" s="5">
        <f>AVERAGE('AEO 53'!AA12:AA14)*1000*About!$A$130</f>
        <v>28556.762429378534</v>
      </c>
      <c r="Z4" s="5">
        <f>AVERAGE('AEO 53'!AB12:AB14)*1000*About!$A$130</f>
        <v>28595.287853107347</v>
      </c>
      <c r="AA4" s="5">
        <f>AVERAGE('AEO 53'!AC12:AC14)*1000*About!$A$130</f>
        <v>28630.975706214693</v>
      </c>
      <c r="AB4" s="5">
        <f>AVERAGE('AEO 53'!AD12:AD14)*1000*About!$A$130</f>
        <v>28665.995762711867</v>
      </c>
      <c r="AC4" s="5">
        <f>AVERAGE('AEO 53'!AE12:AE14)*1000*About!$A$130</f>
        <v>28702.948305084752</v>
      </c>
      <c r="AD4" s="5">
        <f>AVERAGE('AEO 53'!AF12:AF14)*1000*About!$A$130</f>
        <v>28738.438135593227</v>
      </c>
      <c r="AE4" s="5">
        <f>AVERAGE('AEO 53'!AG12:AG14)*1000*About!$A$130</f>
        <v>28775.195762711868</v>
      </c>
      <c r="AF4" s="5">
        <f>AVERAGE('AEO 53'!AH12:AH14)*1000*About!$A$130</f>
        <v>28812.780790960449</v>
      </c>
      <c r="AG4" s="5">
        <f>AVERAGE('AEO 53'!AI12:AI14)*1000*About!$A$130</f>
        <v>28850.554237288139</v>
      </c>
      <c r="AH4" s="5">
        <f>AVERAGE('AEO 53'!AJ12:AJ14)*1000*About!$A$130</f>
        <v>28870.218644067798</v>
      </c>
    </row>
    <row r="5" spans="1:35" ht="15">
      <c r="A5" t="s">
        <v>967</v>
      </c>
      <c r="B5" s="31" cm="1">
        <f t="array" ref="B5">TREND($E5:$I5, $E$1:$I$1,B$1)</f>
        <v>30577.261497175132</v>
      </c>
      <c r="C5" s="31" cm="1">
        <f t="array" ref="C5">TREND($E5:$I5, $E$1:$I$1,C$1)</f>
        <v>30657.045932203371</v>
      </c>
      <c r="D5" s="31" cm="1">
        <f t="array" ref="D5">TREND($E5:$I5, $E$1:$I$1,D$1)</f>
        <v>30736.83036723164</v>
      </c>
      <c r="E5" s="5">
        <f>AVERAGE('AEO 53'!G30:G32)*1000*About!$A$130</f>
        <v>30868.021751412431</v>
      </c>
      <c r="F5" s="5">
        <f>AVERAGE('AEO 53'!H30:H32)*1000*About!$A$130</f>
        <v>30855.236158192089</v>
      </c>
      <c r="G5" s="5">
        <f>AVERAGE('AEO 53'!I30:I32)*1000*About!$A$130</f>
        <v>30942.566666666666</v>
      </c>
      <c r="H5" s="5">
        <f>AVERAGE('AEO 53'!J30:J32)*1000*About!$A$130</f>
        <v>31041.06355932204</v>
      </c>
      <c r="I5" s="5">
        <f>AVERAGE('AEO 53'!K30:K32)*1000*About!$A$130</f>
        <v>31174.030225988707</v>
      </c>
      <c r="J5" s="5">
        <f>AVERAGE('AEO 53'!L30:L32)*1000*About!$A$130</f>
        <v>31311.248870056501</v>
      </c>
      <c r="K5" s="5">
        <f>AVERAGE('AEO 53'!M30:M32)*1000*About!$A$130</f>
        <v>31373.003389830505</v>
      </c>
      <c r="L5" s="5">
        <f>AVERAGE('AEO 53'!N30:N32)*1000*About!$A$130</f>
        <v>31436.330790960455</v>
      </c>
      <c r="M5" s="5">
        <f>AVERAGE('AEO 53'!O30:O32)*1000*About!$A$130</f>
        <v>31498.979096045197</v>
      </c>
      <c r="N5" s="5">
        <f>AVERAGE('AEO 53'!P30:P32)*1000*About!$A$130</f>
        <v>31557.949435028251</v>
      </c>
      <c r="O5" s="5">
        <f>AVERAGE('AEO 53'!Q30:Q32)*1000*About!$A$130</f>
        <v>31612.455367231643</v>
      </c>
      <c r="P5" s="5">
        <f>AVERAGE('AEO 53'!R30:R32)*1000*About!$A$130</f>
        <v>31671.963841807912</v>
      </c>
      <c r="Q5" s="5">
        <f>AVERAGE('AEO 53'!S30:S32)*1000*About!$A$130</f>
        <v>31732.769491525425</v>
      </c>
      <c r="R5" s="5">
        <f>AVERAGE('AEO 53'!T30:T32)*1000*About!$A$130</f>
        <v>31775.893785310742</v>
      </c>
      <c r="S5" s="5">
        <f>AVERAGE('AEO 53'!U30:U32)*1000*About!$A$130</f>
        <v>31816.520056497178</v>
      </c>
      <c r="T5" s="5">
        <f>AVERAGE('AEO 53'!V30:V32)*1000*About!$A$130</f>
        <v>31856.255649717517</v>
      </c>
      <c r="U5" s="5">
        <f>AVERAGE('AEO 53'!W30:W32)*1000*About!$A$130</f>
        <v>31896.078531073446</v>
      </c>
      <c r="V5" s="5">
        <f>AVERAGE('AEO 53'!X30:X32)*1000*About!$A$130</f>
        <v>31933.304802259889</v>
      </c>
      <c r="W5" s="5">
        <f>AVERAGE('AEO 53'!Y30:Y32)*1000*About!$A$130</f>
        <v>31973.200847457629</v>
      </c>
      <c r="X5" s="5">
        <f>AVERAGE('AEO 53'!Z30:Z32)*1000*About!$A$130</f>
        <v>32010.330508474581</v>
      </c>
      <c r="Y5" s="5">
        <f>AVERAGE('AEO 53'!AA30:AA32)*1000*About!$A$130</f>
        <v>32046.545480225988</v>
      </c>
      <c r="Z5" s="5">
        <f>AVERAGE('AEO 53'!AB30:AB32)*1000*About!$A$130</f>
        <v>32084.124293785309</v>
      </c>
      <c r="AA5" s="5">
        <f>AVERAGE('AEO 53'!AC30:AC32)*1000*About!$A$130</f>
        <v>32119.006214689267</v>
      </c>
      <c r="AB5" s="5">
        <f>AVERAGE('AEO 53'!AD30:AD32)*1000*About!$A$130</f>
        <v>32153.673728813563</v>
      </c>
      <c r="AC5" s="5">
        <f>AVERAGE('AEO 53'!AE30:AE32)*1000*About!$A$130</f>
        <v>32190.485593220335</v>
      </c>
      <c r="AD5" s="5">
        <f>AVERAGE('AEO 53'!AF30:AF32)*1000*About!$A$130</f>
        <v>32225.984745762711</v>
      </c>
      <c r="AE5" s="5">
        <f>AVERAGE('AEO 53'!AG30:AG32)*1000*About!$A$130</f>
        <v>32262.838700564971</v>
      </c>
      <c r="AF5" s="5">
        <f>AVERAGE('AEO 53'!AH30:AH32)*1000*About!$A$130</f>
        <v>32300.707627118645</v>
      </c>
      <c r="AG5" s="5">
        <f>AVERAGE('AEO 53'!AI30:AI32)*1000*About!$A$130</f>
        <v>32338.759604519779</v>
      </c>
      <c r="AH5" s="5">
        <f>AVERAGE('AEO 53'!AJ30:AJ32)*1000*About!$A$130</f>
        <v>32359.52598870056</v>
      </c>
    </row>
    <row r="6" spans="1:35" ht="15">
      <c r="A6" t="s">
        <v>968</v>
      </c>
      <c r="B6" s="31" cm="1">
        <f t="array" ref="B6">TREND($D6:$H6, $D$1:$H$1,B$1)</f>
        <v>37766.468232313986</v>
      </c>
      <c r="C6" s="31" cm="1">
        <f t="array" ref="C6">TREND($D6:$H6, $D$1:$H$1,C$1)</f>
        <v>37552.45423024497</v>
      </c>
      <c r="D6" s="5">
        <f>'Canada EVs'!C47</f>
        <v>36626.726753846684</v>
      </c>
      <c r="E6" s="5">
        <f>(AVERAGE('AEO 53'!G66:G68)/AVERAGE('AEO 53'!F66:F68))*D6</f>
        <v>37901.241020702058</v>
      </c>
      <c r="F6" s="5">
        <f>(AVERAGE('AEO 53'!H66:H68)/AVERAGE('AEO 53'!G66:G68))*E6</f>
        <v>37190.115670625892</v>
      </c>
      <c r="G6" s="5">
        <f>(AVERAGE('AEO 53'!I66:I68)/AVERAGE('AEO 53'!H66:H68))*F6</f>
        <v>36653.400842324765</v>
      </c>
      <c r="H6" s="5">
        <f>(AVERAGE('AEO 53'!J66:J68)/AVERAGE('AEO 53'!I66:I68))*G6</f>
        <v>36180.576832690218</v>
      </c>
      <c r="I6" s="5">
        <f>(AVERAGE('AEO 53'!K66:K68)/AVERAGE('AEO 53'!J66:J68))*H6</f>
        <v>35840.376196010388</v>
      </c>
      <c r="J6" s="5">
        <f>(AVERAGE('AEO 53'!L66:L68)/AVERAGE('AEO 53'!K66:K68))*I6</f>
        <v>35547.997209580419</v>
      </c>
      <c r="K6" s="5">
        <f>(AVERAGE('AEO 53'!M66:M68)/AVERAGE('AEO 53'!L66:L68))*J6</f>
        <v>35265.239957593447</v>
      </c>
      <c r="L6" s="5">
        <f>(AVERAGE('AEO 53'!N66:N68)/AVERAGE('AEO 53'!M66:M68))*K6</f>
        <v>35028.452251854818</v>
      </c>
      <c r="M6" s="5">
        <f>(AVERAGE('AEO 53'!O66:O68)/AVERAGE('AEO 53'!N66:N68))*L6</f>
        <v>34841.306348865786</v>
      </c>
      <c r="N6" s="5">
        <f>(AVERAGE('AEO 53'!P66:P68)/AVERAGE('AEO 53'!O66:O68))*M6</f>
        <v>34692.336533445006</v>
      </c>
      <c r="O6" s="5">
        <f>(AVERAGE('AEO 53'!Q66:Q68)/AVERAGE('AEO 53'!P66:P68))*N6</f>
        <v>34573.11844013993</v>
      </c>
      <c r="P6" s="5">
        <f>(AVERAGE('AEO 53'!R66:R68)/AVERAGE('AEO 53'!Q66:Q68))*O6</f>
        <v>34485.6585149522</v>
      </c>
      <c r="Q6" s="5">
        <f>(AVERAGE('AEO 53'!S66:S68)/AVERAGE('AEO 53'!R66:R68))*P6</f>
        <v>34420.515089105633</v>
      </c>
      <c r="R6" s="5">
        <f>(AVERAGE('AEO 53'!T66:T68)/AVERAGE('AEO 53'!S66:S68))*Q6</f>
        <v>34353.380922232864</v>
      </c>
      <c r="S6" s="5">
        <f>(AVERAGE('AEO 53'!U66:U68)/AVERAGE('AEO 53'!T66:T68))*R6</f>
        <v>34295.671365283641</v>
      </c>
      <c r="T6" s="5">
        <f>(AVERAGE('AEO 53'!V66:V68)/AVERAGE('AEO 53'!U66:U68))*S6</f>
        <v>34246.148703727122</v>
      </c>
      <c r="U6" s="5">
        <f>(AVERAGE('AEO 53'!W66:W68)/AVERAGE('AEO 53'!V66:V68))*T6</f>
        <v>34203.479368527107</v>
      </c>
      <c r="V6" s="5">
        <f>(AVERAGE('AEO 53'!X66:X68)/AVERAGE('AEO 53'!W66:W68))*U6</f>
        <v>34164.079375975401</v>
      </c>
      <c r="W6" s="5">
        <f>(AVERAGE('AEO 53'!Y66:Y68)/AVERAGE('AEO 53'!X66:X68))*V6</f>
        <v>34131.416276341515</v>
      </c>
      <c r="X6" s="5">
        <f>(AVERAGE('AEO 53'!Z66:Z68)/AVERAGE('AEO 53'!Y66:Y68))*W6</f>
        <v>34098.794605349773</v>
      </c>
      <c r="Y6" s="5">
        <f>(AVERAGE('AEO 53'!AA66:AA68)/AVERAGE('AEO 53'!Z66:Z68))*X6</f>
        <v>34082.767677901495</v>
      </c>
      <c r="Z6" s="5">
        <f>(AVERAGE('AEO 53'!AB66:AB68)/AVERAGE('AEO 53'!AA66:AA68))*Y6</f>
        <v>34070.796966526737</v>
      </c>
      <c r="AA6" s="5">
        <f>(AVERAGE('AEO 53'!AC66:AC68)/AVERAGE('AEO 53'!AB66:AB68))*Z6</f>
        <v>34058.838981597604</v>
      </c>
      <c r="AB6" s="5">
        <f>(AVERAGE('AEO 53'!AD66:AD68)/AVERAGE('AEO 53'!AC66:AC68))*AA6</f>
        <v>34048.826788971819</v>
      </c>
      <c r="AC6" s="5">
        <f>(AVERAGE('AEO 53'!AE66:AE68)/AVERAGE('AEO 53'!AD66:AD68))*AB6</f>
        <v>34042.689934426424</v>
      </c>
      <c r="AD6" s="5">
        <f>(AVERAGE('AEO 53'!AF66:AF68)/AVERAGE('AEO 53'!AE66:AE68))*AC6</f>
        <v>34037.256825246513</v>
      </c>
      <c r="AE6" s="5">
        <f>(AVERAGE('AEO 53'!AG66:AG68)/AVERAGE('AEO 53'!AF66:AF68))*AD6</f>
        <v>34034.372796047654</v>
      </c>
      <c r="AF6" s="5">
        <f>(AVERAGE('AEO 53'!AH66:AH68)/AVERAGE('AEO 53'!AG66:AG68))*AE6</f>
        <v>34034.380106984499</v>
      </c>
      <c r="AG6" s="5">
        <f>(AVERAGE('AEO 53'!AI66:AI68)/AVERAGE('AEO 53'!AH66:AH68))*AF6</f>
        <v>34036.271473424647</v>
      </c>
      <c r="AH6" s="5">
        <f>(AVERAGE('AEO 53'!AJ66:AJ68)/AVERAGE('AEO 53'!AI66:AI68))*AG6</f>
        <v>34023.19978911565</v>
      </c>
      <c r="AI6" s="5"/>
    </row>
    <row r="7" spans="1:35" ht="15">
      <c r="A7" s="22" t="s">
        <v>969</v>
      </c>
      <c r="B7" s="31" cm="1">
        <f t="array" ref="B7">TREND($E7:$I7, $E$1:$I$1,B$1)</f>
        <v>41554.739067796618</v>
      </c>
      <c r="C7" s="31" cm="1">
        <f t="array" ref="C7">TREND($E7:$I7, $E$1:$I$1,C$1)</f>
        <v>41643.452203389839</v>
      </c>
      <c r="D7" s="31" cm="1">
        <f t="array" ref="D7">TREND($E7:$I7, $E$1:$I$1,D$1)</f>
        <v>41732.165338983061</v>
      </c>
      <c r="E7" s="30">
        <f>'AEO 53'!G40*1000*About!$A$130</f>
        <v>41826.432203389835</v>
      </c>
      <c r="F7" s="30">
        <f>'AEO 53'!H40*1000*About!$A$130</f>
        <v>41901.721186440685</v>
      </c>
      <c r="G7" s="30">
        <f>'AEO 53'!I40*1000*About!$A$130</f>
        <v>41996.542372881355</v>
      </c>
      <c r="H7" s="30">
        <f>'AEO 53'!J40*1000*About!$A$130</f>
        <v>42091.938983050852</v>
      </c>
      <c r="I7" s="30">
        <f>'AEO 53'!K40*1000*About!$A$130</f>
        <v>42174.888983050849</v>
      </c>
      <c r="J7" s="30">
        <f>'AEO 53'!L40*1000*About!$A$130</f>
        <v>42258.239830508479</v>
      </c>
      <c r="K7" s="30">
        <f>'AEO 53'!M40*1000*About!$A$130</f>
        <v>42341.255084745768</v>
      </c>
      <c r="L7" s="30">
        <f>'AEO 53'!N40*1000*About!$A$130</f>
        <v>42424.596610169501</v>
      </c>
      <c r="M7" s="30">
        <f>'AEO 53'!O40*1000*About!$A$130</f>
        <v>42507.372033898311</v>
      </c>
      <c r="N7" s="30">
        <f>'AEO 53'!P40*1000*About!$A$130</f>
        <v>42589.530508474578</v>
      </c>
      <c r="O7" s="30">
        <f>'AEO 53'!Q40*1000*About!$A$130</f>
        <v>42670.84830508475</v>
      </c>
      <c r="P7" s="30">
        <f>'AEO 53'!R40*1000*About!$A$130</f>
        <v>42753.158474576274</v>
      </c>
      <c r="Q7" s="30">
        <f>'AEO 53'!S40*1000*About!$A$130</f>
        <v>42835.607627118647</v>
      </c>
      <c r="R7" s="30">
        <f>'AEO 53'!T40*1000*About!$A$130</f>
        <v>42860.92627118645</v>
      </c>
      <c r="S7" s="30">
        <f>'AEO 53'!U40*1000*About!$A$130</f>
        <v>42875.451694915253</v>
      </c>
      <c r="T7" s="30">
        <f>'AEO 53'!V40*1000*About!$A$130</f>
        <v>42890.186440677971</v>
      </c>
      <c r="U7" s="30">
        <f>'AEO 53'!W40*1000*About!$A$130</f>
        <v>42903.796610169498</v>
      </c>
      <c r="V7" s="30">
        <f>'AEO 53'!X40*1000*About!$A$130</f>
        <v>42915.951694915253</v>
      </c>
      <c r="W7" s="30">
        <f>'AEO 53'!Y40*1000*About!$A$130</f>
        <v>42927.861864406783</v>
      </c>
      <c r="X7" s="30">
        <f>'AEO 53'!Z40*1000*About!$A$130</f>
        <v>42938.966101694925</v>
      </c>
      <c r="Y7" s="30">
        <f>'AEO 53'!AA40*1000*About!$A$130</f>
        <v>42949.533898305082</v>
      </c>
      <c r="Z7" s="30">
        <f>'AEO 53'!AB40*1000*About!$A$130</f>
        <v>42959.976271186439</v>
      </c>
      <c r="AA7" s="30">
        <f>'AEO 53'!AC40*1000*About!$A$130</f>
        <v>42969.735593220343</v>
      </c>
      <c r="AB7" s="30">
        <f>'AEO 53'!AD40*1000*About!$A$130</f>
        <v>42979.20169491526</v>
      </c>
      <c r="AC7" s="30">
        <f>'AEO 53'!AE40*1000*About!$A$130</f>
        <v>42988.718644067805</v>
      </c>
      <c r="AD7" s="30">
        <f>'AEO 53'!AF40*1000*About!$A$130</f>
        <v>42998.029661016953</v>
      </c>
      <c r="AE7" s="30">
        <f>'AEO 53'!AG40*1000*About!$A$130</f>
        <v>43007.776271186442</v>
      </c>
      <c r="AF7" s="30">
        <f>'AEO 53'!AH40*1000*About!$A$130</f>
        <v>43017.545762711867</v>
      </c>
      <c r="AG7" s="30">
        <f>'AEO 53'!AI40*1000*About!$A$130</f>
        <v>43027.457627118645</v>
      </c>
      <c r="AH7" s="30">
        <f>'AEO 53'!AJ40*1000*About!$A$130</f>
        <v>43031.811864406787</v>
      </c>
    </row>
    <row r="8" spans="1:35" ht="15">
      <c r="A8" s="22" t="s">
        <v>970</v>
      </c>
      <c r="B8" s="31" cm="1">
        <f t="array" ref="B8">TREND($E8:$I8, $E$1:$I$1,B$1)</f>
        <v>69653.361299435142</v>
      </c>
      <c r="C8" s="31" cm="1">
        <f t="array" ref="C8">TREND($E8:$I8, $E$1:$I$1,C$1)</f>
        <v>68344.823333333246</v>
      </c>
      <c r="D8" s="31" cm="1">
        <f t="array" ref="D8">TREND($E8:$I8, $E$1:$I$1,D$1)</f>
        <v>67036.285367231816</v>
      </c>
      <c r="E8">
        <f>AVERAGE('AEO 53'!G282:G284)*1000*About!$A$130</f>
        <v>65792.648587570628</v>
      </c>
      <c r="F8">
        <f>AVERAGE('AEO 53'!H282:H284)*1000*About!$A$130</f>
        <v>64353.51186440677</v>
      </c>
      <c r="G8">
        <f>AVERAGE('AEO 53'!I282:I284)*1000*About!$A$130</f>
        <v>63073.290960451988</v>
      </c>
      <c r="H8">
        <f>AVERAGE('AEO 53'!J282:J284)*1000*About!$A$130</f>
        <v>61814.382485875714</v>
      </c>
      <c r="I8">
        <f>AVERAGE('AEO 53'!K282:K284)*1000*About!$A$130</f>
        <v>60519.523446327679</v>
      </c>
      <c r="J8">
        <f>AVERAGE('AEO 53'!L282:L284)*1000*About!$A$130</f>
        <v>59336.193785310745</v>
      </c>
      <c r="K8">
        <f>AVERAGE('AEO 53'!M282:M284)*1000*About!$A$130</f>
        <v>58276.054519774021</v>
      </c>
      <c r="L8">
        <f>AVERAGE('AEO 53'!N282:N284)*1000*About!$A$130</f>
        <v>57259.646892655372</v>
      </c>
      <c r="M8">
        <f>AVERAGE('AEO 53'!O282:O284)*1000*About!$A$130</f>
        <v>56294.146045197747</v>
      </c>
      <c r="N8">
        <f>AVERAGE('AEO 53'!P282:P284)*1000*About!$A$130</f>
        <v>55373.550564971752</v>
      </c>
      <c r="O8">
        <f>AVERAGE('AEO 53'!Q282:Q284)*1000*About!$A$130</f>
        <v>54495.847175141243</v>
      </c>
      <c r="P8">
        <f>AVERAGE('AEO 53'!R282:R284)*1000*About!$A$130</f>
        <v>53659.578248587568</v>
      </c>
      <c r="Q8">
        <f>AVERAGE('AEO 53'!S282:S284)*1000*About!$A$130</f>
        <v>52862.213841807905</v>
      </c>
      <c r="R8">
        <f>AVERAGE('AEO 53'!T282:T284)*1000*About!$A$130</f>
        <v>52082.216949152549</v>
      </c>
      <c r="S8">
        <f>AVERAGE('AEO 53'!U282:U284)*1000*About!$A$130</f>
        <v>51335.253672316379</v>
      </c>
      <c r="T8">
        <f>AVERAGE('AEO 53'!V282:V284)*1000*About!$A$130</f>
        <v>50623.006779661024</v>
      </c>
      <c r="U8">
        <f>AVERAGE('AEO 53'!W282:W284)*1000*About!$A$130</f>
        <v>49943.66525423729</v>
      </c>
      <c r="V8">
        <f>AVERAGE('AEO 53'!X282:X284)*1000*About!$A$130</f>
        <v>49295.933050847467</v>
      </c>
      <c r="W8">
        <f>AVERAGE('AEO 53'!Y282:Y284)*1000*About!$A$130</f>
        <v>48678.34209039549</v>
      </c>
      <c r="X8">
        <f>AVERAGE('AEO 53'!Z282:Z284)*1000*About!$A$130</f>
        <v>48089.225706214689</v>
      </c>
      <c r="Y8">
        <f>AVERAGE('AEO 53'!AA282:AA284)*1000*About!$A$130</f>
        <v>47527.400564971766</v>
      </c>
      <c r="Z8">
        <f>AVERAGE('AEO 53'!AB282:AB284)*1000*About!$A$130</f>
        <v>46991.757909604523</v>
      </c>
      <c r="AA8">
        <f>AVERAGE('AEO 53'!AC282:AC284)*1000*About!$A$130</f>
        <v>46480.955932203397</v>
      </c>
      <c r="AB8">
        <f>AVERAGE('AEO 53'!AD282:AD284)*1000*About!$A$130</f>
        <v>45994.036723163845</v>
      </c>
      <c r="AC8">
        <f>AVERAGE('AEO 53'!AE282:AE284)*1000*About!$A$130</f>
        <v>45529.900847457626</v>
      </c>
      <c r="AD8">
        <f>AVERAGE('AEO 53'!AF282:AF284)*1000*About!$A$130</f>
        <v>45087.446892655367</v>
      </c>
      <c r="AE8">
        <f>AVERAGE('AEO 53'!AG282:AG284)*1000*About!$A$130</f>
        <v>44665.511299435035</v>
      </c>
      <c r="AF8">
        <f>AVERAGE('AEO 53'!AH282:AH284)*1000*About!$A$130</f>
        <v>44263.531638418084</v>
      </c>
      <c r="AG8">
        <f>AVERAGE('AEO 53'!AI282:AI284)*1000*About!$A$130</f>
        <v>43880.377401129947</v>
      </c>
      <c r="AH8">
        <f>AVERAGE('AEO 53'!AJ282:AJ284)*1000*About!$A$130</f>
        <v>43497.828248587575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D15" sqref="D15"/>
    </sheetView>
  </sheetViews>
  <sheetFormatPr defaultColWidth="8.85546875" defaultRowHeight="14.25"/>
  <cols>
    <col min="1" max="1" width="24.42578125" customWidth="1"/>
    <col min="2" max="2" width="15" customWidth="1"/>
    <col min="3" max="3" width="16.5703125" customWidth="1"/>
  </cols>
  <sheetData>
    <row r="1" spans="1:35" ht="1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  <c r="AI1" s="22">
        <v>2050</v>
      </c>
    </row>
    <row r="2" spans="1:35" ht="15">
      <c r="A2" s="22" t="s">
        <v>964</v>
      </c>
      <c r="B2" s="35" cm="1">
        <f t="array" ref="B2">TREND($D2:$H2,$D$1:$H$1,B$1)</f>
        <v>65178</v>
      </c>
      <c r="C2" s="35" cm="1">
        <f t="array" ref="C2">TREND($D2:$H2,$D$1:$H$1,C$1)</f>
        <v>65178</v>
      </c>
      <c r="D2" s="22">
        <v>65178</v>
      </c>
      <c r="E2" s="22">
        <v>65178</v>
      </c>
      <c r="F2" s="22">
        <v>65178</v>
      </c>
      <c r="G2" s="22">
        <v>65178</v>
      </c>
      <c r="H2" s="22">
        <v>65178</v>
      </c>
      <c r="I2" s="22">
        <v>65178</v>
      </c>
      <c r="J2" s="22">
        <v>65178</v>
      </c>
      <c r="K2" s="22">
        <v>65178</v>
      </c>
      <c r="L2" s="22">
        <v>65178</v>
      </c>
      <c r="M2" s="22">
        <v>65178</v>
      </c>
      <c r="N2" s="22">
        <v>65178</v>
      </c>
      <c r="O2" s="22">
        <v>65178</v>
      </c>
      <c r="P2" s="22">
        <v>65178</v>
      </c>
      <c r="Q2" s="22">
        <v>65178</v>
      </c>
      <c r="R2" s="22">
        <v>65178</v>
      </c>
      <c r="S2" s="22">
        <v>65178</v>
      </c>
      <c r="T2" s="22">
        <v>65178</v>
      </c>
      <c r="U2" s="22">
        <v>65178</v>
      </c>
      <c r="V2" s="22">
        <v>65178</v>
      </c>
      <c r="W2" s="22">
        <v>65178</v>
      </c>
      <c r="X2" s="22">
        <v>65178</v>
      </c>
      <c r="Y2" s="22">
        <v>65178</v>
      </c>
      <c r="Z2" s="22">
        <v>65178</v>
      </c>
      <c r="AA2" s="22">
        <v>65178</v>
      </c>
      <c r="AB2" s="22">
        <v>65178</v>
      </c>
      <c r="AC2" s="22">
        <v>65178</v>
      </c>
      <c r="AD2" s="22">
        <v>65178</v>
      </c>
      <c r="AE2" s="22">
        <v>65178</v>
      </c>
      <c r="AF2" s="22">
        <v>65178</v>
      </c>
      <c r="AG2" s="22">
        <v>65178</v>
      </c>
      <c r="AH2" s="22">
        <v>65178</v>
      </c>
      <c r="AI2" s="22">
        <v>65178</v>
      </c>
    </row>
    <row r="3" spans="1:35" ht="15">
      <c r="A3" s="22" t="s">
        <v>965</v>
      </c>
      <c r="B3" s="35" cm="1">
        <f t="array" ref="B3">TREND($D3:$H3,$D$1:$H$1,B$1)</f>
        <v>52065</v>
      </c>
      <c r="C3" s="35" cm="1">
        <f t="array" ref="C3">TREND($D3:$H3,$D$1:$H$1,C$1)</f>
        <v>52141</v>
      </c>
      <c r="D3" s="22">
        <v>52603</v>
      </c>
      <c r="E3" s="22">
        <v>51910</v>
      </c>
      <c r="F3" s="22">
        <v>52161</v>
      </c>
      <c r="G3" s="22">
        <v>52466</v>
      </c>
      <c r="H3" s="22">
        <v>52705</v>
      </c>
      <c r="I3" s="22">
        <v>52968</v>
      </c>
      <c r="J3" s="22">
        <v>53238</v>
      </c>
      <c r="K3" s="22">
        <v>53304</v>
      </c>
      <c r="L3" s="22">
        <v>53398</v>
      </c>
      <c r="M3" s="22">
        <v>53471</v>
      </c>
      <c r="N3" s="22">
        <v>53479</v>
      </c>
      <c r="O3" s="22">
        <v>53648</v>
      </c>
      <c r="P3" s="22">
        <v>53696</v>
      </c>
      <c r="Q3" s="22">
        <v>53785</v>
      </c>
      <c r="R3" s="22">
        <v>53817</v>
      </c>
      <c r="S3" s="22">
        <v>53921</v>
      </c>
      <c r="T3" s="22">
        <v>53954</v>
      </c>
      <c r="U3" s="22">
        <v>53992</v>
      </c>
      <c r="V3" s="22">
        <v>54037</v>
      </c>
      <c r="W3" s="22">
        <v>54101</v>
      </c>
      <c r="X3" s="22">
        <v>54136</v>
      </c>
      <c r="Y3" s="22">
        <v>54184</v>
      </c>
      <c r="Z3" s="22">
        <v>54238</v>
      </c>
      <c r="AA3" s="22">
        <v>54278</v>
      </c>
      <c r="AB3" s="22">
        <v>54319</v>
      </c>
      <c r="AC3" s="22">
        <v>54356</v>
      </c>
      <c r="AD3" s="22">
        <v>54414</v>
      </c>
      <c r="AE3" s="22">
        <v>54452</v>
      </c>
      <c r="AF3" s="22">
        <v>54504</v>
      </c>
      <c r="AG3" s="22">
        <v>54531</v>
      </c>
      <c r="AH3" s="22">
        <v>54550</v>
      </c>
      <c r="AI3" s="22">
        <v>54550</v>
      </c>
    </row>
    <row r="4" spans="1:35" ht="15">
      <c r="A4" s="22" t="s">
        <v>966</v>
      </c>
      <c r="B4" s="35" cm="1">
        <f t="array" ref="B4">TREND($D4:$H4,$D$1:$H$1,B$1)</f>
        <v>45516</v>
      </c>
      <c r="C4" s="35" cm="1">
        <f t="array" ref="C4">TREND($D4:$H4,$D$1:$H$1,C$1)</f>
        <v>45516</v>
      </c>
      <c r="D4" s="22">
        <v>45516</v>
      </c>
      <c r="E4" s="22">
        <v>45516</v>
      </c>
      <c r="F4" s="22">
        <v>45516</v>
      </c>
      <c r="G4" s="22">
        <v>45516</v>
      </c>
      <c r="H4" s="22">
        <v>45516</v>
      </c>
      <c r="I4" s="22">
        <v>45516</v>
      </c>
      <c r="J4" s="22">
        <v>45516</v>
      </c>
      <c r="K4" s="22">
        <v>45516</v>
      </c>
      <c r="L4" s="22">
        <v>45516</v>
      </c>
      <c r="M4" s="22">
        <v>45516</v>
      </c>
      <c r="N4" s="22">
        <v>45516</v>
      </c>
      <c r="O4" s="22">
        <v>45516</v>
      </c>
      <c r="P4" s="22">
        <v>45516</v>
      </c>
      <c r="Q4" s="22">
        <v>45516</v>
      </c>
      <c r="R4" s="22">
        <v>45516</v>
      </c>
      <c r="S4" s="22">
        <v>45516</v>
      </c>
      <c r="T4" s="22">
        <v>45516</v>
      </c>
      <c r="U4" s="22">
        <v>45516</v>
      </c>
      <c r="V4" s="22">
        <v>45516</v>
      </c>
      <c r="W4" s="22">
        <v>45516</v>
      </c>
      <c r="X4" s="22">
        <v>45516</v>
      </c>
      <c r="Y4" s="22">
        <v>45516</v>
      </c>
      <c r="Z4" s="22">
        <v>45516</v>
      </c>
      <c r="AA4" s="22">
        <v>45516</v>
      </c>
      <c r="AB4" s="22">
        <v>45516</v>
      </c>
      <c r="AC4" s="22">
        <v>45516</v>
      </c>
      <c r="AD4" s="22">
        <v>45516</v>
      </c>
      <c r="AE4" s="22">
        <v>45516</v>
      </c>
      <c r="AF4" s="22">
        <v>45516</v>
      </c>
      <c r="AG4" s="22">
        <v>45516</v>
      </c>
      <c r="AH4" s="22">
        <v>45516</v>
      </c>
      <c r="AI4" s="22">
        <v>45516</v>
      </c>
    </row>
    <row r="5" spans="1:35" ht="15">
      <c r="A5" s="22" t="s">
        <v>967</v>
      </c>
      <c r="B5" s="35" cm="1">
        <f t="array" ref="B5">TREND($D5:$H5,$D$1:$H$1,B$1)</f>
        <v>50573</v>
      </c>
      <c r="C5" s="35" cm="1">
        <f t="array" ref="C5">TREND($D5:$H5,$D$1:$H$1,C$1)</f>
        <v>50573</v>
      </c>
      <c r="D5" s="22">
        <v>50573</v>
      </c>
      <c r="E5" s="22">
        <v>50573</v>
      </c>
      <c r="F5" s="22">
        <v>50573</v>
      </c>
      <c r="G5" s="22">
        <v>50573</v>
      </c>
      <c r="H5" s="22">
        <v>50573</v>
      </c>
      <c r="I5" s="22">
        <v>50573</v>
      </c>
      <c r="J5" s="22">
        <v>50573</v>
      </c>
      <c r="K5" s="22">
        <v>50573</v>
      </c>
      <c r="L5" s="22">
        <v>50573</v>
      </c>
      <c r="M5" s="22">
        <v>50573</v>
      </c>
      <c r="N5" s="22">
        <v>50573</v>
      </c>
      <c r="O5" s="22">
        <v>50573</v>
      </c>
      <c r="P5" s="22">
        <v>50573</v>
      </c>
      <c r="Q5" s="22">
        <v>50573</v>
      </c>
      <c r="R5" s="22">
        <v>50573</v>
      </c>
      <c r="S5" s="22">
        <v>50573</v>
      </c>
      <c r="T5" s="22">
        <v>50573</v>
      </c>
      <c r="U5" s="22">
        <v>50573</v>
      </c>
      <c r="V5" s="22">
        <v>50573</v>
      </c>
      <c r="W5" s="22">
        <v>50573</v>
      </c>
      <c r="X5" s="22">
        <v>50573</v>
      </c>
      <c r="Y5" s="22">
        <v>50573</v>
      </c>
      <c r="Z5" s="22">
        <v>50573</v>
      </c>
      <c r="AA5" s="22">
        <v>50573</v>
      </c>
      <c r="AB5" s="22">
        <v>50573</v>
      </c>
      <c r="AC5" s="22">
        <v>50573</v>
      </c>
      <c r="AD5" s="22">
        <v>50573</v>
      </c>
      <c r="AE5" s="22">
        <v>50573</v>
      </c>
      <c r="AF5" s="22">
        <v>50573</v>
      </c>
      <c r="AG5" s="22">
        <v>50573</v>
      </c>
      <c r="AH5" s="22">
        <v>50573</v>
      </c>
      <c r="AI5" s="22">
        <v>50573</v>
      </c>
    </row>
    <row r="6" spans="1:35" ht="15">
      <c r="A6" s="22" t="s">
        <v>968</v>
      </c>
      <c r="B6" s="35" cm="1">
        <f t="array" ref="B6">TREND($D6:$H6,$D$1:$H$1,B$1)</f>
        <v>53652.79999999993</v>
      </c>
      <c r="C6" s="35" cm="1">
        <f t="array" ref="C6">TREND($D6:$H6,$D$1:$H$1,C$1)</f>
        <v>53349.499999999884</v>
      </c>
      <c r="D6" s="22">
        <v>53483</v>
      </c>
      <c r="E6" s="22">
        <v>52277</v>
      </c>
      <c r="F6" s="22">
        <v>52244</v>
      </c>
      <c r="G6" s="22">
        <v>52178</v>
      </c>
      <c r="H6" s="22">
        <v>52016</v>
      </c>
      <c r="I6" s="22">
        <v>52389</v>
      </c>
      <c r="J6" s="22">
        <v>52651</v>
      </c>
      <c r="K6" s="22">
        <v>52788</v>
      </c>
      <c r="L6" s="22">
        <v>52926</v>
      </c>
      <c r="M6" s="22">
        <v>53046</v>
      </c>
      <c r="N6" s="22">
        <v>53136</v>
      </c>
      <c r="O6" s="22">
        <v>53317</v>
      </c>
      <c r="P6" s="22">
        <v>53451</v>
      </c>
      <c r="Q6" s="22">
        <v>53609</v>
      </c>
      <c r="R6" s="22">
        <v>53702</v>
      </c>
      <c r="S6" s="22">
        <v>53817</v>
      </c>
      <c r="T6" s="22">
        <v>53896</v>
      </c>
      <c r="U6" s="22">
        <v>53965</v>
      </c>
      <c r="V6" s="22">
        <v>54028</v>
      </c>
      <c r="W6" s="22">
        <v>54094</v>
      </c>
      <c r="X6" s="22">
        <v>54144</v>
      </c>
      <c r="Y6" s="22">
        <v>54222</v>
      </c>
      <c r="Z6" s="22">
        <v>54299</v>
      </c>
      <c r="AA6" s="22">
        <v>54369</v>
      </c>
      <c r="AB6" s="22">
        <v>54438</v>
      </c>
      <c r="AC6" s="22">
        <v>54505</v>
      </c>
      <c r="AD6" s="22">
        <v>54580</v>
      </c>
      <c r="AE6" s="22">
        <v>54648</v>
      </c>
      <c r="AF6" s="22">
        <v>54722</v>
      </c>
      <c r="AG6" s="22">
        <v>54788</v>
      </c>
      <c r="AH6" s="22">
        <v>54844</v>
      </c>
      <c r="AI6" s="22">
        <v>54844</v>
      </c>
    </row>
    <row r="7" spans="1:35" ht="15">
      <c r="A7" s="22" t="s">
        <v>969</v>
      </c>
      <c r="B7" s="35" cm="1">
        <f t="array" ref="B7">TREND($D7:$H7,$D$1:$H$1,B$1)</f>
        <v>54156.600000000035</v>
      </c>
      <c r="C7" s="35" cm="1">
        <f t="array" ref="C7">TREND($D7:$H7,$D$1:$H$1,C$1)</f>
        <v>54346.300000000047</v>
      </c>
      <c r="D7" s="22">
        <v>54543</v>
      </c>
      <c r="E7" s="22">
        <v>54764</v>
      </c>
      <c r="F7" s="22">
        <v>54861</v>
      </c>
      <c r="G7" s="22">
        <v>55071</v>
      </c>
      <c r="H7" s="22">
        <v>55338</v>
      </c>
      <c r="I7" s="22">
        <v>55568</v>
      </c>
      <c r="J7" s="22">
        <v>55810</v>
      </c>
      <c r="K7" s="22">
        <v>55907</v>
      </c>
      <c r="L7" s="22">
        <v>55984</v>
      </c>
      <c r="M7" s="22">
        <v>56067</v>
      </c>
      <c r="N7" s="22">
        <v>56134</v>
      </c>
      <c r="O7" s="22">
        <v>56217</v>
      </c>
      <c r="P7" s="22">
        <v>56294</v>
      </c>
      <c r="Q7" s="22">
        <v>56372</v>
      </c>
      <c r="R7" s="22">
        <v>56422</v>
      </c>
      <c r="S7" s="22">
        <v>56478</v>
      </c>
      <c r="T7" s="22">
        <v>56529</v>
      </c>
      <c r="U7" s="22">
        <v>56577</v>
      </c>
      <c r="V7" s="22">
        <v>56623</v>
      </c>
      <c r="W7" s="22">
        <v>56673</v>
      </c>
      <c r="X7" s="22">
        <v>56719</v>
      </c>
      <c r="Y7" s="22">
        <v>56764</v>
      </c>
      <c r="Z7" s="22">
        <v>56811</v>
      </c>
      <c r="AA7" s="22">
        <v>56856</v>
      </c>
      <c r="AB7" s="22">
        <v>56899</v>
      </c>
      <c r="AC7" s="22">
        <v>56941</v>
      </c>
      <c r="AD7" s="22">
        <v>56985</v>
      </c>
      <c r="AE7" s="22">
        <v>57028</v>
      </c>
      <c r="AF7" s="22">
        <v>57073</v>
      </c>
      <c r="AG7" s="22">
        <v>57115</v>
      </c>
      <c r="AH7" s="22">
        <v>57131</v>
      </c>
      <c r="AI7" s="22">
        <v>57131</v>
      </c>
    </row>
    <row r="8" spans="1:35" ht="15">
      <c r="A8" s="22" t="s">
        <v>970</v>
      </c>
      <c r="B8" s="35" cm="1">
        <f t="array" ref="B8">TREND($D8:$H8,$D$1:$H$1,B$1)</f>
        <v>103392</v>
      </c>
      <c r="C8" s="35" cm="1">
        <f t="array" ref="C8">TREND($D8:$H8,$D$1:$H$1,C$1)</f>
        <v>101504.10000000009</v>
      </c>
      <c r="D8" s="22">
        <v>99786</v>
      </c>
      <c r="E8" s="22">
        <v>97583</v>
      </c>
      <c r="F8" s="22">
        <v>95689</v>
      </c>
      <c r="G8" s="22">
        <v>94012</v>
      </c>
      <c r="H8" s="22">
        <v>92132</v>
      </c>
      <c r="I8" s="22">
        <v>90242</v>
      </c>
      <c r="J8" s="22">
        <v>88507</v>
      </c>
      <c r="K8" s="22">
        <v>86979</v>
      </c>
      <c r="L8" s="22">
        <v>85513</v>
      </c>
      <c r="M8" s="22">
        <v>84118</v>
      </c>
      <c r="N8" s="22">
        <v>82797</v>
      </c>
      <c r="O8" s="22">
        <v>81515</v>
      </c>
      <c r="P8" s="22">
        <v>80312</v>
      </c>
      <c r="Q8" s="22">
        <v>79160</v>
      </c>
      <c r="R8" s="22">
        <v>78038</v>
      </c>
      <c r="S8" s="22">
        <v>76950</v>
      </c>
      <c r="T8" s="22">
        <v>75925</v>
      </c>
      <c r="U8" s="22">
        <v>74946</v>
      </c>
      <c r="V8" s="22">
        <v>74010</v>
      </c>
      <c r="W8" s="22">
        <v>73117</v>
      </c>
      <c r="X8" s="22">
        <v>72271</v>
      </c>
      <c r="Y8" s="22">
        <v>71464</v>
      </c>
      <c r="Z8" s="22">
        <v>70693</v>
      </c>
      <c r="AA8" s="22">
        <v>69962</v>
      </c>
      <c r="AB8" s="22">
        <v>69264</v>
      </c>
      <c r="AC8" s="22">
        <v>68600</v>
      </c>
      <c r="AD8" s="22">
        <v>67961</v>
      </c>
      <c r="AE8" s="22">
        <v>67357</v>
      </c>
      <c r="AF8" s="22">
        <v>66779</v>
      </c>
      <c r="AG8" s="22">
        <v>66233</v>
      </c>
      <c r="AH8" s="22">
        <v>65683</v>
      </c>
      <c r="AI8" s="22">
        <v>65683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C2" sqref="B2:C8"/>
    </sheetView>
  </sheetViews>
  <sheetFormatPr defaultColWidth="8.85546875" defaultRowHeight="14.25"/>
  <cols>
    <col min="1" max="1" width="24.42578125" customWidth="1"/>
  </cols>
  <sheetData>
    <row r="1" spans="1:34" ht="15">
      <c r="A1" s="33" t="s">
        <v>963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ht="15">
      <c r="A2" t="s">
        <v>964</v>
      </c>
      <c r="B2" s="36" cm="1">
        <f t="array" ref="B2">TREND($D2:$H2,$D$1:$H$1,B$1)</f>
        <v>787140</v>
      </c>
      <c r="C2" s="36" cm="1">
        <f t="array" ref="C2">TREND($D2:$H2,$D$1:$H$1,C$1)</f>
        <v>787140</v>
      </c>
      <c r="D2" s="34">
        <v>787140</v>
      </c>
      <c r="E2" s="22">
        <v>787140</v>
      </c>
      <c r="F2" s="22">
        <v>787140</v>
      </c>
      <c r="G2" s="22">
        <v>787140</v>
      </c>
      <c r="H2" s="22">
        <v>787140</v>
      </c>
      <c r="I2" s="22">
        <v>787140</v>
      </c>
      <c r="J2" s="22">
        <v>787140</v>
      </c>
      <c r="K2" s="22">
        <v>787140</v>
      </c>
      <c r="L2" s="22">
        <v>787140</v>
      </c>
      <c r="M2" s="22">
        <v>787140</v>
      </c>
      <c r="N2" s="22">
        <v>787140</v>
      </c>
      <c r="O2" s="22">
        <v>787140</v>
      </c>
      <c r="P2" s="22">
        <v>787140</v>
      </c>
      <c r="Q2" s="22">
        <v>787140</v>
      </c>
      <c r="R2" s="22">
        <v>787140</v>
      </c>
      <c r="S2" s="22">
        <v>787140</v>
      </c>
      <c r="T2" s="22">
        <v>787140</v>
      </c>
      <c r="U2" s="22">
        <v>787140</v>
      </c>
      <c r="V2" s="22">
        <v>787140</v>
      </c>
      <c r="W2" s="22">
        <v>787140</v>
      </c>
      <c r="X2" s="22">
        <v>787140</v>
      </c>
      <c r="Y2" s="22">
        <v>787140</v>
      </c>
      <c r="Z2" s="22">
        <v>787140</v>
      </c>
      <c r="AA2" s="22">
        <v>787140</v>
      </c>
      <c r="AB2" s="22">
        <v>787140</v>
      </c>
      <c r="AC2" s="22">
        <v>787140</v>
      </c>
      <c r="AD2" s="22">
        <v>787140</v>
      </c>
      <c r="AE2" s="22">
        <v>787140</v>
      </c>
      <c r="AF2" s="22">
        <v>787140</v>
      </c>
      <c r="AG2" s="22">
        <v>787140</v>
      </c>
      <c r="AH2" s="22">
        <v>787140</v>
      </c>
    </row>
    <row r="3" spans="1:34" ht="15">
      <c r="A3" t="s">
        <v>965</v>
      </c>
      <c r="B3" s="36" cm="1">
        <f t="array" ref="B3">TREND($D3:$H3,$D$1:$H$1,B$1)</f>
        <v>538014.20000000007</v>
      </c>
      <c r="C3" s="36" cm="1">
        <f t="array" ref="C3">TREND($D3:$H3,$D$1:$H$1,C$1)</f>
        <v>538799.80000000016</v>
      </c>
      <c r="D3" s="22">
        <v>543571</v>
      </c>
      <c r="E3" s="22">
        <v>536416</v>
      </c>
      <c r="F3" s="22">
        <v>539011</v>
      </c>
      <c r="G3" s="22">
        <v>542156</v>
      </c>
      <c r="H3" s="22">
        <v>544629</v>
      </c>
      <c r="I3" s="22">
        <v>547343</v>
      </c>
      <c r="J3" s="22">
        <v>550139</v>
      </c>
      <c r="K3" s="22">
        <v>550816</v>
      </c>
      <c r="L3" s="22">
        <v>551784</v>
      </c>
      <c r="M3" s="22">
        <v>552538</v>
      </c>
      <c r="N3" s="22">
        <v>552622</v>
      </c>
      <c r="O3" s="22">
        <v>554368</v>
      </c>
      <c r="P3" s="22">
        <v>554869</v>
      </c>
      <c r="Q3" s="22">
        <v>555787</v>
      </c>
      <c r="R3" s="22">
        <v>556121</v>
      </c>
      <c r="S3" s="22">
        <v>557198</v>
      </c>
      <c r="T3" s="22">
        <v>557534</v>
      </c>
      <c r="U3" s="22">
        <v>557929</v>
      </c>
      <c r="V3" s="22">
        <v>558390</v>
      </c>
      <c r="W3" s="22">
        <v>559054</v>
      </c>
      <c r="X3" s="22">
        <v>559413</v>
      </c>
      <c r="Y3" s="22">
        <v>559915</v>
      </c>
      <c r="Z3" s="22">
        <v>560472</v>
      </c>
      <c r="AA3" s="22">
        <v>560884</v>
      </c>
      <c r="AB3" s="22">
        <v>561305</v>
      </c>
      <c r="AC3" s="22">
        <v>561685</v>
      </c>
      <c r="AD3" s="22">
        <v>562290</v>
      </c>
      <c r="AE3" s="22">
        <v>562685</v>
      </c>
      <c r="AF3" s="22">
        <v>563213</v>
      </c>
      <c r="AG3" s="22">
        <v>563501</v>
      </c>
      <c r="AH3" s="22">
        <v>563691</v>
      </c>
    </row>
    <row r="4" spans="1:34" ht="15">
      <c r="A4" t="s">
        <v>966</v>
      </c>
      <c r="B4" s="36" cm="1">
        <f t="array" ref="B4">TREND($D4:$H4,$D$1:$H$1,B$1)</f>
        <v>425813</v>
      </c>
      <c r="C4" s="36" cm="1">
        <f t="array" ref="C4">TREND($D4:$H4,$D$1:$H$1,C$1)</f>
        <v>425813</v>
      </c>
      <c r="D4" s="22">
        <v>425813</v>
      </c>
      <c r="E4" s="22">
        <v>425813</v>
      </c>
      <c r="F4" s="22">
        <v>425813</v>
      </c>
      <c r="G4" s="22">
        <v>425813</v>
      </c>
      <c r="H4" s="22">
        <v>425813</v>
      </c>
      <c r="I4" s="22">
        <v>425813</v>
      </c>
      <c r="J4" s="22">
        <v>425813</v>
      </c>
      <c r="K4" s="22">
        <v>425813</v>
      </c>
      <c r="L4" s="22">
        <v>425813</v>
      </c>
      <c r="M4" s="22">
        <v>425813</v>
      </c>
      <c r="N4" s="22">
        <v>425813</v>
      </c>
      <c r="O4" s="22">
        <v>425813</v>
      </c>
      <c r="P4" s="22">
        <v>425813</v>
      </c>
      <c r="Q4" s="22">
        <v>425813</v>
      </c>
      <c r="R4" s="22">
        <v>425813</v>
      </c>
      <c r="S4" s="22">
        <v>425813</v>
      </c>
      <c r="T4" s="22">
        <v>425813</v>
      </c>
      <c r="U4" s="22">
        <v>425813</v>
      </c>
      <c r="V4" s="22">
        <v>425813</v>
      </c>
      <c r="W4" s="22">
        <v>425813</v>
      </c>
      <c r="X4" s="22">
        <v>425813</v>
      </c>
      <c r="Y4" s="22">
        <v>425813</v>
      </c>
      <c r="Z4" s="22">
        <v>425813</v>
      </c>
      <c r="AA4" s="22">
        <v>425813</v>
      </c>
      <c r="AB4" s="22">
        <v>425813</v>
      </c>
      <c r="AC4" s="22">
        <v>425813</v>
      </c>
      <c r="AD4" s="22">
        <v>425813</v>
      </c>
      <c r="AE4" s="22">
        <v>425813</v>
      </c>
      <c r="AF4" s="22">
        <v>425813</v>
      </c>
      <c r="AG4" s="22">
        <v>425813</v>
      </c>
      <c r="AH4" s="22">
        <v>425813</v>
      </c>
    </row>
    <row r="5" spans="1:34" ht="15">
      <c r="A5" t="s">
        <v>967</v>
      </c>
      <c r="B5" s="36" cm="1">
        <f t="array" ref="B5">TREND($D5:$H5,$D$1:$H$1,B$1)</f>
        <v>425813</v>
      </c>
      <c r="C5" s="36" cm="1">
        <f t="array" ref="C5">TREND($D5:$H5,$D$1:$H$1,C$1)</f>
        <v>425813</v>
      </c>
      <c r="D5" s="34">
        <v>425813</v>
      </c>
      <c r="E5" s="22">
        <v>425813</v>
      </c>
      <c r="F5" s="22">
        <v>425813</v>
      </c>
      <c r="G5" s="22">
        <v>425813</v>
      </c>
      <c r="H5" s="22">
        <v>425813</v>
      </c>
      <c r="I5" s="22">
        <v>425813</v>
      </c>
      <c r="J5" s="22">
        <v>425813</v>
      </c>
      <c r="K5" s="22">
        <v>425813</v>
      </c>
      <c r="L5" s="22">
        <v>425813</v>
      </c>
      <c r="M5" s="22">
        <v>425813</v>
      </c>
      <c r="N5" s="22">
        <v>425813</v>
      </c>
      <c r="O5" s="22">
        <v>425813</v>
      </c>
      <c r="P5" s="22">
        <v>425813</v>
      </c>
      <c r="Q5" s="22">
        <v>425813</v>
      </c>
      <c r="R5" s="22">
        <v>425813</v>
      </c>
      <c r="S5" s="22">
        <v>425813</v>
      </c>
      <c r="T5" s="22">
        <v>425813</v>
      </c>
      <c r="U5" s="22">
        <v>425813</v>
      </c>
      <c r="V5" s="22">
        <v>425813</v>
      </c>
      <c r="W5" s="22">
        <v>425813</v>
      </c>
      <c r="X5" s="22">
        <v>425813</v>
      </c>
      <c r="Y5" s="22">
        <v>425813</v>
      </c>
      <c r="Z5" s="22">
        <v>425813</v>
      </c>
      <c r="AA5" s="22">
        <v>425813</v>
      </c>
      <c r="AB5" s="22">
        <v>425813</v>
      </c>
      <c r="AC5" s="22">
        <v>425813</v>
      </c>
      <c r="AD5" s="22">
        <v>425813</v>
      </c>
      <c r="AE5" s="22">
        <v>425813</v>
      </c>
      <c r="AF5" s="22">
        <v>425813</v>
      </c>
      <c r="AG5" s="22">
        <v>425813</v>
      </c>
      <c r="AH5" s="22">
        <v>425813</v>
      </c>
    </row>
    <row r="6" spans="1:34" ht="15">
      <c r="A6" t="s">
        <v>968</v>
      </c>
      <c r="B6" s="36" cm="1">
        <f t="array" ref="B6">TREND($D6:$H6,$D$1:$H$1,B$1)</f>
        <v>618666.79999999981</v>
      </c>
      <c r="C6" s="36" cm="1">
        <f t="array" ref="C6">TREND($D6:$H6,$D$1:$H$1,C$1)</f>
        <v>615171.09999999963</v>
      </c>
      <c r="D6" s="22">
        <v>616714</v>
      </c>
      <c r="E6" s="22">
        <v>602805</v>
      </c>
      <c r="F6" s="22">
        <v>602426</v>
      </c>
      <c r="G6" s="22">
        <v>601674</v>
      </c>
      <c r="H6" s="22">
        <v>599801</v>
      </c>
      <c r="I6" s="22">
        <v>604102</v>
      </c>
      <c r="J6" s="22">
        <v>607119</v>
      </c>
      <c r="K6" s="22">
        <v>608704</v>
      </c>
      <c r="L6" s="22">
        <v>610296</v>
      </c>
      <c r="M6" s="22">
        <v>611680</v>
      </c>
      <c r="N6" s="22">
        <v>612714</v>
      </c>
      <c r="O6" s="22">
        <v>614797</v>
      </c>
      <c r="P6" s="22">
        <v>616347</v>
      </c>
      <c r="Q6" s="22">
        <v>618170</v>
      </c>
      <c r="R6" s="22">
        <v>619245</v>
      </c>
      <c r="S6" s="22">
        <v>620573</v>
      </c>
      <c r="T6" s="22">
        <v>621474</v>
      </c>
      <c r="U6" s="22">
        <v>622273</v>
      </c>
      <c r="V6" s="22">
        <v>622996</v>
      </c>
      <c r="W6" s="22">
        <v>623767</v>
      </c>
      <c r="X6" s="22">
        <v>624336</v>
      </c>
      <c r="Y6" s="22">
        <v>625240</v>
      </c>
      <c r="Z6" s="22">
        <v>626121</v>
      </c>
      <c r="AA6" s="22">
        <v>626932</v>
      </c>
      <c r="AB6" s="22">
        <v>627727</v>
      </c>
      <c r="AC6" s="22">
        <v>628501</v>
      </c>
      <c r="AD6" s="22">
        <v>629366</v>
      </c>
      <c r="AE6" s="22">
        <v>630149</v>
      </c>
      <c r="AF6" s="22">
        <v>631001</v>
      </c>
      <c r="AG6" s="22">
        <v>631767</v>
      </c>
      <c r="AH6" s="22">
        <v>632408</v>
      </c>
    </row>
    <row r="7" spans="1:34" ht="15">
      <c r="A7" s="22" t="s">
        <v>969</v>
      </c>
      <c r="B7" s="36" cm="1">
        <f t="array" ref="B7">TREND($D7:$H7,$D$1:$H$1,B$1)</f>
        <v>520516.39999999991</v>
      </c>
      <c r="C7" s="36" cm="1">
        <f t="array" ref="C7">TREND($D7:$H7,$D$1:$H$1,C$1)</f>
        <v>522339.39999999991</v>
      </c>
      <c r="D7" s="22">
        <v>524231</v>
      </c>
      <c r="E7" s="22">
        <v>526352</v>
      </c>
      <c r="F7" s="22">
        <v>527284</v>
      </c>
      <c r="G7" s="22">
        <v>529306</v>
      </c>
      <c r="H7" s="22">
        <v>531869</v>
      </c>
      <c r="I7" s="22">
        <v>534076</v>
      </c>
      <c r="J7" s="22">
        <v>536401</v>
      </c>
      <c r="K7" s="22">
        <v>537341</v>
      </c>
      <c r="L7" s="22">
        <v>538078</v>
      </c>
      <c r="M7" s="22">
        <v>538873</v>
      </c>
      <c r="N7" s="22">
        <v>539522</v>
      </c>
      <c r="O7" s="22">
        <v>540315</v>
      </c>
      <c r="P7" s="22">
        <v>541052</v>
      </c>
      <c r="Q7" s="22">
        <v>541807</v>
      </c>
      <c r="R7" s="22">
        <v>542288</v>
      </c>
      <c r="S7" s="22">
        <v>542821</v>
      </c>
      <c r="T7" s="22">
        <v>543314</v>
      </c>
      <c r="U7" s="22">
        <v>543775</v>
      </c>
      <c r="V7" s="22">
        <v>544221</v>
      </c>
      <c r="W7" s="22">
        <v>544695</v>
      </c>
      <c r="X7" s="22">
        <v>545138</v>
      </c>
      <c r="Y7" s="22">
        <v>545577</v>
      </c>
      <c r="Z7" s="22">
        <v>546027</v>
      </c>
      <c r="AA7" s="22">
        <v>546455</v>
      </c>
      <c r="AB7" s="22">
        <v>546868</v>
      </c>
      <c r="AC7" s="22">
        <v>547274</v>
      </c>
      <c r="AD7" s="22">
        <v>547698</v>
      </c>
      <c r="AE7" s="22">
        <v>548106</v>
      </c>
      <c r="AF7" s="22">
        <v>548543</v>
      </c>
      <c r="AG7" s="22">
        <v>548943</v>
      </c>
      <c r="AH7" s="22">
        <v>549099</v>
      </c>
    </row>
    <row r="8" spans="1:34" ht="15">
      <c r="A8" s="22" t="s">
        <v>970</v>
      </c>
      <c r="B8" s="36" cm="1">
        <f t="array" ref="B8">TREND($D8:$H8,$D$1:$H$1,B$1)</f>
        <v>953998.39999999851</v>
      </c>
      <c r="C8" s="36" cm="1">
        <f t="array" ref="C8">TREND($D8:$H8,$D$1:$H$1,C$1)</f>
        <v>936578.79999999702</v>
      </c>
      <c r="D8" s="22">
        <v>920727</v>
      </c>
      <c r="E8" s="22">
        <v>900398</v>
      </c>
      <c r="F8" s="22">
        <v>882920</v>
      </c>
      <c r="G8" s="22">
        <v>867454</v>
      </c>
      <c r="H8" s="22">
        <v>850101</v>
      </c>
      <c r="I8" s="22">
        <v>832664</v>
      </c>
      <c r="J8" s="22">
        <v>816652</v>
      </c>
      <c r="K8" s="22">
        <v>802554</v>
      </c>
      <c r="L8" s="22">
        <v>789028</v>
      </c>
      <c r="M8" s="22">
        <v>776154</v>
      </c>
      <c r="N8" s="22">
        <v>763971</v>
      </c>
      <c r="O8" s="22">
        <v>752142</v>
      </c>
      <c r="P8" s="22">
        <v>741040</v>
      </c>
      <c r="Q8" s="22">
        <v>730408</v>
      </c>
      <c r="R8" s="22">
        <v>720058</v>
      </c>
      <c r="S8" s="22">
        <v>710018</v>
      </c>
      <c r="T8" s="22">
        <v>700558</v>
      </c>
      <c r="U8" s="22">
        <v>691526</v>
      </c>
      <c r="V8" s="22">
        <v>682896</v>
      </c>
      <c r="W8" s="22">
        <v>674651</v>
      </c>
      <c r="X8" s="22">
        <v>666843</v>
      </c>
      <c r="Y8" s="22">
        <v>659399</v>
      </c>
      <c r="Z8" s="22">
        <v>652288</v>
      </c>
      <c r="AA8" s="22">
        <v>645542</v>
      </c>
      <c r="AB8" s="22">
        <v>639099</v>
      </c>
      <c r="AC8" s="22">
        <v>632970</v>
      </c>
      <c r="AD8" s="22">
        <v>627075</v>
      </c>
      <c r="AE8" s="22">
        <v>621501</v>
      </c>
      <c r="AF8" s="22">
        <v>616173</v>
      </c>
      <c r="AG8" s="22">
        <v>611134</v>
      </c>
      <c r="AH8" s="22">
        <v>606058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K8"/>
  <sheetViews>
    <sheetView workbookViewId="0">
      <selection activeCell="C2" sqref="B2:C8"/>
    </sheetView>
  </sheetViews>
  <sheetFormatPr defaultColWidth="8.85546875" defaultRowHeight="14.25"/>
  <cols>
    <col min="1" max="1" width="24.42578125" customWidth="1"/>
    <col min="2" max="2" width="14.7109375" customWidth="1"/>
    <col min="3" max="3" width="14.5703125" customWidth="1"/>
  </cols>
  <sheetData>
    <row r="1" spans="1:37" ht="1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7" ht="15">
      <c r="A2" s="22" t="s">
        <v>964</v>
      </c>
      <c r="B2" s="36" cm="1">
        <f t="array" ref="B2">TREND($D2:$H2,$D$1:$H$1,B$1)</f>
        <v>202039</v>
      </c>
      <c r="C2" s="36" cm="1">
        <f t="array" ref="C2">TREND($D2:$H2,$D$1:$H$1,C$1)</f>
        <v>202039</v>
      </c>
      <c r="D2" s="22">
        <v>202039</v>
      </c>
      <c r="E2" s="22">
        <v>202039</v>
      </c>
      <c r="F2" s="22">
        <v>202039</v>
      </c>
      <c r="G2" s="22">
        <v>202039</v>
      </c>
      <c r="H2" s="22">
        <v>202039</v>
      </c>
      <c r="I2" s="22">
        <v>202039</v>
      </c>
      <c r="J2" s="22">
        <v>202039</v>
      </c>
      <c r="K2" s="22">
        <v>202039</v>
      </c>
      <c r="L2" s="22">
        <v>202039</v>
      </c>
      <c r="M2" s="22">
        <v>202039</v>
      </c>
      <c r="N2" s="22">
        <v>202039</v>
      </c>
      <c r="O2" s="22">
        <v>202039</v>
      </c>
      <c r="P2" s="22">
        <v>202039</v>
      </c>
      <c r="Q2" s="22">
        <v>202039</v>
      </c>
      <c r="R2" s="22">
        <v>202039</v>
      </c>
      <c r="S2" s="22">
        <v>202039</v>
      </c>
      <c r="T2" s="22">
        <v>202039</v>
      </c>
      <c r="U2" s="22">
        <v>202039</v>
      </c>
      <c r="V2" s="22">
        <v>202039</v>
      </c>
      <c r="W2" s="22">
        <v>202039</v>
      </c>
      <c r="X2" s="22">
        <v>202039</v>
      </c>
      <c r="Y2" s="22">
        <v>202039</v>
      </c>
      <c r="Z2" s="22">
        <v>202039</v>
      </c>
      <c r="AA2" s="22">
        <v>202039</v>
      </c>
      <c r="AB2" s="22">
        <v>202039</v>
      </c>
      <c r="AC2" s="22">
        <v>202039</v>
      </c>
      <c r="AD2" s="22">
        <v>202039</v>
      </c>
      <c r="AE2" s="22">
        <v>202039</v>
      </c>
      <c r="AF2" s="22">
        <v>202039</v>
      </c>
      <c r="AG2" s="22">
        <v>202039</v>
      </c>
      <c r="AH2" s="22">
        <v>202039</v>
      </c>
      <c r="AI2" s="5"/>
      <c r="AJ2" s="5"/>
      <c r="AK2" s="5"/>
    </row>
    <row r="3" spans="1:37" ht="15">
      <c r="A3" s="22" t="s">
        <v>965</v>
      </c>
      <c r="B3" s="36" cm="1">
        <f t="array" ref="B3">TREND($D3:$H3,$D$1:$H$1,B$1)</f>
        <v>203078.59999999998</v>
      </c>
      <c r="C3" s="36" cm="1">
        <f t="array" ref="C3">TREND($D3:$H3,$D$1:$H$1,C$1)</f>
        <v>203375.09999999998</v>
      </c>
      <c r="D3" s="22">
        <v>205176</v>
      </c>
      <c r="E3" s="22">
        <v>202475</v>
      </c>
      <c r="F3" s="22">
        <v>203455</v>
      </c>
      <c r="G3" s="22">
        <v>204642</v>
      </c>
      <c r="H3" s="22">
        <v>205575</v>
      </c>
      <c r="I3" s="22">
        <v>206600</v>
      </c>
      <c r="J3" s="22">
        <v>207655</v>
      </c>
      <c r="K3" s="22">
        <v>207910</v>
      </c>
      <c r="L3" s="22">
        <v>208276</v>
      </c>
      <c r="M3" s="22">
        <v>208561</v>
      </c>
      <c r="N3" s="22">
        <v>208592</v>
      </c>
      <c r="O3" s="22">
        <v>209251</v>
      </c>
      <c r="P3" s="22">
        <v>209441</v>
      </c>
      <c r="Q3" s="22">
        <v>209787</v>
      </c>
      <c r="R3" s="22">
        <v>209913</v>
      </c>
      <c r="S3" s="22">
        <v>210319</v>
      </c>
      <c r="T3" s="22">
        <v>210446</v>
      </c>
      <c r="U3" s="22">
        <v>210596</v>
      </c>
      <c r="V3" s="22">
        <v>210769</v>
      </c>
      <c r="W3" s="22">
        <v>211020</v>
      </c>
      <c r="X3" s="22">
        <v>211156</v>
      </c>
      <c r="Y3" s="22">
        <v>211345</v>
      </c>
      <c r="Z3" s="22">
        <v>211555</v>
      </c>
      <c r="AA3" s="22">
        <v>211711</v>
      </c>
      <c r="AB3" s="22">
        <v>211870</v>
      </c>
      <c r="AC3" s="22">
        <v>212013</v>
      </c>
      <c r="AD3" s="22">
        <v>212242</v>
      </c>
      <c r="AE3" s="22">
        <v>212390</v>
      </c>
      <c r="AF3" s="22">
        <v>212590</v>
      </c>
      <c r="AG3" s="22">
        <v>212698</v>
      </c>
      <c r="AH3" s="22">
        <v>212770</v>
      </c>
      <c r="AI3" s="5"/>
      <c r="AJ3" s="5"/>
      <c r="AK3" s="5"/>
    </row>
    <row r="4" spans="1:37" ht="15">
      <c r="A4" s="22" t="s">
        <v>966</v>
      </c>
      <c r="B4" s="36" cm="1">
        <f t="array" ref="B4">TREND($D4:$H4,$D$1:$H$1,B$1)</f>
        <v>110889</v>
      </c>
      <c r="C4" s="36" cm="1">
        <f t="array" ref="C4">TREND($D4:$H4,$D$1:$H$1,C$1)</f>
        <v>110889</v>
      </c>
      <c r="D4" s="22">
        <v>110889</v>
      </c>
      <c r="E4" s="22">
        <v>110889</v>
      </c>
      <c r="F4" s="22">
        <v>110889</v>
      </c>
      <c r="G4" s="22">
        <v>110889</v>
      </c>
      <c r="H4" s="22">
        <v>110889</v>
      </c>
      <c r="I4" s="22">
        <v>110889</v>
      </c>
      <c r="J4" s="22">
        <v>110889</v>
      </c>
      <c r="K4" s="22">
        <v>110889</v>
      </c>
      <c r="L4" s="22">
        <v>110889</v>
      </c>
      <c r="M4" s="22">
        <v>110889</v>
      </c>
      <c r="N4" s="22">
        <v>110889</v>
      </c>
      <c r="O4" s="22">
        <v>110889</v>
      </c>
      <c r="P4" s="22">
        <v>110889</v>
      </c>
      <c r="Q4" s="22">
        <v>110889</v>
      </c>
      <c r="R4" s="22">
        <v>110889</v>
      </c>
      <c r="S4" s="22">
        <v>110889</v>
      </c>
      <c r="T4" s="22">
        <v>110889</v>
      </c>
      <c r="U4" s="22">
        <v>110889</v>
      </c>
      <c r="V4" s="22">
        <v>110889</v>
      </c>
      <c r="W4" s="22">
        <v>110889</v>
      </c>
      <c r="X4" s="22">
        <v>110889</v>
      </c>
      <c r="Y4" s="22">
        <v>110889</v>
      </c>
      <c r="Z4" s="22">
        <v>110889</v>
      </c>
      <c r="AA4" s="22">
        <v>110889</v>
      </c>
      <c r="AB4" s="22">
        <v>110889</v>
      </c>
      <c r="AC4" s="22">
        <v>110889</v>
      </c>
      <c r="AD4" s="22">
        <v>110889</v>
      </c>
      <c r="AE4" s="22">
        <v>110889</v>
      </c>
      <c r="AF4" s="22">
        <v>110889</v>
      </c>
      <c r="AG4" s="22">
        <v>110889</v>
      </c>
      <c r="AH4" s="22">
        <v>110889</v>
      </c>
      <c r="AI4" s="5"/>
      <c r="AJ4" s="5"/>
      <c r="AK4" s="5"/>
    </row>
    <row r="5" spans="1:37" ht="15">
      <c r="A5" s="22" t="s">
        <v>967</v>
      </c>
      <c r="B5" s="36" cm="1">
        <f t="array" ref="B5">TREND($D5:$H5,$D$1:$H$1,B$1)</f>
        <v>110889</v>
      </c>
      <c r="C5" s="36" cm="1">
        <f t="array" ref="C5">TREND($D5:$H5,$D$1:$H$1,C$1)</f>
        <v>110889</v>
      </c>
      <c r="D5" s="22">
        <v>110889</v>
      </c>
      <c r="E5" s="22">
        <v>110889</v>
      </c>
      <c r="F5" s="22">
        <v>110889</v>
      </c>
      <c r="G5" s="22">
        <v>110889</v>
      </c>
      <c r="H5" s="22">
        <v>110889</v>
      </c>
      <c r="I5" s="22">
        <v>110889</v>
      </c>
      <c r="J5" s="22">
        <v>110889</v>
      </c>
      <c r="K5" s="22">
        <v>110889</v>
      </c>
      <c r="L5" s="22">
        <v>110889</v>
      </c>
      <c r="M5" s="22">
        <v>110889</v>
      </c>
      <c r="N5" s="22">
        <v>110889</v>
      </c>
      <c r="O5" s="22">
        <v>110889</v>
      </c>
      <c r="P5" s="22">
        <v>110889</v>
      </c>
      <c r="Q5" s="22">
        <v>110889</v>
      </c>
      <c r="R5" s="22">
        <v>110889</v>
      </c>
      <c r="S5" s="22">
        <v>110889</v>
      </c>
      <c r="T5" s="22">
        <v>110889</v>
      </c>
      <c r="U5" s="22">
        <v>110889</v>
      </c>
      <c r="V5" s="22">
        <v>110889</v>
      </c>
      <c r="W5" s="22">
        <v>110889</v>
      </c>
      <c r="X5" s="22">
        <v>110889</v>
      </c>
      <c r="Y5" s="22">
        <v>110889</v>
      </c>
      <c r="Z5" s="22">
        <v>110889</v>
      </c>
      <c r="AA5" s="22">
        <v>110889</v>
      </c>
      <c r="AB5" s="22">
        <v>110889</v>
      </c>
      <c r="AC5" s="22">
        <v>110889</v>
      </c>
      <c r="AD5" s="22">
        <v>110889</v>
      </c>
      <c r="AE5" s="22">
        <v>110889</v>
      </c>
      <c r="AF5" s="22">
        <v>110889</v>
      </c>
      <c r="AG5" s="22">
        <v>110889</v>
      </c>
      <c r="AH5" s="22">
        <v>110889</v>
      </c>
      <c r="AI5" s="5"/>
      <c r="AJ5" s="5"/>
      <c r="AK5" s="5"/>
    </row>
    <row r="6" spans="1:37" ht="15">
      <c r="A6" s="22" t="s">
        <v>968</v>
      </c>
      <c r="B6" s="36" cm="1">
        <f t="array" ref="B6">TREND($D6:$H6,$D$1:$H$1,B$1)</f>
        <v>371980.80000000075</v>
      </c>
      <c r="C6" s="36" cm="1">
        <f t="array" ref="C6">TREND($D6:$H6,$D$1:$H$1,C$1)</f>
        <v>363671.60000000149</v>
      </c>
      <c r="D6" s="22">
        <v>355098</v>
      </c>
      <c r="E6" s="22">
        <v>347089</v>
      </c>
      <c r="F6" s="22">
        <v>339047</v>
      </c>
      <c r="G6" s="22">
        <v>330779</v>
      </c>
      <c r="H6" s="22">
        <v>321707</v>
      </c>
      <c r="I6" s="22">
        <v>315128</v>
      </c>
      <c r="J6" s="22">
        <v>310225</v>
      </c>
      <c r="K6" s="22">
        <v>306196</v>
      </c>
      <c r="L6" s="22">
        <v>303009</v>
      </c>
      <c r="M6" s="22">
        <v>300535</v>
      </c>
      <c r="N6" s="22">
        <v>298586</v>
      </c>
      <c r="O6" s="22">
        <v>297658</v>
      </c>
      <c r="P6" s="22">
        <v>297480</v>
      </c>
      <c r="Q6" s="22">
        <v>298182</v>
      </c>
      <c r="R6" s="22">
        <v>299406</v>
      </c>
      <c r="S6" s="22">
        <v>301279</v>
      </c>
      <c r="T6" s="22">
        <v>303605</v>
      </c>
      <c r="U6" s="22">
        <v>306341</v>
      </c>
      <c r="V6" s="22">
        <v>309461</v>
      </c>
      <c r="W6" s="22">
        <v>313001</v>
      </c>
      <c r="X6" s="22">
        <v>316869</v>
      </c>
      <c r="Y6" s="22">
        <v>321250</v>
      </c>
      <c r="Z6" s="22">
        <v>326150</v>
      </c>
      <c r="AA6" s="22">
        <v>331553</v>
      </c>
      <c r="AB6" s="22">
        <v>337474</v>
      </c>
      <c r="AC6" s="22">
        <v>343924</v>
      </c>
      <c r="AD6" s="22">
        <v>350979</v>
      </c>
      <c r="AE6" s="22">
        <v>358625</v>
      </c>
      <c r="AF6" s="22">
        <v>366933</v>
      </c>
      <c r="AG6" s="22">
        <v>375889</v>
      </c>
      <c r="AH6" s="22">
        <v>385454</v>
      </c>
      <c r="AI6" s="5"/>
      <c r="AJ6" s="5"/>
      <c r="AK6" s="5"/>
    </row>
    <row r="7" spans="1:37" ht="15">
      <c r="A7" s="22" t="s">
        <v>969</v>
      </c>
      <c r="B7" s="36" cm="1">
        <f t="array" ref="B7">TREND($D7:$H7,$D$1:$H$1,B$1)</f>
        <v>211237.39999999991</v>
      </c>
      <c r="C7" s="36" cm="1">
        <f t="array" ref="C7">TREND($D7:$H7,$D$1:$H$1,C$1)</f>
        <v>211977.29999999981</v>
      </c>
      <c r="D7" s="22">
        <v>212745</v>
      </c>
      <c r="E7" s="22">
        <v>213606</v>
      </c>
      <c r="F7" s="22">
        <v>213984</v>
      </c>
      <c r="G7" s="22">
        <v>214805</v>
      </c>
      <c r="H7" s="22">
        <v>215845</v>
      </c>
      <c r="I7" s="22">
        <v>216741</v>
      </c>
      <c r="J7" s="22">
        <v>217684</v>
      </c>
      <c r="K7" s="22">
        <v>218066</v>
      </c>
      <c r="L7" s="22">
        <v>218365</v>
      </c>
      <c r="M7" s="22">
        <v>218687</v>
      </c>
      <c r="N7" s="22">
        <v>218951</v>
      </c>
      <c r="O7" s="22">
        <v>219273</v>
      </c>
      <c r="P7" s="22">
        <v>219572</v>
      </c>
      <c r="Q7" s="22">
        <v>219878</v>
      </c>
      <c r="R7" s="22">
        <v>220073</v>
      </c>
      <c r="S7" s="22">
        <v>220290</v>
      </c>
      <c r="T7" s="22">
        <v>220490</v>
      </c>
      <c r="U7" s="22">
        <v>220677</v>
      </c>
      <c r="V7" s="22">
        <v>220858</v>
      </c>
      <c r="W7" s="22">
        <v>221050</v>
      </c>
      <c r="X7" s="22">
        <v>221230</v>
      </c>
      <c r="Y7" s="22">
        <v>221408</v>
      </c>
      <c r="Z7" s="22">
        <v>221591</v>
      </c>
      <c r="AA7" s="22">
        <v>221764</v>
      </c>
      <c r="AB7" s="22">
        <v>221932</v>
      </c>
      <c r="AC7" s="22">
        <v>222097</v>
      </c>
      <c r="AD7" s="22">
        <v>222269</v>
      </c>
      <c r="AE7" s="22">
        <v>222435</v>
      </c>
      <c r="AF7" s="22">
        <v>222612</v>
      </c>
      <c r="AG7" s="22">
        <v>222774</v>
      </c>
      <c r="AH7" s="22">
        <v>222837</v>
      </c>
    </row>
    <row r="8" spans="1:37" ht="15">
      <c r="A8" s="22" t="s">
        <v>970</v>
      </c>
      <c r="B8" s="36" cm="1">
        <f t="array" ref="B8">TREND($D8:$H8,$D$1:$H$1,B$1)</f>
        <v>447502.59999999963</v>
      </c>
      <c r="C8" s="36" cm="1">
        <f t="array" ref="C8">TREND($D8:$H8,$D$1:$H$1,C$1)</f>
        <v>439331.5</v>
      </c>
      <c r="D8" s="22">
        <v>431896</v>
      </c>
      <c r="E8" s="22">
        <v>422360</v>
      </c>
      <c r="F8" s="22">
        <v>414161</v>
      </c>
      <c r="G8" s="22">
        <v>406907</v>
      </c>
      <c r="H8" s="22">
        <v>398767</v>
      </c>
      <c r="I8" s="22">
        <v>390587</v>
      </c>
      <c r="J8" s="22">
        <v>383076</v>
      </c>
      <c r="K8" s="22">
        <v>376463</v>
      </c>
      <c r="L8" s="22">
        <v>370118</v>
      </c>
      <c r="M8" s="22">
        <v>364080</v>
      </c>
      <c r="N8" s="22">
        <v>358365</v>
      </c>
      <c r="O8" s="22">
        <v>352816</v>
      </c>
      <c r="P8" s="22">
        <v>347608</v>
      </c>
      <c r="Q8" s="22">
        <v>342621</v>
      </c>
      <c r="R8" s="22">
        <v>337766</v>
      </c>
      <c r="S8" s="22">
        <v>333056</v>
      </c>
      <c r="T8" s="22">
        <v>328619</v>
      </c>
      <c r="U8" s="22">
        <v>324382</v>
      </c>
      <c r="V8" s="22">
        <v>320334</v>
      </c>
      <c r="W8" s="22">
        <v>316466</v>
      </c>
      <c r="X8" s="22">
        <v>312804</v>
      </c>
      <c r="Y8" s="22">
        <v>309312</v>
      </c>
      <c r="Z8" s="22">
        <v>305976</v>
      </c>
      <c r="AA8" s="22">
        <v>302812</v>
      </c>
      <c r="AB8" s="22">
        <v>299790</v>
      </c>
      <c r="AC8" s="22">
        <v>296915</v>
      </c>
      <c r="AD8" s="22">
        <v>294149</v>
      </c>
      <c r="AE8" s="22">
        <v>291535</v>
      </c>
      <c r="AF8" s="22">
        <v>289035</v>
      </c>
      <c r="AG8" s="22">
        <v>286672</v>
      </c>
      <c r="AH8" s="22">
        <v>284290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8"/>
  <sheetViews>
    <sheetView workbookViewId="0">
      <selection activeCell="C2" sqref="B2:C8"/>
    </sheetView>
  </sheetViews>
  <sheetFormatPr defaultColWidth="8.85546875" defaultRowHeight="14.25"/>
  <cols>
    <col min="1" max="1" width="24.42578125" customWidth="1"/>
    <col min="2" max="2" width="14.85546875" customWidth="1"/>
    <col min="3" max="3" width="14.7109375" customWidth="1"/>
    <col min="4" max="34" width="13.7109375" bestFit="1" customWidth="1"/>
  </cols>
  <sheetData>
    <row r="1" spans="1:34" ht="1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ht="15">
      <c r="A2" s="22" t="s">
        <v>964</v>
      </c>
      <c r="B2" s="36" cm="1">
        <f t="array" ref="B2">TREND($D2:$H2,$D$1:$H$1,B$1)</f>
        <v>119848199</v>
      </c>
      <c r="C2" s="36" cm="1">
        <f t="array" ref="C2">TREND($D2:$H2,$D$1:$H$1,C$1)</f>
        <v>119848199</v>
      </c>
      <c r="D2" s="22">
        <v>119848199</v>
      </c>
      <c r="E2" s="22">
        <v>119848199</v>
      </c>
      <c r="F2" s="22">
        <v>119848199</v>
      </c>
      <c r="G2" s="22">
        <v>119848199</v>
      </c>
      <c r="H2" s="22">
        <v>119848199</v>
      </c>
      <c r="I2" s="22">
        <v>119848199</v>
      </c>
      <c r="J2" s="22">
        <v>119848199</v>
      </c>
      <c r="K2" s="22">
        <v>119848199</v>
      </c>
      <c r="L2" s="22">
        <v>119848199</v>
      </c>
      <c r="M2" s="22">
        <v>119848199</v>
      </c>
      <c r="N2" s="22">
        <v>119848199</v>
      </c>
      <c r="O2" s="22">
        <v>119848199</v>
      </c>
      <c r="P2" s="22">
        <v>119848199</v>
      </c>
      <c r="Q2" s="22">
        <v>119848199</v>
      </c>
      <c r="R2" s="22">
        <v>119848199</v>
      </c>
      <c r="S2" s="22">
        <v>119848199</v>
      </c>
      <c r="T2" s="22">
        <v>119848199</v>
      </c>
      <c r="U2" s="22">
        <v>119848199</v>
      </c>
      <c r="V2" s="22">
        <v>119848199</v>
      </c>
      <c r="W2" s="22">
        <v>119848199</v>
      </c>
      <c r="X2" s="22">
        <v>119848199</v>
      </c>
      <c r="Y2" s="22">
        <v>119848199</v>
      </c>
      <c r="Z2" s="22">
        <v>119848199</v>
      </c>
      <c r="AA2" s="22">
        <v>119848199</v>
      </c>
      <c r="AB2" s="22">
        <v>119848199</v>
      </c>
      <c r="AC2" s="22">
        <v>119848199</v>
      </c>
      <c r="AD2" s="22">
        <v>119848199</v>
      </c>
      <c r="AE2" s="22">
        <v>119848199</v>
      </c>
      <c r="AF2" s="22">
        <v>119848199</v>
      </c>
      <c r="AG2" s="22">
        <v>119848199</v>
      </c>
      <c r="AH2" s="22">
        <v>119848199</v>
      </c>
    </row>
    <row r="3" spans="1:34" ht="1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ht="1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ht="15">
      <c r="A5" s="22" t="s">
        <v>967</v>
      </c>
      <c r="B5" s="36" cm="1">
        <f t="array" ref="B5">TREND($D5:$H5,$D$1:$H$1,B$1)</f>
        <v>64833333</v>
      </c>
      <c r="C5" s="36" cm="1">
        <f t="array" ref="C5">TREND($D5:$H5,$D$1:$H$1,C$1)</f>
        <v>64833333.066</v>
      </c>
      <c r="D5" s="34">
        <v>64833333</v>
      </c>
      <c r="E5" s="22">
        <v>64833333.329999998</v>
      </c>
      <c r="F5" s="22">
        <v>64833333.329999998</v>
      </c>
      <c r="G5" s="22">
        <v>64833333.329999998</v>
      </c>
      <c r="H5" s="22">
        <v>64833333.329999998</v>
      </c>
      <c r="I5" s="22">
        <v>64833333.329999998</v>
      </c>
      <c r="J5" s="22">
        <v>64833333.329999998</v>
      </c>
      <c r="K5" s="22">
        <v>64833333.329999998</v>
      </c>
      <c r="L5" s="22">
        <v>64833333.329999998</v>
      </c>
      <c r="M5" s="22">
        <v>64833333.329999998</v>
      </c>
      <c r="N5" s="22">
        <v>64833333.329999998</v>
      </c>
      <c r="O5" s="22">
        <v>64833333.329999998</v>
      </c>
      <c r="P5" s="22">
        <v>64833333.329999998</v>
      </c>
      <c r="Q5" s="22">
        <v>64833333.329999998</v>
      </c>
      <c r="R5" s="22">
        <v>64833333.329999998</v>
      </c>
      <c r="S5" s="22">
        <v>64833333.329999998</v>
      </c>
      <c r="T5" s="22">
        <v>64833333.329999998</v>
      </c>
      <c r="U5" s="22">
        <v>64833333.329999998</v>
      </c>
      <c r="V5" s="22">
        <v>64833333.329999998</v>
      </c>
      <c r="W5" s="22">
        <v>64833333.329999998</v>
      </c>
      <c r="X5" s="22">
        <v>64833333.329999998</v>
      </c>
      <c r="Y5" s="22">
        <v>64833333.329999998</v>
      </c>
      <c r="Z5" s="22">
        <v>64833333.329999998</v>
      </c>
      <c r="AA5" s="22">
        <v>64833333.329999998</v>
      </c>
      <c r="AB5" s="22">
        <v>64833333.329999998</v>
      </c>
      <c r="AC5" s="22">
        <v>64833333.329999998</v>
      </c>
      <c r="AD5" s="22">
        <v>64833333.329999998</v>
      </c>
      <c r="AE5" s="22">
        <v>64833333.329999998</v>
      </c>
      <c r="AF5" s="22">
        <v>64833333.329999998</v>
      </c>
      <c r="AG5" s="22">
        <v>64833333.329999998</v>
      </c>
      <c r="AH5" s="22">
        <v>64833333.329999998</v>
      </c>
    </row>
    <row r="6" spans="1:34" ht="1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ht="1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ht="15">
      <c r="A8" s="22" t="s">
        <v>970</v>
      </c>
      <c r="B8" s="36" cm="1">
        <f t="array" ref="B8">TREND($D8:$H8,$D$1:$H$1,B$1)</f>
        <v>145253671.19999981</v>
      </c>
      <c r="C8" s="36" cm="1">
        <f t="array" ref="C8">TREND($D8:$H8,$D$1:$H$1,C$1)</f>
        <v>142601395.19999981</v>
      </c>
      <c r="D8" s="22">
        <v>140187835</v>
      </c>
      <c r="E8" s="22">
        <v>137092569</v>
      </c>
      <c r="F8" s="22">
        <v>134431392</v>
      </c>
      <c r="G8" s="22">
        <v>132076601</v>
      </c>
      <c r="H8" s="22">
        <v>129434439</v>
      </c>
      <c r="I8" s="22">
        <v>126779522</v>
      </c>
      <c r="J8" s="22">
        <v>124341500</v>
      </c>
      <c r="K8" s="22">
        <v>122195110</v>
      </c>
      <c r="L8" s="22">
        <v>120135553</v>
      </c>
      <c r="M8" s="22">
        <v>118175498</v>
      </c>
      <c r="N8" s="22">
        <v>116320458</v>
      </c>
      <c r="O8" s="22">
        <v>114519384</v>
      </c>
      <c r="P8" s="22">
        <v>112829131</v>
      </c>
      <c r="Q8" s="22">
        <v>111210219</v>
      </c>
      <c r="R8" s="22">
        <v>109634331</v>
      </c>
      <c r="S8" s="22">
        <v>108105688</v>
      </c>
      <c r="T8" s="22">
        <v>106665338</v>
      </c>
      <c r="U8" s="22">
        <v>105290101</v>
      </c>
      <c r="V8" s="22">
        <v>103976143</v>
      </c>
      <c r="W8" s="22">
        <v>102720858</v>
      </c>
      <c r="X8" s="22">
        <v>101532046</v>
      </c>
      <c r="Y8" s="22">
        <v>100398633</v>
      </c>
      <c r="Z8" s="22">
        <v>99315843</v>
      </c>
      <c r="AA8" s="22">
        <v>98288708</v>
      </c>
      <c r="AB8" s="22">
        <v>97307767</v>
      </c>
      <c r="AC8" s="22">
        <v>96374615</v>
      </c>
      <c r="AD8" s="22">
        <v>95477006</v>
      </c>
      <c r="AE8" s="22">
        <v>94628347</v>
      </c>
      <c r="AF8" s="22">
        <v>93817123</v>
      </c>
      <c r="AG8" s="22">
        <v>93049816</v>
      </c>
      <c r="AH8" s="22">
        <v>92276945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C2" sqref="B2:C8"/>
    </sheetView>
  </sheetViews>
  <sheetFormatPr defaultColWidth="8.85546875" defaultRowHeight="14.25"/>
  <cols>
    <col min="1" max="1" width="24.42578125" customWidth="1"/>
    <col min="2" max="2" width="17.140625" customWidth="1"/>
    <col min="3" max="3" width="16" customWidth="1"/>
    <col min="4" max="34" width="13.7109375" bestFit="1" customWidth="1"/>
  </cols>
  <sheetData>
    <row r="1" spans="1:34" ht="1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ht="15">
      <c r="A2" s="22" t="s">
        <v>964</v>
      </c>
      <c r="B2" s="36" cm="1">
        <f t="array" ref="B2">TREND($D2:$H2,$D$1:$H$1,B$1)</f>
        <v>119848199</v>
      </c>
      <c r="C2" s="36" cm="1">
        <f t="array" ref="C2">TREND($D2:$H2,$D$1:$H$1,C$1)</f>
        <v>119848199</v>
      </c>
      <c r="D2" s="22">
        <v>119848199</v>
      </c>
      <c r="E2" s="22">
        <v>119848199</v>
      </c>
      <c r="F2" s="22">
        <v>119848199</v>
      </c>
      <c r="G2" s="22">
        <v>119848199</v>
      </c>
      <c r="H2" s="22">
        <v>119848199</v>
      </c>
      <c r="I2" s="22">
        <v>119848199</v>
      </c>
      <c r="J2" s="22">
        <v>119848199</v>
      </c>
      <c r="K2" s="22">
        <v>119848199</v>
      </c>
      <c r="L2" s="22">
        <v>119848199</v>
      </c>
      <c r="M2" s="22">
        <v>119848199</v>
      </c>
      <c r="N2" s="22">
        <v>119848199</v>
      </c>
      <c r="O2" s="22">
        <v>119848199</v>
      </c>
      <c r="P2" s="22">
        <v>119848199</v>
      </c>
      <c r="Q2" s="22">
        <v>119848199</v>
      </c>
      <c r="R2" s="22">
        <v>119848199</v>
      </c>
      <c r="S2" s="22">
        <v>119848199</v>
      </c>
      <c r="T2" s="22">
        <v>119848199</v>
      </c>
      <c r="U2" s="22">
        <v>119848199</v>
      </c>
      <c r="V2" s="22">
        <v>119848199</v>
      </c>
      <c r="W2" s="22">
        <v>119848199</v>
      </c>
      <c r="X2" s="22">
        <v>119848199</v>
      </c>
      <c r="Y2" s="22">
        <v>119848199</v>
      </c>
      <c r="Z2" s="22">
        <v>119848199</v>
      </c>
      <c r="AA2" s="22">
        <v>119848199</v>
      </c>
      <c r="AB2" s="22">
        <v>119848199</v>
      </c>
      <c r="AC2" s="22">
        <v>119848199</v>
      </c>
      <c r="AD2" s="22">
        <v>119848199</v>
      </c>
      <c r="AE2" s="22">
        <v>119848199</v>
      </c>
      <c r="AF2" s="22">
        <v>119848199</v>
      </c>
      <c r="AG2" s="22">
        <v>119848199</v>
      </c>
      <c r="AH2" s="22">
        <v>119848199</v>
      </c>
    </row>
    <row r="3" spans="1:34" ht="1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ht="1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ht="15">
      <c r="A5" s="22" t="s">
        <v>967</v>
      </c>
      <c r="B5" s="36" cm="1">
        <f t="array" ref="B5">TREND($D5:$H5,$D$1:$H$1,B$1)</f>
        <v>64833333.329999998</v>
      </c>
      <c r="C5" s="36" cm="1">
        <f t="array" ref="C5">TREND($D5:$H5,$D$1:$H$1,C$1)</f>
        <v>64833333.329999998</v>
      </c>
      <c r="D5" s="34">
        <v>64833333.329999998</v>
      </c>
      <c r="E5" s="22">
        <v>64833333.329999998</v>
      </c>
      <c r="F5" s="22">
        <v>64833333.329999998</v>
      </c>
      <c r="G5" s="22">
        <v>64833333.329999998</v>
      </c>
      <c r="H5" s="22">
        <v>64833333.329999998</v>
      </c>
      <c r="I5" s="22">
        <v>64833333.329999998</v>
      </c>
      <c r="J5" s="22">
        <v>64833333.329999998</v>
      </c>
      <c r="K5" s="22">
        <v>64833333.329999998</v>
      </c>
      <c r="L5" s="22">
        <v>64833333.329999998</v>
      </c>
      <c r="M5" s="22">
        <v>64833333.329999998</v>
      </c>
      <c r="N5" s="22">
        <v>64833333.329999998</v>
      </c>
      <c r="O5" s="22">
        <v>64833333.329999998</v>
      </c>
      <c r="P5" s="22">
        <v>64833333.329999998</v>
      </c>
      <c r="Q5" s="22">
        <v>64833333.329999998</v>
      </c>
      <c r="R5" s="22">
        <v>64833333.329999998</v>
      </c>
      <c r="S5" s="22">
        <v>64833333.329999998</v>
      </c>
      <c r="T5" s="22">
        <v>64833333.329999998</v>
      </c>
      <c r="U5" s="22">
        <v>64833333.329999998</v>
      </c>
      <c r="V5" s="22">
        <v>64833333.329999998</v>
      </c>
      <c r="W5" s="22">
        <v>64833333.329999998</v>
      </c>
      <c r="X5" s="22">
        <v>64833333.329999998</v>
      </c>
      <c r="Y5" s="22">
        <v>64833333.329999998</v>
      </c>
      <c r="Z5" s="22">
        <v>64833333.329999998</v>
      </c>
      <c r="AA5" s="22">
        <v>64833333.329999998</v>
      </c>
      <c r="AB5" s="22">
        <v>64833333.329999998</v>
      </c>
      <c r="AC5" s="22">
        <v>64833333.329999998</v>
      </c>
      <c r="AD5" s="22">
        <v>64833333.329999998</v>
      </c>
      <c r="AE5" s="22">
        <v>64833333.329999998</v>
      </c>
      <c r="AF5" s="22">
        <v>64833333.329999998</v>
      </c>
      <c r="AG5" s="22">
        <v>64833333.329999998</v>
      </c>
      <c r="AH5" s="22">
        <v>64833333.329999998</v>
      </c>
    </row>
    <row r="6" spans="1:34" ht="1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ht="1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ht="15">
      <c r="A8" s="22" t="s">
        <v>970</v>
      </c>
      <c r="B8" s="36" cm="1">
        <f t="array" ref="B8">TREND($D8:$H8,$D$1:$H$1,B$1)</f>
        <v>145253671.19999981</v>
      </c>
      <c r="C8" s="36" cm="1">
        <f t="array" ref="C8">TREND($D8:$H8,$D$1:$H$1,C$1)</f>
        <v>142601395.19999981</v>
      </c>
      <c r="D8" s="22">
        <v>140187835</v>
      </c>
      <c r="E8" s="22">
        <v>137092569</v>
      </c>
      <c r="F8" s="22">
        <v>134431392</v>
      </c>
      <c r="G8" s="22">
        <v>132076601</v>
      </c>
      <c r="H8" s="22">
        <v>129434439</v>
      </c>
      <c r="I8" s="22">
        <v>126779522</v>
      </c>
      <c r="J8" s="22">
        <v>124341500</v>
      </c>
      <c r="K8" s="22">
        <v>122195110</v>
      </c>
      <c r="L8" s="22">
        <v>120135553</v>
      </c>
      <c r="M8" s="22">
        <v>118175498</v>
      </c>
      <c r="N8" s="22">
        <v>116320458</v>
      </c>
      <c r="O8" s="22">
        <v>114519384</v>
      </c>
      <c r="P8" s="22">
        <v>112829131</v>
      </c>
      <c r="Q8" s="22">
        <v>111210219</v>
      </c>
      <c r="R8" s="22">
        <v>109634331</v>
      </c>
      <c r="S8" s="22">
        <v>108105688</v>
      </c>
      <c r="T8" s="22">
        <v>106665338</v>
      </c>
      <c r="U8" s="22">
        <v>105290101</v>
      </c>
      <c r="V8" s="22">
        <v>103976143</v>
      </c>
      <c r="W8" s="22">
        <v>102720858</v>
      </c>
      <c r="X8" s="22">
        <v>101532046</v>
      </c>
      <c r="Y8" s="22">
        <v>100398633</v>
      </c>
      <c r="Z8" s="22">
        <v>99315843</v>
      </c>
      <c r="AA8" s="22">
        <v>98288708</v>
      </c>
      <c r="AB8" s="22">
        <v>97307767</v>
      </c>
      <c r="AC8" s="22">
        <v>96374615</v>
      </c>
      <c r="AD8" s="22">
        <v>95477006</v>
      </c>
      <c r="AE8" s="22">
        <v>94628347</v>
      </c>
      <c r="AF8" s="22">
        <v>93817123</v>
      </c>
      <c r="AG8" s="22">
        <v>93049816</v>
      </c>
      <c r="AH8" s="22">
        <v>92276945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topLeftCell="A3" workbookViewId="0">
      <selection activeCell="B16" sqref="B16"/>
    </sheetView>
  </sheetViews>
  <sheetFormatPr defaultColWidth="8.85546875" defaultRowHeight="14.25"/>
  <cols>
    <col min="1" max="3" width="24.42578125" customWidth="1"/>
  </cols>
  <sheetData>
    <row r="1" spans="1:34" ht="1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ht="15">
      <c r="A2" s="22" t="s">
        <v>964</v>
      </c>
      <c r="B2" s="36" cm="1">
        <f t="array" ref="B2">TREND($D2:$H2,$D$1:$H$1,B$1)</f>
        <v>4166667</v>
      </c>
      <c r="C2" s="36" cm="1">
        <f t="array" ref="C2">TREND($D2:$H2,$D$1:$H$1,C$1)</f>
        <v>4166667</v>
      </c>
      <c r="D2" s="22">
        <v>4166667</v>
      </c>
      <c r="E2" s="22">
        <v>4166667</v>
      </c>
      <c r="F2" s="22">
        <v>4166667</v>
      </c>
      <c r="G2" s="22">
        <v>4166667</v>
      </c>
      <c r="H2" s="22">
        <v>4166667</v>
      </c>
      <c r="I2" s="22">
        <v>4166667</v>
      </c>
      <c r="J2" s="22">
        <v>4166667</v>
      </c>
      <c r="K2" s="22">
        <v>4166667</v>
      </c>
      <c r="L2" s="22">
        <v>4166667</v>
      </c>
      <c r="M2" s="22">
        <v>4166667</v>
      </c>
      <c r="N2" s="22">
        <v>4166667</v>
      </c>
      <c r="O2" s="22">
        <v>4166667</v>
      </c>
      <c r="P2" s="22">
        <v>4166667</v>
      </c>
      <c r="Q2" s="22">
        <v>4166667</v>
      </c>
      <c r="R2" s="22">
        <v>4166667</v>
      </c>
      <c r="S2" s="22">
        <v>4166667</v>
      </c>
      <c r="T2" s="22">
        <v>4166667</v>
      </c>
      <c r="U2" s="22">
        <v>4166667</v>
      </c>
      <c r="V2" s="22">
        <v>4166667</v>
      </c>
      <c r="W2" s="22">
        <v>4166667</v>
      </c>
      <c r="X2" s="22">
        <v>4166667</v>
      </c>
      <c r="Y2" s="22">
        <v>4166667</v>
      </c>
      <c r="Z2" s="22">
        <v>4166667</v>
      </c>
      <c r="AA2" s="22">
        <v>4166667</v>
      </c>
      <c r="AB2" s="22">
        <v>4166667</v>
      </c>
      <c r="AC2" s="22">
        <v>4166667</v>
      </c>
      <c r="AD2" s="22">
        <v>4166667</v>
      </c>
      <c r="AE2" s="22">
        <v>4166667</v>
      </c>
      <c r="AF2" s="22">
        <v>4166667</v>
      </c>
      <c r="AG2" s="22">
        <v>4166667</v>
      </c>
      <c r="AH2" s="22">
        <v>4166667</v>
      </c>
    </row>
    <row r="3" spans="1:34" ht="1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ht="1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ht="15">
      <c r="A5" s="22" t="s">
        <v>967</v>
      </c>
      <c r="B5" s="36" cm="1">
        <f t="array" ref="B5">TREND($D5:$H5,$D$1:$H$1,B$1)</f>
        <v>2245137.0389999999</v>
      </c>
      <c r="C5" s="36" cm="1">
        <f t="array" ref="C5">TREND($D5:$H5,$D$1:$H$1,C$1)</f>
        <v>2245137.0389999999</v>
      </c>
      <c r="D5" s="34">
        <v>2245137.0389999999</v>
      </c>
      <c r="E5" s="22">
        <v>2245137.0389999999</v>
      </c>
      <c r="F5" s="22">
        <v>2245137.0389999999</v>
      </c>
      <c r="G5" s="22">
        <v>2245137.0389999999</v>
      </c>
      <c r="H5" s="22">
        <v>2245137.0389999999</v>
      </c>
      <c r="I5" s="22">
        <v>2245137.0389999999</v>
      </c>
      <c r="J5" s="22">
        <v>2245137.0389999999</v>
      </c>
      <c r="K5" s="22">
        <v>2245137.0389999999</v>
      </c>
      <c r="L5" s="22">
        <v>2245137.0389999999</v>
      </c>
      <c r="M5" s="22">
        <v>2245137.0389999999</v>
      </c>
      <c r="N5" s="22">
        <v>2245137.0389999999</v>
      </c>
      <c r="O5" s="22">
        <v>2245137.0389999999</v>
      </c>
      <c r="P5" s="22">
        <v>2245137.0389999999</v>
      </c>
      <c r="Q5" s="22">
        <v>2245137.0389999999</v>
      </c>
      <c r="R5" s="22">
        <v>2245137.0389999999</v>
      </c>
      <c r="S5" s="22">
        <v>2245137.0389999999</v>
      </c>
      <c r="T5" s="22">
        <v>2245137.0389999999</v>
      </c>
      <c r="U5" s="22">
        <v>2245137.0389999999</v>
      </c>
      <c r="V5" s="22">
        <v>2245137.0389999999</v>
      </c>
      <c r="W5" s="22">
        <v>2245137.0389999999</v>
      </c>
      <c r="X5" s="22">
        <v>2245137.0389999999</v>
      </c>
      <c r="Y5" s="22">
        <v>2245137.0389999999</v>
      </c>
      <c r="Z5" s="22">
        <v>2245137.0389999999</v>
      </c>
      <c r="AA5" s="22">
        <v>2245137.0389999999</v>
      </c>
      <c r="AB5" s="22">
        <v>2245137.0389999999</v>
      </c>
      <c r="AC5" s="22">
        <v>2245137.0389999999</v>
      </c>
      <c r="AD5" s="22">
        <v>2245137.0389999999</v>
      </c>
      <c r="AE5" s="22">
        <v>2245137.0389999999</v>
      </c>
      <c r="AF5" s="22">
        <v>2245137.0389999999</v>
      </c>
      <c r="AG5" s="22">
        <v>2245137.0389999999</v>
      </c>
      <c r="AH5" s="22">
        <v>2245137.0389999999</v>
      </c>
    </row>
    <row r="6" spans="1:34" ht="1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ht="1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ht="15">
      <c r="A8" s="22" t="s">
        <v>970</v>
      </c>
      <c r="B8" s="36" cm="1">
        <f t="array" ref="B8">TREND($D8:$H8,$D$1:$H$1,B$1)</f>
        <v>3070673.3999999911</v>
      </c>
      <c r="C8" s="36" cm="1">
        <f t="array" ref="C8">TREND($D8:$H8,$D$1:$H$1,C$1)</f>
        <v>3014603.9999999851</v>
      </c>
      <c r="D8" s="22">
        <v>2963581</v>
      </c>
      <c r="E8" s="22">
        <v>2898147</v>
      </c>
      <c r="F8" s="22">
        <v>2841889</v>
      </c>
      <c r="G8" s="22">
        <v>2792109</v>
      </c>
      <c r="H8" s="22">
        <v>2736253</v>
      </c>
      <c r="I8" s="22">
        <v>2680128</v>
      </c>
      <c r="J8" s="22">
        <v>2628588</v>
      </c>
      <c r="K8" s="22">
        <v>2583213</v>
      </c>
      <c r="L8" s="22">
        <v>2539674</v>
      </c>
      <c r="M8" s="22">
        <v>2498239</v>
      </c>
      <c r="N8" s="22">
        <v>2459023</v>
      </c>
      <c r="O8" s="22">
        <v>2420948</v>
      </c>
      <c r="P8" s="22">
        <v>2385216</v>
      </c>
      <c r="Q8" s="22">
        <v>2350992</v>
      </c>
      <c r="R8" s="22">
        <v>2317678</v>
      </c>
      <c r="S8" s="22">
        <v>2285362</v>
      </c>
      <c r="T8" s="22">
        <v>2254913</v>
      </c>
      <c r="U8" s="22">
        <v>2225840</v>
      </c>
      <c r="V8" s="22">
        <v>2198063</v>
      </c>
      <c r="W8" s="22">
        <v>2171526</v>
      </c>
      <c r="X8" s="22">
        <v>2146395</v>
      </c>
      <c r="Y8" s="22">
        <v>2122434</v>
      </c>
      <c r="Z8" s="22">
        <v>2099544</v>
      </c>
      <c r="AA8" s="22">
        <v>2077830</v>
      </c>
      <c r="AB8" s="22">
        <v>2057093</v>
      </c>
      <c r="AC8" s="22">
        <v>2037366</v>
      </c>
      <c r="AD8" s="22">
        <v>2018391</v>
      </c>
      <c r="AE8" s="22">
        <v>2000450</v>
      </c>
      <c r="AF8" s="22">
        <v>1983301</v>
      </c>
      <c r="AG8" s="22">
        <v>1967080</v>
      </c>
      <c r="AH8" s="22">
        <v>1950741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9"/>
  <sheetViews>
    <sheetView workbookViewId="0">
      <selection activeCell="C2" sqref="C2"/>
    </sheetView>
  </sheetViews>
  <sheetFormatPr defaultColWidth="8.85546875" defaultRowHeight="14.25"/>
  <cols>
    <col min="1" max="3" width="24.42578125" customWidth="1"/>
  </cols>
  <sheetData>
    <row r="1" spans="1:34" ht="1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ht="15">
      <c r="A2" s="22" t="s">
        <v>964</v>
      </c>
      <c r="B2" s="36" cm="1">
        <f t="array" ref="B2">TREND($D2:$H2,$D$1:$H$1,B$1)</f>
        <v>5000000</v>
      </c>
      <c r="C2" s="36" cm="1">
        <f t="array" ref="C2">TREND($D2:$H2,$D$1:$H$1,C$1)</f>
        <v>5000000</v>
      </c>
      <c r="D2" s="22">
        <v>5000000</v>
      </c>
      <c r="E2" s="22">
        <v>5000000</v>
      </c>
      <c r="F2" s="22">
        <v>5000000</v>
      </c>
      <c r="G2" s="22">
        <v>5000000</v>
      </c>
      <c r="H2" s="22">
        <v>5000000</v>
      </c>
      <c r="I2" s="22">
        <v>5000000</v>
      </c>
      <c r="J2" s="22">
        <v>5000000</v>
      </c>
      <c r="K2" s="22">
        <v>5000000</v>
      </c>
      <c r="L2" s="22">
        <v>5000000</v>
      </c>
      <c r="M2" s="22">
        <v>5000000</v>
      </c>
      <c r="N2" s="22">
        <v>5000000</v>
      </c>
      <c r="O2" s="22">
        <v>5000000</v>
      </c>
      <c r="P2" s="22">
        <v>5000000</v>
      </c>
      <c r="Q2" s="22">
        <v>5000000</v>
      </c>
      <c r="R2" s="22">
        <v>5000000</v>
      </c>
      <c r="S2" s="22">
        <v>5000000</v>
      </c>
      <c r="T2" s="22">
        <v>5000000</v>
      </c>
      <c r="U2" s="22">
        <v>5000000</v>
      </c>
      <c r="V2" s="22">
        <v>5000000</v>
      </c>
      <c r="W2" s="22">
        <v>5000000</v>
      </c>
      <c r="X2" s="22">
        <v>5000000</v>
      </c>
      <c r="Y2" s="22">
        <v>5000000</v>
      </c>
      <c r="Z2" s="22">
        <v>5000000</v>
      </c>
      <c r="AA2" s="22">
        <v>5000000</v>
      </c>
      <c r="AB2" s="22">
        <v>5000000</v>
      </c>
      <c r="AC2" s="22">
        <v>5000000</v>
      </c>
      <c r="AD2" s="22">
        <v>5000000</v>
      </c>
      <c r="AE2" s="22">
        <v>5000000</v>
      </c>
      <c r="AF2" s="22">
        <v>5000000</v>
      </c>
      <c r="AG2" s="22">
        <v>5000000</v>
      </c>
      <c r="AH2" s="22">
        <v>5000000</v>
      </c>
    </row>
    <row r="3" spans="1:34" ht="1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ht="1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ht="15">
      <c r="A5" s="22" t="s">
        <v>967</v>
      </c>
      <c r="B5" s="36" cm="1">
        <f t="array" ref="B5">TREND($D5:$H5,$D$1:$H$1,B$1)</f>
        <v>2694164.4470000002</v>
      </c>
      <c r="C5" s="36" cm="1">
        <f t="array" ref="C5">TREND($D5:$H5,$D$1:$H$1,C$1)</f>
        <v>2694164.4470000002</v>
      </c>
      <c r="D5" s="34">
        <v>2694164.4470000002</v>
      </c>
      <c r="E5" s="22">
        <v>2694164.4470000002</v>
      </c>
      <c r="F5" s="22">
        <v>2694164.4470000002</v>
      </c>
      <c r="G5" s="22">
        <v>2694164.4470000002</v>
      </c>
      <c r="H5" s="22">
        <v>2694164.4470000002</v>
      </c>
      <c r="I5" s="22">
        <v>2694164.4470000002</v>
      </c>
      <c r="J5" s="22">
        <v>2694164.4470000002</v>
      </c>
      <c r="K5" s="22">
        <v>2694164.4470000002</v>
      </c>
      <c r="L5" s="22">
        <v>2694164.4470000002</v>
      </c>
      <c r="M5" s="22">
        <v>2694164.4470000002</v>
      </c>
      <c r="N5" s="22">
        <v>2694164.4470000002</v>
      </c>
      <c r="O5" s="22">
        <v>2694164.4470000002</v>
      </c>
      <c r="P5" s="22">
        <v>2694164.4470000002</v>
      </c>
      <c r="Q5" s="22">
        <v>2694164.4470000002</v>
      </c>
      <c r="R5" s="22">
        <v>2694164.4470000002</v>
      </c>
      <c r="S5" s="22">
        <v>2694164.4470000002</v>
      </c>
      <c r="T5" s="22">
        <v>2694164.4470000002</v>
      </c>
      <c r="U5" s="22">
        <v>2694164.4470000002</v>
      </c>
      <c r="V5" s="22">
        <v>2694164.4470000002</v>
      </c>
      <c r="W5" s="22">
        <v>2694164.4470000002</v>
      </c>
      <c r="X5" s="22">
        <v>2694164.4470000002</v>
      </c>
      <c r="Y5" s="22">
        <v>2694164.4470000002</v>
      </c>
      <c r="Z5" s="22">
        <v>2694164.4470000002</v>
      </c>
      <c r="AA5" s="22">
        <v>2694164.4470000002</v>
      </c>
      <c r="AB5" s="22">
        <v>2694164.4470000002</v>
      </c>
      <c r="AC5" s="22">
        <v>2694164.4470000002</v>
      </c>
      <c r="AD5" s="22">
        <v>2694164.4470000002</v>
      </c>
      <c r="AE5" s="22">
        <v>2694164.4470000002</v>
      </c>
      <c r="AF5" s="22">
        <v>2694164.4470000002</v>
      </c>
      <c r="AG5" s="22">
        <v>2694164.4470000002</v>
      </c>
      <c r="AH5" s="22">
        <v>2694164.4470000002</v>
      </c>
    </row>
    <row r="6" spans="1:34" ht="1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ht="1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ht="15">
      <c r="A8" s="22" t="s">
        <v>970</v>
      </c>
      <c r="B8" s="36" cm="1">
        <f t="array" ref="B8">TREND($D8:$H8,$D$1:$H$1,B$1)</f>
        <v>8653715.1999999881</v>
      </c>
      <c r="C8" s="36" cm="1">
        <f t="array" ref="C8">TREND($D8:$H8,$D$1:$H$1,C$1)</f>
        <v>8495701.5999999642</v>
      </c>
      <c r="D8" s="22">
        <v>8351910</v>
      </c>
      <c r="E8" s="22">
        <v>8167504</v>
      </c>
      <c r="F8" s="22">
        <v>8008961</v>
      </c>
      <c r="G8" s="22">
        <v>7868670</v>
      </c>
      <c r="H8" s="22">
        <v>7711259</v>
      </c>
      <c r="I8" s="22">
        <v>7553089</v>
      </c>
      <c r="J8" s="22">
        <v>7407840</v>
      </c>
      <c r="K8" s="22">
        <v>7279965</v>
      </c>
      <c r="L8" s="22">
        <v>7157264</v>
      </c>
      <c r="M8" s="22">
        <v>7040490</v>
      </c>
      <c r="N8" s="22">
        <v>6929973</v>
      </c>
      <c r="O8" s="22">
        <v>6822672</v>
      </c>
      <c r="P8" s="22">
        <v>6721972</v>
      </c>
      <c r="Q8" s="22">
        <v>6625523</v>
      </c>
      <c r="R8" s="22">
        <v>6531637</v>
      </c>
      <c r="S8" s="22">
        <v>6440566</v>
      </c>
      <c r="T8" s="22">
        <v>6354755</v>
      </c>
      <c r="U8" s="22">
        <v>6272823</v>
      </c>
      <c r="V8" s="22">
        <v>6194542</v>
      </c>
      <c r="W8" s="22">
        <v>6119756</v>
      </c>
      <c r="X8" s="22">
        <v>6048931</v>
      </c>
      <c r="Y8" s="22">
        <v>5981406</v>
      </c>
      <c r="Z8" s="22">
        <v>5916897</v>
      </c>
      <c r="AA8" s="22">
        <v>5855704</v>
      </c>
      <c r="AB8" s="22">
        <v>5797263</v>
      </c>
      <c r="AC8" s="22">
        <v>5741669</v>
      </c>
      <c r="AD8" s="22">
        <v>5688192</v>
      </c>
      <c r="AE8" s="22">
        <v>5637632</v>
      </c>
      <c r="AF8" s="22">
        <v>5589302</v>
      </c>
      <c r="AG8" s="22">
        <v>5543589</v>
      </c>
      <c r="AH8" s="22">
        <v>5497544</v>
      </c>
    </row>
    <row r="9" spans="1:34" ht="15">
      <c r="C9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9"/>
  <sheetViews>
    <sheetView workbookViewId="0">
      <selection activeCell="B2" sqref="B2:C8"/>
    </sheetView>
  </sheetViews>
  <sheetFormatPr defaultColWidth="8.85546875" defaultRowHeight="14.25"/>
  <cols>
    <col min="1" max="1" width="24.42578125" customWidth="1"/>
    <col min="2" max="2" width="11" customWidth="1"/>
    <col min="3" max="3" width="12.140625" customWidth="1"/>
  </cols>
  <sheetData>
    <row r="1" spans="1:34" ht="1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ht="15">
      <c r="A2" s="22" t="s">
        <v>964</v>
      </c>
      <c r="B2" s="36" cm="1">
        <f t="array" ref="B2">TREND($D2:$H2,$D$1:$H$1,B$1)</f>
        <v>55457</v>
      </c>
      <c r="C2" s="36" cm="1">
        <f t="array" ref="C2">TREND($D2:$H2,$D$1:$H$1,C$1)</f>
        <v>55457</v>
      </c>
      <c r="D2" s="22">
        <v>55457</v>
      </c>
      <c r="E2" s="22">
        <v>55457</v>
      </c>
      <c r="F2" s="22">
        <v>55457</v>
      </c>
      <c r="G2" s="22">
        <v>55457</v>
      </c>
      <c r="H2" s="22">
        <v>55457</v>
      </c>
      <c r="I2" s="22">
        <v>55457</v>
      </c>
      <c r="J2" s="22">
        <v>55457</v>
      </c>
      <c r="K2" s="22">
        <v>55457</v>
      </c>
      <c r="L2" s="22">
        <v>55457</v>
      </c>
      <c r="M2" s="22">
        <v>55457</v>
      </c>
      <c r="N2" s="22">
        <v>55457</v>
      </c>
      <c r="O2" s="22">
        <v>55457</v>
      </c>
      <c r="P2" s="22">
        <v>55457</v>
      </c>
      <c r="Q2" s="22">
        <v>55457</v>
      </c>
      <c r="R2" s="22">
        <v>55457</v>
      </c>
      <c r="S2" s="22">
        <v>55457</v>
      </c>
      <c r="T2" s="22">
        <v>55457</v>
      </c>
      <c r="U2" s="22">
        <v>55457</v>
      </c>
      <c r="V2" s="22">
        <v>55457</v>
      </c>
      <c r="W2" s="22">
        <v>55457</v>
      </c>
      <c r="X2" s="22">
        <v>55457</v>
      </c>
      <c r="Y2" s="22">
        <v>55457</v>
      </c>
      <c r="Z2" s="22">
        <v>55457</v>
      </c>
      <c r="AA2" s="22">
        <v>55457</v>
      </c>
      <c r="AB2" s="22">
        <v>55457</v>
      </c>
      <c r="AC2" s="22">
        <v>55457</v>
      </c>
      <c r="AD2" s="22">
        <v>55457</v>
      </c>
      <c r="AE2" s="22">
        <v>55457</v>
      </c>
      <c r="AF2" s="22">
        <v>55457</v>
      </c>
      <c r="AG2" s="22">
        <v>55457</v>
      </c>
      <c r="AH2" s="22">
        <v>55457</v>
      </c>
    </row>
    <row r="3" spans="1:34" ht="1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ht="15">
      <c r="A4" s="22" t="s">
        <v>966</v>
      </c>
      <c r="B4" s="36" cm="1">
        <f t="array" ref="B4">TREND($D4:$H4,$D$1:$H$1,B$1)</f>
        <v>30000</v>
      </c>
      <c r="C4" s="36" cm="1">
        <f t="array" ref="C4">TREND($D4:$H4,$D$1:$H$1,C$1)</f>
        <v>30000</v>
      </c>
      <c r="D4" s="22">
        <v>30000</v>
      </c>
      <c r="E4" s="22">
        <v>30000</v>
      </c>
      <c r="F4" s="22">
        <v>30000</v>
      </c>
      <c r="G4" s="22">
        <v>30000</v>
      </c>
      <c r="H4" s="22">
        <v>30000</v>
      </c>
      <c r="I4" s="22">
        <v>30000</v>
      </c>
      <c r="J4" s="22">
        <v>30000</v>
      </c>
      <c r="K4" s="22">
        <v>30000</v>
      </c>
      <c r="L4" s="22">
        <v>30000</v>
      </c>
      <c r="M4" s="22">
        <v>30000</v>
      </c>
      <c r="N4" s="22">
        <v>30000</v>
      </c>
      <c r="O4" s="22">
        <v>30000</v>
      </c>
      <c r="P4" s="22">
        <v>30000</v>
      </c>
      <c r="Q4" s="22">
        <v>30000</v>
      </c>
      <c r="R4" s="22">
        <v>30000</v>
      </c>
      <c r="S4" s="22">
        <v>30000</v>
      </c>
      <c r="T4" s="22">
        <v>30000</v>
      </c>
      <c r="U4" s="22">
        <v>30000</v>
      </c>
      <c r="V4" s="22">
        <v>30000</v>
      </c>
      <c r="W4" s="22">
        <v>30000</v>
      </c>
      <c r="X4" s="22">
        <v>30000</v>
      </c>
      <c r="Y4" s="22">
        <v>30000</v>
      </c>
      <c r="Z4" s="22">
        <v>30000</v>
      </c>
      <c r="AA4" s="22">
        <v>30000</v>
      </c>
      <c r="AB4" s="22">
        <v>30000</v>
      </c>
      <c r="AC4" s="22">
        <v>30000</v>
      </c>
      <c r="AD4" s="22">
        <v>30000</v>
      </c>
      <c r="AE4" s="22">
        <v>30000</v>
      </c>
      <c r="AF4" s="22">
        <v>30000</v>
      </c>
      <c r="AG4" s="22">
        <v>30000</v>
      </c>
      <c r="AH4" s="22">
        <v>30000</v>
      </c>
    </row>
    <row r="5" spans="1:34" ht="15">
      <c r="A5" s="22" t="s">
        <v>967</v>
      </c>
      <c r="B5" s="36" cm="1">
        <f t="array" ref="B5">TREND($D5:$H5,$D$1:$H$1,B$1)</f>
        <v>30000</v>
      </c>
      <c r="C5" s="36" cm="1">
        <f t="array" ref="C5">TREND($D5:$H5,$D$1:$H$1,C$1)</f>
        <v>30000</v>
      </c>
      <c r="D5" s="34">
        <v>30000</v>
      </c>
      <c r="E5" s="22">
        <v>30000</v>
      </c>
      <c r="F5" s="22">
        <v>30000</v>
      </c>
      <c r="G5" s="22">
        <v>30000</v>
      </c>
      <c r="H5" s="22">
        <v>30000</v>
      </c>
      <c r="I5" s="22">
        <v>30000</v>
      </c>
      <c r="J5" s="22">
        <v>30000</v>
      </c>
      <c r="K5" s="22">
        <v>30000</v>
      </c>
      <c r="L5" s="22">
        <v>30000</v>
      </c>
      <c r="M5" s="22">
        <v>30000</v>
      </c>
      <c r="N5" s="22">
        <v>30000</v>
      </c>
      <c r="O5" s="22">
        <v>30000</v>
      </c>
      <c r="P5" s="22">
        <v>30000</v>
      </c>
      <c r="Q5" s="22">
        <v>30000</v>
      </c>
      <c r="R5" s="22">
        <v>30000</v>
      </c>
      <c r="S5" s="22">
        <v>30000</v>
      </c>
      <c r="T5" s="22">
        <v>30000</v>
      </c>
      <c r="U5" s="22">
        <v>30000</v>
      </c>
      <c r="V5" s="22">
        <v>30000</v>
      </c>
      <c r="W5" s="22">
        <v>30000</v>
      </c>
      <c r="X5" s="22">
        <v>30000</v>
      </c>
      <c r="Y5" s="22">
        <v>30000</v>
      </c>
      <c r="Z5" s="22">
        <v>30000</v>
      </c>
      <c r="AA5" s="22">
        <v>30000</v>
      </c>
      <c r="AB5" s="22">
        <v>30000</v>
      </c>
      <c r="AC5" s="22">
        <v>30000</v>
      </c>
      <c r="AD5" s="22">
        <v>30000</v>
      </c>
      <c r="AE5" s="22">
        <v>30000</v>
      </c>
      <c r="AF5" s="22">
        <v>30000</v>
      </c>
      <c r="AG5" s="22">
        <v>30000</v>
      </c>
      <c r="AH5" s="22">
        <v>30000</v>
      </c>
    </row>
    <row r="6" spans="1:34" ht="1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ht="1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ht="15">
      <c r="A8" s="22" t="s">
        <v>970</v>
      </c>
      <c r="B8" s="36" cm="1">
        <f t="array" ref="B8">TREND($D8:$H8,$D$1:$H$1,B$1)</f>
        <v>67211.799999999814</v>
      </c>
      <c r="C8" s="36" cm="1">
        <f t="array" ref="C8">TREND($D8:$H8,$D$1:$H$1,C$1)</f>
        <v>65984.699999999721</v>
      </c>
      <c r="D8" s="22">
        <v>64868</v>
      </c>
      <c r="E8" s="22">
        <v>63436</v>
      </c>
      <c r="F8" s="22">
        <v>62205</v>
      </c>
      <c r="G8" s="22">
        <v>61115</v>
      </c>
      <c r="H8" s="22">
        <v>59893</v>
      </c>
      <c r="I8" s="22">
        <v>58664</v>
      </c>
      <c r="J8" s="22">
        <v>57536</v>
      </c>
      <c r="K8" s="22">
        <v>56543</v>
      </c>
      <c r="L8" s="22">
        <v>55590</v>
      </c>
      <c r="M8" s="22">
        <v>54683</v>
      </c>
      <c r="N8" s="22">
        <v>53824</v>
      </c>
      <c r="O8" s="22">
        <v>52991</v>
      </c>
      <c r="P8" s="22">
        <v>52209</v>
      </c>
      <c r="Q8" s="22">
        <v>51460</v>
      </c>
      <c r="R8" s="22">
        <v>50731</v>
      </c>
      <c r="S8" s="22">
        <v>50023</v>
      </c>
      <c r="T8" s="22">
        <v>49357</v>
      </c>
      <c r="U8" s="22">
        <v>48720</v>
      </c>
      <c r="V8" s="22">
        <v>48112</v>
      </c>
      <c r="W8" s="22">
        <v>47532</v>
      </c>
      <c r="X8" s="22">
        <v>46981</v>
      </c>
      <c r="Y8" s="22">
        <v>46457</v>
      </c>
      <c r="Z8" s="22">
        <v>45956</v>
      </c>
      <c r="AA8" s="22">
        <v>45481</v>
      </c>
      <c r="AB8" s="22">
        <v>45027</v>
      </c>
      <c r="AC8" s="22">
        <v>44595</v>
      </c>
      <c r="AD8" s="22">
        <v>44180</v>
      </c>
      <c r="AE8" s="22">
        <v>43787</v>
      </c>
      <c r="AF8" s="22">
        <v>43412</v>
      </c>
      <c r="AG8" s="22">
        <v>43056</v>
      </c>
      <c r="AH8" s="22">
        <v>42699</v>
      </c>
    </row>
    <row r="9" spans="1:34" ht="15">
      <c r="C9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H8"/>
  <sheetViews>
    <sheetView workbookViewId="0">
      <selection activeCell="B2" sqref="B2:C8"/>
    </sheetView>
  </sheetViews>
  <sheetFormatPr defaultColWidth="8.85546875" defaultRowHeight="14.25"/>
  <cols>
    <col min="1" max="1" width="24.42578125" customWidth="1"/>
    <col min="2" max="2" width="13.85546875" customWidth="1"/>
    <col min="3" max="3" width="11.28515625" customWidth="1"/>
  </cols>
  <sheetData>
    <row r="1" spans="1:34" ht="15">
      <c r="A1" s="37" t="s">
        <v>963</v>
      </c>
      <c r="B1" s="37">
        <v>2018</v>
      </c>
      <c r="C1" s="37">
        <v>2019</v>
      </c>
      <c r="D1" s="38">
        <v>2020</v>
      </c>
      <c r="E1" s="38">
        <v>2021</v>
      </c>
      <c r="F1" s="38">
        <v>2022</v>
      </c>
      <c r="G1" s="38">
        <v>2023</v>
      </c>
      <c r="H1" s="38">
        <v>2024</v>
      </c>
      <c r="I1" s="38">
        <v>2025</v>
      </c>
      <c r="J1" s="38">
        <v>2026</v>
      </c>
      <c r="K1" s="38">
        <v>2027</v>
      </c>
      <c r="L1" s="38">
        <v>2028</v>
      </c>
      <c r="M1" s="38">
        <v>2029</v>
      </c>
      <c r="N1" s="38">
        <v>2030</v>
      </c>
      <c r="O1" s="38">
        <v>2031</v>
      </c>
      <c r="P1" s="38">
        <v>2032</v>
      </c>
      <c r="Q1" s="38">
        <v>2033</v>
      </c>
      <c r="R1" s="38">
        <v>2034</v>
      </c>
      <c r="S1" s="38">
        <v>2035</v>
      </c>
      <c r="T1" s="38">
        <v>2036</v>
      </c>
      <c r="U1" s="38">
        <v>2037</v>
      </c>
      <c r="V1" s="38">
        <v>2038</v>
      </c>
      <c r="W1" s="38">
        <v>2039</v>
      </c>
      <c r="X1" s="38">
        <v>2040</v>
      </c>
      <c r="Y1" s="38">
        <v>2041</v>
      </c>
      <c r="Z1" s="38">
        <v>2042</v>
      </c>
      <c r="AA1" s="38">
        <v>2043</v>
      </c>
      <c r="AB1" s="38">
        <v>2044</v>
      </c>
      <c r="AC1" s="38">
        <v>2045</v>
      </c>
      <c r="AD1" s="38">
        <v>2046</v>
      </c>
      <c r="AE1" s="38">
        <v>2047</v>
      </c>
      <c r="AF1" s="38">
        <v>2048</v>
      </c>
      <c r="AG1" s="38">
        <v>2049</v>
      </c>
      <c r="AH1" s="38">
        <v>2050</v>
      </c>
    </row>
    <row r="2" spans="1:34" ht="15">
      <c r="A2" s="38" t="s">
        <v>964</v>
      </c>
      <c r="B2" s="36" cm="1">
        <f t="array" ref="B2">TREND($D2:$H2,$D$1:$H$1,B$1)</f>
        <v>18485583</v>
      </c>
      <c r="C2" s="36" cm="1">
        <f t="array" ref="C2">TREND($D2:$H2,$D$1:$H$1,C$1)</f>
        <v>18485583</v>
      </c>
      <c r="D2" s="38">
        <v>18485583</v>
      </c>
      <c r="E2" s="38">
        <v>18485583</v>
      </c>
      <c r="F2" s="38">
        <v>18485583</v>
      </c>
      <c r="G2" s="38">
        <v>18485583</v>
      </c>
      <c r="H2" s="38">
        <v>18485583</v>
      </c>
      <c r="I2" s="38">
        <v>18485583</v>
      </c>
      <c r="J2" s="38">
        <v>18485583</v>
      </c>
      <c r="K2" s="38">
        <v>18485583</v>
      </c>
      <c r="L2" s="38">
        <v>18485583</v>
      </c>
      <c r="M2" s="38">
        <v>18485583</v>
      </c>
      <c r="N2" s="38">
        <v>18485583</v>
      </c>
      <c r="O2" s="38">
        <v>18485583</v>
      </c>
      <c r="P2" s="38">
        <v>18485583</v>
      </c>
      <c r="Q2" s="38">
        <v>18485583</v>
      </c>
      <c r="R2" s="38">
        <v>18485583</v>
      </c>
      <c r="S2" s="38">
        <v>18485583</v>
      </c>
      <c r="T2" s="38">
        <v>18485583</v>
      </c>
      <c r="U2" s="38">
        <v>18485583</v>
      </c>
      <c r="V2" s="38">
        <v>18485583</v>
      </c>
      <c r="W2" s="38">
        <v>18485583</v>
      </c>
      <c r="X2" s="38">
        <v>18485583</v>
      </c>
      <c r="Y2" s="38">
        <v>18485583</v>
      </c>
      <c r="Z2" s="38">
        <v>18485583</v>
      </c>
      <c r="AA2" s="38">
        <v>18485583</v>
      </c>
      <c r="AB2" s="38">
        <v>18485583</v>
      </c>
      <c r="AC2" s="38">
        <v>18485583</v>
      </c>
      <c r="AD2" s="38">
        <v>18485583</v>
      </c>
      <c r="AE2" s="38">
        <v>18485583</v>
      </c>
      <c r="AF2" s="38">
        <v>18485583</v>
      </c>
      <c r="AG2" s="38">
        <v>18485583</v>
      </c>
      <c r="AH2" s="38">
        <v>18485583</v>
      </c>
    </row>
    <row r="3" spans="1:34" ht="15">
      <c r="A3" s="38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38">
        <v>0</v>
      </c>
      <c r="E3" s="38">
        <v>0</v>
      </c>
      <c r="F3" s="38">
        <v>0</v>
      </c>
      <c r="G3" s="38">
        <v>0</v>
      </c>
      <c r="H3" s="38">
        <v>0</v>
      </c>
      <c r="I3" s="38">
        <v>0</v>
      </c>
      <c r="J3" s="38">
        <v>0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38">
        <v>0</v>
      </c>
      <c r="R3" s="38">
        <v>0</v>
      </c>
      <c r="S3" s="38">
        <v>0</v>
      </c>
      <c r="T3" s="38">
        <v>0</v>
      </c>
      <c r="U3" s="38">
        <v>0</v>
      </c>
      <c r="V3" s="38">
        <v>0</v>
      </c>
      <c r="W3" s="38">
        <v>0</v>
      </c>
      <c r="X3" s="38">
        <v>0</v>
      </c>
      <c r="Y3" s="38">
        <v>0</v>
      </c>
      <c r="Z3" s="38">
        <v>0</v>
      </c>
      <c r="AA3" s="38">
        <v>0</v>
      </c>
      <c r="AB3" s="38">
        <v>0</v>
      </c>
      <c r="AC3" s="38">
        <v>0</v>
      </c>
      <c r="AD3" s="38">
        <v>0</v>
      </c>
      <c r="AE3" s="38">
        <v>0</v>
      </c>
      <c r="AF3" s="38">
        <v>0</v>
      </c>
      <c r="AG3" s="38">
        <v>0</v>
      </c>
      <c r="AH3" s="38">
        <v>0</v>
      </c>
    </row>
    <row r="4" spans="1:34" ht="15">
      <c r="A4" s="38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38">
        <v>0</v>
      </c>
      <c r="E4" s="38">
        <v>0</v>
      </c>
      <c r="F4" s="38">
        <v>0</v>
      </c>
      <c r="G4" s="38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38">
        <v>0</v>
      </c>
      <c r="R4" s="38">
        <v>0</v>
      </c>
      <c r="S4" s="38">
        <v>0</v>
      </c>
      <c r="T4" s="38">
        <v>0</v>
      </c>
      <c r="U4" s="38">
        <v>0</v>
      </c>
      <c r="V4" s="38">
        <v>0</v>
      </c>
      <c r="W4" s="38">
        <v>0</v>
      </c>
      <c r="X4" s="38">
        <v>0</v>
      </c>
      <c r="Y4" s="38">
        <v>0</v>
      </c>
      <c r="Z4" s="38">
        <v>0</v>
      </c>
      <c r="AA4" s="38">
        <v>0</v>
      </c>
      <c r="AB4" s="38">
        <v>0</v>
      </c>
      <c r="AC4" s="38">
        <v>0</v>
      </c>
      <c r="AD4" s="38">
        <v>0</v>
      </c>
      <c r="AE4" s="38">
        <v>0</v>
      </c>
      <c r="AF4" s="38">
        <v>0</v>
      </c>
      <c r="AG4" s="38">
        <v>0</v>
      </c>
      <c r="AH4" s="38">
        <v>0</v>
      </c>
    </row>
    <row r="5" spans="1:34" ht="15">
      <c r="A5" s="38" t="s">
        <v>967</v>
      </c>
      <c r="B5" s="36" cm="1">
        <f t="array" ref="B5">TREND($D5:$H5,$D$1:$H$1,B$1)</f>
        <v>10000000</v>
      </c>
      <c r="C5" s="36" cm="1">
        <f t="array" ref="C5">TREND($D5:$H5,$D$1:$H$1,C$1)</f>
        <v>10000000</v>
      </c>
      <c r="D5" s="39">
        <v>10000000</v>
      </c>
      <c r="E5" s="38">
        <v>10000000</v>
      </c>
      <c r="F5" s="38">
        <v>10000000</v>
      </c>
      <c r="G5" s="38">
        <v>10000000</v>
      </c>
      <c r="H5" s="38">
        <v>10000000</v>
      </c>
      <c r="I5" s="38">
        <v>10000000</v>
      </c>
      <c r="J5" s="38">
        <v>10000000</v>
      </c>
      <c r="K5" s="38">
        <v>10000000</v>
      </c>
      <c r="L5" s="38">
        <v>10000000</v>
      </c>
      <c r="M5" s="38">
        <v>10000000</v>
      </c>
      <c r="N5" s="38">
        <v>10000000</v>
      </c>
      <c r="O5" s="38">
        <v>10000000</v>
      </c>
      <c r="P5" s="38">
        <v>10000000</v>
      </c>
      <c r="Q5" s="38">
        <v>10000000</v>
      </c>
      <c r="R5" s="38">
        <v>10000000</v>
      </c>
      <c r="S5" s="38">
        <v>10000000</v>
      </c>
      <c r="T5" s="38">
        <v>10000000</v>
      </c>
      <c r="U5" s="38">
        <v>10000000</v>
      </c>
      <c r="V5" s="38">
        <v>10000000</v>
      </c>
      <c r="W5" s="38">
        <v>10000000</v>
      </c>
      <c r="X5" s="38">
        <v>10000000</v>
      </c>
      <c r="Y5" s="38">
        <v>10000000</v>
      </c>
      <c r="Z5" s="38">
        <v>10000000</v>
      </c>
      <c r="AA5" s="38">
        <v>10000000</v>
      </c>
      <c r="AB5" s="38">
        <v>10000000</v>
      </c>
      <c r="AC5" s="38">
        <v>10000000</v>
      </c>
      <c r="AD5" s="38">
        <v>10000000</v>
      </c>
      <c r="AE5" s="38">
        <v>10000000</v>
      </c>
      <c r="AF5" s="38">
        <v>10000000</v>
      </c>
      <c r="AG5" s="38">
        <v>10000000</v>
      </c>
      <c r="AH5" s="38">
        <v>10000000</v>
      </c>
    </row>
    <row r="6" spans="1:34" ht="15">
      <c r="A6" s="38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Y6" s="38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</row>
    <row r="7" spans="1:34" ht="15">
      <c r="A7" s="38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</row>
    <row r="8" spans="1:34" ht="15">
      <c r="A8" s="38" t="s">
        <v>970</v>
      </c>
      <c r="B8" s="36" cm="1">
        <f t="array" ref="B8">TREND($D8:$H8,$D$1:$H$1,B$1)</f>
        <v>22404164.600000024</v>
      </c>
      <c r="C8" s="36" cm="1">
        <f t="array" ref="C8">TREND($D8:$H8,$D$1:$H$1,C$1)</f>
        <v>21995073.300000072</v>
      </c>
      <c r="D8" s="38">
        <v>21622802</v>
      </c>
      <c r="E8" s="38">
        <v>21145383</v>
      </c>
      <c r="F8" s="38">
        <v>20734919</v>
      </c>
      <c r="G8" s="38">
        <v>20371712</v>
      </c>
      <c r="H8" s="38">
        <v>19964181</v>
      </c>
      <c r="I8" s="38">
        <v>19554682</v>
      </c>
      <c r="J8" s="38">
        <v>19178638</v>
      </c>
      <c r="K8" s="38">
        <v>18847575</v>
      </c>
      <c r="L8" s="38">
        <v>18529905</v>
      </c>
      <c r="M8" s="38">
        <v>18227583</v>
      </c>
      <c r="N8" s="38">
        <v>17941459</v>
      </c>
      <c r="O8" s="38">
        <v>17663658</v>
      </c>
      <c r="P8" s="38">
        <v>17402951</v>
      </c>
      <c r="Q8" s="38">
        <v>17153247</v>
      </c>
      <c r="R8" s="38">
        <v>16910180</v>
      </c>
      <c r="S8" s="38">
        <v>16674399</v>
      </c>
      <c r="T8" s="38">
        <v>16452237</v>
      </c>
      <c r="U8" s="38">
        <v>16240118</v>
      </c>
      <c r="V8" s="38">
        <v>16037451</v>
      </c>
      <c r="W8" s="38">
        <v>15843834</v>
      </c>
      <c r="X8" s="38">
        <v>15660470</v>
      </c>
      <c r="Y8" s="38">
        <v>15485650</v>
      </c>
      <c r="Z8" s="38">
        <v>15318639</v>
      </c>
      <c r="AA8" s="38">
        <v>15160212</v>
      </c>
      <c r="AB8" s="38">
        <v>15008910</v>
      </c>
      <c r="AC8" s="38">
        <v>14864979</v>
      </c>
      <c r="AD8" s="38">
        <v>14726530</v>
      </c>
      <c r="AE8" s="38">
        <v>14595632</v>
      </c>
      <c r="AF8" s="38">
        <v>14470507</v>
      </c>
      <c r="AG8" s="38">
        <v>14352157</v>
      </c>
      <c r="AH8" s="38">
        <v>14232948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K9"/>
  <sheetViews>
    <sheetView tabSelected="1" workbookViewId="0">
      <selection activeCell="B2" sqref="B2:C8"/>
    </sheetView>
  </sheetViews>
  <sheetFormatPr defaultColWidth="8.85546875" defaultRowHeight="14.25"/>
  <cols>
    <col min="1" max="1" width="24.42578125" customWidth="1"/>
    <col min="2" max="2" width="12.7109375" customWidth="1"/>
    <col min="3" max="3" width="14.5703125" customWidth="1"/>
  </cols>
  <sheetData>
    <row r="1" spans="1:37" ht="15">
      <c r="A1" s="37" t="s">
        <v>963</v>
      </c>
      <c r="B1" s="37">
        <v>2018</v>
      </c>
      <c r="C1" s="37">
        <v>2019</v>
      </c>
      <c r="D1" s="38">
        <v>2020</v>
      </c>
      <c r="E1" s="38">
        <v>2021</v>
      </c>
      <c r="F1" s="38">
        <v>2022</v>
      </c>
      <c r="G1" s="38">
        <v>2023</v>
      </c>
      <c r="H1" s="38">
        <v>2024</v>
      </c>
      <c r="I1" s="38">
        <v>2025</v>
      </c>
      <c r="J1" s="38">
        <v>2026</v>
      </c>
      <c r="K1" s="38">
        <v>2027</v>
      </c>
      <c r="L1" s="38">
        <v>2028</v>
      </c>
      <c r="M1" s="38">
        <v>2029</v>
      </c>
      <c r="N1" s="38">
        <v>2030</v>
      </c>
      <c r="O1" s="38">
        <v>2031</v>
      </c>
      <c r="P1" s="38">
        <v>2032</v>
      </c>
      <c r="Q1" s="38">
        <v>2033</v>
      </c>
      <c r="R1" s="38">
        <v>2034</v>
      </c>
      <c r="S1" s="38">
        <v>2035</v>
      </c>
      <c r="T1" s="38">
        <v>2036</v>
      </c>
      <c r="U1" s="38">
        <v>2037</v>
      </c>
      <c r="V1" s="38">
        <v>2038</v>
      </c>
      <c r="W1" s="38">
        <v>2039</v>
      </c>
      <c r="X1" s="38">
        <v>2040</v>
      </c>
      <c r="Y1" s="38">
        <v>2041</v>
      </c>
      <c r="Z1" s="38">
        <v>2042</v>
      </c>
      <c r="AA1" s="38">
        <v>2043</v>
      </c>
      <c r="AB1" s="38">
        <v>2044</v>
      </c>
      <c r="AC1" s="38">
        <v>2045</v>
      </c>
      <c r="AD1" s="38">
        <v>2046</v>
      </c>
      <c r="AE1" s="38">
        <v>2047</v>
      </c>
      <c r="AF1" s="38">
        <v>2048</v>
      </c>
      <c r="AG1" s="38">
        <v>2049</v>
      </c>
      <c r="AH1" s="38">
        <v>2050</v>
      </c>
      <c r="AI1">
        <v>2048</v>
      </c>
      <c r="AJ1">
        <v>2049</v>
      </c>
      <c r="AK1">
        <v>2050</v>
      </c>
    </row>
    <row r="2" spans="1:37" ht="15">
      <c r="A2" s="38" t="s">
        <v>964</v>
      </c>
      <c r="B2" s="36" cm="1">
        <f t="array" ref="B2">TREND($D2:$H2,$D$1:$H$1,B$1)</f>
        <v>13157</v>
      </c>
      <c r="C2" s="36" cm="1">
        <f t="array" ref="C2">TREND($D2:$H2,$D$1:$H$1,C$1)</f>
        <v>13157</v>
      </c>
      <c r="D2" s="38">
        <v>13157</v>
      </c>
      <c r="E2" s="38">
        <v>13157</v>
      </c>
      <c r="F2" s="38">
        <v>13157</v>
      </c>
      <c r="G2" s="38">
        <v>13157</v>
      </c>
      <c r="H2" s="38">
        <v>13157</v>
      </c>
      <c r="I2" s="38">
        <v>13157</v>
      </c>
      <c r="J2" s="38">
        <v>13157</v>
      </c>
      <c r="K2" s="38">
        <v>13157</v>
      </c>
      <c r="L2" s="38">
        <v>13157</v>
      </c>
      <c r="M2" s="38">
        <v>13157</v>
      </c>
      <c r="N2" s="38">
        <v>13157</v>
      </c>
      <c r="O2" s="38">
        <v>13157</v>
      </c>
      <c r="P2" s="38">
        <v>13157</v>
      </c>
      <c r="Q2" s="38">
        <v>13157</v>
      </c>
      <c r="R2" s="38">
        <v>13157</v>
      </c>
      <c r="S2" s="38">
        <v>13157</v>
      </c>
      <c r="T2" s="38">
        <v>13157</v>
      </c>
      <c r="U2" s="38">
        <v>13157</v>
      </c>
      <c r="V2" s="38">
        <v>13157</v>
      </c>
      <c r="W2" s="38">
        <v>13157</v>
      </c>
      <c r="X2" s="38">
        <v>13157</v>
      </c>
      <c r="Y2" s="38">
        <v>13157</v>
      </c>
      <c r="Z2" s="38">
        <v>13157</v>
      </c>
      <c r="AA2" s="38">
        <v>13157</v>
      </c>
      <c r="AB2" s="38">
        <v>13157</v>
      </c>
      <c r="AC2" s="38">
        <v>13157</v>
      </c>
      <c r="AD2" s="38">
        <v>13157</v>
      </c>
      <c r="AE2" s="38">
        <v>13157</v>
      </c>
      <c r="AF2" s="38">
        <v>13157</v>
      </c>
      <c r="AG2" s="38">
        <v>13157</v>
      </c>
      <c r="AH2" s="38">
        <v>13157</v>
      </c>
      <c r="AI2" s="5">
        <f>AI4*('BNVP-LDVs-psgr'!AF2/'BNVP-LDVs-psgr'!AF4)</f>
        <v>8258.6378867785625</v>
      </c>
      <c r="AJ2" s="5">
        <f>AJ4*('BNVP-LDVs-psgr'!AG2/'BNVP-LDVs-psgr'!AG4)</f>
        <v>8239.1784963324098</v>
      </c>
      <c r="AK2" s="5">
        <f>AK4*('BNVP-LDVs-psgr'!AH2/'BNVP-LDVs-psgr'!AH4)</f>
        <v>8221.2277214155602</v>
      </c>
    </row>
    <row r="3" spans="1:37" ht="15">
      <c r="A3" s="38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38">
        <v>0</v>
      </c>
      <c r="E3" s="38">
        <v>0</v>
      </c>
      <c r="F3" s="38">
        <v>0</v>
      </c>
      <c r="G3" s="38">
        <v>0</v>
      </c>
      <c r="H3" s="38">
        <v>0</v>
      </c>
      <c r="I3" s="38">
        <v>0</v>
      </c>
      <c r="J3" s="38">
        <v>0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38">
        <v>0</v>
      </c>
      <c r="R3" s="38">
        <v>0</v>
      </c>
      <c r="S3" s="38">
        <v>0</v>
      </c>
      <c r="T3" s="38">
        <v>0</v>
      </c>
      <c r="U3" s="38">
        <v>0</v>
      </c>
      <c r="V3" s="38">
        <v>0</v>
      </c>
      <c r="W3" s="38">
        <v>0</v>
      </c>
      <c r="X3" s="38">
        <v>0</v>
      </c>
      <c r="Y3" s="38">
        <v>0</v>
      </c>
      <c r="Z3" s="38">
        <v>0</v>
      </c>
      <c r="AA3" s="38">
        <v>0</v>
      </c>
      <c r="AB3" s="38">
        <v>0</v>
      </c>
      <c r="AC3" s="38">
        <v>0</v>
      </c>
      <c r="AD3" s="38">
        <v>0</v>
      </c>
      <c r="AE3" s="38">
        <v>0</v>
      </c>
      <c r="AF3" s="38">
        <v>0</v>
      </c>
      <c r="AG3" s="38">
        <v>0</v>
      </c>
      <c r="AH3" s="38">
        <v>0</v>
      </c>
      <c r="AI3">
        <v>0</v>
      </c>
      <c r="AJ3">
        <v>0</v>
      </c>
      <c r="AK3">
        <v>0</v>
      </c>
    </row>
    <row r="4" spans="1:37" ht="15">
      <c r="A4" s="38" t="s">
        <v>966</v>
      </c>
      <c r="B4" s="36" cm="1">
        <f t="array" ref="B4">TREND($D4:$H4,$D$1:$H$1,B$1)</f>
        <v>8980</v>
      </c>
      <c r="C4" s="36" cm="1">
        <f t="array" ref="C4">TREND($D4:$H4,$D$1:$H$1,C$1)</f>
        <v>8980</v>
      </c>
      <c r="D4" s="39">
        <v>8980</v>
      </c>
      <c r="E4" s="38">
        <v>8980</v>
      </c>
      <c r="F4" s="38">
        <v>8980</v>
      </c>
      <c r="G4" s="38">
        <v>8980</v>
      </c>
      <c r="H4" s="38">
        <v>8980</v>
      </c>
      <c r="I4" s="38">
        <v>8980</v>
      </c>
      <c r="J4" s="38">
        <v>8980</v>
      </c>
      <c r="K4" s="38">
        <v>8980</v>
      </c>
      <c r="L4" s="38">
        <v>8980</v>
      </c>
      <c r="M4" s="38">
        <v>8980</v>
      </c>
      <c r="N4" s="38">
        <v>8980</v>
      </c>
      <c r="O4" s="38">
        <v>8980</v>
      </c>
      <c r="P4" s="38">
        <v>8980</v>
      </c>
      <c r="Q4" s="38">
        <v>8980</v>
      </c>
      <c r="R4" s="38">
        <v>8980</v>
      </c>
      <c r="S4" s="38">
        <v>8980</v>
      </c>
      <c r="T4" s="38">
        <v>8980</v>
      </c>
      <c r="U4" s="38">
        <v>8980</v>
      </c>
      <c r="V4" s="38">
        <v>8980</v>
      </c>
      <c r="W4" s="38">
        <v>8980</v>
      </c>
      <c r="X4" s="38">
        <v>8980</v>
      </c>
      <c r="Y4" s="38">
        <v>8980</v>
      </c>
      <c r="Z4" s="38">
        <v>8980</v>
      </c>
      <c r="AA4" s="38">
        <v>8980</v>
      </c>
      <c r="AB4" s="38">
        <v>8980</v>
      </c>
      <c r="AC4" s="38">
        <v>8980</v>
      </c>
      <c r="AD4" s="38">
        <v>8980</v>
      </c>
      <c r="AE4" s="38">
        <v>8980</v>
      </c>
      <c r="AF4" s="38">
        <v>8980</v>
      </c>
      <c r="AG4" s="38">
        <v>8980</v>
      </c>
      <c r="AH4" s="38">
        <v>8980</v>
      </c>
      <c r="AI4" s="5">
        <f>$D4</f>
        <v>8980</v>
      </c>
      <c r="AJ4" s="5">
        <f>$D4</f>
        <v>8980</v>
      </c>
      <c r="AK4" s="5">
        <f>$D4</f>
        <v>8980</v>
      </c>
    </row>
    <row r="5" spans="1:37" ht="15">
      <c r="A5" s="38" t="s">
        <v>967</v>
      </c>
      <c r="B5" s="36" cm="1">
        <f t="array" ref="B5">TREND($D5:$H5,$D$1:$H$1,B$1)</f>
        <v>0</v>
      </c>
      <c r="C5" s="36" cm="1">
        <f t="array" ref="C5">TREND($D5:$H5,$D$1:$H$1,C$1)</f>
        <v>0</v>
      </c>
      <c r="D5" s="38">
        <v>0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>
        <v>0</v>
      </c>
      <c r="AJ5">
        <v>0</v>
      </c>
      <c r="AK5">
        <v>0</v>
      </c>
    </row>
    <row r="6" spans="1:37" ht="15">
      <c r="A6" s="38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Y6" s="38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  <c r="AI6">
        <v>0</v>
      </c>
      <c r="AJ6">
        <v>0</v>
      </c>
      <c r="AK6">
        <v>0</v>
      </c>
    </row>
    <row r="7" spans="1:37" ht="15">
      <c r="A7" s="38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>
        <v>0</v>
      </c>
      <c r="AJ7">
        <v>0</v>
      </c>
      <c r="AK7">
        <v>0</v>
      </c>
    </row>
    <row r="8" spans="1:37" ht="15">
      <c r="A8" s="38" t="s">
        <v>970</v>
      </c>
      <c r="B8" s="36" cm="1">
        <f t="array" ref="B8">TREND($D8:$H8,$D$1:$H$1,B$1)</f>
        <v>0</v>
      </c>
      <c r="C8" s="36" cm="1">
        <f t="array" ref="C8">TREND($D8:$H8,$D$1:$H$1,C$1)</f>
        <v>0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>
        <v>0</v>
      </c>
      <c r="AJ8">
        <v>0</v>
      </c>
      <c r="AK8">
        <v>0</v>
      </c>
    </row>
    <row r="9" spans="1:37" ht="15">
      <c r="C9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H8"/>
  <sheetViews>
    <sheetView workbookViewId="0">
      <selection activeCell="F25" sqref="F25"/>
    </sheetView>
  </sheetViews>
  <sheetFormatPr defaultColWidth="8.85546875" defaultRowHeight="14.25"/>
  <cols>
    <col min="1" max="1" width="24.42578125" customWidth="1"/>
  </cols>
  <sheetData>
    <row r="1" spans="1:34" ht="15">
      <c r="A1" s="37" t="s">
        <v>963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ht="15">
      <c r="A2" s="38" t="s">
        <v>964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ht="15">
      <c r="A3" s="38" t="s">
        <v>965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ht="15">
      <c r="A4" s="38" t="s">
        <v>966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ht="15">
      <c r="A5" s="38" t="s">
        <v>967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ht="15">
      <c r="A6" s="38" t="s">
        <v>968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ht="15">
      <c r="A7" s="38" t="s">
        <v>969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ht="15">
      <c r="A8" s="38" t="s">
        <v>970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Props1.xml><?xml version="1.0" encoding="utf-8"?>
<ds:datastoreItem xmlns:ds="http://schemas.openxmlformats.org/officeDocument/2006/customXml" ds:itemID="{36242D0F-E477-4F4C-AB4F-0E396B9F0776}"/>
</file>

<file path=customXml/itemProps2.xml><?xml version="1.0" encoding="utf-8"?>
<ds:datastoreItem xmlns:ds="http://schemas.openxmlformats.org/officeDocument/2006/customXml" ds:itemID="{5CCA25B1-F252-44A8-B2DF-3ADDFCBC6E1E}"/>
</file>

<file path=customXml/itemProps3.xml><?xml version="1.0" encoding="utf-8"?>
<ds:datastoreItem xmlns:ds="http://schemas.openxmlformats.org/officeDocument/2006/customXml" ds:itemID="{4E6FEA4A-37AB-41B5-8166-B183A740E5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Jared Connoy</cp:lastModifiedBy>
  <cp:revision/>
  <dcterms:created xsi:type="dcterms:W3CDTF">2017-07-01T03:43:09Z</dcterms:created>
  <dcterms:modified xsi:type="dcterms:W3CDTF">2022-05-12T23:22:54Z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