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olivia\Documents\EPS_Models by Region\Canada\canada-eps\InputData\add-outputs\BDbDT\"/>
    </mc:Choice>
  </mc:AlternateContent>
  <xr:revisionPtr revIDLastSave="0" documentId="13_ncr:1_{363E76F3-8194-4985-ADB1-35CF2079500A}" xr6:coauthVersionLast="47" xr6:coauthVersionMax="47" xr10:uidLastSave="{00000000-0000-0000-0000-000000000000}"/>
  <bookViews>
    <workbookView xWindow="-110" yWindow="-110" windowWidth="25820" windowHeight="14020" firstSheet="5" activeTab="6" xr2:uid="{07D21EFD-220B-4C60-85BD-FCD4C246A818}"/>
  </bookViews>
  <sheets>
    <sheet name="About" sheetId="1" r:id="rId1"/>
    <sheet name="Males" sheetId="5" r:id="rId2"/>
    <sheet name="Females" sheetId="6" r:id="rId3"/>
    <sheet name="totals by age" sheetId="7" r:id="rId4"/>
    <sheet name="Population Projections" sheetId="8" r:id="rId5"/>
    <sheet name="Totals Calculation" sheetId="9" r:id="rId6"/>
    <sheet name="BDbDT" sheetId="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3" l="1"/>
  <c r="B8" i="3"/>
  <c r="B7" i="3"/>
  <c r="B6" i="3"/>
  <c r="B5" i="3"/>
  <c r="B4" i="3"/>
  <c r="B3" i="3"/>
  <c r="B2" i="3"/>
  <c r="C9" i="3"/>
  <c r="C8" i="3"/>
  <c r="C7" i="3"/>
  <c r="C6" i="3"/>
  <c r="C5" i="3"/>
  <c r="C3" i="3"/>
  <c r="C2" i="3"/>
  <c r="C4" i="3"/>
  <c r="F8" i="9"/>
  <c r="H15" i="5"/>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D2" i="3"/>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F6" i="9"/>
  <c r="F7" i="9"/>
  <c r="H3" i="9"/>
  <c r="I3" i="9"/>
  <c r="J3" i="9"/>
  <c r="K3" i="9"/>
  <c r="L3" i="9"/>
  <c r="M3" i="9"/>
  <c r="N3" i="9"/>
  <c r="O3" i="9"/>
  <c r="P3" i="9"/>
  <c r="Q3" i="9"/>
  <c r="R3" i="9"/>
  <c r="S3" i="9"/>
  <c r="T3" i="9"/>
  <c r="U3" i="9"/>
  <c r="V3" i="9"/>
  <c r="W3" i="9"/>
  <c r="X3" i="9"/>
  <c r="Y3" i="9"/>
  <c r="Z3" i="9"/>
  <c r="AA3" i="9"/>
  <c r="AB3" i="9"/>
  <c r="AC3" i="9"/>
  <c r="AD3" i="9"/>
  <c r="AE3" i="9"/>
  <c r="AF3" i="9"/>
  <c r="AG3" i="9"/>
  <c r="AH3" i="9"/>
  <c r="AI3" i="9"/>
  <c r="AJ3" i="9"/>
  <c r="G3" i="9"/>
  <c r="F4" i="9"/>
  <c r="F3" i="9"/>
  <c r="B14" i="9"/>
  <c r="C29" i="7"/>
  <c r="C5" i="9"/>
  <c r="B5" i="9"/>
  <c r="E27" i="7"/>
  <c r="C27" i="7"/>
  <c r="C11" i="9"/>
  <c r="C10" i="9"/>
  <c r="C9" i="9"/>
  <c r="C8" i="9"/>
  <c r="C7" i="9"/>
  <c r="C6" i="9"/>
  <c r="B11" i="9"/>
  <c r="B10" i="9"/>
  <c r="B9" i="9"/>
  <c r="B8" i="9"/>
  <c r="B7" i="9"/>
  <c r="B6" i="9"/>
  <c r="E25" i="7"/>
  <c r="E21" i="7"/>
  <c r="E17" i="7"/>
  <c r="E13" i="7"/>
  <c r="E9" i="7"/>
  <c r="E5" i="7"/>
  <c r="C25" i="7"/>
  <c r="C21" i="7"/>
  <c r="C17" i="7"/>
  <c r="C13" i="7"/>
  <c r="C9" i="7"/>
  <c r="C5" i="7"/>
  <c r="G8" i="7"/>
  <c r="G12" i="7"/>
  <c r="G16" i="7"/>
  <c r="G20" i="7"/>
  <c r="G24" i="7"/>
  <c r="G26" i="7"/>
  <c r="G4" i="7"/>
  <c r="H37" i="6"/>
  <c r="H35" i="6"/>
  <c r="H31" i="6"/>
  <c r="H27" i="6"/>
  <c r="H23" i="6"/>
  <c r="H19" i="6"/>
  <c r="H15" i="6"/>
  <c r="H37" i="5"/>
  <c r="H35" i="5"/>
  <c r="H31" i="5"/>
  <c r="H27" i="5"/>
  <c r="H23" i="5"/>
  <c r="H19" i="5"/>
</calcChain>
</file>

<file path=xl/sharedStrings.xml><?xml version="1.0" encoding="utf-8"?>
<sst xmlns="http://schemas.openxmlformats.org/spreadsheetml/2006/main" count="228" uniqueCount="114">
  <si>
    <t>BDbDT BAU Deaths by Demographic Trait</t>
  </si>
  <si>
    <t>Source:</t>
  </si>
  <si>
    <t>Stats Canada</t>
  </si>
  <si>
    <t>2020-2021</t>
  </si>
  <si>
    <t>Estimates of deaths, by age and sex, annual</t>
  </si>
  <si>
    <t>https://www150.statcan.gc.ca/t1/tbl1/en/tv.action?pid=1710000601&amp;pickMembers%5B0%5D=1.1&amp;pickMembers%5B1%5D=2.3&amp;cubeTimeFrame.startYear=2016+%2F+2017&amp;cubeTimeFrame.endYear=2020+%2F+2021&amp;referencePeriods=20160101%2C20200101</t>
  </si>
  <si>
    <t>Projected population, by projection scenario, age and sex, as of July 1 (x 1,000)</t>
  </si>
  <si>
    <t>https://www150.statcan.gc.ca/t1/tbl1/en/tv.action?pid=1710005701&amp;pickMembers%5B0%5D=1.1&amp;pickMembers%5B1%5D=3.1&amp;pickMembers%5B2%5D=4.1&amp;cubeTimeFrame.startYear=2019&amp;cubeTimeFrame.endYear=2068&amp;referencePeriods=20190101%2C20680101</t>
  </si>
  <si>
    <t>Notes</t>
  </si>
  <si>
    <t>Assume death rate across demographic groups remains constant.</t>
  </si>
  <si>
    <t xml:space="preserve">Assume demographic group proportions remain constant. </t>
  </si>
  <si>
    <t>Apply death rate in 2020 to M3 medium growth population projections from StatsCan Table: 17-10-0057-01</t>
  </si>
  <si>
    <t xml:space="preserve">US version breaks out demographics by ethnicity, we break out by age groups. </t>
  </si>
  <si>
    <t>Estimates of deaths, by age and sex, annual 1 2 3 4 5</t>
  </si>
  <si>
    <t>Frequency: Annual</t>
  </si>
  <si>
    <t>Table: 17-10-0006-01 (formerly CANSIM 051-0002)</t>
  </si>
  <si>
    <t>Release date: 2021-09-29</t>
  </si>
  <si>
    <t>Geography: Canada, Province or territory</t>
  </si>
  <si>
    <t>Geography</t>
  </si>
  <si>
    <t>Canada</t>
  </si>
  <si>
    <t>Sex</t>
  </si>
  <si>
    <t>Males</t>
  </si>
  <si>
    <t>Age group 3 6</t>
  </si>
  <si>
    <t>2016 / 2017</t>
  </si>
  <si>
    <t>2017 / 2018</t>
  </si>
  <si>
    <t>2018 / 2019</t>
  </si>
  <si>
    <t>2019 / 2020</t>
  </si>
  <si>
    <t>2020 / 2021</t>
  </si>
  <si>
    <t>Persons</t>
  </si>
  <si>
    <t>All ages</t>
  </si>
  <si>
    <t>-1 year 7</t>
  </si>
  <si>
    <t>0 to 4 years</t>
  </si>
  <si>
    <t>0-19</t>
  </si>
  <si>
    <t>5 to 9 years</t>
  </si>
  <si>
    <t>10 to 14 years</t>
  </si>
  <si>
    <t>15 to 19 years</t>
  </si>
  <si>
    <t>20 to 24 years</t>
  </si>
  <si>
    <t>20-39</t>
  </si>
  <si>
    <t>25 to 29 years</t>
  </si>
  <si>
    <t>30 to 34 years</t>
  </si>
  <si>
    <t>35 to 39 years</t>
  </si>
  <si>
    <t>40 to 44 years</t>
  </si>
  <si>
    <t>40-59</t>
  </si>
  <si>
    <t>45 to 49 years</t>
  </si>
  <si>
    <t>50 to 54 years</t>
  </si>
  <si>
    <t>55 to 59 years</t>
  </si>
  <si>
    <t>60 to 64 years</t>
  </si>
  <si>
    <t>60-79</t>
  </si>
  <si>
    <t>65 to 69 years</t>
  </si>
  <si>
    <t>70 to 74 years</t>
  </si>
  <si>
    <t>75 to 79 years</t>
  </si>
  <si>
    <t>80 to 84 years</t>
  </si>
  <si>
    <t>80-99</t>
  </si>
  <si>
    <t>85 to 89 years</t>
  </si>
  <si>
    <t>90 to 94 years</t>
  </si>
  <si>
    <t>95 to 99 years</t>
  </si>
  <si>
    <t>100 years and over</t>
  </si>
  <si>
    <t>100+</t>
  </si>
  <si>
    <t>All males:</t>
  </si>
  <si>
    <t>Footnotes:</t>
  </si>
  <si>
    <t>Period from July 1 to June 30.</t>
  </si>
  <si>
    <t>The number of deaths is final up to 2018/2019, updated for 2019/2020 and preliminary for 2020/2021.</t>
  </si>
  <si>
    <t>Data for persons aged 90 to 100 years and over will be available from 2001/2002.</t>
  </si>
  <si>
    <t>Starting in 2019/2020, estimates of deaths are produced by the Centre for Demography, Statistics Canada (See Definitions, data sources and methods record number 3601). Before 2019/2020, data are from Vital Statistics – Birth and Death Databases, Statistics Canada (See Definitions, data sources and methods record number 3233). However, before 2011/2012, the estimates included in this table may differ from vital statistics already released by Statistics Canada, due to the imputation of certain unknown values. In addition, for estimates of deaths, the age represents age at the beginning of the period (July 1st) and not the age at the time of occurrence, as with the Vital Statistics data. In the absence of Vital statistics data for Yukon, the 2016 age and sex distribution are used to derive the deaths by age and sex.</t>
  </si>
  <si>
    <t>The population growth, which is used to calculate population estimates, is comprised of the natural growth (Tables 17100006 and 17100016), international migration (Table 17100014) and interprovincial migration (Table 17100015).</t>
  </si>
  <si>
    <t>Age at July 1.</t>
  </si>
  <si>
    <t>Age -1 represents persons born after July 1 and not included in age group 0 to 4 years.</t>
  </si>
  <si>
    <t>How to cite: Statistics Canada. Table 17-10-0006-01  Estimates of deaths, by age and sex, annual</t>
  </si>
  <si>
    <t>https://www150.statcan.gc.ca/t1/tbl1/en/tv.action?pid=1710000601</t>
  </si>
  <si>
    <t>Females</t>
  </si>
  <si>
    <t>All females:</t>
  </si>
  <si>
    <t>%</t>
  </si>
  <si>
    <t>all females</t>
  </si>
  <si>
    <t>total:</t>
  </si>
  <si>
    <t>Total Death Rate</t>
  </si>
  <si>
    <t>Projected population, by projection scenario, age and sex, as of July 1 (x 1,000) 1</t>
  </si>
  <si>
    <t>Table: 17-10-0057-01 (formerly CANSIM 052-0005)</t>
  </si>
  <si>
    <t>Release date: 2019-09-17</t>
  </si>
  <si>
    <t>Geography 2</t>
  </si>
  <si>
    <t>Both sexes</t>
  </si>
  <si>
    <t>Age group</t>
  </si>
  <si>
    <t>Projection scenario 1</t>
  </si>
  <si>
    <t>Projection scenario LG: low-growth 3</t>
  </si>
  <si>
    <t>Projection scenario M1: medium-growth 4</t>
  </si>
  <si>
    <t>Projection scenario M2: medium-growth 5</t>
  </si>
  <si>
    <t>Projection scenario M3: medium-growth 6</t>
  </si>
  <si>
    <t>Projection scenario M4: medium-growth 7</t>
  </si>
  <si>
    <t>Projection scenario M5: medium-growth 8</t>
  </si>
  <si>
    <t>Projection scenario HG: high-growth 9</t>
  </si>
  <si>
    <t>Projection scenario SA: slow-aging 10</t>
  </si>
  <si>
    <t>Projection scenario FA: fast-aging 11</t>
  </si>
  <si>
    <t>Reference period</t>
  </si>
  <si>
    <t>The base population for these projections is derived from the official preliminary postcensal estimates of the population for Canada, provinces and territories as of July 1, 2018. In all scenarios, the population is projected until 2043 for the provinces and territories, and until 2068 for Canada as a whole. For more detail on the assumptions and scenarios, please refer to the projection report (catalogue 91-520) and the technical report (catalogue 91-620). Because of rounding, counts within tables may differ from the totals.</t>
  </si>
  <si>
    <t>The population is projected until 2043 for the provinces and territories, and until 2068 for Canada as a whole.</t>
  </si>
  <si>
    <t>The low-growth scenario contains the following assumptions at the Canada level: the total fertility rate reaches 1.40 children per woman in 2042/2043 and remains constant thereafter; life expectancy at birth reaches 85.6 years for males and 88.8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</si>
  <si>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The medium-growth (M1)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1991/1992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</si>
  <si>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(M2)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1995/1996 and 2010/2011;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</si>
  <si>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(M3)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2003/2004 and 2008/2009;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</si>
  <si>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(M4)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2009/2010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</si>
  <si>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medium-growth (M5) scenario contains the following assumptions at the Canada level: the total fertility rate reaches 1.59 children per woman in 2042/2043 and remains constant thereafter; life expectancy at birth reaches 87.0 years for males and 89.0 years for females in 2067/2068; interprovincial migration is based on the trends observed between 2014/2015 and 2016/2017; the immigration rate reaches 0.83% in 2042/2043 and remains constant thereafter; the annual number of non-permanent residents reaches 1,397,060 in 2043 and remains constant thereafter; the net emigration rate reaches 0.15% in 2042/2043 and remains constant thereafter.</t>
  </si>
  <si>
    <t>The high-growth scenario contains the following assumptions at the Canada level: the total fertility rate reaches 1.79 children per woman in 2042/2043 and remains constant thereafter; life expectancy at birth reaches 88.0 years for males and 91.3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</si>
  <si>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slow-aging scenario contains the following assumptions at the Canada level: the total fertility rate reaches 1.79 children per woman in 2042/2043 and remains constant thereafter; life expectancy at birth reaches 85.6 years for males and 88.8 years for females in 2067/2068; interprovincial migration is based on the trends observed between 1991/1992 and 2016/2017; the immigration rate reaches 1.08% in 2042/2043 and remains constant thereafter; the annual number of non-permanent residents reaches 1,944,400 in 2043 and remains constant thereafter; the net emigration rate reaches 0.13% in 2042/2043 and remains constant thereafter.</t>
  </si>
  <si>
    <t>The fast-aging scenario contains the following assumptions at the Canada level: the total fertility rate reaches 1.40 children per woman in 2042/2043 and remains constant thereafter; life expectancy at birth reaches 88.0 years for males and 91.3 years for females in 2067/2068; interprovincial migration is based on the trends observed between 1991/1992 and 2016/2017; the immigration rate reaches 0.65% in 2042/2043 and remains constant thereafter; the annual number of non-permanent residents reaches 1,080,910 in 2043 and remains constant thereafter; the net emigration rate reaches 0.18% in 2042/2043 and remains constant thereafter.</t>
  </si>
  <si>
    <t>How to cite: Statistics Canada. Table 17-10-0057-01  Projected population, by projection scenario, age and sex, as of July 1 (x 1,000)</t>
  </si>
  <si>
    <t>https://www150.statcan.gc.ca/t1/tbl1/en/tv.action?pid=1710005701</t>
  </si>
  <si>
    <t>Population (M3 medium growth)</t>
  </si>
  <si>
    <t>Proportion of Population (2020)</t>
  </si>
  <si>
    <t>Deaths</t>
  </si>
  <si>
    <t>Male</t>
  </si>
  <si>
    <t>Female</t>
  </si>
  <si>
    <t>Death Rate</t>
  </si>
  <si>
    <t>All</t>
  </si>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</sst>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000000"/>
      <name val="Calibri"/>
      <family val="2"/>
    </font>
    <font>
      <sz val="10"/>
      <color rgb="FF000000"/>
      <name val="Calibri"/>
      <family val="2"/>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0" fillId="0" borderId="0" xfId="0" applyAlignment="1">
      <alignment horizontal="left"/>
    </xf>
    <xf numFmtId="0" fontId="2" fillId="0" borderId="0" xfId="1"/>
    <xf numFmtId="3" fontId="0" fillId="0" borderId="0" xfId="0" applyNumberFormat="1"/>
    <xf numFmtId="3" fontId="1" fillId="0" borderId="0" xfId="0" applyNumberFormat="1" applyFont="1"/>
    <xf numFmtId="0" fontId="0" fillId="0" borderId="0" xfId="0" applyAlignment="1">
      <alignment horizontal="right"/>
    </xf>
    <xf numFmtId="0" fontId="1" fillId="0" borderId="0" xfId="0" applyFont="1" applyAlignment="1">
      <alignment horizontal="right"/>
    </xf>
    <xf numFmtId="0" fontId="4" fillId="0" borderId="0" xfId="0" applyFont="1"/>
    <xf numFmtId="4" fontId="4" fillId="0" borderId="0" xfId="0" applyNumberFormat="1" applyFont="1"/>
    <xf numFmtId="0" fontId="4" fillId="2" borderId="0" xfId="0" applyFont="1" applyFill="1"/>
    <xf numFmtId="10" fontId="0" fillId="0" borderId="0" xfId="0" applyNumberFormat="1"/>
    <xf numFmtId="0" fontId="5" fillId="0" borderId="0" xfId="0" applyFont="1"/>
    <xf numFmtId="4" fontId="5" fillId="0" borderId="0" xfId="0" applyNumberFormat="1" applyFont="1"/>
    <xf numFmtId="0" fontId="6" fillId="0" borderId="0" xfId="0" applyFont="1" applyAlignment="1">
      <alignment horizontal="right"/>
    </xf>
    <xf numFmtId="0" fontId="7" fillId="0" borderId="0" xfId="0" applyFont="1" applyAlignment="1">
      <alignment horizontal="right"/>
    </xf>
    <xf numFmtId="0" fontId="7" fillId="0" borderId="0" xfId="0" applyFont="1"/>
    <xf numFmtId="0" fontId="6" fillId="0" borderId="0" xfId="0" applyFont="1"/>
    <xf numFmtId="0" fontId="3" fillId="0" borderId="0" xfId="0" applyFont="1" applyAlignment="1">
      <alignment horizontal="left"/>
    </xf>
    <xf numFmtId="0" fontId="2" fillId="0" borderId="0" xfId="1" applyAlignment="1">
      <alignment horizontal="left"/>
    </xf>
    <xf numFmtId="4" fontId="4" fillId="2" borderId="0" xfId="0" applyNumberFormat="1" applyFont="1" applyFill="1"/>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1710005701&amp;pickMembers%5B0%5D=1.1&amp;pickMembers%5B1%5D=3.1&amp;pickMembers%5B2%5D=4.1&amp;cubeTimeFrame.startYear=2019&amp;cubeTimeFrame.endYear=2068&amp;referencePeriods=20190101%2C20680101" TargetMode="External"/><Relationship Id="rId1" Type="http://schemas.openxmlformats.org/officeDocument/2006/relationships/hyperlink" Target="https://www150.statcan.gc.ca/t1/tbl1/en/tv.action?pid=1710000601&amp;pickMembers%5B0%5D=1.1&amp;pickMembers%5B1%5D=2.3&amp;cubeTimeFrame.startYear=2016+%2F+2017&amp;cubeTimeFrame.endYear=2020+%2F+2021&amp;referencePeriods=20160101%2C20200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36CFD-0A84-4062-AAF5-5F189C33D342}">
  <dimension ref="A1:B18"/>
  <sheetViews>
    <sheetView workbookViewId="0">
      <selection activeCell="B6" sqref="B6"/>
    </sheetView>
  </sheetViews>
  <sheetFormatPr defaultRowHeight="14.5" x14ac:dyDescent="0.35"/>
  <cols>
    <col min="2" max="2" width="81.54296875" customWidth="1"/>
  </cols>
  <sheetData>
    <row r="1" spans="1:2" x14ac:dyDescent="0.35">
      <c r="A1" s="1" t="s">
        <v>0</v>
      </c>
    </row>
    <row r="3" spans="1:2" x14ac:dyDescent="0.35">
      <c r="A3" t="s">
        <v>1</v>
      </c>
      <c r="B3" t="s">
        <v>2</v>
      </c>
    </row>
    <row r="4" spans="1:2" x14ac:dyDescent="0.35">
      <c r="B4" s="2" t="s">
        <v>3</v>
      </c>
    </row>
    <row r="5" spans="1:2" x14ac:dyDescent="0.35">
      <c r="B5" t="s">
        <v>4</v>
      </c>
    </row>
    <row r="6" spans="1:2" x14ac:dyDescent="0.35">
      <c r="B6" s="3" t="s">
        <v>5</v>
      </c>
    </row>
    <row r="8" spans="1:2" x14ac:dyDescent="0.35">
      <c r="B8" s="18" t="s">
        <v>2</v>
      </c>
    </row>
    <row r="9" spans="1:2" x14ac:dyDescent="0.35">
      <c r="B9" s="2">
        <v>2021</v>
      </c>
    </row>
    <row r="10" spans="1:2" x14ac:dyDescent="0.35">
      <c r="A10" s="1"/>
      <c r="B10" s="2" t="s">
        <v>6</v>
      </c>
    </row>
    <row r="11" spans="1:2" x14ac:dyDescent="0.35">
      <c r="B11" s="19" t="s">
        <v>7</v>
      </c>
    </row>
    <row r="12" spans="1:2" x14ac:dyDescent="0.35">
      <c r="B12" s="2"/>
    </row>
    <row r="13" spans="1:2" x14ac:dyDescent="0.35">
      <c r="B13" s="2"/>
    </row>
    <row r="14" spans="1:2" x14ac:dyDescent="0.35">
      <c r="A14" s="1" t="s">
        <v>8</v>
      </c>
      <c r="B14" s="2" t="s">
        <v>9</v>
      </c>
    </row>
    <row r="15" spans="1:2" x14ac:dyDescent="0.35">
      <c r="B15" s="2" t="s">
        <v>10</v>
      </c>
    </row>
    <row r="16" spans="1:2" x14ac:dyDescent="0.35">
      <c r="B16" s="2" t="s">
        <v>11</v>
      </c>
    </row>
    <row r="18" spans="2:2" x14ac:dyDescent="0.35">
      <c r="B18" t="s">
        <v>12</v>
      </c>
    </row>
  </sheetData>
  <hyperlinks>
    <hyperlink ref="B6" r:id="rId1" xr:uid="{4AF184F9-C418-4FB3-A117-32CA1ECECDD3}"/>
    <hyperlink ref="B11" r:id="rId2" xr:uid="{D32DDC52-E517-42D5-B739-D78D50A73DEA}"/>
  </hyperlinks>
  <pageMargins left="0.7" right="0.7" top="0.75" bottom="0.75" header="0.3" footer="0.3"/>
  <pageSetup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8B8C-8BD9-4480-ACE4-881D2E1437B4}">
  <dimension ref="A1:H52"/>
  <sheetViews>
    <sheetView topLeftCell="A19" workbookViewId="0">
      <selection activeCell="C9" sqref="C9"/>
    </sheetView>
  </sheetViews>
  <sheetFormatPr defaultRowHeight="14.5" x14ac:dyDescent="0.35"/>
  <sheetData>
    <row r="1" spans="1:8" x14ac:dyDescent="0.35">
      <c r="A1" t="s">
        <v>13</v>
      </c>
    </row>
    <row r="2" spans="1:8" x14ac:dyDescent="0.35">
      <c r="A2" t="s">
        <v>14</v>
      </c>
    </row>
    <row r="3" spans="1:8" x14ac:dyDescent="0.35">
      <c r="A3" t="s">
        <v>15</v>
      </c>
    </row>
    <row r="4" spans="1:8" x14ac:dyDescent="0.35">
      <c r="A4" t="s">
        <v>16</v>
      </c>
    </row>
    <row r="5" spans="1:8" x14ac:dyDescent="0.35">
      <c r="A5" t="s">
        <v>17</v>
      </c>
    </row>
    <row r="9" spans="1:8" x14ac:dyDescent="0.35">
      <c r="A9" t="s">
        <v>18</v>
      </c>
      <c r="B9" t="s">
        <v>19</v>
      </c>
    </row>
    <row r="10" spans="1:8" x14ac:dyDescent="0.35">
      <c r="A10" t="s">
        <v>20</v>
      </c>
      <c r="B10" t="s">
        <v>21</v>
      </c>
    </row>
    <row r="11" spans="1:8" x14ac:dyDescent="0.35">
      <c r="A11" t="s">
        <v>22</v>
      </c>
      <c r="B11" t="s">
        <v>23</v>
      </c>
      <c r="C11" t="s">
        <v>24</v>
      </c>
      <c r="D11" t="s">
        <v>25</v>
      </c>
      <c r="E11" t="s">
        <v>26</v>
      </c>
      <c r="F11" t="s">
        <v>27</v>
      </c>
    </row>
    <row r="12" spans="1:8" x14ac:dyDescent="0.35">
      <c r="B12" t="s">
        <v>28</v>
      </c>
    </row>
    <row r="13" spans="1:8" x14ac:dyDescent="0.35">
      <c r="A13" t="s">
        <v>29</v>
      </c>
      <c r="B13" s="4">
        <v>139280</v>
      </c>
      <c r="C13" s="4">
        <v>144867</v>
      </c>
      <c r="D13" s="4">
        <v>144948</v>
      </c>
      <c r="E13" s="4">
        <v>152282</v>
      </c>
      <c r="F13" s="4">
        <v>160899</v>
      </c>
    </row>
    <row r="14" spans="1:8" x14ac:dyDescent="0.35">
      <c r="A14" t="s">
        <v>30</v>
      </c>
      <c r="B14">
        <v>860</v>
      </c>
      <c r="C14">
        <v>844</v>
      </c>
      <c r="D14">
        <v>897</v>
      </c>
      <c r="E14">
        <v>823</v>
      </c>
      <c r="F14">
        <v>813</v>
      </c>
      <c r="G14" t="s">
        <v>21</v>
      </c>
    </row>
    <row r="15" spans="1:8" x14ac:dyDescent="0.35">
      <c r="A15" t="s">
        <v>31</v>
      </c>
      <c r="B15">
        <v>265</v>
      </c>
      <c r="C15">
        <v>224</v>
      </c>
      <c r="D15">
        <v>220</v>
      </c>
      <c r="E15">
        <v>242</v>
      </c>
      <c r="F15">
        <v>202</v>
      </c>
      <c r="G15" s="1" t="s">
        <v>32</v>
      </c>
      <c r="H15" s="1">
        <f>SUM(F14:F18)</f>
        <v>1724</v>
      </c>
    </row>
    <row r="16" spans="1:8" x14ac:dyDescent="0.35">
      <c r="A16" t="s">
        <v>33</v>
      </c>
      <c r="B16">
        <v>77</v>
      </c>
      <c r="C16">
        <v>86</v>
      </c>
      <c r="D16">
        <v>94</v>
      </c>
      <c r="E16">
        <v>84</v>
      </c>
      <c r="F16">
        <v>72</v>
      </c>
      <c r="G16" s="1"/>
      <c r="H16" s="1"/>
    </row>
    <row r="17" spans="1:8" x14ac:dyDescent="0.35">
      <c r="A17" t="s">
        <v>34</v>
      </c>
      <c r="B17">
        <v>140</v>
      </c>
      <c r="C17">
        <v>142</v>
      </c>
      <c r="D17">
        <v>128</v>
      </c>
      <c r="E17">
        <v>137</v>
      </c>
      <c r="F17">
        <v>114</v>
      </c>
      <c r="G17" s="1"/>
      <c r="H17" s="1"/>
    </row>
    <row r="18" spans="1:8" x14ac:dyDescent="0.35">
      <c r="A18" t="s">
        <v>35</v>
      </c>
      <c r="B18">
        <v>505</v>
      </c>
      <c r="C18">
        <v>620</v>
      </c>
      <c r="D18">
        <v>517</v>
      </c>
      <c r="E18">
        <v>543</v>
      </c>
      <c r="F18">
        <v>523</v>
      </c>
      <c r="G18" s="1"/>
      <c r="H18" s="1"/>
    </row>
    <row r="19" spans="1:8" x14ac:dyDescent="0.35">
      <c r="A19" t="s">
        <v>36</v>
      </c>
      <c r="B19" s="4">
        <v>1001</v>
      </c>
      <c r="C19" s="4">
        <v>1035</v>
      </c>
      <c r="D19" s="4">
        <v>1031</v>
      </c>
      <c r="E19" s="4">
        <v>1051</v>
      </c>
      <c r="F19" s="4">
        <v>1020</v>
      </c>
      <c r="G19" s="1" t="s">
        <v>37</v>
      </c>
      <c r="H19" s="5">
        <f>SUM(F19:F22)</f>
        <v>5631</v>
      </c>
    </row>
    <row r="20" spans="1:8" x14ac:dyDescent="0.35">
      <c r="A20" t="s">
        <v>38</v>
      </c>
      <c r="B20" s="4">
        <v>1252</v>
      </c>
      <c r="C20" s="4">
        <v>1352</v>
      </c>
      <c r="D20" s="4">
        <v>1358</v>
      </c>
      <c r="E20" s="4">
        <v>1320</v>
      </c>
      <c r="F20" s="4">
        <v>1362</v>
      </c>
      <c r="G20" s="1"/>
      <c r="H20" s="1"/>
    </row>
    <row r="21" spans="1:8" x14ac:dyDescent="0.35">
      <c r="A21" t="s">
        <v>39</v>
      </c>
      <c r="B21" s="4">
        <v>1373</v>
      </c>
      <c r="C21" s="4">
        <v>1479</v>
      </c>
      <c r="D21" s="4">
        <v>1462</v>
      </c>
      <c r="E21" s="4">
        <v>1442</v>
      </c>
      <c r="F21" s="4">
        <v>1509</v>
      </c>
      <c r="G21" s="1"/>
      <c r="H21" s="1"/>
    </row>
    <row r="22" spans="1:8" x14ac:dyDescent="0.35">
      <c r="A22" t="s">
        <v>40</v>
      </c>
      <c r="B22" s="4">
        <v>1500</v>
      </c>
      <c r="C22" s="4">
        <v>1634</v>
      </c>
      <c r="D22" s="4">
        <v>1684</v>
      </c>
      <c r="E22" s="4">
        <v>1614</v>
      </c>
      <c r="F22" s="4">
        <v>1740</v>
      </c>
      <c r="G22" s="1"/>
      <c r="H22" s="1"/>
    </row>
    <row r="23" spans="1:8" x14ac:dyDescent="0.35">
      <c r="A23" t="s">
        <v>41</v>
      </c>
      <c r="B23" s="4">
        <v>1841</v>
      </c>
      <c r="C23" s="4">
        <v>1929</v>
      </c>
      <c r="D23" s="4">
        <v>1983</v>
      </c>
      <c r="E23" s="4">
        <v>1924</v>
      </c>
      <c r="F23" s="4">
        <v>1977</v>
      </c>
      <c r="G23" s="1" t="s">
        <v>42</v>
      </c>
      <c r="H23" s="5">
        <f>SUM(F23:F26)</f>
        <v>17490</v>
      </c>
    </row>
    <row r="24" spans="1:8" x14ac:dyDescent="0.35">
      <c r="A24" t="s">
        <v>43</v>
      </c>
      <c r="B24" s="4">
        <v>2837</v>
      </c>
      <c r="C24" s="4">
        <v>2924</v>
      </c>
      <c r="D24" s="4">
        <v>2876</v>
      </c>
      <c r="E24" s="4">
        <v>2766</v>
      </c>
      <c r="F24" s="4">
        <v>2873</v>
      </c>
      <c r="G24" s="1"/>
      <c r="H24" s="1"/>
    </row>
    <row r="25" spans="1:8" x14ac:dyDescent="0.35">
      <c r="A25" t="s">
        <v>44</v>
      </c>
      <c r="B25" s="4">
        <v>5065</v>
      </c>
      <c r="C25" s="4">
        <v>5124</v>
      </c>
      <c r="D25" s="4">
        <v>4788</v>
      </c>
      <c r="E25" s="4">
        <v>4553</v>
      </c>
      <c r="F25" s="4">
        <v>4570</v>
      </c>
      <c r="G25" s="1"/>
      <c r="H25" s="1"/>
    </row>
    <row r="26" spans="1:8" x14ac:dyDescent="0.35">
      <c r="A26" t="s">
        <v>45</v>
      </c>
      <c r="B26" s="4">
        <v>7767</v>
      </c>
      <c r="C26" s="4">
        <v>7989</v>
      </c>
      <c r="D26" s="4">
        <v>7916</v>
      </c>
      <c r="E26" s="4">
        <v>7945</v>
      </c>
      <c r="F26" s="4">
        <v>8070</v>
      </c>
      <c r="G26" s="1"/>
      <c r="H26" s="1"/>
    </row>
    <row r="27" spans="1:8" x14ac:dyDescent="0.35">
      <c r="A27" t="s">
        <v>46</v>
      </c>
      <c r="B27" s="4">
        <v>10499</v>
      </c>
      <c r="C27" s="4">
        <v>10952</v>
      </c>
      <c r="D27" s="4">
        <v>11162</v>
      </c>
      <c r="E27" s="4">
        <v>11360</v>
      </c>
      <c r="F27" s="4">
        <v>11727</v>
      </c>
      <c r="G27" s="1" t="s">
        <v>47</v>
      </c>
      <c r="H27" s="5">
        <f>SUM(F27:F30)</f>
        <v>66473</v>
      </c>
    </row>
    <row r="28" spans="1:8" x14ac:dyDescent="0.35">
      <c r="A28" t="s">
        <v>48</v>
      </c>
      <c r="B28" s="4">
        <v>13732</v>
      </c>
      <c r="C28" s="4">
        <v>13840</v>
      </c>
      <c r="D28" s="4">
        <v>13717</v>
      </c>
      <c r="E28" s="4">
        <v>14128</v>
      </c>
      <c r="F28" s="4">
        <v>14844</v>
      </c>
      <c r="G28" s="1"/>
      <c r="H28" s="1"/>
    </row>
    <row r="29" spans="1:8" x14ac:dyDescent="0.35">
      <c r="A29" t="s">
        <v>49</v>
      </c>
      <c r="B29" s="4">
        <v>15293</v>
      </c>
      <c r="C29" s="4">
        <v>16635</v>
      </c>
      <c r="D29" s="4">
        <v>16611</v>
      </c>
      <c r="E29" s="4">
        <v>18138</v>
      </c>
      <c r="F29" s="4">
        <v>19157</v>
      </c>
      <c r="G29" s="1"/>
      <c r="H29" s="1"/>
    </row>
    <row r="30" spans="1:8" x14ac:dyDescent="0.35">
      <c r="A30" t="s">
        <v>50</v>
      </c>
      <c r="B30" s="4">
        <v>17153</v>
      </c>
      <c r="C30" s="4">
        <v>17869</v>
      </c>
      <c r="D30" s="4">
        <v>18423</v>
      </c>
      <c r="E30" s="4">
        <v>19505</v>
      </c>
      <c r="F30" s="4">
        <v>20745</v>
      </c>
      <c r="G30" s="1"/>
      <c r="H30" s="1"/>
    </row>
    <row r="31" spans="1:8" x14ac:dyDescent="0.35">
      <c r="A31" t="s">
        <v>51</v>
      </c>
      <c r="B31" s="4">
        <v>20529</v>
      </c>
      <c r="C31" s="4">
        <v>20727</v>
      </c>
      <c r="D31" s="4">
        <v>20426</v>
      </c>
      <c r="E31" s="4">
        <v>21876</v>
      </c>
      <c r="F31" s="4">
        <v>22309</v>
      </c>
      <c r="G31" s="1" t="s">
        <v>52</v>
      </c>
      <c r="H31" s="5">
        <f>SUM(F31:F34)</f>
        <v>68793</v>
      </c>
    </row>
    <row r="32" spans="1:8" x14ac:dyDescent="0.35">
      <c r="A32" t="s">
        <v>53</v>
      </c>
      <c r="B32" s="4">
        <v>20591</v>
      </c>
      <c r="C32" s="4">
        <v>21284</v>
      </c>
      <c r="D32" s="4">
        <v>21161</v>
      </c>
      <c r="E32" s="4">
        <v>22701</v>
      </c>
      <c r="F32" s="4">
        <v>24572</v>
      </c>
      <c r="G32" s="1"/>
      <c r="H32" s="1"/>
    </row>
    <row r="33" spans="1:8" x14ac:dyDescent="0.35">
      <c r="A33" t="s">
        <v>54</v>
      </c>
      <c r="B33" s="4">
        <v>12779</v>
      </c>
      <c r="C33" s="4">
        <v>13478</v>
      </c>
      <c r="D33" s="4">
        <v>13559</v>
      </c>
      <c r="E33" s="4">
        <v>14808</v>
      </c>
      <c r="F33" s="4">
        <v>16510</v>
      </c>
      <c r="G33" s="1"/>
      <c r="H33" s="1"/>
    </row>
    <row r="34" spans="1:8" x14ac:dyDescent="0.35">
      <c r="A34" t="s">
        <v>55</v>
      </c>
      <c r="B34" s="4">
        <v>3715</v>
      </c>
      <c r="C34" s="4">
        <v>4131</v>
      </c>
      <c r="D34" s="4">
        <v>4342</v>
      </c>
      <c r="E34" s="4">
        <v>4709</v>
      </c>
      <c r="F34" s="4">
        <v>5402</v>
      </c>
      <c r="G34" s="1"/>
      <c r="H34" s="1"/>
    </row>
    <row r="35" spans="1:8" x14ac:dyDescent="0.35">
      <c r="A35" t="s">
        <v>56</v>
      </c>
      <c r="B35">
        <v>506</v>
      </c>
      <c r="C35">
        <v>569</v>
      </c>
      <c r="D35">
        <v>593</v>
      </c>
      <c r="E35">
        <v>613</v>
      </c>
      <c r="F35">
        <v>788</v>
      </c>
      <c r="G35" s="1" t="s">
        <v>57</v>
      </c>
      <c r="H35" s="1">
        <f>F35</f>
        <v>788</v>
      </c>
    </row>
    <row r="36" spans="1:8" x14ac:dyDescent="0.35">
      <c r="G36" s="1"/>
      <c r="H36" s="1"/>
    </row>
    <row r="37" spans="1:8" x14ac:dyDescent="0.35">
      <c r="G37" s="1" t="s">
        <v>58</v>
      </c>
      <c r="H37" s="5">
        <f>F13</f>
        <v>160899</v>
      </c>
    </row>
    <row r="40" spans="1:8" x14ac:dyDescent="0.35">
      <c r="A40" t="s">
        <v>59</v>
      </c>
    </row>
    <row r="41" spans="1:8" x14ac:dyDescent="0.35">
      <c r="A41">
        <v>1</v>
      </c>
      <c r="B41" t="s">
        <v>60</v>
      </c>
    </row>
    <row r="42" spans="1:8" x14ac:dyDescent="0.35">
      <c r="A42">
        <v>2</v>
      </c>
      <c r="B42" t="s">
        <v>61</v>
      </c>
    </row>
    <row r="43" spans="1:8" x14ac:dyDescent="0.35">
      <c r="A43">
        <v>3</v>
      </c>
      <c r="B43" t="s">
        <v>62</v>
      </c>
    </row>
    <row r="44" spans="1:8" x14ac:dyDescent="0.35">
      <c r="A44">
        <v>4</v>
      </c>
      <c r="B44" t="s">
        <v>63</v>
      </c>
    </row>
    <row r="45" spans="1:8" x14ac:dyDescent="0.35">
      <c r="A45">
        <v>5</v>
      </c>
      <c r="B45" t="s">
        <v>64</v>
      </c>
    </row>
    <row r="46" spans="1:8" x14ac:dyDescent="0.35">
      <c r="A46">
        <v>6</v>
      </c>
      <c r="B46" t="s">
        <v>65</v>
      </c>
    </row>
    <row r="47" spans="1:8" x14ac:dyDescent="0.35">
      <c r="A47">
        <v>7</v>
      </c>
      <c r="B47" t="s">
        <v>66</v>
      </c>
    </row>
    <row r="51" spans="1:1" x14ac:dyDescent="0.35">
      <c r="A51" t="s">
        <v>67</v>
      </c>
    </row>
    <row r="52" spans="1:1" x14ac:dyDescent="0.35">
      <c r="A5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DDC9-62E9-45ED-83C0-492CD4C41855}">
  <dimension ref="A1:H52"/>
  <sheetViews>
    <sheetView topLeftCell="A20" workbookViewId="0">
      <selection activeCell="C9" sqref="C9"/>
    </sheetView>
  </sheetViews>
  <sheetFormatPr defaultRowHeight="14.5" x14ac:dyDescent="0.35"/>
  <sheetData>
    <row r="1" spans="1:8" x14ac:dyDescent="0.35">
      <c r="A1" t="s">
        <v>13</v>
      </c>
    </row>
    <row r="2" spans="1:8" x14ac:dyDescent="0.35">
      <c r="A2" t="s">
        <v>14</v>
      </c>
    </row>
    <row r="3" spans="1:8" x14ac:dyDescent="0.35">
      <c r="A3" t="s">
        <v>15</v>
      </c>
    </row>
    <row r="4" spans="1:8" x14ac:dyDescent="0.35">
      <c r="A4" t="s">
        <v>16</v>
      </c>
    </row>
    <row r="5" spans="1:8" x14ac:dyDescent="0.35">
      <c r="A5" t="s">
        <v>17</v>
      </c>
    </row>
    <row r="9" spans="1:8" x14ac:dyDescent="0.35">
      <c r="A9" t="s">
        <v>18</v>
      </c>
      <c r="B9" t="s">
        <v>19</v>
      </c>
    </row>
    <row r="10" spans="1:8" x14ac:dyDescent="0.35">
      <c r="A10" t="s">
        <v>20</v>
      </c>
      <c r="B10" t="s">
        <v>69</v>
      </c>
    </row>
    <row r="11" spans="1:8" x14ac:dyDescent="0.35">
      <c r="A11" t="s">
        <v>22</v>
      </c>
      <c r="B11" t="s">
        <v>23</v>
      </c>
      <c r="C11" t="s">
        <v>24</v>
      </c>
      <c r="D11" t="s">
        <v>25</v>
      </c>
      <c r="E11" t="s">
        <v>26</v>
      </c>
      <c r="F11" t="s">
        <v>27</v>
      </c>
    </row>
    <row r="12" spans="1:8" x14ac:dyDescent="0.35">
      <c r="B12" t="s">
        <v>28</v>
      </c>
    </row>
    <row r="13" spans="1:8" x14ac:dyDescent="0.35">
      <c r="A13" t="s">
        <v>29</v>
      </c>
      <c r="B13" s="4">
        <v>134983</v>
      </c>
      <c r="C13" s="4">
        <v>138893</v>
      </c>
      <c r="D13" s="4">
        <v>137943</v>
      </c>
      <c r="E13" s="4">
        <v>144638</v>
      </c>
      <c r="F13" s="4">
        <v>146233</v>
      </c>
    </row>
    <row r="14" spans="1:8" x14ac:dyDescent="0.35">
      <c r="A14" t="s">
        <v>30</v>
      </c>
      <c r="B14">
        <v>734</v>
      </c>
      <c r="C14">
        <v>737</v>
      </c>
      <c r="D14">
        <v>687</v>
      </c>
      <c r="E14">
        <v>717</v>
      </c>
      <c r="F14">
        <v>645</v>
      </c>
      <c r="G14" t="s">
        <v>69</v>
      </c>
    </row>
    <row r="15" spans="1:8" x14ac:dyDescent="0.35">
      <c r="A15" t="s">
        <v>31</v>
      </c>
      <c r="B15">
        <v>187</v>
      </c>
      <c r="C15">
        <v>186</v>
      </c>
      <c r="D15">
        <v>200</v>
      </c>
      <c r="E15">
        <v>195</v>
      </c>
      <c r="F15">
        <v>156</v>
      </c>
      <c r="G15" s="1" t="s">
        <v>32</v>
      </c>
      <c r="H15" s="1">
        <f>SUM(F14:F18)</f>
        <v>1186</v>
      </c>
    </row>
    <row r="16" spans="1:8" x14ac:dyDescent="0.35">
      <c r="A16" t="s">
        <v>33</v>
      </c>
      <c r="B16">
        <v>79</v>
      </c>
      <c r="C16">
        <v>85</v>
      </c>
      <c r="D16">
        <v>67</v>
      </c>
      <c r="E16">
        <v>83</v>
      </c>
      <c r="F16">
        <v>60</v>
      </c>
      <c r="G16" s="1"/>
      <c r="H16" s="1"/>
    </row>
    <row r="17" spans="1:8" x14ac:dyDescent="0.35">
      <c r="A17" t="s">
        <v>34</v>
      </c>
      <c r="B17">
        <v>113</v>
      </c>
      <c r="C17">
        <v>110</v>
      </c>
      <c r="D17">
        <v>95</v>
      </c>
      <c r="E17">
        <v>108</v>
      </c>
      <c r="F17">
        <v>81</v>
      </c>
      <c r="G17" s="1"/>
      <c r="H17" s="1"/>
    </row>
    <row r="18" spans="1:8" x14ac:dyDescent="0.35">
      <c r="A18" t="s">
        <v>35</v>
      </c>
      <c r="B18">
        <v>262</v>
      </c>
      <c r="C18">
        <v>278</v>
      </c>
      <c r="D18">
        <v>257</v>
      </c>
      <c r="E18">
        <v>259</v>
      </c>
      <c r="F18">
        <v>244</v>
      </c>
      <c r="G18" s="1"/>
      <c r="H18" s="1"/>
    </row>
    <row r="19" spans="1:8" x14ac:dyDescent="0.35">
      <c r="A19" t="s">
        <v>36</v>
      </c>
      <c r="B19">
        <v>380</v>
      </c>
      <c r="C19">
        <v>443</v>
      </c>
      <c r="D19">
        <v>440</v>
      </c>
      <c r="E19">
        <v>415</v>
      </c>
      <c r="F19">
        <v>410</v>
      </c>
      <c r="G19" s="1" t="s">
        <v>37</v>
      </c>
      <c r="H19" s="5">
        <f>SUM(F19:F22)</f>
        <v>2486</v>
      </c>
    </row>
    <row r="20" spans="1:8" x14ac:dyDescent="0.35">
      <c r="A20" t="s">
        <v>38</v>
      </c>
      <c r="B20">
        <v>468</v>
      </c>
      <c r="C20">
        <v>578</v>
      </c>
      <c r="D20">
        <v>571</v>
      </c>
      <c r="E20">
        <v>523</v>
      </c>
      <c r="F20">
        <v>525</v>
      </c>
      <c r="G20" s="1"/>
      <c r="H20" s="1"/>
    </row>
    <row r="21" spans="1:8" x14ac:dyDescent="0.35">
      <c r="A21" t="s">
        <v>39</v>
      </c>
      <c r="B21">
        <v>677</v>
      </c>
      <c r="C21">
        <v>649</v>
      </c>
      <c r="D21">
        <v>709</v>
      </c>
      <c r="E21">
        <v>687</v>
      </c>
      <c r="F21">
        <v>669</v>
      </c>
      <c r="G21" s="1"/>
      <c r="H21" s="1"/>
    </row>
    <row r="22" spans="1:8" x14ac:dyDescent="0.35">
      <c r="A22" t="s">
        <v>40</v>
      </c>
      <c r="B22">
        <v>745</v>
      </c>
      <c r="C22">
        <v>862</v>
      </c>
      <c r="D22">
        <v>894</v>
      </c>
      <c r="E22">
        <v>806</v>
      </c>
      <c r="F22">
        <v>882</v>
      </c>
      <c r="G22" s="1"/>
      <c r="H22" s="1"/>
    </row>
    <row r="23" spans="1:8" x14ac:dyDescent="0.35">
      <c r="A23" t="s">
        <v>41</v>
      </c>
      <c r="B23" s="4">
        <v>1169</v>
      </c>
      <c r="C23" s="4">
        <v>1128</v>
      </c>
      <c r="D23" s="4">
        <v>1142</v>
      </c>
      <c r="E23" s="4">
        <v>1143</v>
      </c>
      <c r="F23" s="4">
        <v>1134</v>
      </c>
      <c r="G23" s="1" t="s">
        <v>42</v>
      </c>
      <c r="H23" s="5">
        <f>SUM(F23:F26)</f>
        <v>10800</v>
      </c>
    </row>
    <row r="24" spans="1:8" x14ac:dyDescent="0.35">
      <c r="A24" t="s">
        <v>43</v>
      </c>
      <c r="B24" s="4">
        <v>1890</v>
      </c>
      <c r="C24" s="4">
        <v>1873</v>
      </c>
      <c r="D24" s="4">
        <v>1769</v>
      </c>
      <c r="E24" s="4">
        <v>1752</v>
      </c>
      <c r="F24" s="4">
        <v>1747</v>
      </c>
      <c r="G24" s="1"/>
      <c r="H24" s="1"/>
    </row>
    <row r="25" spans="1:8" x14ac:dyDescent="0.35">
      <c r="A25" t="s">
        <v>44</v>
      </c>
      <c r="B25" s="4">
        <v>3399</v>
      </c>
      <c r="C25" s="4">
        <v>3186</v>
      </c>
      <c r="D25" s="4">
        <v>3089</v>
      </c>
      <c r="E25" s="4">
        <v>2970</v>
      </c>
      <c r="F25" s="4">
        <v>2840</v>
      </c>
      <c r="G25" s="1"/>
      <c r="H25" s="1"/>
    </row>
    <row r="26" spans="1:8" x14ac:dyDescent="0.35">
      <c r="A26" t="s">
        <v>45</v>
      </c>
      <c r="B26" s="4">
        <v>5145</v>
      </c>
      <c r="C26" s="4">
        <v>5168</v>
      </c>
      <c r="D26" s="4">
        <v>5145</v>
      </c>
      <c r="E26" s="4">
        <v>5086</v>
      </c>
      <c r="F26" s="4">
        <v>5079</v>
      </c>
      <c r="G26" s="1"/>
      <c r="H26" s="1"/>
    </row>
    <row r="27" spans="1:8" x14ac:dyDescent="0.35">
      <c r="A27" t="s">
        <v>46</v>
      </c>
      <c r="B27" s="4">
        <v>7049</v>
      </c>
      <c r="C27" s="4">
        <v>7229</v>
      </c>
      <c r="D27" s="4">
        <v>6986</v>
      </c>
      <c r="E27" s="4">
        <v>7300</v>
      </c>
      <c r="F27" s="4">
        <v>7422</v>
      </c>
      <c r="G27" s="1" t="s">
        <v>47</v>
      </c>
      <c r="H27" s="5">
        <f>SUM(F27:F30)</f>
        <v>45890</v>
      </c>
    </row>
    <row r="28" spans="1:8" x14ac:dyDescent="0.35">
      <c r="A28" t="s">
        <v>48</v>
      </c>
      <c r="B28" s="4">
        <v>9354</v>
      </c>
      <c r="C28" s="4">
        <v>9308</v>
      </c>
      <c r="D28" s="4">
        <v>9318</v>
      </c>
      <c r="E28" s="4">
        <v>9670</v>
      </c>
      <c r="F28" s="4">
        <v>9661</v>
      </c>
      <c r="G28" s="1"/>
      <c r="H28" s="1"/>
    </row>
    <row r="29" spans="1:8" x14ac:dyDescent="0.35">
      <c r="A29" t="s">
        <v>49</v>
      </c>
      <c r="B29" s="4">
        <v>11349</v>
      </c>
      <c r="C29" s="4">
        <v>12031</v>
      </c>
      <c r="D29" s="4">
        <v>12159</v>
      </c>
      <c r="E29" s="4">
        <v>13167</v>
      </c>
      <c r="F29" s="4">
        <v>13318</v>
      </c>
      <c r="G29" s="1"/>
      <c r="H29" s="1"/>
    </row>
    <row r="30" spans="1:8" x14ac:dyDescent="0.35">
      <c r="A30" t="s">
        <v>50</v>
      </c>
      <c r="B30" s="4">
        <v>13831</v>
      </c>
      <c r="C30" s="4">
        <v>14282</v>
      </c>
      <c r="D30" s="4">
        <v>14461</v>
      </c>
      <c r="E30" s="4">
        <v>15326</v>
      </c>
      <c r="F30" s="4">
        <v>15489</v>
      </c>
      <c r="G30" s="1"/>
      <c r="H30" s="1"/>
    </row>
    <row r="31" spans="1:8" x14ac:dyDescent="0.35">
      <c r="A31" t="s">
        <v>51</v>
      </c>
      <c r="B31" s="4">
        <v>18693</v>
      </c>
      <c r="C31" s="4">
        <v>18834</v>
      </c>
      <c r="D31" s="4">
        <v>18830</v>
      </c>
      <c r="E31" s="4">
        <v>19630</v>
      </c>
      <c r="F31" s="4">
        <v>19123</v>
      </c>
      <c r="G31" s="1" t="s">
        <v>52</v>
      </c>
      <c r="H31" s="5">
        <f>SUM(F31:F34)</f>
        <v>82824</v>
      </c>
    </row>
    <row r="32" spans="1:8" x14ac:dyDescent="0.35">
      <c r="A32" t="s">
        <v>53</v>
      </c>
      <c r="B32" s="4">
        <v>24059</v>
      </c>
      <c r="C32" s="4">
        <v>24809</v>
      </c>
      <c r="D32" s="4">
        <v>24194</v>
      </c>
      <c r="E32" s="4">
        <v>25320</v>
      </c>
      <c r="F32" s="4">
        <v>25763</v>
      </c>
      <c r="G32" s="1"/>
      <c r="H32" s="1"/>
    </row>
    <row r="33" spans="1:8" x14ac:dyDescent="0.35">
      <c r="A33" t="s">
        <v>54</v>
      </c>
      <c r="B33" s="4">
        <v>22572</v>
      </c>
      <c r="C33" s="4">
        <v>23079</v>
      </c>
      <c r="D33" s="4">
        <v>22660</v>
      </c>
      <c r="E33" s="4">
        <v>24012</v>
      </c>
      <c r="F33" s="4">
        <v>24625</v>
      </c>
      <c r="G33" s="1"/>
      <c r="H33" s="1"/>
    </row>
    <row r="34" spans="1:8" x14ac:dyDescent="0.35">
      <c r="A34" t="s">
        <v>55</v>
      </c>
      <c r="B34" s="4">
        <v>10431</v>
      </c>
      <c r="C34" s="4">
        <v>11544</v>
      </c>
      <c r="D34" s="4">
        <v>11764</v>
      </c>
      <c r="E34" s="4">
        <v>12677</v>
      </c>
      <c r="F34" s="4">
        <v>13313</v>
      </c>
      <c r="G34" s="1"/>
      <c r="H34" s="1"/>
    </row>
    <row r="35" spans="1:8" x14ac:dyDescent="0.35">
      <c r="A35" t="s">
        <v>56</v>
      </c>
      <c r="B35" s="4">
        <v>2397</v>
      </c>
      <c r="C35" s="4">
        <v>2494</v>
      </c>
      <c r="D35" s="4">
        <v>2506</v>
      </c>
      <c r="E35" s="4">
        <v>2792</v>
      </c>
      <c r="F35" s="4">
        <v>3047</v>
      </c>
      <c r="G35" s="1" t="s">
        <v>57</v>
      </c>
      <c r="H35" s="1">
        <f>F35</f>
        <v>3047</v>
      </c>
    </row>
    <row r="36" spans="1:8" x14ac:dyDescent="0.35">
      <c r="G36" s="1"/>
      <c r="H36" s="1"/>
    </row>
    <row r="37" spans="1:8" x14ac:dyDescent="0.35">
      <c r="G37" s="1" t="s">
        <v>70</v>
      </c>
      <c r="H37" s="5">
        <f>F13</f>
        <v>146233</v>
      </c>
    </row>
    <row r="40" spans="1:8" x14ac:dyDescent="0.35">
      <c r="A40" t="s">
        <v>59</v>
      </c>
    </row>
    <row r="41" spans="1:8" x14ac:dyDescent="0.35">
      <c r="A41">
        <v>1</v>
      </c>
      <c r="B41" t="s">
        <v>60</v>
      </c>
    </row>
    <row r="42" spans="1:8" x14ac:dyDescent="0.35">
      <c r="A42">
        <v>2</v>
      </c>
      <c r="B42" t="s">
        <v>61</v>
      </c>
    </row>
    <row r="43" spans="1:8" x14ac:dyDescent="0.35">
      <c r="A43">
        <v>3</v>
      </c>
      <c r="B43" t="s">
        <v>62</v>
      </c>
    </row>
    <row r="44" spans="1:8" x14ac:dyDescent="0.35">
      <c r="A44">
        <v>4</v>
      </c>
      <c r="B44" t="s">
        <v>63</v>
      </c>
    </row>
    <row r="45" spans="1:8" x14ac:dyDescent="0.35">
      <c r="A45">
        <v>5</v>
      </c>
      <c r="B45" t="s">
        <v>64</v>
      </c>
    </row>
    <row r="46" spans="1:8" x14ac:dyDescent="0.35">
      <c r="A46">
        <v>6</v>
      </c>
      <c r="B46" t="s">
        <v>65</v>
      </c>
    </row>
    <row r="47" spans="1:8" x14ac:dyDescent="0.35">
      <c r="A47">
        <v>7</v>
      </c>
      <c r="B47" t="s">
        <v>66</v>
      </c>
    </row>
    <row r="51" spans="1:1" x14ac:dyDescent="0.35">
      <c r="A51" t="s">
        <v>67</v>
      </c>
    </row>
    <row r="52" spans="1:1" x14ac:dyDescent="0.35">
      <c r="A52"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C8D-97AF-4D95-9E4B-A3D9B3CDAA50}">
  <dimension ref="B2:I29"/>
  <sheetViews>
    <sheetView topLeftCell="A22" workbookViewId="0">
      <selection activeCell="D32" sqref="D32"/>
    </sheetView>
  </sheetViews>
  <sheetFormatPr defaultRowHeight="14.5" x14ac:dyDescent="0.35"/>
  <cols>
    <col min="6" max="6" width="8.81640625" style="6"/>
  </cols>
  <sheetData>
    <row r="2" spans="2:9" x14ac:dyDescent="0.35">
      <c r="I2" s="8">
        <v>2020</v>
      </c>
    </row>
    <row r="3" spans="2:9" x14ac:dyDescent="0.35">
      <c r="C3" t="s">
        <v>21</v>
      </c>
      <c r="E3" t="s">
        <v>69</v>
      </c>
      <c r="I3" s="9">
        <v>37873.699999999997</v>
      </c>
    </row>
    <row r="4" spans="2:9" x14ac:dyDescent="0.35">
      <c r="B4" t="s">
        <v>32</v>
      </c>
      <c r="C4">
        <v>1724</v>
      </c>
      <c r="E4">
        <v>1186</v>
      </c>
      <c r="F4" s="7" t="s">
        <v>32</v>
      </c>
      <c r="G4" s="1">
        <f>SUM(C4+E4)</f>
        <v>2910</v>
      </c>
    </row>
    <row r="5" spans="2:9" x14ac:dyDescent="0.35">
      <c r="B5" t="s">
        <v>71</v>
      </c>
      <c r="C5">
        <f>C4/$G$26</f>
        <v>5.6132216766732216E-3</v>
      </c>
      <c r="E5">
        <f>E4/$G$26</f>
        <v>3.8615318494979356E-3</v>
      </c>
      <c r="F5" s="7"/>
      <c r="G5" s="1"/>
    </row>
    <row r="6" spans="2:9" x14ac:dyDescent="0.35">
      <c r="F6" s="7"/>
      <c r="G6" s="1"/>
    </row>
    <row r="7" spans="2:9" x14ac:dyDescent="0.35">
      <c r="F7" s="7"/>
      <c r="G7" s="1"/>
    </row>
    <row r="8" spans="2:9" x14ac:dyDescent="0.35">
      <c r="B8" t="s">
        <v>37</v>
      </c>
      <c r="C8">
        <v>5631</v>
      </c>
      <c r="E8">
        <v>2486</v>
      </c>
      <c r="F8" s="7" t="s">
        <v>37</v>
      </c>
      <c r="G8" s="1">
        <f t="shared" ref="G8:G26" si="0">SUM(C8+E8)</f>
        <v>8117</v>
      </c>
    </row>
    <row r="9" spans="2:9" x14ac:dyDescent="0.35">
      <c r="B9" t="s">
        <v>71</v>
      </c>
      <c r="C9">
        <f>C8/$G$26</f>
        <v>1.8334136462498211E-2</v>
      </c>
      <c r="E9">
        <f>E8/$G$26</f>
        <v>8.0942396103304125E-3</v>
      </c>
      <c r="F9" s="7"/>
      <c r="G9" s="1"/>
    </row>
    <row r="10" spans="2:9" x14ac:dyDescent="0.35">
      <c r="F10" s="7"/>
      <c r="G10" s="1"/>
    </row>
    <row r="11" spans="2:9" x14ac:dyDescent="0.35">
      <c r="F11" s="7"/>
      <c r="G11" s="1"/>
    </row>
    <row r="12" spans="2:9" x14ac:dyDescent="0.35">
      <c r="B12" t="s">
        <v>42</v>
      </c>
      <c r="C12">
        <v>17490</v>
      </c>
      <c r="E12">
        <v>10800</v>
      </c>
      <c r="F12" s="7" t="s">
        <v>42</v>
      </c>
      <c r="G12" s="1">
        <f t="shared" si="0"/>
        <v>28290</v>
      </c>
    </row>
    <row r="13" spans="2:9" x14ac:dyDescent="0.35">
      <c r="B13" t="s">
        <v>71</v>
      </c>
      <c r="C13">
        <f>C12/$G$26</f>
        <v>5.6946199028430775E-2</v>
      </c>
      <c r="E13">
        <f>E12/$G$26</f>
        <v>3.516403370537749E-2</v>
      </c>
      <c r="F13" s="7"/>
      <c r="G13" s="1"/>
    </row>
    <row r="14" spans="2:9" x14ac:dyDescent="0.35">
      <c r="F14" s="7"/>
      <c r="G14" s="1"/>
    </row>
    <row r="15" spans="2:9" x14ac:dyDescent="0.35">
      <c r="F15" s="7"/>
      <c r="G15" s="1"/>
    </row>
    <row r="16" spans="2:9" x14ac:dyDescent="0.35">
      <c r="B16" t="s">
        <v>47</v>
      </c>
      <c r="C16">
        <v>66473</v>
      </c>
      <c r="E16">
        <v>45890</v>
      </c>
      <c r="F16" s="7" t="s">
        <v>47</v>
      </c>
      <c r="G16" s="1">
        <f t="shared" si="0"/>
        <v>112363</v>
      </c>
    </row>
    <row r="17" spans="2:7" x14ac:dyDescent="0.35">
      <c r="B17" t="s">
        <v>71</v>
      </c>
      <c r="C17">
        <f>C16/$G$26</f>
        <v>0.21643137152755168</v>
      </c>
      <c r="E17">
        <f>E16/$G$26</f>
        <v>0.14941458395738641</v>
      </c>
      <c r="F17" s="7"/>
      <c r="G17" s="1"/>
    </row>
    <row r="18" spans="2:7" x14ac:dyDescent="0.35">
      <c r="F18" s="7"/>
      <c r="G18" s="1"/>
    </row>
    <row r="19" spans="2:7" x14ac:dyDescent="0.35">
      <c r="F19" s="7"/>
      <c r="G19" s="1"/>
    </row>
    <row r="20" spans="2:7" x14ac:dyDescent="0.35">
      <c r="B20" t="s">
        <v>52</v>
      </c>
      <c r="C20">
        <v>68793</v>
      </c>
      <c r="E20">
        <v>82824</v>
      </c>
      <c r="F20" s="7" t="s">
        <v>52</v>
      </c>
      <c r="G20" s="1">
        <f t="shared" si="0"/>
        <v>151617</v>
      </c>
    </row>
    <row r="21" spans="2:7" x14ac:dyDescent="0.35">
      <c r="B21" t="s">
        <v>71</v>
      </c>
      <c r="C21">
        <f>C20/$G$26</f>
        <v>0.22398512691611425</v>
      </c>
      <c r="E21">
        <f>E20/$G$26</f>
        <v>0.26966906737168383</v>
      </c>
      <c r="F21" s="7"/>
      <c r="G21" s="1"/>
    </row>
    <row r="22" spans="2:7" x14ac:dyDescent="0.35">
      <c r="F22" s="7"/>
      <c r="G22" s="1"/>
    </row>
    <row r="23" spans="2:7" x14ac:dyDescent="0.35">
      <c r="F23" s="7"/>
      <c r="G23" s="1"/>
    </row>
    <row r="24" spans="2:7" x14ac:dyDescent="0.35">
      <c r="B24" t="s">
        <v>57</v>
      </c>
      <c r="C24">
        <v>788</v>
      </c>
      <c r="E24">
        <v>3047</v>
      </c>
      <c r="F24" s="7" t="s">
        <v>57</v>
      </c>
      <c r="G24" s="1">
        <f t="shared" si="0"/>
        <v>3835</v>
      </c>
    </row>
    <row r="25" spans="2:7" x14ac:dyDescent="0.35">
      <c r="B25" t="s">
        <v>71</v>
      </c>
      <c r="C25">
        <f>C24/$G$26</f>
        <v>2.5656720888738395E-3</v>
      </c>
      <c r="E25">
        <f>E24/$G$26</f>
        <v>9.9208158055819652E-3</v>
      </c>
      <c r="F25" s="7"/>
      <c r="G25" s="1"/>
    </row>
    <row r="26" spans="2:7" x14ac:dyDescent="0.35">
      <c r="B26" t="s">
        <v>58</v>
      </c>
      <c r="C26">
        <v>160899</v>
      </c>
      <c r="D26" t="s">
        <v>72</v>
      </c>
      <c r="E26">
        <v>146233</v>
      </c>
      <c r="F26" s="7" t="s">
        <v>73</v>
      </c>
      <c r="G26" s="1">
        <f t="shared" si="0"/>
        <v>307132</v>
      </c>
    </row>
    <row r="27" spans="2:7" x14ac:dyDescent="0.35">
      <c r="B27" t="s">
        <v>71</v>
      </c>
      <c r="C27">
        <f>C26/$G$26</f>
        <v>0.52387572770014201</v>
      </c>
      <c r="E27">
        <f>E26/$G$26</f>
        <v>0.47612427229985804</v>
      </c>
    </row>
    <row r="29" spans="2:7" x14ac:dyDescent="0.35">
      <c r="B29" t="s">
        <v>74</v>
      </c>
      <c r="C29" s="11">
        <f>G26/(I3*1000)</f>
        <v>8.1093740511225462E-3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D571-19B2-43F0-8564-4C89FF49E3CB}">
  <dimension ref="A1:J85"/>
  <sheetViews>
    <sheetView topLeftCell="A9" workbookViewId="0">
      <selection activeCell="D12" sqref="D12"/>
    </sheetView>
  </sheetViews>
  <sheetFormatPr defaultRowHeight="14.5" x14ac:dyDescent="0.35"/>
  <cols>
    <col min="1" max="10" width="13.54296875" customWidth="1"/>
  </cols>
  <sheetData>
    <row r="1" spans="1:10" x14ac:dyDescent="0.35">
      <c r="A1" s="8" t="s">
        <v>75</v>
      </c>
      <c r="B1" s="8"/>
      <c r="C1" s="8"/>
      <c r="D1" s="8"/>
      <c r="E1" s="8"/>
      <c r="F1" s="8"/>
      <c r="G1" s="8"/>
      <c r="H1" s="8"/>
      <c r="I1" s="8"/>
      <c r="J1" s="8"/>
    </row>
    <row r="2" spans="1:10" x14ac:dyDescent="0.35">
      <c r="A2" s="8" t="s">
        <v>14</v>
      </c>
      <c r="B2" s="8"/>
      <c r="C2" s="8"/>
      <c r="D2" s="8"/>
      <c r="E2" s="8"/>
      <c r="F2" s="8"/>
      <c r="G2" s="8"/>
      <c r="H2" s="8"/>
      <c r="I2" s="8"/>
      <c r="J2" s="8"/>
    </row>
    <row r="3" spans="1:10" x14ac:dyDescent="0.35">
      <c r="A3" s="8" t="s">
        <v>76</v>
      </c>
      <c r="B3" s="8"/>
      <c r="C3" s="8"/>
      <c r="D3" s="8"/>
      <c r="E3" s="8"/>
      <c r="F3" s="8"/>
      <c r="G3" s="8"/>
      <c r="H3" s="8"/>
      <c r="I3" s="8"/>
      <c r="J3" s="8"/>
    </row>
    <row r="4" spans="1:10" x14ac:dyDescent="0.35">
      <c r="A4" s="8" t="s">
        <v>77</v>
      </c>
      <c r="B4" s="8"/>
      <c r="C4" s="8"/>
      <c r="D4" s="8"/>
      <c r="E4" s="8"/>
      <c r="F4" s="8"/>
      <c r="G4" s="8"/>
      <c r="H4" s="8"/>
      <c r="I4" s="8"/>
      <c r="J4" s="8"/>
    </row>
    <row r="5" spans="1:10" x14ac:dyDescent="0.35">
      <c r="A5" s="8" t="s">
        <v>17</v>
      </c>
      <c r="B5" s="8"/>
      <c r="C5" s="8"/>
      <c r="D5" s="8"/>
      <c r="E5" s="8"/>
      <c r="F5" s="8"/>
      <c r="G5" s="8"/>
      <c r="H5" s="8"/>
      <c r="I5" s="8"/>
      <c r="J5" s="8"/>
    </row>
    <row r="6" spans="1:10" x14ac:dyDescent="0.35">
      <c r="A6" s="8"/>
      <c r="B6" s="8"/>
      <c r="C6" s="8"/>
      <c r="D6" s="8"/>
      <c r="E6" s="8"/>
      <c r="F6" s="8"/>
      <c r="G6" s="8"/>
      <c r="H6" s="8"/>
      <c r="I6" s="8"/>
      <c r="J6" s="8"/>
    </row>
    <row r="7" spans="1:10" x14ac:dyDescent="0.35">
      <c r="A7" s="8"/>
      <c r="B7" s="8"/>
      <c r="C7" s="8"/>
      <c r="D7" s="8"/>
      <c r="E7" s="8"/>
      <c r="F7" s="8"/>
      <c r="G7" s="8"/>
      <c r="H7" s="8"/>
      <c r="I7" s="8"/>
      <c r="J7" s="8"/>
    </row>
    <row r="8" spans="1:10" x14ac:dyDescent="0.35">
      <c r="A8" s="8"/>
      <c r="B8" s="8"/>
      <c r="C8" s="8"/>
      <c r="D8" s="8"/>
      <c r="E8" s="8"/>
      <c r="F8" s="8"/>
      <c r="G8" s="8"/>
      <c r="H8" s="8"/>
      <c r="I8" s="8"/>
      <c r="J8" s="8"/>
    </row>
    <row r="9" spans="1:10" x14ac:dyDescent="0.35">
      <c r="A9" s="8" t="s">
        <v>78</v>
      </c>
      <c r="B9" s="8" t="s">
        <v>19</v>
      </c>
      <c r="C9" s="8"/>
      <c r="D9" s="8"/>
      <c r="E9" s="8"/>
      <c r="F9" s="8"/>
      <c r="G9" s="8"/>
      <c r="H9" s="8"/>
      <c r="I9" s="8"/>
      <c r="J9" s="8"/>
    </row>
    <row r="10" spans="1:10" x14ac:dyDescent="0.35">
      <c r="A10" s="8" t="s">
        <v>20</v>
      </c>
      <c r="B10" s="8" t="s">
        <v>79</v>
      </c>
      <c r="C10" s="8"/>
      <c r="D10" s="8"/>
      <c r="E10" s="8"/>
      <c r="F10" s="8"/>
      <c r="G10" s="8"/>
      <c r="H10" s="8"/>
      <c r="I10" s="8"/>
      <c r="J10" s="8"/>
    </row>
    <row r="11" spans="1:10" x14ac:dyDescent="0.35">
      <c r="A11" s="8" t="s">
        <v>80</v>
      </c>
      <c r="B11" s="8" t="s">
        <v>29</v>
      </c>
      <c r="C11" s="8"/>
      <c r="D11" s="8"/>
      <c r="E11" s="8"/>
      <c r="F11" s="8"/>
      <c r="G11" s="8"/>
      <c r="H11" s="8"/>
      <c r="I11" s="8"/>
      <c r="J11" s="8"/>
    </row>
    <row r="12" spans="1:10" x14ac:dyDescent="0.35">
      <c r="A12" s="8" t="s">
        <v>81</v>
      </c>
      <c r="B12" s="8" t="s">
        <v>82</v>
      </c>
      <c r="C12" s="8" t="s">
        <v>83</v>
      </c>
      <c r="D12" s="8" t="s">
        <v>84</v>
      </c>
      <c r="E12" s="10" t="s">
        <v>85</v>
      </c>
      <c r="F12" s="8" t="s">
        <v>86</v>
      </c>
      <c r="G12" s="8" t="s">
        <v>87</v>
      </c>
      <c r="H12" s="8" t="s">
        <v>88</v>
      </c>
      <c r="I12" s="8" t="s">
        <v>89</v>
      </c>
      <c r="J12" s="8" t="s">
        <v>90</v>
      </c>
    </row>
    <row r="13" spans="1:10" x14ac:dyDescent="0.35">
      <c r="A13" s="8" t="s">
        <v>91</v>
      </c>
      <c r="B13" s="8"/>
      <c r="C13" s="8"/>
      <c r="D13" s="8"/>
      <c r="E13" s="10"/>
      <c r="F13" s="8"/>
      <c r="G13" s="8"/>
      <c r="H13" s="8"/>
      <c r="I13" s="8"/>
      <c r="J13" s="8"/>
    </row>
    <row r="14" spans="1:10" x14ac:dyDescent="0.35">
      <c r="A14" s="8"/>
      <c r="B14" s="8" t="s">
        <v>28</v>
      </c>
      <c r="C14" s="8"/>
      <c r="D14" s="8"/>
      <c r="E14" s="10"/>
      <c r="F14" s="8"/>
      <c r="G14" s="8"/>
      <c r="H14" s="8"/>
      <c r="I14" s="8"/>
      <c r="J14" s="8"/>
    </row>
    <row r="15" spans="1:10" x14ac:dyDescent="0.35">
      <c r="A15" s="8">
        <v>2019</v>
      </c>
      <c r="B15" s="9">
        <v>37383.699999999997</v>
      </c>
      <c r="C15" s="9">
        <v>37466.800000000003</v>
      </c>
      <c r="D15" s="9">
        <v>37466.800000000003</v>
      </c>
      <c r="E15" s="20">
        <v>37466.800000000003</v>
      </c>
      <c r="F15" s="9">
        <v>37466.800000000003</v>
      </c>
      <c r="G15" s="9">
        <v>37466.800000000003</v>
      </c>
      <c r="H15" s="9">
        <v>37584.5</v>
      </c>
      <c r="I15" s="9">
        <v>37569.699999999997</v>
      </c>
      <c r="J15" s="9">
        <v>37398.400000000001</v>
      </c>
    </row>
    <row r="16" spans="1:10" x14ac:dyDescent="0.35">
      <c r="A16" s="8">
        <v>2020</v>
      </c>
      <c r="B16" s="9">
        <v>37705.1</v>
      </c>
      <c r="C16" s="9">
        <v>37873.699999999997</v>
      </c>
      <c r="D16" s="9">
        <v>37873.699999999997</v>
      </c>
      <c r="E16" s="20">
        <v>37873.699999999997</v>
      </c>
      <c r="F16" s="9">
        <v>37873.699999999997</v>
      </c>
      <c r="G16" s="9">
        <v>37873.5</v>
      </c>
      <c r="H16" s="9">
        <v>38094.199999999997</v>
      </c>
      <c r="I16" s="9">
        <v>38059.4</v>
      </c>
      <c r="J16" s="9">
        <v>37739.800000000003</v>
      </c>
    </row>
    <row r="17" spans="1:10" x14ac:dyDescent="0.35">
      <c r="A17" s="8">
        <v>2021</v>
      </c>
      <c r="B17" s="9">
        <v>38019.199999999997</v>
      </c>
      <c r="C17" s="9">
        <v>38284.6</v>
      </c>
      <c r="D17" s="9">
        <v>38284.6</v>
      </c>
      <c r="E17" s="20">
        <v>38284.5</v>
      </c>
      <c r="F17" s="9">
        <v>38284.6</v>
      </c>
      <c r="G17" s="9">
        <v>38284.199999999997</v>
      </c>
      <c r="H17" s="9">
        <v>38609.9</v>
      </c>
      <c r="I17" s="9">
        <v>38550.199999999997</v>
      </c>
      <c r="J17" s="9">
        <v>38078.9</v>
      </c>
    </row>
    <row r="18" spans="1:10" x14ac:dyDescent="0.35">
      <c r="A18" s="8">
        <v>2022</v>
      </c>
      <c r="B18" s="9">
        <v>38322.800000000003</v>
      </c>
      <c r="C18" s="9">
        <v>38694.300000000003</v>
      </c>
      <c r="D18" s="9">
        <v>38694.400000000001</v>
      </c>
      <c r="E18" s="20">
        <v>38694.300000000003</v>
      </c>
      <c r="F18" s="9">
        <v>38694.5</v>
      </c>
      <c r="G18" s="9">
        <v>38693.800000000003</v>
      </c>
      <c r="H18" s="9">
        <v>39133.599999999999</v>
      </c>
      <c r="I18" s="9">
        <v>39044</v>
      </c>
      <c r="J18" s="9">
        <v>38412.1</v>
      </c>
    </row>
    <row r="19" spans="1:10" x14ac:dyDescent="0.35">
      <c r="A19" s="8">
        <v>2023</v>
      </c>
      <c r="B19" s="9">
        <v>38615.599999999999</v>
      </c>
      <c r="C19" s="9">
        <v>39102.6</v>
      </c>
      <c r="D19" s="9">
        <v>39102.699999999997</v>
      </c>
      <c r="E19" s="20">
        <v>39102.5</v>
      </c>
      <c r="F19" s="9">
        <v>39102.800000000003</v>
      </c>
      <c r="G19" s="9">
        <v>39101.800000000003</v>
      </c>
      <c r="H19" s="9">
        <v>39665.599999999999</v>
      </c>
      <c r="I19" s="9">
        <v>39541.599999999999</v>
      </c>
      <c r="J19" s="9">
        <v>38739</v>
      </c>
    </row>
    <row r="20" spans="1:10" x14ac:dyDescent="0.35">
      <c r="A20" s="8">
        <v>2024</v>
      </c>
      <c r="B20" s="9">
        <v>38897.4</v>
      </c>
      <c r="C20" s="9">
        <v>39509.1</v>
      </c>
      <c r="D20" s="9">
        <v>39509.199999999997</v>
      </c>
      <c r="E20" s="20">
        <v>39509</v>
      </c>
      <c r="F20" s="9">
        <v>39509.5</v>
      </c>
      <c r="G20" s="9">
        <v>39508</v>
      </c>
      <c r="H20" s="9">
        <v>40206</v>
      </c>
      <c r="I20" s="9">
        <v>40042.9</v>
      </c>
      <c r="J20" s="9">
        <v>39059.300000000003</v>
      </c>
    </row>
    <row r="21" spans="1:10" x14ac:dyDescent="0.35">
      <c r="A21" s="8">
        <v>2025</v>
      </c>
      <c r="B21" s="9">
        <v>39168.400000000001</v>
      </c>
      <c r="C21" s="9">
        <v>39913.5</v>
      </c>
      <c r="D21" s="9">
        <v>39913.599999999999</v>
      </c>
      <c r="E21" s="20">
        <v>39913.199999999997</v>
      </c>
      <c r="F21" s="9">
        <v>39913.9</v>
      </c>
      <c r="G21" s="9">
        <v>39912</v>
      </c>
      <c r="H21" s="9">
        <v>40754.199999999997</v>
      </c>
      <c r="I21" s="9">
        <v>40548</v>
      </c>
      <c r="J21" s="9">
        <v>39372.699999999997</v>
      </c>
    </row>
    <row r="22" spans="1:10" x14ac:dyDescent="0.35">
      <c r="A22" s="8">
        <v>2026</v>
      </c>
      <c r="B22" s="9">
        <v>39428.5</v>
      </c>
      <c r="C22" s="9">
        <v>40315.199999999997</v>
      </c>
      <c r="D22" s="9">
        <v>40315.300000000003</v>
      </c>
      <c r="E22" s="20">
        <v>40314.9</v>
      </c>
      <c r="F22" s="9">
        <v>40315.800000000003</v>
      </c>
      <c r="G22" s="9">
        <v>40313.4</v>
      </c>
      <c r="H22" s="9">
        <v>41309.800000000003</v>
      </c>
      <c r="I22" s="9">
        <v>41056.400000000001</v>
      </c>
      <c r="J22" s="9">
        <v>39679.1</v>
      </c>
    </row>
    <row r="23" spans="1:10" x14ac:dyDescent="0.35">
      <c r="A23" s="8">
        <v>2027</v>
      </c>
      <c r="B23" s="9">
        <v>39677.699999999997</v>
      </c>
      <c r="C23" s="9">
        <v>40713.9</v>
      </c>
      <c r="D23" s="9">
        <v>40714.1</v>
      </c>
      <c r="E23" s="20">
        <v>40713.5</v>
      </c>
      <c r="F23" s="9">
        <v>40714.699999999997</v>
      </c>
      <c r="G23" s="9">
        <v>40711.800000000003</v>
      </c>
      <c r="H23" s="9">
        <v>41872.300000000003</v>
      </c>
      <c r="I23" s="9">
        <v>41567.9</v>
      </c>
      <c r="J23" s="9">
        <v>39978</v>
      </c>
    </row>
    <row r="24" spans="1:10" x14ac:dyDescent="0.35">
      <c r="A24" s="8">
        <v>2028</v>
      </c>
      <c r="B24" s="9">
        <v>39915.9</v>
      </c>
      <c r="C24" s="9">
        <v>41109.199999999997</v>
      </c>
      <c r="D24" s="9">
        <v>41109.5</v>
      </c>
      <c r="E24" s="20">
        <v>41108.800000000003</v>
      </c>
      <c r="F24" s="9">
        <v>41110.199999999997</v>
      </c>
      <c r="G24" s="9">
        <v>41106.6</v>
      </c>
      <c r="H24" s="9">
        <v>42441.1</v>
      </c>
      <c r="I24" s="9">
        <v>42082.2</v>
      </c>
      <c r="J24" s="9">
        <v>40269.1</v>
      </c>
    </row>
    <row r="25" spans="1:10" x14ac:dyDescent="0.35">
      <c r="A25" s="8">
        <v>2029</v>
      </c>
      <c r="B25" s="9">
        <v>40143.199999999997</v>
      </c>
      <c r="C25" s="9">
        <v>41500.699999999997</v>
      </c>
      <c r="D25" s="9">
        <v>41501</v>
      </c>
      <c r="E25" s="20">
        <v>41500.199999999997</v>
      </c>
      <c r="F25" s="9">
        <v>41501.9</v>
      </c>
      <c r="G25" s="9">
        <v>41497.699999999997</v>
      </c>
      <c r="H25" s="9">
        <v>43015.6</v>
      </c>
      <c r="I25" s="9">
        <v>42598.9</v>
      </c>
      <c r="J25" s="9">
        <v>40552.199999999997</v>
      </c>
    </row>
    <row r="26" spans="1:10" x14ac:dyDescent="0.35">
      <c r="A26" s="8">
        <v>2030</v>
      </c>
      <c r="B26" s="9">
        <v>40359.5</v>
      </c>
      <c r="C26" s="9">
        <v>41888.1</v>
      </c>
      <c r="D26" s="9">
        <v>41888.5</v>
      </c>
      <c r="E26" s="20">
        <v>41887.5</v>
      </c>
      <c r="F26" s="9">
        <v>41889.5</v>
      </c>
      <c r="G26" s="9">
        <v>41884.6</v>
      </c>
      <c r="H26" s="9">
        <v>43595.5</v>
      </c>
      <c r="I26" s="9">
        <v>43118</v>
      </c>
      <c r="J26" s="9">
        <v>40826.800000000003</v>
      </c>
    </row>
    <row r="27" spans="1:10" x14ac:dyDescent="0.35">
      <c r="A27" s="8">
        <v>2031</v>
      </c>
      <c r="B27" s="9">
        <v>40564.9</v>
      </c>
      <c r="C27" s="9">
        <v>42271</v>
      </c>
      <c r="D27" s="9">
        <v>42271.5</v>
      </c>
      <c r="E27" s="20">
        <v>42270.400000000001</v>
      </c>
      <c r="F27" s="9">
        <v>42272.7</v>
      </c>
      <c r="G27" s="9">
        <v>42267</v>
      </c>
      <c r="H27" s="9">
        <v>44180.1</v>
      </c>
      <c r="I27" s="9">
        <v>43639.199999999997</v>
      </c>
      <c r="J27" s="9">
        <v>41092.699999999997</v>
      </c>
    </row>
    <row r="28" spans="1:10" x14ac:dyDescent="0.35">
      <c r="A28" s="8">
        <v>2032</v>
      </c>
      <c r="B28" s="9">
        <v>40759.5</v>
      </c>
      <c r="C28" s="9">
        <v>42649.3</v>
      </c>
      <c r="D28" s="9">
        <v>42649.9</v>
      </c>
      <c r="E28" s="20">
        <v>42648.6</v>
      </c>
      <c r="F28" s="9">
        <v>42651.199999999997</v>
      </c>
      <c r="G28" s="9">
        <v>42644.7</v>
      </c>
      <c r="H28" s="9">
        <v>44769.2</v>
      </c>
      <c r="I28" s="9">
        <v>44162.6</v>
      </c>
      <c r="J28" s="9">
        <v>41349.5</v>
      </c>
    </row>
    <row r="29" spans="1:10" x14ac:dyDescent="0.35">
      <c r="A29" s="8">
        <v>2033</v>
      </c>
      <c r="B29" s="9">
        <v>40943.599999999999</v>
      </c>
      <c r="C29" s="9">
        <v>43022.8</v>
      </c>
      <c r="D29" s="9">
        <v>43023.6</v>
      </c>
      <c r="E29" s="20">
        <v>43022.1</v>
      </c>
      <c r="F29" s="9">
        <v>43024.9</v>
      </c>
      <c r="G29" s="9">
        <v>43017.5</v>
      </c>
      <c r="H29" s="9">
        <v>45362.400000000001</v>
      </c>
      <c r="I29" s="9">
        <v>44688.3</v>
      </c>
      <c r="J29" s="9">
        <v>41597.199999999997</v>
      </c>
    </row>
    <row r="30" spans="1:10" x14ac:dyDescent="0.35">
      <c r="A30" s="8">
        <v>2034</v>
      </c>
      <c r="B30" s="9">
        <v>41117.5</v>
      </c>
      <c r="C30" s="9">
        <v>43391.5</v>
      </c>
      <c r="D30" s="9">
        <v>43392.4</v>
      </c>
      <c r="E30" s="20">
        <v>43390.7</v>
      </c>
      <c r="F30" s="9">
        <v>43393.9</v>
      </c>
      <c r="G30" s="9">
        <v>43385.5</v>
      </c>
      <c r="H30" s="9">
        <v>45959.5</v>
      </c>
      <c r="I30" s="9">
        <v>45216.5</v>
      </c>
      <c r="J30" s="9">
        <v>41835.4</v>
      </c>
    </row>
    <row r="31" spans="1:10" x14ac:dyDescent="0.35">
      <c r="A31" s="8">
        <v>2035</v>
      </c>
      <c r="B31" s="9">
        <v>41281.5</v>
      </c>
      <c r="C31" s="9">
        <v>43755.5</v>
      </c>
      <c r="D31" s="9">
        <v>43756.5</v>
      </c>
      <c r="E31" s="20">
        <v>43754.6</v>
      </c>
      <c r="F31" s="9">
        <v>43758</v>
      </c>
      <c r="G31" s="9">
        <v>43748.6</v>
      </c>
      <c r="H31" s="9">
        <v>46560.4</v>
      </c>
      <c r="I31" s="9">
        <v>45747.4</v>
      </c>
      <c r="J31" s="9">
        <v>42064.2</v>
      </c>
    </row>
    <row r="32" spans="1:10" x14ac:dyDescent="0.35">
      <c r="A32" s="8">
        <v>2036</v>
      </c>
      <c r="B32" s="9">
        <v>41436.1</v>
      </c>
      <c r="C32" s="9">
        <v>44114.7</v>
      </c>
      <c r="D32" s="9">
        <v>44115.9</v>
      </c>
      <c r="E32" s="20">
        <v>44113.9</v>
      </c>
      <c r="F32" s="9">
        <v>44117.5</v>
      </c>
      <c r="G32" s="9">
        <v>44106.9</v>
      </c>
      <c r="H32" s="9">
        <v>47165</v>
      </c>
      <c r="I32" s="9">
        <v>46281.5</v>
      </c>
      <c r="J32" s="9">
        <v>42283.3</v>
      </c>
    </row>
    <row r="33" spans="1:10" x14ac:dyDescent="0.35">
      <c r="A33" s="8">
        <v>2037</v>
      </c>
      <c r="B33" s="9">
        <v>41581.699999999997</v>
      </c>
      <c r="C33" s="9">
        <v>44469.4</v>
      </c>
      <c r="D33" s="9">
        <v>44470.7</v>
      </c>
      <c r="E33" s="20">
        <v>44468.5</v>
      </c>
      <c r="F33" s="9">
        <v>44472.3</v>
      </c>
      <c r="G33" s="9">
        <v>44460.5</v>
      </c>
      <c r="H33" s="9">
        <v>47773.2</v>
      </c>
      <c r="I33" s="9">
        <v>46819.199999999997</v>
      </c>
      <c r="J33" s="9">
        <v>42492.800000000003</v>
      </c>
    </row>
    <row r="34" spans="1:10" x14ac:dyDescent="0.35">
      <c r="A34" s="8">
        <v>2038</v>
      </c>
      <c r="B34" s="9">
        <v>41718.699999999997</v>
      </c>
      <c r="C34" s="9">
        <v>44819.5</v>
      </c>
      <c r="D34" s="9">
        <v>44821.1</v>
      </c>
      <c r="E34" s="20">
        <v>44818.6</v>
      </c>
      <c r="F34" s="9">
        <v>44822.7</v>
      </c>
      <c r="G34" s="9">
        <v>44809.599999999999</v>
      </c>
      <c r="H34" s="9">
        <v>48384.800000000003</v>
      </c>
      <c r="I34" s="9">
        <v>47361</v>
      </c>
      <c r="J34" s="9">
        <v>42692.5</v>
      </c>
    </row>
    <row r="35" spans="1:10" x14ac:dyDescent="0.35">
      <c r="A35" s="8">
        <v>2039</v>
      </c>
      <c r="B35" s="9">
        <v>41847.599999999999</v>
      </c>
      <c r="C35" s="9">
        <v>45165.3</v>
      </c>
      <c r="D35" s="9">
        <v>45167.1</v>
      </c>
      <c r="E35" s="20">
        <v>45164.4</v>
      </c>
      <c r="F35" s="9">
        <v>45168.6</v>
      </c>
      <c r="G35" s="9">
        <v>45154.1</v>
      </c>
      <c r="H35" s="9">
        <v>49000</v>
      </c>
      <c r="I35" s="9">
        <v>47907.199999999997</v>
      </c>
      <c r="J35" s="9">
        <v>42882.3</v>
      </c>
    </row>
    <row r="36" spans="1:10" x14ac:dyDescent="0.35">
      <c r="A36" s="8">
        <v>2040</v>
      </c>
      <c r="B36" s="9">
        <v>41968.7</v>
      </c>
      <c r="C36" s="9">
        <v>45506.8</v>
      </c>
      <c r="D36" s="9">
        <v>45508.7</v>
      </c>
      <c r="E36" s="20">
        <v>45505.8</v>
      </c>
      <c r="F36" s="9">
        <v>45510.2</v>
      </c>
      <c r="G36" s="9">
        <v>45494.2</v>
      </c>
      <c r="H36" s="9">
        <v>49618.5</v>
      </c>
      <c r="I36" s="9">
        <v>48458.3</v>
      </c>
      <c r="J36" s="9">
        <v>43062</v>
      </c>
    </row>
    <row r="37" spans="1:10" x14ac:dyDescent="0.35">
      <c r="A37" s="8">
        <v>2041</v>
      </c>
      <c r="B37" s="9">
        <v>42082.5</v>
      </c>
      <c r="C37" s="9">
        <v>45843.9</v>
      </c>
      <c r="D37" s="9">
        <v>45846.1</v>
      </c>
      <c r="E37" s="20">
        <v>45843</v>
      </c>
      <c r="F37" s="9">
        <v>45847.6</v>
      </c>
      <c r="G37" s="9">
        <v>45829.9</v>
      </c>
      <c r="H37" s="9">
        <v>50240.2</v>
      </c>
      <c r="I37" s="9">
        <v>49014.6</v>
      </c>
      <c r="J37" s="9">
        <v>43231.6</v>
      </c>
    </row>
    <row r="38" spans="1:10" x14ac:dyDescent="0.35">
      <c r="A38" s="8">
        <v>2042</v>
      </c>
      <c r="B38" s="9">
        <v>42189</v>
      </c>
      <c r="C38" s="9">
        <v>46176.9</v>
      </c>
      <c r="D38" s="9">
        <v>46179.3</v>
      </c>
      <c r="E38" s="20">
        <v>46175.9</v>
      </c>
      <c r="F38" s="9">
        <v>46180.7</v>
      </c>
      <c r="G38" s="9">
        <v>46161.2</v>
      </c>
      <c r="H38" s="9">
        <v>50865.1</v>
      </c>
      <c r="I38" s="9">
        <v>49576.7</v>
      </c>
      <c r="J38" s="9">
        <v>43390.9</v>
      </c>
    </row>
    <row r="39" spans="1:10" x14ac:dyDescent="0.35">
      <c r="A39" s="8">
        <v>2043</v>
      </c>
      <c r="B39" s="9">
        <v>42288.800000000003</v>
      </c>
      <c r="C39" s="9">
        <v>46505.599999999999</v>
      </c>
      <c r="D39" s="9">
        <v>46508.2</v>
      </c>
      <c r="E39" s="20">
        <v>46504.6</v>
      </c>
      <c r="F39" s="9">
        <v>46509.5</v>
      </c>
      <c r="G39" s="9">
        <v>46488.3</v>
      </c>
      <c r="H39" s="9">
        <v>51493.2</v>
      </c>
      <c r="I39" s="9">
        <v>50144.7</v>
      </c>
      <c r="J39" s="9">
        <v>43539.6</v>
      </c>
    </row>
    <row r="40" spans="1:10" x14ac:dyDescent="0.35">
      <c r="A40" s="8">
        <v>2044</v>
      </c>
      <c r="B40" s="9">
        <v>42388.3</v>
      </c>
      <c r="C40" s="9">
        <v>46831.8</v>
      </c>
      <c r="D40" s="9">
        <v>46834.7</v>
      </c>
      <c r="E40" s="20">
        <v>46830.8</v>
      </c>
      <c r="F40" s="9">
        <v>46835.9</v>
      </c>
      <c r="G40" s="9">
        <v>46812.7</v>
      </c>
      <c r="H40" s="9">
        <v>52117.5</v>
      </c>
      <c r="I40" s="9">
        <v>50711.4</v>
      </c>
      <c r="J40" s="9">
        <v>43685</v>
      </c>
    </row>
    <row r="41" spans="1:10" x14ac:dyDescent="0.35">
      <c r="A41" s="8">
        <v>2045</v>
      </c>
      <c r="B41" s="9">
        <v>42484.4</v>
      </c>
      <c r="C41" s="9">
        <v>47156.2</v>
      </c>
      <c r="D41" s="9">
        <v>47159.3</v>
      </c>
      <c r="E41" s="20">
        <v>47155.3</v>
      </c>
      <c r="F41" s="9">
        <v>47160.5</v>
      </c>
      <c r="G41" s="9">
        <v>47135.199999999997</v>
      </c>
      <c r="H41" s="9">
        <v>52746.3</v>
      </c>
      <c r="I41" s="9">
        <v>51284.2</v>
      </c>
      <c r="J41" s="9">
        <v>43824.800000000003</v>
      </c>
    </row>
    <row r="42" spans="1:10" x14ac:dyDescent="0.35">
      <c r="A42" s="8">
        <v>2046</v>
      </c>
      <c r="B42" s="9">
        <v>42577</v>
      </c>
      <c r="C42" s="9">
        <v>47479.1</v>
      </c>
      <c r="D42" s="9">
        <v>47482.5</v>
      </c>
      <c r="E42" s="20">
        <v>47478.2</v>
      </c>
      <c r="F42" s="9">
        <v>47483.5</v>
      </c>
      <c r="G42" s="9">
        <v>47456.1</v>
      </c>
      <c r="H42" s="9">
        <v>53380.3</v>
      </c>
      <c r="I42" s="9">
        <v>51863.5</v>
      </c>
      <c r="J42" s="9">
        <v>43958.9</v>
      </c>
    </row>
    <row r="43" spans="1:10" x14ac:dyDescent="0.35">
      <c r="A43" s="8">
        <v>2047</v>
      </c>
      <c r="B43" s="9">
        <v>42666.5</v>
      </c>
      <c r="C43" s="9">
        <v>47800.800000000003</v>
      </c>
      <c r="D43" s="9">
        <v>47804.5</v>
      </c>
      <c r="E43" s="20">
        <v>47799.9</v>
      </c>
      <c r="F43" s="9">
        <v>47805.4</v>
      </c>
      <c r="G43" s="9">
        <v>47775.7</v>
      </c>
      <c r="H43" s="9">
        <v>54019.9</v>
      </c>
      <c r="I43" s="9">
        <v>52450</v>
      </c>
      <c r="J43" s="9">
        <v>44087.6</v>
      </c>
    </row>
    <row r="44" spans="1:10" x14ac:dyDescent="0.35">
      <c r="A44" s="8">
        <v>2048</v>
      </c>
      <c r="B44" s="9">
        <v>42752.9</v>
      </c>
      <c r="C44" s="9">
        <v>48121.7</v>
      </c>
      <c r="D44" s="9">
        <v>48125.7</v>
      </c>
      <c r="E44" s="20">
        <v>48120.800000000003</v>
      </c>
      <c r="F44" s="9">
        <v>48126.5</v>
      </c>
      <c r="G44" s="9">
        <v>48094.400000000001</v>
      </c>
      <c r="H44" s="9">
        <v>54665.8</v>
      </c>
      <c r="I44" s="9">
        <v>53044.3</v>
      </c>
      <c r="J44" s="9">
        <v>44211.1</v>
      </c>
    </row>
    <row r="45" spans="1:10" x14ac:dyDescent="0.35">
      <c r="A45" s="8">
        <v>2049</v>
      </c>
      <c r="B45" s="9">
        <v>42836.6</v>
      </c>
      <c r="C45" s="9">
        <v>48442.3</v>
      </c>
      <c r="D45" s="9">
        <v>48446.5</v>
      </c>
      <c r="E45" s="20">
        <v>48441.3</v>
      </c>
      <c r="F45" s="9">
        <v>48447.199999999997</v>
      </c>
      <c r="G45" s="9">
        <v>48412.7</v>
      </c>
      <c r="H45" s="9">
        <v>55319.1</v>
      </c>
      <c r="I45" s="9">
        <v>53647.3</v>
      </c>
      <c r="J45" s="9">
        <v>44329.7</v>
      </c>
    </row>
    <row r="46" spans="1:10" x14ac:dyDescent="0.35">
      <c r="A46" s="8">
        <v>2050</v>
      </c>
      <c r="B46" s="9">
        <v>42917.8</v>
      </c>
      <c r="C46" s="9">
        <v>48763.1</v>
      </c>
      <c r="D46" s="9">
        <v>48767.7</v>
      </c>
      <c r="E46" s="20">
        <v>48762.1</v>
      </c>
      <c r="F46" s="9">
        <v>48768.2</v>
      </c>
      <c r="G46" s="9">
        <v>48731.1</v>
      </c>
      <c r="H46" s="9">
        <v>55980.4</v>
      </c>
      <c r="I46" s="9">
        <v>54259.6</v>
      </c>
      <c r="J46" s="9">
        <v>44443.8</v>
      </c>
    </row>
    <row r="47" spans="1:10" x14ac:dyDescent="0.35">
      <c r="A47" s="8">
        <v>2051</v>
      </c>
      <c r="B47" s="9">
        <v>42996.9</v>
      </c>
      <c r="C47" s="9">
        <v>49084.7</v>
      </c>
      <c r="D47" s="9">
        <v>49089.599999999999</v>
      </c>
      <c r="E47" s="20">
        <v>49083.8</v>
      </c>
      <c r="F47" s="9">
        <v>49090.1</v>
      </c>
      <c r="G47" s="9">
        <v>49050.3</v>
      </c>
      <c r="H47" s="9">
        <v>56650.8</v>
      </c>
      <c r="I47" s="9">
        <v>54882.1</v>
      </c>
      <c r="J47" s="9">
        <v>44553.8</v>
      </c>
    </row>
    <row r="48" spans="1:10" x14ac:dyDescent="0.35">
      <c r="A48" s="8">
        <v>2052</v>
      </c>
      <c r="B48" s="9">
        <v>43074.3</v>
      </c>
      <c r="C48" s="9">
        <v>49407.9</v>
      </c>
      <c r="D48" s="9">
        <v>49413.1</v>
      </c>
      <c r="E48" s="20">
        <v>49406.9</v>
      </c>
      <c r="F48" s="9">
        <v>49413.4</v>
      </c>
      <c r="G48" s="9">
        <v>49370.8</v>
      </c>
      <c r="H48" s="9">
        <v>57331.4</v>
      </c>
      <c r="I48" s="9">
        <v>55515.8</v>
      </c>
      <c r="J48" s="9">
        <v>44660.4</v>
      </c>
    </row>
    <row r="49" spans="1:10" x14ac:dyDescent="0.35">
      <c r="A49" s="8">
        <v>2053</v>
      </c>
      <c r="B49" s="9">
        <v>43150.400000000001</v>
      </c>
      <c r="C49" s="9">
        <v>49733.2</v>
      </c>
      <c r="D49" s="9">
        <v>49738.7</v>
      </c>
      <c r="E49" s="20">
        <v>49732.2</v>
      </c>
      <c r="F49" s="9">
        <v>49738.9</v>
      </c>
      <c r="G49" s="9">
        <v>49693.3</v>
      </c>
      <c r="H49" s="9">
        <v>58023</v>
      </c>
      <c r="I49" s="9">
        <v>56161.3</v>
      </c>
      <c r="J49" s="9">
        <v>44764.1</v>
      </c>
    </row>
    <row r="50" spans="1:10" x14ac:dyDescent="0.35">
      <c r="A50" s="8">
        <v>2054</v>
      </c>
      <c r="B50" s="9">
        <v>43225.9</v>
      </c>
      <c r="C50" s="9">
        <v>50061.4</v>
      </c>
      <c r="D50" s="9">
        <v>50067.199999999997</v>
      </c>
      <c r="E50" s="20">
        <v>50060.4</v>
      </c>
      <c r="F50" s="9">
        <v>50067.4</v>
      </c>
      <c r="G50" s="9">
        <v>50018.7</v>
      </c>
      <c r="H50" s="9">
        <v>58726.7</v>
      </c>
      <c r="I50" s="9">
        <v>56819.5</v>
      </c>
      <c r="J50" s="9">
        <v>44865.7</v>
      </c>
    </row>
    <row r="51" spans="1:10" x14ac:dyDescent="0.35">
      <c r="A51" s="8">
        <v>2055</v>
      </c>
      <c r="B51" s="9">
        <v>43301.1</v>
      </c>
      <c r="C51" s="9">
        <v>50393.2</v>
      </c>
      <c r="D51" s="9">
        <v>50399.4</v>
      </c>
      <c r="E51" s="20">
        <v>50392.2</v>
      </c>
      <c r="F51" s="9">
        <v>50399.5</v>
      </c>
      <c r="G51" s="9">
        <v>50347.6</v>
      </c>
      <c r="H51" s="9">
        <v>59443.5</v>
      </c>
      <c r="I51" s="9">
        <v>57491.1</v>
      </c>
      <c r="J51" s="9">
        <v>44965.9</v>
      </c>
    </row>
    <row r="52" spans="1:10" x14ac:dyDescent="0.35">
      <c r="A52" s="8">
        <v>2056</v>
      </c>
      <c r="B52" s="9">
        <v>43376.5</v>
      </c>
      <c r="C52" s="9">
        <v>50729.2</v>
      </c>
      <c r="D52" s="9">
        <v>50735.8</v>
      </c>
      <c r="E52" s="20">
        <v>50728.2</v>
      </c>
      <c r="F52" s="9">
        <v>50735.8</v>
      </c>
      <c r="G52" s="9">
        <v>50680.5</v>
      </c>
      <c r="H52" s="9">
        <v>60174.2</v>
      </c>
      <c r="I52" s="9">
        <v>58176.5</v>
      </c>
      <c r="J52" s="9">
        <v>45065.5</v>
      </c>
    </row>
    <row r="53" spans="1:10" x14ac:dyDescent="0.35">
      <c r="A53" s="8">
        <v>2057</v>
      </c>
      <c r="B53" s="9">
        <v>43452.6</v>
      </c>
      <c r="C53" s="9">
        <v>51070</v>
      </c>
      <c r="D53" s="9">
        <v>51076.9</v>
      </c>
      <c r="E53" s="20">
        <v>51069</v>
      </c>
      <c r="F53" s="9">
        <v>51076.9</v>
      </c>
      <c r="G53" s="9">
        <v>51018.2</v>
      </c>
      <c r="H53" s="9">
        <v>60919.5</v>
      </c>
      <c r="I53" s="9">
        <v>58876.3</v>
      </c>
      <c r="J53" s="9">
        <v>45165.1</v>
      </c>
    </row>
    <row r="54" spans="1:10" x14ac:dyDescent="0.35">
      <c r="A54" s="8">
        <v>2058</v>
      </c>
      <c r="B54" s="9">
        <v>43529.7</v>
      </c>
      <c r="C54" s="9">
        <v>51416</v>
      </c>
      <c r="D54" s="9">
        <v>51423.4</v>
      </c>
      <c r="E54" s="20">
        <v>51415.1</v>
      </c>
      <c r="F54" s="9">
        <v>51423.3</v>
      </c>
      <c r="G54" s="9">
        <v>51360.9</v>
      </c>
      <c r="H54" s="9">
        <v>61680.1</v>
      </c>
      <c r="I54" s="9">
        <v>59590.8</v>
      </c>
      <c r="J54" s="9">
        <v>45265.3</v>
      </c>
    </row>
    <row r="55" spans="1:10" x14ac:dyDescent="0.35">
      <c r="A55" s="8">
        <v>2059</v>
      </c>
      <c r="B55" s="9">
        <v>43608</v>
      </c>
      <c r="C55" s="9">
        <v>51767.6</v>
      </c>
      <c r="D55" s="9">
        <v>51775.4</v>
      </c>
      <c r="E55" s="20">
        <v>51766.7</v>
      </c>
      <c r="F55" s="9">
        <v>51775.199999999997</v>
      </c>
      <c r="G55" s="9">
        <v>51709.1</v>
      </c>
      <c r="H55" s="9">
        <v>62456.5</v>
      </c>
      <c r="I55" s="9">
        <v>60320.3</v>
      </c>
      <c r="J55" s="9">
        <v>45366.6</v>
      </c>
    </row>
    <row r="56" spans="1:10" x14ac:dyDescent="0.35">
      <c r="A56" s="8">
        <v>2060</v>
      </c>
      <c r="B56" s="9">
        <v>43687.6</v>
      </c>
      <c r="C56" s="9">
        <v>52125</v>
      </c>
      <c r="D56" s="9">
        <v>52133.2</v>
      </c>
      <c r="E56" s="20">
        <v>52124.1</v>
      </c>
      <c r="F56" s="9">
        <v>52133</v>
      </c>
      <c r="G56" s="9">
        <v>52063</v>
      </c>
      <c r="H56" s="9">
        <v>63249</v>
      </c>
      <c r="I56" s="9">
        <v>61064.7</v>
      </c>
      <c r="J56" s="9">
        <v>45469.4</v>
      </c>
    </row>
    <row r="57" spans="1:10" x14ac:dyDescent="0.35">
      <c r="A57" s="8">
        <v>2061</v>
      </c>
      <c r="B57" s="9">
        <v>43768.5</v>
      </c>
      <c r="C57" s="9">
        <v>52488.2</v>
      </c>
      <c r="D57" s="9">
        <v>52496.800000000003</v>
      </c>
      <c r="E57" s="20">
        <v>52487.4</v>
      </c>
      <c r="F57" s="9">
        <v>52496.6</v>
      </c>
      <c r="G57" s="9">
        <v>52422.5</v>
      </c>
      <c r="H57" s="9">
        <v>64057.9</v>
      </c>
      <c r="I57" s="9">
        <v>61824</v>
      </c>
      <c r="J57" s="9">
        <v>45573.9</v>
      </c>
    </row>
    <row r="58" spans="1:10" x14ac:dyDescent="0.35">
      <c r="A58" s="8">
        <v>2062</v>
      </c>
      <c r="B58" s="9">
        <v>43850.7</v>
      </c>
      <c r="C58" s="9">
        <v>52857.2</v>
      </c>
      <c r="D58" s="9">
        <v>52866.3</v>
      </c>
      <c r="E58" s="20">
        <v>52856.5</v>
      </c>
      <c r="F58" s="9">
        <v>52866.1</v>
      </c>
      <c r="G58" s="9">
        <v>52787.8</v>
      </c>
      <c r="H58" s="9">
        <v>64883.1</v>
      </c>
      <c r="I58" s="9">
        <v>62598.3</v>
      </c>
      <c r="J58" s="9">
        <v>45680.2</v>
      </c>
    </row>
    <row r="59" spans="1:10" x14ac:dyDescent="0.35">
      <c r="A59" s="8">
        <v>2063</v>
      </c>
      <c r="B59" s="9">
        <v>43934</v>
      </c>
      <c r="C59" s="9">
        <v>53231.9</v>
      </c>
      <c r="D59" s="9">
        <v>53241.4</v>
      </c>
      <c r="E59" s="20">
        <v>53231.199999999997</v>
      </c>
      <c r="F59" s="9">
        <v>53241.2</v>
      </c>
      <c r="G59" s="9">
        <v>53158.5</v>
      </c>
      <c r="H59" s="9">
        <v>65724.800000000003</v>
      </c>
      <c r="I59" s="9">
        <v>63387.1</v>
      </c>
      <c r="J59" s="9">
        <v>45788.1</v>
      </c>
    </row>
    <row r="60" spans="1:10" x14ac:dyDescent="0.35">
      <c r="A60" s="8">
        <v>2064</v>
      </c>
      <c r="B60" s="9">
        <v>44018.1</v>
      </c>
      <c r="C60" s="9">
        <v>53611.9</v>
      </c>
      <c r="D60" s="9">
        <v>53622</v>
      </c>
      <c r="E60" s="20">
        <v>53611.3</v>
      </c>
      <c r="F60" s="9">
        <v>53621.7</v>
      </c>
      <c r="G60" s="9">
        <v>53534.5</v>
      </c>
      <c r="H60" s="9">
        <v>66582.7</v>
      </c>
      <c r="I60" s="9">
        <v>64190.400000000001</v>
      </c>
      <c r="J60" s="9">
        <v>45897.7</v>
      </c>
    </row>
    <row r="61" spans="1:10" x14ac:dyDescent="0.35">
      <c r="A61" s="8">
        <v>2065</v>
      </c>
      <c r="B61" s="9">
        <v>44102.7</v>
      </c>
      <c r="C61" s="9">
        <v>53997</v>
      </c>
      <c r="D61" s="9">
        <v>54007.5</v>
      </c>
      <c r="E61" s="20">
        <v>53996.5</v>
      </c>
      <c r="F61" s="9">
        <v>54007.199999999997</v>
      </c>
      <c r="G61" s="9">
        <v>53915.3</v>
      </c>
      <c r="H61" s="9">
        <v>67456.600000000006</v>
      </c>
      <c r="I61" s="9">
        <v>65007.8</v>
      </c>
      <c r="J61" s="9">
        <v>46008.4</v>
      </c>
    </row>
    <row r="62" spans="1:10" x14ac:dyDescent="0.35">
      <c r="A62" s="8">
        <v>2066</v>
      </c>
      <c r="B62" s="9">
        <v>44187.5</v>
      </c>
      <c r="C62" s="9">
        <v>54386.7</v>
      </c>
      <c r="D62" s="9">
        <v>54397.7</v>
      </c>
      <c r="E62" s="20">
        <v>54386.3</v>
      </c>
      <c r="F62" s="9">
        <v>54397.3</v>
      </c>
      <c r="G62" s="9">
        <v>54300.6</v>
      </c>
      <c r="H62" s="9">
        <v>68346.2</v>
      </c>
      <c r="I62" s="9">
        <v>65839</v>
      </c>
      <c r="J62" s="9">
        <v>46120.1</v>
      </c>
    </row>
    <row r="63" spans="1:10" x14ac:dyDescent="0.35">
      <c r="A63" s="8">
        <v>2067</v>
      </c>
      <c r="B63" s="9">
        <v>44272.1</v>
      </c>
      <c r="C63" s="9">
        <v>54780.6</v>
      </c>
      <c r="D63" s="9">
        <v>54792.2</v>
      </c>
      <c r="E63" s="20">
        <v>54780.3</v>
      </c>
      <c r="F63" s="9">
        <v>54791.7</v>
      </c>
      <c r="G63" s="9">
        <v>54690</v>
      </c>
      <c r="H63" s="9">
        <v>69251.100000000006</v>
      </c>
      <c r="I63" s="9">
        <v>66683.7</v>
      </c>
      <c r="J63" s="9">
        <v>46232.2</v>
      </c>
    </row>
    <row r="64" spans="1:10" x14ac:dyDescent="0.35">
      <c r="A64" s="8">
        <v>2068</v>
      </c>
      <c r="B64" s="9">
        <v>44356.3</v>
      </c>
      <c r="C64" s="9">
        <v>55178.3</v>
      </c>
      <c r="D64" s="9">
        <v>55190.400000000001</v>
      </c>
      <c r="E64" s="20">
        <v>55178.1</v>
      </c>
      <c r="F64" s="9">
        <v>55189.9</v>
      </c>
      <c r="G64" s="9">
        <v>55083</v>
      </c>
      <c r="H64" s="9">
        <v>70171.100000000006</v>
      </c>
      <c r="I64" s="9">
        <v>67541.600000000006</v>
      </c>
      <c r="J64" s="9">
        <v>46344.3</v>
      </c>
    </row>
    <row r="65" spans="1:10" x14ac:dyDescent="0.35">
      <c r="A65" s="8"/>
      <c r="B65" s="8"/>
      <c r="C65" s="8"/>
      <c r="D65" s="8"/>
      <c r="E65" s="8"/>
      <c r="F65" s="8"/>
      <c r="G65" s="8"/>
      <c r="H65" s="8"/>
      <c r="I65" s="8"/>
      <c r="J65" s="8"/>
    </row>
    <row r="66" spans="1:10" x14ac:dyDescent="0.35">
      <c r="A66" s="8"/>
      <c r="B66" s="8"/>
      <c r="C66" s="8"/>
      <c r="D66" s="8"/>
      <c r="E66" s="8"/>
      <c r="F66" s="8"/>
      <c r="G66" s="8"/>
      <c r="H66" s="8"/>
      <c r="I66" s="8"/>
      <c r="J66" s="8"/>
    </row>
    <row r="67" spans="1:10" x14ac:dyDescent="0.35">
      <c r="A67" s="8"/>
      <c r="B67" s="8"/>
      <c r="C67" s="8"/>
      <c r="D67" s="8"/>
      <c r="E67" s="8"/>
      <c r="F67" s="8"/>
      <c r="G67" s="8"/>
      <c r="H67" s="8"/>
      <c r="I67" s="8"/>
      <c r="J67" s="8"/>
    </row>
    <row r="68" spans="1:10" x14ac:dyDescent="0.35">
      <c r="A68" s="8"/>
      <c r="B68" s="8"/>
      <c r="C68" s="8"/>
      <c r="D68" s="8"/>
      <c r="E68" s="8"/>
      <c r="F68" s="8"/>
      <c r="G68" s="8"/>
      <c r="H68" s="8"/>
      <c r="I68" s="8"/>
      <c r="J68" s="8"/>
    </row>
    <row r="69" spans="1:10" x14ac:dyDescent="0.35">
      <c r="A69" s="8" t="s">
        <v>59</v>
      </c>
      <c r="B69" s="8"/>
      <c r="C69" s="8"/>
      <c r="D69" s="8"/>
      <c r="E69" s="8"/>
      <c r="F69" s="8"/>
      <c r="G69" s="8"/>
      <c r="H69" s="8"/>
      <c r="I69" s="8"/>
      <c r="J69" s="8"/>
    </row>
    <row r="70" spans="1:10" x14ac:dyDescent="0.35">
      <c r="A70" s="8">
        <v>1</v>
      </c>
      <c r="B70" s="8" t="s">
        <v>92</v>
      </c>
      <c r="C70" s="8"/>
      <c r="D70" s="8"/>
      <c r="E70" s="8"/>
      <c r="F70" s="8"/>
      <c r="G70" s="8"/>
      <c r="H70" s="8"/>
      <c r="I70" s="8"/>
      <c r="J70" s="8"/>
    </row>
    <row r="71" spans="1:10" x14ac:dyDescent="0.35">
      <c r="A71" s="8">
        <v>2</v>
      </c>
      <c r="B71" s="8" t="s">
        <v>93</v>
      </c>
      <c r="C71" s="8"/>
      <c r="D71" s="8"/>
      <c r="E71" s="8"/>
      <c r="F71" s="8"/>
      <c r="G71" s="8"/>
      <c r="H71" s="8"/>
      <c r="I71" s="8"/>
      <c r="J71" s="8"/>
    </row>
    <row r="72" spans="1:10" x14ac:dyDescent="0.35">
      <c r="A72" s="8">
        <v>3</v>
      </c>
      <c r="B72" s="8" t="s">
        <v>94</v>
      </c>
      <c r="C72" s="8"/>
      <c r="D72" s="8"/>
      <c r="E72" s="8"/>
      <c r="F72" s="8"/>
      <c r="G72" s="8"/>
      <c r="H72" s="8"/>
      <c r="I72" s="8"/>
      <c r="J72" s="8"/>
    </row>
    <row r="73" spans="1:10" x14ac:dyDescent="0.35">
      <c r="A73" s="8">
        <v>4</v>
      </c>
      <c r="B73" s="8" t="s">
        <v>95</v>
      </c>
      <c r="C73" s="8"/>
      <c r="D73" s="8"/>
      <c r="E73" s="8"/>
      <c r="F73" s="8"/>
      <c r="G73" s="8"/>
      <c r="H73" s="8"/>
      <c r="I73" s="8"/>
      <c r="J73" s="8"/>
    </row>
    <row r="74" spans="1:10" x14ac:dyDescent="0.35">
      <c r="A74" s="8">
        <v>5</v>
      </c>
      <c r="B74" s="8" t="s">
        <v>96</v>
      </c>
      <c r="C74" s="8"/>
      <c r="D74" s="8"/>
      <c r="E74" s="8"/>
      <c r="F74" s="8"/>
      <c r="G74" s="8"/>
      <c r="H74" s="8"/>
      <c r="I74" s="8"/>
      <c r="J74" s="8"/>
    </row>
    <row r="75" spans="1:10" x14ac:dyDescent="0.35">
      <c r="A75" s="8">
        <v>6</v>
      </c>
      <c r="B75" s="8" t="s">
        <v>97</v>
      </c>
      <c r="C75" s="8"/>
      <c r="D75" s="8"/>
      <c r="E75" s="8"/>
      <c r="F75" s="8"/>
      <c r="G75" s="8"/>
      <c r="H75" s="8"/>
      <c r="I75" s="8"/>
      <c r="J75" s="8"/>
    </row>
    <row r="76" spans="1:10" x14ac:dyDescent="0.35">
      <c r="A76" s="8">
        <v>7</v>
      </c>
      <c r="B76" s="8" t="s">
        <v>98</v>
      </c>
      <c r="C76" s="8"/>
      <c r="D76" s="8"/>
      <c r="E76" s="8"/>
      <c r="F76" s="8"/>
      <c r="G76" s="8"/>
      <c r="H76" s="8"/>
      <c r="I76" s="8"/>
      <c r="J76" s="8"/>
    </row>
    <row r="77" spans="1:10" x14ac:dyDescent="0.35">
      <c r="A77" s="8">
        <v>8</v>
      </c>
      <c r="B77" s="8" t="s">
        <v>99</v>
      </c>
      <c r="C77" s="8"/>
      <c r="D77" s="8"/>
      <c r="E77" s="8"/>
      <c r="F77" s="8"/>
      <c r="G77" s="8"/>
      <c r="H77" s="8"/>
      <c r="I77" s="8"/>
      <c r="J77" s="8"/>
    </row>
    <row r="78" spans="1:10" x14ac:dyDescent="0.35">
      <c r="A78" s="8">
        <v>9</v>
      </c>
      <c r="B78" s="8" t="s">
        <v>100</v>
      </c>
      <c r="C78" s="8"/>
      <c r="D78" s="8"/>
      <c r="E78" s="8"/>
      <c r="F78" s="8"/>
      <c r="G78" s="8"/>
      <c r="H78" s="8"/>
      <c r="I78" s="8"/>
      <c r="J78" s="8"/>
    </row>
    <row r="79" spans="1:10" x14ac:dyDescent="0.35">
      <c r="A79" s="8">
        <v>10</v>
      </c>
      <c r="B79" s="8" t="s">
        <v>101</v>
      </c>
      <c r="C79" s="8"/>
      <c r="D79" s="8"/>
      <c r="E79" s="8"/>
      <c r="F79" s="8"/>
      <c r="G79" s="8"/>
      <c r="H79" s="8"/>
      <c r="I79" s="8"/>
      <c r="J79" s="8"/>
    </row>
    <row r="80" spans="1:10" x14ac:dyDescent="0.35">
      <c r="A80" s="8">
        <v>11</v>
      </c>
      <c r="B80" s="8" t="s">
        <v>102</v>
      </c>
      <c r="C80" s="8"/>
      <c r="D80" s="8"/>
      <c r="E80" s="8"/>
      <c r="F80" s="8"/>
      <c r="G80" s="8"/>
      <c r="H80" s="8"/>
      <c r="I80" s="8"/>
      <c r="J80" s="8"/>
    </row>
    <row r="81" spans="1:10" x14ac:dyDescent="0.35">
      <c r="A81" s="8"/>
      <c r="B81" s="8"/>
      <c r="C81" s="8"/>
      <c r="D81" s="8"/>
      <c r="E81" s="8"/>
      <c r="F81" s="8"/>
      <c r="G81" s="8"/>
      <c r="H81" s="8"/>
      <c r="I81" s="8"/>
      <c r="J81" s="8"/>
    </row>
    <row r="82" spans="1:10" x14ac:dyDescent="0.35">
      <c r="A82" s="8"/>
      <c r="B82" s="8"/>
      <c r="C82" s="8"/>
      <c r="D82" s="8"/>
      <c r="E82" s="8"/>
      <c r="F82" s="8"/>
      <c r="G82" s="8"/>
      <c r="H82" s="8"/>
      <c r="I82" s="8"/>
      <c r="J82" s="8"/>
    </row>
    <row r="83" spans="1:10" x14ac:dyDescent="0.35">
      <c r="A83" s="8"/>
      <c r="B83" s="8"/>
      <c r="C83" s="8"/>
      <c r="D83" s="8"/>
      <c r="E83" s="8"/>
      <c r="F83" s="8"/>
      <c r="G83" s="8"/>
      <c r="H83" s="8"/>
      <c r="I83" s="8"/>
      <c r="J83" s="8"/>
    </row>
    <row r="84" spans="1:10" x14ac:dyDescent="0.35">
      <c r="A84" s="8" t="s">
        <v>103</v>
      </c>
      <c r="B84" s="8"/>
      <c r="C84" s="8"/>
      <c r="D84" s="8"/>
      <c r="E84" s="8"/>
      <c r="F84" s="8"/>
      <c r="G84" s="8"/>
      <c r="H84" s="8"/>
      <c r="I84" s="8"/>
      <c r="J84" s="8"/>
    </row>
    <row r="85" spans="1:10" x14ac:dyDescent="0.35">
      <c r="A85" s="8" t="s">
        <v>104</v>
      </c>
      <c r="B85" s="8"/>
      <c r="C85" s="8"/>
      <c r="D85" s="8"/>
      <c r="E85" s="8"/>
      <c r="F85" s="8"/>
      <c r="G85" s="8"/>
      <c r="H85" s="8"/>
      <c r="I85" s="8"/>
      <c r="J85"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17719-D92A-4D71-9FCD-2F1038D2521C}">
  <dimension ref="A1:AJ27"/>
  <sheetViews>
    <sheetView workbookViewId="0">
      <selection activeCell="J16" sqref="J16"/>
    </sheetView>
  </sheetViews>
  <sheetFormatPr defaultRowHeight="14.5" x14ac:dyDescent="0.35"/>
  <cols>
    <col min="5" max="5" width="12.26953125" customWidth="1"/>
    <col min="6" max="36" width="12.7265625" style="17" customWidth="1"/>
  </cols>
  <sheetData>
    <row r="1" spans="1:36" x14ac:dyDescent="0.35">
      <c r="E1" s="8"/>
      <c r="F1" s="12">
        <v>2020</v>
      </c>
      <c r="G1" s="12">
        <v>2021</v>
      </c>
      <c r="H1" s="12">
        <v>2022</v>
      </c>
      <c r="I1" s="12">
        <v>2023</v>
      </c>
      <c r="J1" s="12">
        <v>2024</v>
      </c>
      <c r="K1" s="12">
        <v>2025</v>
      </c>
      <c r="L1" s="12">
        <v>2026</v>
      </c>
      <c r="M1" s="12">
        <v>2027</v>
      </c>
      <c r="N1" s="12">
        <v>2028</v>
      </c>
      <c r="O1" s="12">
        <v>2029</v>
      </c>
      <c r="P1" s="12">
        <v>2030</v>
      </c>
      <c r="Q1" s="12">
        <v>2031</v>
      </c>
      <c r="R1" s="12">
        <v>2032</v>
      </c>
      <c r="S1" s="12">
        <v>2033</v>
      </c>
      <c r="T1" s="12">
        <v>2034</v>
      </c>
      <c r="U1" s="12">
        <v>2035</v>
      </c>
      <c r="V1" s="12">
        <v>2036</v>
      </c>
      <c r="W1" s="12">
        <v>2037</v>
      </c>
      <c r="X1" s="12">
        <v>2038</v>
      </c>
      <c r="Y1" s="12">
        <v>2039</v>
      </c>
      <c r="Z1" s="12">
        <v>2040</v>
      </c>
      <c r="AA1" s="12">
        <v>2041</v>
      </c>
      <c r="AB1" s="12">
        <v>2042</v>
      </c>
      <c r="AC1" s="12">
        <v>2043</v>
      </c>
      <c r="AD1" s="12">
        <v>2044</v>
      </c>
      <c r="AE1" s="12">
        <v>2045</v>
      </c>
      <c r="AF1" s="12">
        <v>2046</v>
      </c>
      <c r="AG1" s="12">
        <v>2047</v>
      </c>
      <c r="AH1" s="12">
        <v>2048</v>
      </c>
      <c r="AI1" s="12">
        <v>2049</v>
      </c>
      <c r="AJ1" s="12">
        <v>2050</v>
      </c>
    </row>
    <row r="2" spans="1:36" x14ac:dyDescent="0.35">
      <c r="B2" s="8"/>
      <c r="C2" s="8"/>
      <c r="D2" s="8"/>
      <c r="E2" s="9" t="s">
        <v>105</v>
      </c>
      <c r="F2" s="13">
        <v>37873700</v>
      </c>
      <c r="G2" s="13">
        <v>38284500</v>
      </c>
      <c r="H2" s="13">
        <v>38694300</v>
      </c>
      <c r="I2" s="13">
        <v>39102500</v>
      </c>
      <c r="J2" s="13">
        <v>39509000</v>
      </c>
      <c r="K2" s="13">
        <v>39913200</v>
      </c>
      <c r="L2" s="13">
        <v>40314900</v>
      </c>
      <c r="M2" s="13">
        <v>40713500</v>
      </c>
      <c r="N2" s="13">
        <v>41108800</v>
      </c>
      <c r="O2" s="13">
        <v>41500200</v>
      </c>
      <c r="P2" s="13">
        <v>41887500</v>
      </c>
      <c r="Q2" s="13">
        <v>42270400</v>
      </c>
      <c r="R2" s="13">
        <v>42648600</v>
      </c>
      <c r="S2" s="13">
        <v>43022100</v>
      </c>
      <c r="T2" s="13">
        <v>43390700</v>
      </c>
      <c r="U2" s="13">
        <v>43754600</v>
      </c>
      <c r="V2" s="13">
        <v>44113900</v>
      </c>
      <c r="W2" s="13">
        <v>44468500</v>
      </c>
      <c r="X2" s="13">
        <v>44818600</v>
      </c>
      <c r="Y2" s="13">
        <v>45164400</v>
      </c>
      <c r="Z2" s="13">
        <v>45505800</v>
      </c>
      <c r="AA2" s="13">
        <v>45843000</v>
      </c>
      <c r="AB2" s="13">
        <v>46175900</v>
      </c>
      <c r="AC2" s="13">
        <v>46504600</v>
      </c>
      <c r="AD2" s="13">
        <v>46830800</v>
      </c>
      <c r="AE2" s="13">
        <v>47155300</v>
      </c>
      <c r="AF2" s="13">
        <v>47478200</v>
      </c>
      <c r="AG2" s="13">
        <v>47799900</v>
      </c>
      <c r="AH2" s="13">
        <v>48120800</v>
      </c>
      <c r="AI2" s="13">
        <v>48441300</v>
      </c>
      <c r="AJ2" s="13">
        <v>48762100</v>
      </c>
    </row>
    <row r="3" spans="1:36" x14ac:dyDescent="0.35">
      <c r="A3" t="s">
        <v>106</v>
      </c>
      <c r="E3" t="s">
        <v>107</v>
      </c>
      <c r="F3" s="14">
        <f>'totals by age'!G26</f>
        <v>307132</v>
      </c>
      <c r="G3" s="14">
        <f>$F$4*G2</f>
        <v>310463.33086020109</v>
      </c>
      <c r="H3" s="14">
        <f t="shared" ref="H3:AJ3" si="0">$F$4*H2</f>
        <v>313786.55234635115</v>
      </c>
      <c r="I3" s="14">
        <f t="shared" si="0"/>
        <v>317096.79883401934</v>
      </c>
      <c r="J3" s="14">
        <f t="shared" si="0"/>
        <v>320393.25938580069</v>
      </c>
      <c r="K3" s="14">
        <f t="shared" si="0"/>
        <v>323671.06837726443</v>
      </c>
      <c r="L3" s="14">
        <f t="shared" si="0"/>
        <v>326928.60393360036</v>
      </c>
      <c r="M3" s="14">
        <f t="shared" si="0"/>
        <v>330161.00043037778</v>
      </c>
      <c r="N3" s="14">
        <f t="shared" si="0"/>
        <v>333366.63599278656</v>
      </c>
      <c r="O3" s="14">
        <f t="shared" si="0"/>
        <v>336540.64499639592</v>
      </c>
      <c r="P3" s="14">
        <f t="shared" si="0"/>
        <v>339681.40556639567</v>
      </c>
      <c r="Q3" s="14">
        <f t="shared" si="0"/>
        <v>342786.48489057046</v>
      </c>
      <c r="R3" s="14">
        <f t="shared" si="0"/>
        <v>345853.45015670505</v>
      </c>
      <c r="S3" s="14">
        <f t="shared" si="0"/>
        <v>348882.30136479932</v>
      </c>
      <c r="T3" s="14">
        <f t="shared" si="0"/>
        <v>351871.41664004308</v>
      </c>
      <c r="U3" s="14">
        <f t="shared" si="0"/>
        <v>354822.41785724659</v>
      </c>
      <c r="V3" s="14">
        <f t="shared" si="0"/>
        <v>357736.11595381488</v>
      </c>
      <c r="W3" s="14">
        <f t="shared" si="0"/>
        <v>360611.69999234297</v>
      </c>
      <c r="X3" s="14">
        <f t="shared" si="0"/>
        <v>363450.79184764094</v>
      </c>
      <c r="Y3" s="14">
        <f t="shared" si="0"/>
        <v>366255.0133945191</v>
      </c>
      <c r="Z3" s="14">
        <f t="shared" si="0"/>
        <v>369023.55369557237</v>
      </c>
      <c r="AA3" s="14">
        <f t="shared" si="0"/>
        <v>371758.03462561086</v>
      </c>
      <c r="AB3" s="14">
        <f t="shared" si="0"/>
        <v>374457.64524722961</v>
      </c>
      <c r="AC3" s="14">
        <f t="shared" si="0"/>
        <v>377123.19649783359</v>
      </c>
      <c r="AD3" s="14">
        <f t="shared" si="0"/>
        <v>379768.47431330977</v>
      </c>
      <c r="AE3" s="14">
        <f t="shared" si="0"/>
        <v>382399.96619289898</v>
      </c>
      <c r="AF3" s="14">
        <f t="shared" si="0"/>
        <v>385018.48307400645</v>
      </c>
      <c r="AG3" s="14">
        <f t="shared" si="0"/>
        <v>387627.26870625262</v>
      </c>
      <c r="AH3" s="14">
        <f t="shared" si="0"/>
        <v>390229.56683925784</v>
      </c>
      <c r="AI3" s="14">
        <f t="shared" si="0"/>
        <v>392828.6212226426</v>
      </c>
      <c r="AJ3" s="14">
        <f t="shared" si="0"/>
        <v>395430.10841824271</v>
      </c>
    </row>
    <row r="4" spans="1:36" x14ac:dyDescent="0.35">
      <c r="B4" t="s">
        <v>108</v>
      </c>
      <c r="C4" t="s">
        <v>109</v>
      </c>
      <c r="E4" t="s">
        <v>110</v>
      </c>
      <c r="F4" s="15">
        <f>F3/F2</f>
        <v>8.1093740511225462E-3</v>
      </c>
      <c r="G4" s="16"/>
    </row>
    <row r="5" spans="1:36" x14ac:dyDescent="0.35">
      <c r="A5" t="s">
        <v>111</v>
      </c>
      <c r="B5">
        <f>'totals by age'!C27</f>
        <v>0.52387572770014201</v>
      </c>
      <c r="C5">
        <f>'totals by age'!E27</f>
        <v>0.47612427229985804</v>
      </c>
      <c r="F5" s="15"/>
      <c r="G5" s="16"/>
    </row>
    <row r="6" spans="1:36" x14ac:dyDescent="0.35">
      <c r="A6" t="s">
        <v>32</v>
      </c>
      <c r="B6">
        <f>'totals by age'!C5</f>
        <v>5.6132216766732216E-3</v>
      </c>
      <c r="C6">
        <f>'totals by age'!E5</f>
        <v>3.8615318494979356E-3</v>
      </c>
      <c r="E6" t="s">
        <v>108</v>
      </c>
      <c r="F6" s="14">
        <f>F3*$B$5</f>
        <v>160899.00000000003</v>
      </c>
      <c r="G6" s="14">
        <f t="shared" ref="G6:AJ6" si="1">G3*$B$5</f>
        <v>162644.2033785978</v>
      </c>
      <c r="H6" s="14">
        <f t="shared" si="1"/>
        <v>164385.1584529634</v>
      </c>
      <c r="I6" s="14">
        <f t="shared" si="1"/>
        <v>166119.31624055741</v>
      </c>
      <c r="J6" s="14">
        <f t="shared" si="1"/>
        <v>167846.25191095669</v>
      </c>
      <c r="K6" s="14">
        <f t="shared" si="1"/>
        <v>169563.41648162183</v>
      </c>
      <c r="L6" s="14">
        <f t="shared" si="1"/>
        <v>171269.9602917064</v>
      </c>
      <c r="M6" s="14">
        <f t="shared" si="1"/>
        <v>172963.33435867107</v>
      </c>
      <c r="N6" s="14">
        <f t="shared" si="1"/>
        <v>174642.68902166942</v>
      </c>
      <c r="O6" s="14">
        <f t="shared" si="1"/>
        <v>176305.47529816205</v>
      </c>
      <c r="P6" s="14">
        <f t="shared" si="1"/>
        <v>177950.84352730261</v>
      </c>
      <c r="Q6" s="14">
        <f t="shared" si="1"/>
        <v>179577.51921782133</v>
      </c>
      <c r="R6" s="14">
        <f t="shared" si="1"/>
        <v>181184.22787844864</v>
      </c>
      <c r="S6" s="14">
        <f t="shared" si="1"/>
        <v>182770.96950918451</v>
      </c>
      <c r="T6" s="14">
        <f t="shared" si="1"/>
        <v>184336.89444918244</v>
      </c>
      <c r="U6" s="14">
        <f t="shared" si="1"/>
        <v>185882.85235928893</v>
      </c>
      <c r="V6" s="14">
        <f t="shared" si="1"/>
        <v>187409.26806992714</v>
      </c>
      <c r="W6" s="14">
        <f t="shared" si="1"/>
        <v>188915.71675067398</v>
      </c>
      <c r="X6" s="14">
        <f t="shared" si="1"/>
        <v>190403.04806237575</v>
      </c>
      <c r="Y6" s="14">
        <f t="shared" si="1"/>
        <v>191872.11166587897</v>
      </c>
      <c r="Z6" s="14">
        <f t="shared" si="1"/>
        <v>193322.48273076041</v>
      </c>
      <c r="AA6" s="14">
        <f t="shared" si="1"/>
        <v>194755.01091786649</v>
      </c>
      <c r="AB6" s="14">
        <f t="shared" si="1"/>
        <v>196169.27139677404</v>
      </c>
      <c r="AC6" s="14">
        <f t="shared" si="1"/>
        <v>197565.68899790623</v>
      </c>
      <c r="AD6" s="14">
        <f t="shared" si="1"/>
        <v>198951.48583845785</v>
      </c>
      <c r="AE6" s="14">
        <f t="shared" si="1"/>
        <v>200330.06056181467</v>
      </c>
      <c r="AF6" s="14">
        <f t="shared" si="1"/>
        <v>201701.83799839995</v>
      </c>
      <c r="AG6" s="14">
        <f t="shared" si="1"/>
        <v>203068.51746990657</v>
      </c>
      <c r="AH6" s="14">
        <f t="shared" si="1"/>
        <v>204431.7982980274</v>
      </c>
      <c r="AI6" s="14">
        <f t="shared" si="1"/>
        <v>205793.37980445536</v>
      </c>
      <c r="AJ6" s="14">
        <f t="shared" si="1"/>
        <v>207156.23580215295</v>
      </c>
    </row>
    <row r="7" spans="1:36" x14ac:dyDescent="0.35">
      <c r="A7" t="s">
        <v>37</v>
      </c>
      <c r="B7">
        <f>'totals by age'!C9</f>
        <v>1.8334136462498211E-2</v>
      </c>
      <c r="C7">
        <f>'totals by age'!E9</f>
        <v>8.0942396103304125E-3</v>
      </c>
      <c r="E7" t="s">
        <v>109</v>
      </c>
      <c r="F7" s="14">
        <f>F3*$C$5</f>
        <v>146233</v>
      </c>
      <c r="G7" s="14">
        <f t="shared" ref="G7:AJ7" si="2">G3*$C$5</f>
        <v>147819.1274816033</v>
      </c>
      <c r="H7" s="14">
        <f t="shared" si="2"/>
        <v>149401.39389338775</v>
      </c>
      <c r="I7" s="14">
        <f t="shared" si="2"/>
        <v>150977.48259346193</v>
      </c>
      <c r="J7" s="14">
        <f t="shared" si="2"/>
        <v>152547.00747484402</v>
      </c>
      <c r="K7" s="14">
        <f t="shared" si="2"/>
        <v>154107.65189564263</v>
      </c>
      <c r="L7" s="14">
        <f t="shared" si="2"/>
        <v>155658.64364189398</v>
      </c>
      <c r="M7" s="14">
        <f t="shared" si="2"/>
        <v>157197.66607170674</v>
      </c>
      <c r="N7" s="14">
        <f t="shared" si="2"/>
        <v>158723.94697111717</v>
      </c>
      <c r="O7" s="14">
        <f t="shared" si="2"/>
        <v>160235.16969823386</v>
      </c>
      <c r="P7" s="14">
        <f t="shared" si="2"/>
        <v>161730.56203909309</v>
      </c>
      <c r="Q7" s="14">
        <f t="shared" si="2"/>
        <v>163208.96567274915</v>
      </c>
      <c r="R7" s="14">
        <f t="shared" si="2"/>
        <v>164669.22227825641</v>
      </c>
      <c r="S7" s="14">
        <f t="shared" si="2"/>
        <v>166111.33185561484</v>
      </c>
      <c r="T7" s="14">
        <f t="shared" si="2"/>
        <v>167534.52219086068</v>
      </c>
      <c r="U7" s="14">
        <f t="shared" si="2"/>
        <v>168939.56549795769</v>
      </c>
      <c r="V7" s="14">
        <f t="shared" si="2"/>
        <v>170326.84788388773</v>
      </c>
      <c r="W7" s="14">
        <f t="shared" si="2"/>
        <v>171695.98324166902</v>
      </c>
      <c r="X7" s="14">
        <f t="shared" si="2"/>
        <v>173047.74378526522</v>
      </c>
      <c r="Y7" s="14">
        <f t="shared" si="2"/>
        <v>174382.90172864016</v>
      </c>
      <c r="Z7" s="14">
        <f t="shared" si="2"/>
        <v>175701.07096481198</v>
      </c>
      <c r="AA7" s="14">
        <f t="shared" si="2"/>
        <v>177003.0237077444</v>
      </c>
      <c r="AB7" s="14">
        <f t="shared" si="2"/>
        <v>178288.37385045559</v>
      </c>
      <c r="AC7" s="14">
        <f t="shared" si="2"/>
        <v>179557.50749992739</v>
      </c>
      <c r="AD7" s="14">
        <f t="shared" si="2"/>
        <v>180816.98847485194</v>
      </c>
      <c r="AE7" s="14">
        <f t="shared" si="2"/>
        <v>182069.90563108434</v>
      </c>
      <c r="AF7" s="14">
        <f t="shared" si="2"/>
        <v>183316.64507560653</v>
      </c>
      <c r="AG7" s="14">
        <f t="shared" si="2"/>
        <v>184558.75123634606</v>
      </c>
      <c r="AH7" s="14">
        <f t="shared" si="2"/>
        <v>185797.76854123044</v>
      </c>
      <c r="AI7" s="14">
        <f t="shared" si="2"/>
        <v>187035.24141818727</v>
      </c>
      <c r="AJ7" s="14">
        <f t="shared" si="2"/>
        <v>188273.87261608979</v>
      </c>
    </row>
    <row r="8" spans="1:36" x14ac:dyDescent="0.35">
      <c r="A8" t="s">
        <v>42</v>
      </c>
      <c r="B8">
        <f>'totals by age'!C13</f>
        <v>5.6946199028430775E-2</v>
      </c>
      <c r="C8">
        <f>'totals by age'!E13</f>
        <v>3.516403370537749E-2</v>
      </c>
      <c r="E8" t="s">
        <v>32</v>
      </c>
      <c r="F8" s="14">
        <f>($B6+$C6)*F$3</f>
        <v>2910</v>
      </c>
      <c r="G8" s="14">
        <f t="shared" ref="G8:AJ8" si="3">($B6+$C6)*G$3</f>
        <v>2941.5635388145333</v>
      </c>
      <c r="H8" s="14">
        <f t="shared" si="3"/>
        <v>2973.0502433086813</v>
      </c>
      <c r="I8" s="14">
        <f t="shared" si="3"/>
        <v>3004.4140128902109</v>
      </c>
      <c r="J8" s="14">
        <f t="shared" si="3"/>
        <v>3035.6471641270855</v>
      </c>
      <c r="K8" s="14">
        <f t="shared" si="3"/>
        <v>3066.7035964270722</v>
      </c>
      <c r="L8" s="14">
        <f t="shared" si="3"/>
        <v>3097.567942926094</v>
      </c>
      <c r="M8" s="14">
        <f t="shared" si="3"/>
        <v>3128.194103031919</v>
      </c>
      <c r="N8" s="14">
        <f t="shared" si="3"/>
        <v>3158.5667098804711</v>
      </c>
      <c r="O8" s="14">
        <f t="shared" si="3"/>
        <v>3188.6396628795178</v>
      </c>
      <c r="P8" s="14">
        <f t="shared" si="3"/>
        <v>3218.3975951649822</v>
      </c>
      <c r="Q8" s="14">
        <f t="shared" si="3"/>
        <v>3247.8174564407486</v>
      </c>
      <c r="R8" s="14">
        <f t="shared" si="3"/>
        <v>3276.8761964107021</v>
      </c>
      <c r="S8" s="14">
        <f t="shared" si="3"/>
        <v>3305.5738150748407</v>
      </c>
      <c r="T8" s="14">
        <f t="shared" si="3"/>
        <v>3333.8949455690886</v>
      </c>
      <c r="U8" s="14">
        <f t="shared" si="3"/>
        <v>3361.854954757523</v>
      </c>
      <c r="V8" s="14">
        <f t="shared" si="3"/>
        <v>3389.4615260721816</v>
      </c>
      <c r="W8" s="14">
        <f t="shared" si="3"/>
        <v>3416.7069760810273</v>
      </c>
      <c r="X8" s="14">
        <f t="shared" si="3"/>
        <v>3443.6066716481355</v>
      </c>
      <c r="Y8" s="14">
        <f t="shared" si="3"/>
        <v>3470.1759796375845</v>
      </c>
      <c r="Z8" s="14">
        <f t="shared" si="3"/>
        <v>3496.407216617336</v>
      </c>
      <c r="AA8" s="14">
        <f t="shared" si="3"/>
        <v>3522.3157494514658</v>
      </c>
      <c r="AB8" s="14">
        <f t="shared" si="3"/>
        <v>3547.8938947079373</v>
      </c>
      <c r="AC8" s="14">
        <f t="shared" si="3"/>
        <v>3573.1493358187872</v>
      </c>
      <c r="AD8" s="14">
        <f t="shared" si="3"/>
        <v>3598.2126911286723</v>
      </c>
      <c r="AE8" s="14">
        <f t="shared" si="3"/>
        <v>3623.145428093901</v>
      </c>
      <c r="AF8" s="14">
        <f t="shared" si="3"/>
        <v>3647.9552301465128</v>
      </c>
      <c r="AG8" s="14">
        <f t="shared" si="3"/>
        <v>3672.6728310146618</v>
      </c>
      <c r="AH8" s="14">
        <f t="shared" si="3"/>
        <v>3697.3289644265014</v>
      </c>
      <c r="AI8" s="14">
        <f t="shared" si="3"/>
        <v>3721.9543641101868</v>
      </c>
      <c r="AJ8" s="14">
        <f t="shared" si="3"/>
        <v>3746.6028140899884</v>
      </c>
    </row>
    <row r="9" spans="1:36" x14ac:dyDescent="0.35">
      <c r="A9" t="s">
        <v>47</v>
      </c>
      <c r="B9">
        <f>'totals by age'!C17</f>
        <v>0.21643137152755168</v>
      </c>
      <c r="C9">
        <f>'totals by age'!E17</f>
        <v>0.14941458395738641</v>
      </c>
      <c r="E9" t="s">
        <v>37</v>
      </c>
      <c r="F9" s="14">
        <f t="shared" ref="F9:AJ9" si="4">($B7+$C7)*F$3</f>
        <v>8117</v>
      </c>
      <c r="G9" s="14">
        <f t="shared" si="4"/>
        <v>8205.0416647964139</v>
      </c>
      <c r="H9" s="14">
        <f t="shared" si="4"/>
        <v>8292.8690120056926</v>
      </c>
      <c r="I9" s="14">
        <f t="shared" si="4"/>
        <v>8380.3534510755471</v>
      </c>
      <c r="J9" s="14">
        <f t="shared" si="4"/>
        <v>8467.4735502472686</v>
      </c>
      <c r="K9" s="14">
        <f t="shared" si="4"/>
        <v>8554.1007189685715</v>
      </c>
      <c r="L9" s="14">
        <f t="shared" si="4"/>
        <v>8640.1920937220293</v>
      </c>
      <c r="M9" s="14">
        <f t="shared" si="4"/>
        <v>8725.6190839553565</v>
      </c>
      <c r="N9" s="14">
        <f t="shared" si="4"/>
        <v>8810.3388261511282</v>
      </c>
      <c r="O9" s="14">
        <f t="shared" si="4"/>
        <v>8894.2227297570607</v>
      </c>
      <c r="P9" s="14">
        <f t="shared" si="4"/>
        <v>8977.2279312557257</v>
      </c>
      <c r="Q9" s="14">
        <f t="shared" si="4"/>
        <v>9059.2901353709822</v>
      </c>
      <c r="R9" s="14">
        <f t="shared" si="4"/>
        <v>9140.3450468266892</v>
      </c>
      <c r="S9" s="14">
        <f t="shared" si="4"/>
        <v>9220.3926656228468</v>
      </c>
      <c r="T9" s="14">
        <f t="shared" si="4"/>
        <v>9299.3901282420247</v>
      </c>
      <c r="U9" s="14">
        <f t="shared" si="4"/>
        <v>9377.380298201655</v>
      </c>
      <c r="V9" s="14">
        <f t="shared" si="4"/>
        <v>9454.3846072604465</v>
      </c>
      <c r="W9" s="14">
        <f t="shared" si="4"/>
        <v>9530.3816236596904</v>
      </c>
      <c r="X9" s="14">
        <f t="shared" si="4"/>
        <v>9605.4142109168097</v>
      </c>
      <c r="Y9" s="14">
        <f t="shared" si="4"/>
        <v>9679.5252325492347</v>
      </c>
      <c r="Z9" s="14">
        <f t="shared" si="4"/>
        <v>9752.6932567982531</v>
      </c>
      <c r="AA9" s="14">
        <f t="shared" si="4"/>
        <v>9824.9611471812877</v>
      </c>
      <c r="AB9" s="14">
        <f t="shared" si="4"/>
        <v>9896.3074719396318</v>
      </c>
      <c r="AC9" s="14">
        <f t="shared" si="4"/>
        <v>9966.7536628319922</v>
      </c>
      <c r="AD9" s="14">
        <f t="shared" si="4"/>
        <v>10036.664059756507</v>
      </c>
      <c r="AE9" s="14">
        <f t="shared" si="4"/>
        <v>10106.210116782886</v>
      </c>
      <c r="AF9" s="14">
        <f t="shared" si="4"/>
        <v>10175.413265669844</v>
      </c>
      <c r="AG9" s="14">
        <f t="shared" si="4"/>
        <v>10244.359233452238</v>
      </c>
      <c r="AH9" s="14">
        <f t="shared" si="4"/>
        <v>10313.133747164919</v>
      </c>
      <c r="AI9" s="14">
        <f t="shared" si="4"/>
        <v>10381.822533842746</v>
      </c>
      <c r="AJ9" s="14">
        <f t="shared" si="4"/>
        <v>10450.575615796713</v>
      </c>
    </row>
    <row r="10" spans="1:36" x14ac:dyDescent="0.35">
      <c r="A10" t="s">
        <v>52</v>
      </c>
      <c r="B10">
        <f>'totals by age'!C21</f>
        <v>0.22398512691611425</v>
      </c>
      <c r="C10">
        <f>'totals by age'!E21</f>
        <v>0.26966906737168383</v>
      </c>
      <c r="E10" t="s">
        <v>42</v>
      </c>
      <c r="F10" s="14">
        <f t="shared" ref="F10:AJ10" si="5">($B8+$C8)*F$3</f>
        <v>28290</v>
      </c>
      <c r="G10" s="14">
        <f t="shared" si="5"/>
        <v>28596.849660846441</v>
      </c>
      <c r="H10" s="14">
        <f t="shared" si="5"/>
        <v>28902.952365361714</v>
      </c>
      <c r="I10" s="14">
        <f t="shared" si="5"/>
        <v>29207.859939747101</v>
      </c>
      <c r="J10" s="14">
        <f t="shared" si="5"/>
        <v>29511.497688369502</v>
      </c>
      <c r="K10" s="14">
        <f t="shared" si="5"/>
        <v>29813.417437430195</v>
      </c>
      <c r="L10" s="14">
        <f t="shared" si="5"/>
        <v>30113.469795662953</v>
      </c>
      <c r="M10" s="14">
        <f t="shared" si="5"/>
        <v>30411.20658926907</v>
      </c>
      <c r="N10" s="14">
        <f t="shared" si="5"/>
        <v>30706.478426982314</v>
      </c>
      <c r="O10" s="14">
        <f t="shared" si="5"/>
        <v>30998.837135003974</v>
      </c>
      <c r="P10" s="14">
        <f t="shared" si="5"/>
        <v>31288.133322067821</v>
      </c>
      <c r="Q10" s="14">
        <f t="shared" si="5"/>
        <v>31574.142901274496</v>
      </c>
      <c r="R10" s="14">
        <f t="shared" si="5"/>
        <v>31856.64178572466</v>
      </c>
      <c r="S10" s="14">
        <f t="shared" si="5"/>
        <v>32135.629975418298</v>
      </c>
      <c r="T10" s="14">
        <f t="shared" si="5"/>
        <v>32410.958079089181</v>
      </c>
      <c r="U10" s="14">
        <f t="shared" si="5"/>
        <v>32682.77548800355</v>
      </c>
      <c r="V10" s="14">
        <f t="shared" si="5"/>
        <v>32951.156897794506</v>
      </c>
      <c r="W10" s="14">
        <f t="shared" si="5"/>
        <v>33216.027612828955</v>
      </c>
      <c r="X10" s="14">
        <f t="shared" si="5"/>
        <v>33477.537024373109</v>
      </c>
      <c r="Y10" s="14">
        <f t="shared" si="5"/>
        <v>33735.834523693215</v>
      </c>
      <c r="Z10" s="14">
        <f t="shared" si="5"/>
        <v>33990.84541515616</v>
      </c>
      <c r="AA10" s="14">
        <f t="shared" si="5"/>
        <v>34242.719090028171</v>
      </c>
      <c r="AB10" s="14">
        <f t="shared" si="5"/>
        <v>34491.380852676128</v>
      </c>
      <c r="AC10" s="14">
        <f t="shared" si="5"/>
        <v>34736.905398733157</v>
      </c>
      <c r="AD10" s="14">
        <f t="shared" si="5"/>
        <v>34980.562553962249</v>
      </c>
      <c r="AE10" s="14">
        <f t="shared" si="5"/>
        <v>35222.949883428337</v>
      </c>
      <c r="AF10" s="14">
        <f t="shared" si="5"/>
        <v>35464.142082764549</v>
      </c>
      <c r="AG10" s="14">
        <f t="shared" si="5"/>
        <v>35704.437934503359</v>
      </c>
      <c r="AH10" s="14">
        <f t="shared" si="5"/>
        <v>35944.136221177228</v>
      </c>
      <c r="AI10" s="14">
        <f t="shared" si="5"/>
        <v>36183.535725318623</v>
      </c>
      <c r="AJ10" s="14">
        <f t="shared" si="5"/>
        <v>36423.159316359372</v>
      </c>
    </row>
    <row r="11" spans="1:36" x14ac:dyDescent="0.35">
      <c r="A11" t="s">
        <v>57</v>
      </c>
      <c r="B11">
        <f>'totals by age'!C25</f>
        <v>2.5656720888738395E-3</v>
      </c>
      <c r="C11">
        <f>'totals by age'!E25</f>
        <v>9.9208158055819652E-3</v>
      </c>
      <c r="E11" t="s">
        <v>47</v>
      </c>
      <c r="F11" s="14">
        <f t="shared" ref="F11:AJ11" si="6">($B9+$C9)*F$3</f>
        <v>112363</v>
      </c>
      <c r="G11" s="14">
        <f t="shared" si="6"/>
        <v>113581.75392158673</v>
      </c>
      <c r="H11" s="14">
        <f t="shared" si="6"/>
        <v>114797.54106147538</v>
      </c>
      <c r="I11" s="14">
        <f t="shared" si="6"/>
        <v>116008.58135064701</v>
      </c>
      <c r="J11" s="14">
        <f t="shared" si="6"/>
        <v>117214.57811093186</v>
      </c>
      <c r="K11" s="14">
        <f t="shared" si="6"/>
        <v>118413.75127331103</v>
      </c>
      <c r="L11" s="14">
        <f t="shared" si="6"/>
        <v>119605.50748144492</v>
      </c>
      <c r="M11" s="14">
        <f t="shared" si="6"/>
        <v>120788.06666631461</v>
      </c>
      <c r="N11" s="14">
        <f t="shared" si="6"/>
        <v>121960.83547158055</v>
      </c>
      <c r="O11" s="14">
        <f t="shared" si="6"/>
        <v>123122.03382822381</v>
      </c>
      <c r="P11" s="14">
        <f t="shared" si="6"/>
        <v>124271.0683799048</v>
      </c>
      <c r="Q11" s="14">
        <f t="shared" si="6"/>
        <v>125407.04909211404</v>
      </c>
      <c r="R11" s="14">
        <f t="shared" si="6"/>
        <v>126529.08593034217</v>
      </c>
      <c r="S11" s="14">
        <f t="shared" si="6"/>
        <v>127637.17889458913</v>
      </c>
      <c r="T11" s="14">
        <f t="shared" si="6"/>
        <v>128730.7346285153</v>
      </c>
      <c r="U11" s="14">
        <f t="shared" si="6"/>
        <v>129810.34648846033</v>
      </c>
      <c r="V11" s="14">
        <f t="shared" si="6"/>
        <v>130876.311152594</v>
      </c>
      <c r="W11" s="14">
        <f t="shared" si="6"/>
        <v>131928.33194274656</v>
      </c>
      <c r="X11" s="14">
        <f t="shared" si="6"/>
        <v>132967.00221525755</v>
      </c>
      <c r="Y11" s="14">
        <f t="shared" si="6"/>
        <v>133992.91532646664</v>
      </c>
      <c r="Z11" s="14">
        <f t="shared" si="6"/>
        <v>135005.77459820404</v>
      </c>
      <c r="AA11" s="14">
        <f t="shared" si="6"/>
        <v>136006.1733868093</v>
      </c>
      <c r="AB11" s="14">
        <f t="shared" si="6"/>
        <v>136993.81501411271</v>
      </c>
      <c r="AC11" s="14">
        <f t="shared" si="6"/>
        <v>137968.99615828399</v>
      </c>
      <c r="AD11" s="14">
        <f t="shared" si="6"/>
        <v>138936.76034820997</v>
      </c>
      <c r="AE11" s="14">
        <f t="shared" si="6"/>
        <v>139899.48100924914</v>
      </c>
      <c r="AF11" s="14">
        <f t="shared" si="6"/>
        <v>140857.45481957134</v>
      </c>
      <c r="AG11" s="14">
        <f t="shared" si="6"/>
        <v>141811.86849185583</v>
      </c>
      <c r="AH11" s="14">
        <f t="shared" si="6"/>
        <v>142763.90873878179</v>
      </c>
      <c r="AI11" s="14">
        <f t="shared" si="6"/>
        <v>143714.76227302852</v>
      </c>
      <c r="AJ11" s="14">
        <f t="shared" si="6"/>
        <v>144666.50584178467</v>
      </c>
    </row>
    <row r="12" spans="1:36" x14ac:dyDescent="0.35">
      <c r="E12" t="s">
        <v>52</v>
      </c>
      <c r="F12" s="14">
        <f t="shared" ref="F12:AJ12" si="7">($B10+$C10)*F$3</f>
        <v>151617</v>
      </c>
      <c r="G12" s="14">
        <f t="shared" si="7"/>
        <v>153261.52545169866</v>
      </c>
      <c r="H12" s="14">
        <f t="shared" si="7"/>
        <v>154902.04767688396</v>
      </c>
      <c r="I12" s="14">
        <f t="shared" si="7"/>
        <v>156536.16473964782</v>
      </c>
      <c r="J12" s="14">
        <f t="shared" si="7"/>
        <v>158163.47631733894</v>
      </c>
      <c r="K12" s="14">
        <f t="shared" si="7"/>
        <v>159781.58047404929</v>
      </c>
      <c r="L12" s="14">
        <f t="shared" si="7"/>
        <v>161389.67656447616</v>
      </c>
      <c r="M12" s="14">
        <f t="shared" si="7"/>
        <v>162985.36265271151</v>
      </c>
      <c r="N12" s="14">
        <f t="shared" si="7"/>
        <v>164567.83809345274</v>
      </c>
      <c r="O12" s="14">
        <f t="shared" si="7"/>
        <v>166134.70095079171</v>
      </c>
      <c r="P12" s="14">
        <f t="shared" si="7"/>
        <v>167685.15057942583</v>
      </c>
      <c r="Q12" s="14">
        <f t="shared" si="7"/>
        <v>169217.98601140105</v>
      </c>
      <c r="R12" s="14">
        <f t="shared" si="7"/>
        <v>170732.00627876338</v>
      </c>
      <c r="S12" s="14">
        <f t="shared" si="7"/>
        <v>172227.21138151278</v>
      </c>
      <c r="T12" s="14">
        <f t="shared" si="7"/>
        <v>173702.8006743466</v>
      </c>
      <c r="U12" s="14">
        <f t="shared" si="7"/>
        <v>175159.57480256748</v>
      </c>
      <c r="V12" s="14">
        <f t="shared" si="7"/>
        <v>176597.93408882679</v>
      </c>
      <c r="W12" s="14">
        <f t="shared" si="7"/>
        <v>178017.47821047323</v>
      </c>
      <c r="X12" s="14">
        <f t="shared" si="7"/>
        <v>179419.0078128094</v>
      </c>
      <c r="Y12" s="14">
        <f t="shared" si="7"/>
        <v>180803.32354113803</v>
      </c>
      <c r="Z12" s="14">
        <f t="shared" si="7"/>
        <v>182170.02507280777</v>
      </c>
      <c r="AA12" s="14">
        <f t="shared" si="7"/>
        <v>183519.91305312127</v>
      </c>
      <c r="AB12" s="14">
        <f t="shared" si="7"/>
        <v>184852.58715942726</v>
      </c>
      <c r="AC12" s="14">
        <f t="shared" si="7"/>
        <v>186168.44771437702</v>
      </c>
      <c r="AD12" s="14">
        <f t="shared" si="7"/>
        <v>187474.3002030433</v>
      </c>
      <c r="AE12" s="14">
        <f t="shared" si="7"/>
        <v>188773.34720663677</v>
      </c>
      <c r="AF12" s="14">
        <f t="shared" si="7"/>
        <v>190065.98904780889</v>
      </c>
      <c r="AG12" s="14">
        <f t="shared" si="7"/>
        <v>191353.82701716496</v>
      </c>
      <c r="AH12" s="14">
        <f t="shared" si="7"/>
        <v>192638.46240531027</v>
      </c>
      <c r="AI12" s="14">
        <f t="shared" si="7"/>
        <v>193921.49650285026</v>
      </c>
      <c r="AJ12" s="14">
        <f t="shared" si="7"/>
        <v>195205.73156834426</v>
      </c>
    </row>
    <row r="13" spans="1:36" x14ac:dyDescent="0.35">
      <c r="E13" t="s">
        <v>57</v>
      </c>
      <c r="F13" s="14">
        <f t="shared" ref="F13:AJ13" si="8">($B11+$C11)*F$3</f>
        <v>3835.0000000000005</v>
      </c>
      <c r="G13" s="14">
        <f t="shared" si="8"/>
        <v>3876.5966224583285</v>
      </c>
      <c r="H13" s="14">
        <f t="shared" si="8"/>
        <v>3918.0919873157368</v>
      </c>
      <c r="I13" s="14">
        <f t="shared" si="8"/>
        <v>3959.4253400116704</v>
      </c>
      <c r="J13" s="14">
        <f t="shared" si="8"/>
        <v>4000.586554786039</v>
      </c>
      <c r="K13" s="14">
        <f t="shared" si="8"/>
        <v>4041.5148770782894</v>
      </c>
      <c r="L13" s="14">
        <f t="shared" si="8"/>
        <v>4082.1900553682376</v>
      </c>
      <c r="M13" s="14">
        <f t="shared" si="8"/>
        <v>4122.5513350953306</v>
      </c>
      <c r="N13" s="14">
        <f t="shared" si="8"/>
        <v>4162.5784647393848</v>
      </c>
      <c r="O13" s="14">
        <f t="shared" si="8"/>
        <v>4202.2106897398462</v>
      </c>
      <c r="P13" s="14">
        <f t="shared" si="8"/>
        <v>4241.4277585765321</v>
      </c>
      <c r="Q13" s="14">
        <f t="shared" si="8"/>
        <v>4280.1992939691663</v>
      </c>
      <c r="R13" s="14">
        <f t="shared" si="8"/>
        <v>4318.4949186374715</v>
      </c>
      <c r="S13" s="14">
        <f t="shared" si="8"/>
        <v>4356.3146325814487</v>
      </c>
      <c r="T13" s="14">
        <f t="shared" si="8"/>
        <v>4393.6381842809133</v>
      </c>
      <c r="U13" s="14">
        <f t="shared" si="8"/>
        <v>4430.4858252560489</v>
      </c>
      <c r="V13" s="14">
        <f t="shared" si="8"/>
        <v>4466.8676812669482</v>
      </c>
      <c r="W13" s="14">
        <f t="shared" si="8"/>
        <v>4502.7736265535195</v>
      </c>
      <c r="X13" s="14">
        <f t="shared" si="8"/>
        <v>4538.2239126359455</v>
      </c>
      <c r="Y13" s="14">
        <f t="shared" si="8"/>
        <v>4573.2387910344114</v>
      </c>
      <c r="Z13" s="14">
        <f t="shared" si="8"/>
        <v>4607.8081359888265</v>
      </c>
      <c r="AA13" s="14">
        <f t="shared" si="8"/>
        <v>4641.9521990193725</v>
      </c>
      <c r="AB13" s="14">
        <f t="shared" si="8"/>
        <v>4675.6608543659586</v>
      </c>
      <c r="AC13" s="14">
        <f t="shared" si="8"/>
        <v>4708.9442277886774</v>
      </c>
      <c r="AD13" s="14">
        <f t="shared" si="8"/>
        <v>4741.9744572090931</v>
      </c>
      <c r="AE13" s="14">
        <f t="shared" si="8"/>
        <v>4774.8325487079428</v>
      </c>
      <c r="AF13" s="14">
        <f t="shared" si="8"/>
        <v>4807.5286280453192</v>
      </c>
      <c r="AG13" s="14">
        <f t="shared" si="8"/>
        <v>4840.1031982615914</v>
      </c>
      <c r="AH13" s="14">
        <f t="shared" si="8"/>
        <v>4872.5967623971255</v>
      </c>
      <c r="AI13" s="14">
        <f t="shared" si="8"/>
        <v>4905.0498234922916</v>
      </c>
      <c r="AJ13" s="14">
        <f t="shared" si="8"/>
        <v>4937.5332618677339</v>
      </c>
    </row>
    <row r="14" spans="1:36" x14ac:dyDescent="0.35">
      <c r="A14" t="s">
        <v>110</v>
      </c>
      <c r="B14" s="11">
        <f>'totals by age'!C29</f>
        <v>8.1093740511225462E-3</v>
      </c>
      <c r="F14" s="15"/>
      <c r="G14" s="16"/>
    </row>
    <row r="15" spans="1:36" x14ac:dyDescent="0.35">
      <c r="F15" s="15">
        <v>2018</v>
      </c>
      <c r="G15" s="16">
        <v>2019</v>
      </c>
    </row>
    <row r="16" spans="1:36" x14ac:dyDescent="0.35">
      <c r="E16" t="s">
        <v>108</v>
      </c>
      <c r="F16" s="15"/>
      <c r="G16" s="16"/>
    </row>
    <row r="17" spans="5:7" x14ac:dyDescent="0.35">
      <c r="E17" t="s">
        <v>109</v>
      </c>
      <c r="F17" s="15"/>
      <c r="G17" s="16"/>
    </row>
    <row r="18" spans="5:7" x14ac:dyDescent="0.35">
      <c r="E18" t="s">
        <v>32</v>
      </c>
      <c r="F18" s="15"/>
      <c r="G18" s="16"/>
    </row>
    <row r="19" spans="5:7" x14ac:dyDescent="0.35">
      <c r="E19" t="s">
        <v>37</v>
      </c>
      <c r="F19" s="15"/>
      <c r="G19" s="16"/>
    </row>
    <row r="20" spans="5:7" x14ac:dyDescent="0.35">
      <c r="E20" t="s">
        <v>42</v>
      </c>
      <c r="F20" s="15"/>
      <c r="G20" s="16"/>
    </row>
    <row r="21" spans="5:7" x14ac:dyDescent="0.35">
      <c r="E21" t="s">
        <v>47</v>
      </c>
      <c r="F21" s="15"/>
      <c r="G21" s="16"/>
    </row>
    <row r="22" spans="5:7" x14ac:dyDescent="0.35">
      <c r="E22" t="s">
        <v>52</v>
      </c>
      <c r="F22" s="15"/>
      <c r="G22" s="16"/>
    </row>
    <row r="23" spans="5:7" x14ac:dyDescent="0.35">
      <c r="E23" t="s">
        <v>57</v>
      </c>
      <c r="F23" s="15"/>
      <c r="G23" s="16"/>
    </row>
    <row r="24" spans="5:7" x14ac:dyDescent="0.35">
      <c r="F24" s="15"/>
      <c r="G24" s="16"/>
    </row>
    <row r="25" spans="5:7" x14ac:dyDescent="0.35">
      <c r="F25" s="15"/>
      <c r="G25" s="16"/>
    </row>
    <row r="26" spans="5:7" x14ac:dyDescent="0.35">
      <c r="F26" s="15"/>
      <c r="G26" s="16"/>
    </row>
    <row r="27" spans="5:7" x14ac:dyDescent="0.35">
      <c r="F27" s="15"/>
      <c r="G27"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6660-20DC-40C5-8BD6-2DEE1CCC10D5}">
  <sheetPr>
    <tabColor theme="4" tint="-0.249977111117893"/>
  </sheetPr>
  <dimension ref="A1:AH9"/>
  <sheetViews>
    <sheetView tabSelected="1" zoomScale="120" zoomScaleNormal="120" workbookViewId="0">
      <selection activeCell="C11" sqref="C11"/>
    </sheetView>
  </sheetViews>
  <sheetFormatPr defaultRowHeight="14.5" x14ac:dyDescent="0.35"/>
  <cols>
    <col min="1" max="1" width="14.453125" style="21" customWidth="1"/>
    <col min="2" max="16384" width="8.7265625" style="21"/>
  </cols>
  <sheetData>
    <row r="1" spans="1:34" x14ac:dyDescent="0.35">
      <c r="B1" s="21">
        <v>2018</v>
      </c>
      <c r="C1" s="21">
        <v>2019</v>
      </c>
      <c r="D1" s="21">
        <v>2020</v>
      </c>
      <c r="E1" s="21">
        <v>2021</v>
      </c>
      <c r="F1" s="21">
        <v>2022</v>
      </c>
      <c r="G1" s="21">
        <v>2023</v>
      </c>
      <c r="H1" s="21">
        <v>2024</v>
      </c>
      <c r="I1" s="21">
        <v>2025</v>
      </c>
      <c r="J1" s="21">
        <v>2026</v>
      </c>
      <c r="K1" s="21">
        <v>2027</v>
      </c>
      <c r="L1" s="21">
        <v>2028</v>
      </c>
      <c r="M1" s="21">
        <v>2029</v>
      </c>
      <c r="N1" s="21">
        <v>2030</v>
      </c>
      <c r="O1" s="21">
        <v>2031</v>
      </c>
      <c r="P1" s="21">
        <v>2032</v>
      </c>
      <c r="Q1" s="21">
        <v>2033</v>
      </c>
      <c r="R1" s="21">
        <v>2034</v>
      </c>
      <c r="S1" s="21">
        <v>2035</v>
      </c>
      <c r="T1" s="21">
        <v>2036</v>
      </c>
      <c r="U1" s="21">
        <v>2037</v>
      </c>
      <c r="V1" s="21">
        <v>2038</v>
      </c>
      <c r="W1" s="21">
        <v>2039</v>
      </c>
      <c r="X1" s="21">
        <v>2040</v>
      </c>
      <c r="Y1" s="21">
        <v>2041</v>
      </c>
      <c r="Z1" s="21">
        <v>2042</v>
      </c>
      <c r="AA1" s="21">
        <v>2043</v>
      </c>
      <c r="AB1" s="21">
        <v>2044</v>
      </c>
      <c r="AC1" s="21">
        <v>2045</v>
      </c>
      <c r="AD1" s="21">
        <v>2046</v>
      </c>
      <c r="AE1" s="21">
        <v>2047</v>
      </c>
      <c r="AF1" s="21">
        <v>2048</v>
      </c>
      <c r="AG1" s="21">
        <v>2049</v>
      </c>
      <c r="AH1" s="21">
        <v>2050</v>
      </c>
    </row>
    <row r="2" spans="1:34" x14ac:dyDescent="0.35">
      <c r="A2" s="21" t="s">
        <v>112</v>
      </c>
      <c r="B2" s="21">
        <f>Males!D13</f>
        <v>144948</v>
      </c>
      <c r="C2" s="21">
        <f>Males!E13</f>
        <v>152282</v>
      </c>
      <c r="D2" s="21">
        <f>'Totals Calculation'!F6</f>
        <v>160899.00000000003</v>
      </c>
      <c r="E2" s="21">
        <f>'Totals Calculation'!G6</f>
        <v>162644.2033785978</v>
      </c>
      <c r="F2" s="21">
        <f>'Totals Calculation'!H6</f>
        <v>164385.1584529634</v>
      </c>
      <c r="G2" s="21">
        <f>'Totals Calculation'!I6</f>
        <v>166119.31624055741</v>
      </c>
      <c r="H2" s="21">
        <f>'Totals Calculation'!J6</f>
        <v>167846.25191095669</v>
      </c>
      <c r="I2" s="21">
        <f>'Totals Calculation'!K6</f>
        <v>169563.41648162183</v>
      </c>
      <c r="J2" s="21">
        <f>'Totals Calculation'!L6</f>
        <v>171269.9602917064</v>
      </c>
      <c r="K2" s="21">
        <f>'Totals Calculation'!M6</f>
        <v>172963.33435867107</v>
      </c>
      <c r="L2" s="21">
        <f>'Totals Calculation'!N6</f>
        <v>174642.68902166942</v>
      </c>
      <c r="M2" s="21">
        <f>'Totals Calculation'!O6</f>
        <v>176305.47529816205</v>
      </c>
      <c r="N2" s="21">
        <f>'Totals Calculation'!P6</f>
        <v>177950.84352730261</v>
      </c>
      <c r="O2" s="21">
        <f>'Totals Calculation'!Q6</f>
        <v>179577.51921782133</v>
      </c>
      <c r="P2" s="21">
        <f>'Totals Calculation'!R6</f>
        <v>181184.22787844864</v>
      </c>
      <c r="Q2" s="21">
        <f>'Totals Calculation'!S6</f>
        <v>182770.96950918451</v>
      </c>
      <c r="R2" s="21">
        <f>'Totals Calculation'!T6</f>
        <v>184336.89444918244</v>
      </c>
      <c r="S2" s="21">
        <f>'Totals Calculation'!U6</f>
        <v>185882.85235928893</v>
      </c>
      <c r="T2" s="21">
        <f>'Totals Calculation'!V6</f>
        <v>187409.26806992714</v>
      </c>
      <c r="U2" s="21">
        <f>'Totals Calculation'!W6</f>
        <v>188915.71675067398</v>
      </c>
      <c r="V2" s="21">
        <f>'Totals Calculation'!X6</f>
        <v>190403.04806237575</v>
      </c>
      <c r="W2" s="21">
        <f>'Totals Calculation'!Y6</f>
        <v>191872.11166587897</v>
      </c>
      <c r="X2" s="21">
        <f>'Totals Calculation'!Z6</f>
        <v>193322.48273076041</v>
      </c>
      <c r="Y2" s="21">
        <f>'Totals Calculation'!AA6</f>
        <v>194755.01091786649</v>
      </c>
      <c r="Z2" s="21">
        <f>'Totals Calculation'!AB6</f>
        <v>196169.27139677404</v>
      </c>
      <c r="AA2" s="21">
        <f>'Totals Calculation'!AC6</f>
        <v>197565.68899790623</v>
      </c>
      <c r="AB2" s="21">
        <f>'Totals Calculation'!AD6</f>
        <v>198951.48583845785</v>
      </c>
      <c r="AC2" s="21">
        <f>'Totals Calculation'!AE6</f>
        <v>200330.06056181467</v>
      </c>
      <c r="AD2" s="21">
        <f>'Totals Calculation'!AF6</f>
        <v>201701.83799839995</v>
      </c>
      <c r="AE2" s="21">
        <f>'Totals Calculation'!AG6</f>
        <v>203068.51746990657</v>
      </c>
      <c r="AF2" s="21">
        <f>'Totals Calculation'!AH6</f>
        <v>204431.7982980274</v>
      </c>
      <c r="AG2" s="21">
        <f>'Totals Calculation'!AI6</f>
        <v>205793.37980445536</v>
      </c>
      <c r="AH2" s="21">
        <f>'Totals Calculation'!AJ6</f>
        <v>207156.23580215295</v>
      </c>
    </row>
    <row r="3" spans="1:34" x14ac:dyDescent="0.35">
      <c r="A3" s="21" t="s">
        <v>113</v>
      </c>
      <c r="B3" s="21">
        <f>Females!D13</f>
        <v>137943</v>
      </c>
      <c r="C3" s="21">
        <f>Females!E13</f>
        <v>144638</v>
      </c>
      <c r="D3" s="21">
        <f>'Totals Calculation'!F7</f>
        <v>146233</v>
      </c>
      <c r="E3" s="21">
        <f>'Totals Calculation'!G7</f>
        <v>147819.1274816033</v>
      </c>
      <c r="F3" s="21">
        <f>'Totals Calculation'!H7</f>
        <v>149401.39389338775</v>
      </c>
      <c r="G3" s="21">
        <f>'Totals Calculation'!I7</f>
        <v>150977.48259346193</v>
      </c>
      <c r="H3" s="21">
        <f>'Totals Calculation'!J7</f>
        <v>152547.00747484402</v>
      </c>
      <c r="I3" s="21">
        <f>'Totals Calculation'!K7</f>
        <v>154107.65189564263</v>
      </c>
      <c r="J3" s="21">
        <f>'Totals Calculation'!L7</f>
        <v>155658.64364189398</v>
      </c>
      <c r="K3" s="21">
        <f>'Totals Calculation'!M7</f>
        <v>157197.66607170674</v>
      </c>
      <c r="L3" s="21">
        <f>'Totals Calculation'!N7</f>
        <v>158723.94697111717</v>
      </c>
      <c r="M3" s="21">
        <f>'Totals Calculation'!O7</f>
        <v>160235.16969823386</v>
      </c>
      <c r="N3" s="21">
        <f>'Totals Calculation'!P7</f>
        <v>161730.56203909309</v>
      </c>
      <c r="O3" s="21">
        <f>'Totals Calculation'!Q7</f>
        <v>163208.96567274915</v>
      </c>
      <c r="P3" s="21">
        <f>'Totals Calculation'!R7</f>
        <v>164669.22227825641</v>
      </c>
      <c r="Q3" s="21">
        <f>'Totals Calculation'!S7</f>
        <v>166111.33185561484</v>
      </c>
      <c r="R3" s="21">
        <f>'Totals Calculation'!T7</f>
        <v>167534.52219086068</v>
      </c>
      <c r="S3" s="21">
        <f>'Totals Calculation'!U7</f>
        <v>168939.56549795769</v>
      </c>
      <c r="T3" s="21">
        <f>'Totals Calculation'!V7</f>
        <v>170326.84788388773</v>
      </c>
      <c r="U3" s="21">
        <f>'Totals Calculation'!W7</f>
        <v>171695.98324166902</v>
      </c>
      <c r="V3" s="21">
        <f>'Totals Calculation'!X7</f>
        <v>173047.74378526522</v>
      </c>
      <c r="W3" s="21">
        <f>'Totals Calculation'!Y7</f>
        <v>174382.90172864016</v>
      </c>
      <c r="X3" s="21">
        <f>'Totals Calculation'!Z7</f>
        <v>175701.07096481198</v>
      </c>
      <c r="Y3" s="21">
        <f>'Totals Calculation'!AA7</f>
        <v>177003.0237077444</v>
      </c>
      <c r="Z3" s="21">
        <f>'Totals Calculation'!AB7</f>
        <v>178288.37385045559</v>
      </c>
      <c r="AA3" s="21">
        <f>'Totals Calculation'!AC7</f>
        <v>179557.50749992739</v>
      </c>
      <c r="AB3" s="21">
        <f>'Totals Calculation'!AD7</f>
        <v>180816.98847485194</v>
      </c>
      <c r="AC3" s="21">
        <f>'Totals Calculation'!AE7</f>
        <v>182069.90563108434</v>
      </c>
      <c r="AD3" s="21">
        <f>'Totals Calculation'!AF7</f>
        <v>183316.64507560653</v>
      </c>
      <c r="AE3" s="21">
        <f>'Totals Calculation'!AG7</f>
        <v>184558.75123634606</v>
      </c>
      <c r="AF3" s="21">
        <f>'Totals Calculation'!AH7</f>
        <v>185797.76854123044</v>
      </c>
      <c r="AG3" s="21">
        <f>'Totals Calculation'!AI7</f>
        <v>187035.24141818727</v>
      </c>
      <c r="AH3" s="21">
        <f>'Totals Calculation'!AJ7</f>
        <v>188273.87261608979</v>
      </c>
    </row>
    <row r="4" spans="1:34" x14ac:dyDescent="0.35">
      <c r="A4" s="21" t="s">
        <v>32</v>
      </c>
      <c r="B4" s="21">
        <f>SUM(Females!D15:D18,Males!D15:D18)</f>
        <v>1578</v>
      </c>
      <c r="C4" s="21">
        <f>SUM(Females!E15:E18,Males!E15:E18)</f>
        <v>1651</v>
      </c>
      <c r="D4" s="21">
        <f>'Totals Calculation'!F8</f>
        <v>2910</v>
      </c>
      <c r="E4" s="21">
        <f>'Totals Calculation'!G8</f>
        <v>2941.5635388145333</v>
      </c>
      <c r="F4" s="21">
        <f>'Totals Calculation'!H8</f>
        <v>2973.0502433086813</v>
      </c>
      <c r="G4" s="21">
        <f>'Totals Calculation'!I8</f>
        <v>3004.4140128902109</v>
      </c>
      <c r="H4" s="21">
        <f>'Totals Calculation'!J8</f>
        <v>3035.6471641270855</v>
      </c>
      <c r="I4" s="21">
        <f>'Totals Calculation'!K8</f>
        <v>3066.7035964270722</v>
      </c>
      <c r="J4" s="21">
        <f>'Totals Calculation'!L8</f>
        <v>3097.567942926094</v>
      </c>
      <c r="K4" s="21">
        <f>'Totals Calculation'!M8</f>
        <v>3128.194103031919</v>
      </c>
      <c r="L4" s="21">
        <f>'Totals Calculation'!N8</f>
        <v>3158.5667098804711</v>
      </c>
      <c r="M4" s="21">
        <f>'Totals Calculation'!O8</f>
        <v>3188.6396628795178</v>
      </c>
      <c r="N4" s="21">
        <f>'Totals Calculation'!P8</f>
        <v>3218.3975951649822</v>
      </c>
      <c r="O4" s="21">
        <f>'Totals Calculation'!Q8</f>
        <v>3247.8174564407486</v>
      </c>
      <c r="P4" s="21">
        <f>'Totals Calculation'!R8</f>
        <v>3276.8761964107021</v>
      </c>
      <c r="Q4" s="21">
        <f>'Totals Calculation'!S8</f>
        <v>3305.5738150748407</v>
      </c>
      <c r="R4" s="21">
        <f>'Totals Calculation'!T8</f>
        <v>3333.8949455690886</v>
      </c>
      <c r="S4" s="21">
        <f>'Totals Calculation'!U8</f>
        <v>3361.854954757523</v>
      </c>
      <c r="T4" s="21">
        <f>'Totals Calculation'!V8</f>
        <v>3389.4615260721816</v>
      </c>
      <c r="U4" s="21">
        <f>'Totals Calculation'!W8</f>
        <v>3416.7069760810273</v>
      </c>
      <c r="V4" s="21">
        <f>'Totals Calculation'!X8</f>
        <v>3443.6066716481355</v>
      </c>
      <c r="W4" s="21">
        <f>'Totals Calculation'!Y8</f>
        <v>3470.1759796375845</v>
      </c>
      <c r="X4" s="21">
        <f>'Totals Calculation'!Z8</f>
        <v>3496.407216617336</v>
      </c>
      <c r="Y4" s="21">
        <f>'Totals Calculation'!AA8</f>
        <v>3522.3157494514658</v>
      </c>
      <c r="Z4" s="21">
        <f>'Totals Calculation'!AB8</f>
        <v>3547.8938947079373</v>
      </c>
      <c r="AA4" s="21">
        <f>'Totals Calculation'!AC8</f>
        <v>3573.1493358187872</v>
      </c>
      <c r="AB4" s="21">
        <f>'Totals Calculation'!AD8</f>
        <v>3598.2126911286723</v>
      </c>
      <c r="AC4" s="21">
        <f>'Totals Calculation'!AE8</f>
        <v>3623.145428093901</v>
      </c>
      <c r="AD4" s="21">
        <f>'Totals Calculation'!AF8</f>
        <v>3647.9552301465128</v>
      </c>
      <c r="AE4" s="21">
        <f>'Totals Calculation'!AG8</f>
        <v>3672.6728310146618</v>
      </c>
      <c r="AF4" s="21">
        <f>'Totals Calculation'!AH8</f>
        <v>3697.3289644265014</v>
      </c>
      <c r="AG4" s="21">
        <f>'Totals Calculation'!AI8</f>
        <v>3721.9543641101868</v>
      </c>
      <c r="AH4" s="21">
        <f>'Totals Calculation'!AJ8</f>
        <v>3746.6028140899884</v>
      </c>
    </row>
    <row r="5" spans="1:34" x14ac:dyDescent="0.35">
      <c r="A5" s="21" t="s">
        <v>37</v>
      </c>
      <c r="B5" s="21">
        <f>SUM(Males!D19:D22,Females!D19:D22)</f>
        <v>8149</v>
      </c>
      <c r="C5" s="21">
        <f>SUM(Males!E19:E22,Females!E19:E22)</f>
        <v>7858</v>
      </c>
      <c r="D5" s="21">
        <f>'Totals Calculation'!F9</f>
        <v>8117</v>
      </c>
      <c r="E5" s="21">
        <f>'Totals Calculation'!G9</f>
        <v>8205.0416647964139</v>
      </c>
      <c r="F5" s="21">
        <f>'Totals Calculation'!H9</f>
        <v>8292.8690120056926</v>
      </c>
      <c r="G5" s="21">
        <f>'Totals Calculation'!I9</f>
        <v>8380.3534510755471</v>
      </c>
      <c r="H5" s="21">
        <f>'Totals Calculation'!J9</f>
        <v>8467.4735502472686</v>
      </c>
      <c r="I5" s="21">
        <f>'Totals Calculation'!K9</f>
        <v>8554.1007189685715</v>
      </c>
      <c r="J5" s="21">
        <f>'Totals Calculation'!L9</f>
        <v>8640.1920937220293</v>
      </c>
      <c r="K5" s="21">
        <f>'Totals Calculation'!M9</f>
        <v>8725.6190839553565</v>
      </c>
      <c r="L5" s="21">
        <f>'Totals Calculation'!N9</f>
        <v>8810.3388261511282</v>
      </c>
      <c r="M5" s="21">
        <f>'Totals Calculation'!O9</f>
        <v>8894.2227297570607</v>
      </c>
      <c r="N5" s="21">
        <f>'Totals Calculation'!P9</f>
        <v>8977.2279312557257</v>
      </c>
      <c r="O5" s="21">
        <f>'Totals Calculation'!Q9</f>
        <v>9059.2901353709822</v>
      </c>
      <c r="P5" s="21">
        <f>'Totals Calculation'!R9</f>
        <v>9140.3450468266892</v>
      </c>
      <c r="Q5" s="21">
        <f>'Totals Calculation'!S9</f>
        <v>9220.3926656228468</v>
      </c>
      <c r="R5" s="21">
        <f>'Totals Calculation'!T9</f>
        <v>9299.3901282420247</v>
      </c>
      <c r="S5" s="21">
        <f>'Totals Calculation'!U9</f>
        <v>9377.380298201655</v>
      </c>
      <c r="T5" s="21">
        <f>'Totals Calculation'!V9</f>
        <v>9454.3846072604465</v>
      </c>
      <c r="U5" s="21">
        <f>'Totals Calculation'!W9</f>
        <v>9530.3816236596904</v>
      </c>
      <c r="V5" s="21">
        <f>'Totals Calculation'!X9</f>
        <v>9605.4142109168097</v>
      </c>
      <c r="W5" s="21">
        <f>'Totals Calculation'!Y9</f>
        <v>9679.5252325492347</v>
      </c>
      <c r="X5" s="21">
        <f>'Totals Calculation'!Z9</f>
        <v>9752.6932567982531</v>
      </c>
      <c r="Y5" s="21">
        <f>'Totals Calculation'!AA9</f>
        <v>9824.9611471812877</v>
      </c>
      <c r="Z5" s="21">
        <f>'Totals Calculation'!AB9</f>
        <v>9896.3074719396318</v>
      </c>
      <c r="AA5" s="21">
        <f>'Totals Calculation'!AC9</f>
        <v>9966.7536628319922</v>
      </c>
      <c r="AB5" s="21">
        <f>'Totals Calculation'!AD9</f>
        <v>10036.664059756507</v>
      </c>
      <c r="AC5" s="21">
        <f>'Totals Calculation'!AE9</f>
        <v>10106.210116782886</v>
      </c>
      <c r="AD5" s="21">
        <f>'Totals Calculation'!AF9</f>
        <v>10175.413265669844</v>
      </c>
      <c r="AE5" s="21">
        <f>'Totals Calculation'!AG9</f>
        <v>10244.359233452238</v>
      </c>
      <c r="AF5" s="21">
        <f>'Totals Calculation'!AH9</f>
        <v>10313.133747164919</v>
      </c>
      <c r="AG5" s="21">
        <f>'Totals Calculation'!AI9</f>
        <v>10381.822533842746</v>
      </c>
      <c r="AH5" s="21">
        <f>'Totals Calculation'!AJ9</f>
        <v>10450.575615796713</v>
      </c>
    </row>
    <row r="6" spans="1:34" x14ac:dyDescent="0.35">
      <c r="A6" s="21" t="s">
        <v>42</v>
      </c>
      <c r="B6" s="21">
        <f>SUM(Females!D23:D26,Males!D23:D26)</f>
        <v>28708</v>
      </c>
      <c r="C6" s="21">
        <f>SUM(Females!E23:E26,Males!E23:E26)</f>
        <v>28139</v>
      </c>
      <c r="D6" s="21">
        <f>'Totals Calculation'!F10</f>
        <v>28290</v>
      </c>
      <c r="E6" s="21">
        <f>'Totals Calculation'!G10</f>
        <v>28596.849660846441</v>
      </c>
      <c r="F6" s="21">
        <f>'Totals Calculation'!H10</f>
        <v>28902.952365361714</v>
      </c>
      <c r="G6" s="21">
        <f>'Totals Calculation'!I10</f>
        <v>29207.859939747101</v>
      </c>
      <c r="H6" s="21">
        <f>'Totals Calculation'!J10</f>
        <v>29511.497688369502</v>
      </c>
      <c r="I6" s="21">
        <f>'Totals Calculation'!K10</f>
        <v>29813.417437430195</v>
      </c>
      <c r="J6" s="21">
        <f>'Totals Calculation'!L10</f>
        <v>30113.469795662953</v>
      </c>
      <c r="K6" s="21">
        <f>'Totals Calculation'!M10</f>
        <v>30411.20658926907</v>
      </c>
      <c r="L6" s="21">
        <f>'Totals Calculation'!N10</f>
        <v>30706.478426982314</v>
      </c>
      <c r="M6" s="21">
        <f>'Totals Calculation'!O10</f>
        <v>30998.837135003974</v>
      </c>
      <c r="N6" s="21">
        <f>'Totals Calculation'!P10</f>
        <v>31288.133322067821</v>
      </c>
      <c r="O6" s="21">
        <f>'Totals Calculation'!Q10</f>
        <v>31574.142901274496</v>
      </c>
      <c r="P6" s="21">
        <f>'Totals Calculation'!R10</f>
        <v>31856.64178572466</v>
      </c>
      <c r="Q6" s="21">
        <f>'Totals Calculation'!S10</f>
        <v>32135.629975418298</v>
      </c>
      <c r="R6" s="21">
        <f>'Totals Calculation'!T10</f>
        <v>32410.958079089181</v>
      </c>
      <c r="S6" s="21">
        <f>'Totals Calculation'!U10</f>
        <v>32682.77548800355</v>
      </c>
      <c r="T6" s="21">
        <f>'Totals Calculation'!V10</f>
        <v>32951.156897794506</v>
      </c>
      <c r="U6" s="21">
        <f>'Totals Calculation'!W10</f>
        <v>33216.027612828955</v>
      </c>
      <c r="V6" s="21">
        <f>'Totals Calculation'!X10</f>
        <v>33477.537024373109</v>
      </c>
      <c r="W6" s="21">
        <f>'Totals Calculation'!Y10</f>
        <v>33735.834523693215</v>
      </c>
      <c r="X6" s="21">
        <f>'Totals Calculation'!Z10</f>
        <v>33990.84541515616</v>
      </c>
      <c r="Y6" s="21">
        <f>'Totals Calculation'!AA10</f>
        <v>34242.719090028171</v>
      </c>
      <c r="Z6" s="21">
        <f>'Totals Calculation'!AB10</f>
        <v>34491.380852676128</v>
      </c>
      <c r="AA6" s="21">
        <f>'Totals Calculation'!AC10</f>
        <v>34736.905398733157</v>
      </c>
      <c r="AB6" s="21">
        <f>'Totals Calculation'!AD10</f>
        <v>34980.562553962249</v>
      </c>
      <c r="AC6" s="21">
        <f>'Totals Calculation'!AE10</f>
        <v>35222.949883428337</v>
      </c>
      <c r="AD6" s="21">
        <f>'Totals Calculation'!AF10</f>
        <v>35464.142082764549</v>
      </c>
      <c r="AE6" s="21">
        <f>'Totals Calculation'!AG10</f>
        <v>35704.437934503359</v>
      </c>
      <c r="AF6" s="21">
        <f>'Totals Calculation'!AH10</f>
        <v>35944.136221177228</v>
      </c>
      <c r="AG6" s="21">
        <f>'Totals Calculation'!AI10</f>
        <v>36183.535725318623</v>
      </c>
      <c r="AH6" s="21">
        <f>'Totals Calculation'!AJ10</f>
        <v>36423.159316359372</v>
      </c>
    </row>
    <row r="7" spans="1:34" x14ac:dyDescent="0.35">
      <c r="A7" s="21" t="s">
        <v>47</v>
      </c>
      <c r="B7" s="21">
        <f>SUM(Females!D27:D30,Males!D27:D30)</f>
        <v>102837</v>
      </c>
      <c r="C7" s="21">
        <f>SUM(Females!E27:E30,Males!E27:E30)</f>
        <v>108594</v>
      </c>
      <c r="D7" s="21">
        <f>'Totals Calculation'!F11</f>
        <v>112363</v>
      </c>
      <c r="E7" s="21">
        <f>'Totals Calculation'!G11</f>
        <v>113581.75392158673</v>
      </c>
      <c r="F7" s="21">
        <f>'Totals Calculation'!H11</f>
        <v>114797.54106147538</v>
      </c>
      <c r="G7" s="21">
        <f>'Totals Calculation'!I11</f>
        <v>116008.58135064701</v>
      </c>
      <c r="H7" s="21">
        <f>'Totals Calculation'!J11</f>
        <v>117214.57811093186</v>
      </c>
      <c r="I7" s="21">
        <f>'Totals Calculation'!K11</f>
        <v>118413.75127331103</v>
      </c>
      <c r="J7" s="21">
        <f>'Totals Calculation'!L11</f>
        <v>119605.50748144492</v>
      </c>
      <c r="K7" s="21">
        <f>'Totals Calculation'!M11</f>
        <v>120788.06666631461</v>
      </c>
      <c r="L7" s="21">
        <f>'Totals Calculation'!N11</f>
        <v>121960.83547158055</v>
      </c>
      <c r="M7" s="21">
        <f>'Totals Calculation'!O11</f>
        <v>123122.03382822381</v>
      </c>
      <c r="N7" s="21">
        <f>'Totals Calculation'!P11</f>
        <v>124271.0683799048</v>
      </c>
      <c r="O7" s="21">
        <f>'Totals Calculation'!Q11</f>
        <v>125407.04909211404</v>
      </c>
      <c r="P7" s="21">
        <f>'Totals Calculation'!R11</f>
        <v>126529.08593034217</v>
      </c>
      <c r="Q7" s="21">
        <f>'Totals Calculation'!S11</f>
        <v>127637.17889458913</v>
      </c>
      <c r="R7" s="21">
        <f>'Totals Calculation'!T11</f>
        <v>128730.7346285153</v>
      </c>
      <c r="S7" s="21">
        <f>'Totals Calculation'!U11</f>
        <v>129810.34648846033</v>
      </c>
      <c r="T7" s="21">
        <f>'Totals Calculation'!V11</f>
        <v>130876.311152594</v>
      </c>
      <c r="U7" s="21">
        <f>'Totals Calculation'!W11</f>
        <v>131928.33194274656</v>
      </c>
      <c r="V7" s="21">
        <f>'Totals Calculation'!X11</f>
        <v>132967.00221525755</v>
      </c>
      <c r="W7" s="21">
        <f>'Totals Calculation'!Y11</f>
        <v>133992.91532646664</v>
      </c>
      <c r="X7" s="21">
        <f>'Totals Calculation'!Z11</f>
        <v>135005.77459820404</v>
      </c>
      <c r="Y7" s="21">
        <f>'Totals Calculation'!AA11</f>
        <v>136006.1733868093</v>
      </c>
      <c r="Z7" s="21">
        <f>'Totals Calculation'!AB11</f>
        <v>136993.81501411271</v>
      </c>
      <c r="AA7" s="21">
        <f>'Totals Calculation'!AC11</f>
        <v>137968.99615828399</v>
      </c>
      <c r="AB7" s="21">
        <f>'Totals Calculation'!AD11</f>
        <v>138936.76034820997</v>
      </c>
      <c r="AC7" s="21">
        <f>'Totals Calculation'!AE11</f>
        <v>139899.48100924914</v>
      </c>
      <c r="AD7" s="21">
        <f>'Totals Calculation'!AF11</f>
        <v>140857.45481957134</v>
      </c>
      <c r="AE7" s="21">
        <f>'Totals Calculation'!AG11</f>
        <v>141811.86849185583</v>
      </c>
      <c r="AF7" s="21">
        <f>'Totals Calculation'!AH11</f>
        <v>142763.90873878179</v>
      </c>
      <c r="AG7" s="21">
        <f>'Totals Calculation'!AI11</f>
        <v>143714.76227302852</v>
      </c>
      <c r="AH7" s="21">
        <f>'Totals Calculation'!AJ11</f>
        <v>144666.50584178467</v>
      </c>
    </row>
    <row r="8" spans="1:34" x14ac:dyDescent="0.35">
      <c r="A8" s="21" t="s">
        <v>52</v>
      </c>
      <c r="B8" s="21">
        <f>SUM(Females!D31:D34,Males!D31:D34)</f>
        <v>136936</v>
      </c>
      <c r="C8" s="21">
        <f>SUM(Females!E31:E34,Males!E31:E34)</f>
        <v>145733</v>
      </c>
      <c r="D8" s="21">
        <f>'Totals Calculation'!F12</f>
        <v>151617</v>
      </c>
      <c r="E8" s="21">
        <f>'Totals Calculation'!G12</f>
        <v>153261.52545169866</v>
      </c>
      <c r="F8" s="21">
        <f>'Totals Calculation'!H12</f>
        <v>154902.04767688396</v>
      </c>
      <c r="G8" s="21">
        <f>'Totals Calculation'!I12</f>
        <v>156536.16473964782</v>
      </c>
      <c r="H8" s="21">
        <f>'Totals Calculation'!J12</f>
        <v>158163.47631733894</v>
      </c>
      <c r="I8" s="21">
        <f>'Totals Calculation'!K12</f>
        <v>159781.58047404929</v>
      </c>
      <c r="J8" s="21">
        <f>'Totals Calculation'!L12</f>
        <v>161389.67656447616</v>
      </c>
      <c r="K8" s="21">
        <f>'Totals Calculation'!M12</f>
        <v>162985.36265271151</v>
      </c>
      <c r="L8" s="21">
        <f>'Totals Calculation'!N12</f>
        <v>164567.83809345274</v>
      </c>
      <c r="M8" s="21">
        <f>'Totals Calculation'!O12</f>
        <v>166134.70095079171</v>
      </c>
      <c r="N8" s="21">
        <f>'Totals Calculation'!P12</f>
        <v>167685.15057942583</v>
      </c>
      <c r="O8" s="21">
        <f>'Totals Calculation'!Q12</f>
        <v>169217.98601140105</v>
      </c>
      <c r="P8" s="21">
        <f>'Totals Calculation'!R12</f>
        <v>170732.00627876338</v>
      </c>
      <c r="Q8" s="21">
        <f>'Totals Calculation'!S12</f>
        <v>172227.21138151278</v>
      </c>
      <c r="R8" s="21">
        <f>'Totals Calculation'!T12</f>
        <v>173702.8006743466</v>
      </c>
      <c r="S8" s="21">
        <f>'Totals Calculation'!U12</f>
        <v>175159.57480256748</v>
      </c>
      <c r="T8" s="21">
        <f>'Totals Calculation'!V12</f>
        <v>176597.93408882679</v>
      </c>
      <c r="U8" s="21">
        <f>'Totals Calculation'!W12</f>
        <v>178017.47821047323</v>
      </c>
      <c r="V8" s="21">
        <f>'Totals Calculation'!X12</f>
        <v>179419.0078128094</v>
      </c>
      <c r="W8" s="21">
        <f>'Totals Calculation'!Y12</f>
        <v>180803.32354113803</v>
      </c>
      <c r="X8" s="21">
        <f>'Totals Calculation'!Z12</f>
        <v>182170.02507280777</v>
      </c>
      <c r="Y8" s="21">
        <f>'Totals Calculation'!AA12</f>
        <v>183519.91305312127</v>
      </c>
      <c r="Z8" s="21">
        <f>'Totals Calculation'!AB12</f>
        <v>184852.58715942726</v>
      </c>
      <c r="AA8" s="21">
        <f>'Totals Calculation'!AC12</f>
        <v>186168.44771437702</v>
      </c>
      <c r="AB8" s="21">
        <f>'Totals Calculation'!AD12</f>
        <v>187474.3002030433</v>
      </c>
      <c r="AC8" s="21">
        <f>'Totals Calculation'!AE12</f>
        <v>188773.34720663677</v>
      </c>
      <c r="AD8" s="21">
        <f>'Totals Calculation'!AF12</f>
        <v>190065.98904780889</v>
      </c>
      <c r="AE8" s="21">
        <f>'Totals Calculation'!AG12</f>
        <v>191353.82701716496</v>
      </c>
      <c r="AF8" s="21">
        <f>'Totals Calculation'!AH12</f>
        <v>192638.46240531027</v>
      </c>
      <c r="AG8" s="21">
        <f>'Totals Calculation'!AI12</f>
        <v>193921.49650285026</v>
      </c>
      <c r="AH8" s="21">
        <f>'Totals Calculation'!AJ12</f>
        <v>195205.73156834426</v>
      </c>
    </row>
    <row r="9" spans="1:34" x14ac:dyDescent="0.35">
      <c r="A9" s="21" t="s">
        <v>57</v>
      </c>
      <c r="B9" s="21">
        <f>SUM(Males!D35,Females!D35)</f>
        <v>3099</v>
      </c>
      <c r="C9" s="21">
        <f>SUM(Males!E35,Females!E35)</f>
        <v>3405</v>
      </c>
      <c r="D9" s="21">
        <f>'Totals Calculation'!F13</f>
        <v>3835.0000000000005</v>
      </c>
      <c r="E9" s="21">
        <f>'Totals Calculation'!G13</f>
        <v>3876.5966224583285</v>
      </c>
      <c r="F9" s="21">
        <f>'Totals Calculation'!H13</f>
        <v>3918.0919873157368</v>
      </c>
      <c r="G9" s="21">
        <f>'Totals Calculation'!I13</f>
        <v>3959.4253400116704</v>
      </c>
      <c r="H9" s="21">
        <f>'Totals Calculation'!J13</f>
        <v>4000.586554786039</v>
      </c>
      <c r="I9" s="21">
        <f>'Totals Calculation'!K13</f>
        <v>4041.5148770782894</v>
      </c>
      <c r="J9" s="21">
        <f>'Totals Calculation'!L13</f>
        <v>4082.1900553682376</v>
      </c>
      <c r="K9" s="21">
        <f>'Totals Calculation'!M13</f>
        <v>4122.5513350953306</v>
      </c>
      <c r="L9" s="21">
        <f>'Totals Calculation'!N13</f>
        <v>4162.5784647393848</v>
      </c>
      <c r="M9" s="21">
        <f>'Totals Calculation'!O13</f>
        <v>4202.2106897398462</v>
      </c>
      <c r="N9" s="21">
        <f>'Totals Calculation'!P13</f>
        <v>4241.4277585765321</v>
      </c>
      <c r="O9" s="21">
        <f>'Totals Calculation'!Q13</f>
        <v>4280.1992939691663</v>
      </c>
      <c r="P9" s="21">
        <f>'Totals Calculation'!R13</f>
        <v>4318.4949186374715</v>
      </c>
      <c r="Q9" s="21">
        <f>'Totals Calculation'!S13</f>
        <v>4356.3146325814487</v>
      </c>
      <c r="R9" s="21">
        <f>'Totals Calculation'!T13</f>
        <v>4393.6381842809133</v>
      </c>
      <c r="S9" s="21">
        <f>'Totals Calculation'!U13</f>
        <v>4430.4858252560489</v>
      </c>
      <c r="T9" s="21">
        <f>'Totals Calculation'!V13</f>
        <v>4466.8676812669482</v>
      </c>
      <c r="U9" s="21">
        <f>'Totals Calculation'!W13</f>
        <v>4502.7736265535195</v>
      </c>
      <c r="V9" s="21">
        <f>'Totals Calculation'!X13</f>
        <v>4538.2239126359455</v>
      </c>
      <c r="W9" s="21">
        <f>'Totals Calculation'!Y13</f>
        <v>4573.2387910344114</v>
      </c>
      <c r="X9" s="21">
        <f>'Totals Calculation'!Z13</f>
        <v>4607.8081359888265</v>
      </c>
      <c r="Y9" s="21">
        <f>'Totals Calculation'!AA13</f>
        <v>4641.9521990193725</v>
      </c>
      <c r="Z9" s="21">
        <f>'Totals Calculation'!AB13</f>
        <v>4675.6608543659586</v>
      </c>
      <c r="AA9" s="21">
        <f>'Totals Calculation'!AC13</f>
        <v>4708.9442277886774</v>
      </c>
      <c r="AB9" s="21">
        <f>'Totals Calculation'!AD13</f>
        <v>4741.9744572090931</v>
      </c>
      <c r="AC9" s="21">
        <f>'Totals Calculation'!AE13</f>
        <v>4774.8325487079428</v>
      </c>
      <c r="AD9" s="21">
        <f>'Totals Calculation'!AF13</f>
        <v>4807.5286280453192</v>
      </c>
      <c r="AE9" s="21">
        <f>'Totals Calculation'!AG13</f>
        <v>4840.1031982615914</v>
      </c>
      <c r="AF9" s="21">
        <f>'Totals Calculation'!AH13</f>
        <v>4872.5967623971255</v>
      </c>
      <c r="AG9" s="21">
        <f>'Totals Calculation'!AI13</f>
        <v>4905.0498234922916</v>
      </c>
      <c r="AH9" s="21">
        <f>'Totals Calculation'!AJ13</f>
        <v>4937.5332618677339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754610-9DEC-4D71-AB5E-7F6C384D25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6FBFAD-24D1-435A-AA32-C01751FC4626}">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3.xml><?xml version="1.0" encoding="utf-8"?>
<ds:datastoreItem xmlns:ds="http://schemas.openxmlformats.org/officeDocument/2006/customXml" ds:itemID="{5A25E2AD-B14B-420C-A79C-9824EA9C4E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Males</vt:lpstr>
      <vt:lpstr>Females</vt:lpstr>
      <vt:lpstr>totals by age</vt:lpstr>
      <vt:lpstr>Population Projections</vt:lpstr>
      <vt:lpstr>Totals Calculation</vt:lpstr>
      <vt:lpstr>BDbDT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2021-04-27T04:15:55Z</dcterms:created>
  <dcterms:modified xsi:type="dcterms:W3CDTF">2022-06-22T22:41:05Z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y fmtid="{D5CDD505-2E9C-101B-9397-08002B2CF9AE}" pid="6" name="MediaServiceImageTags">
    <vt:lpwstr/>
  </property>
</Properties>
</file>