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hidePivotFieldList="1"/>
  <mc:AlternateContent xmlns:mc="http://schemas.openxmlformats.org/markup-compatibility/2006">
    <mc:Choice Requires="x15">
      <x15ac:absPath xmlns:x15ac="http://schemas.microsoft.com/office/spreadsheetml/2010/11/ac" url="C:\Users\olivia\Documents\EPS_Models by Region\Canada\canada-eps\InputData\elec\BECF\"/>
    </mc:Choice>
  </mc:AlternateContent>
  <xr:revisionPtr revIDLastSave="0" documentId="13_ncr:1_{1C0120AB-9B3E-49ED-99A5-9C2A9C219B36}" xr6:coauthVersionLast="47" xr6:coauthVersionMax="47" xr10:uidLastSave="{00000000-0000-0000-0000-000000000000}"/>
  <bookViews>
    <workbookView xWindow="-110" yWindow="-110" windowWidth="25820" windowHeight="14020" firstSheet="4" activeTab="5" xr2:uid="{00000000-000D-0000-FFFF-FFFF00000000}"/>
  </bookViews>
  <sheets>
    <sheet name="About" sheetId="1" r:id="rId1"/>
    <sheet name="CER CEF Electricity Capacity" sheetId="11" r:id="rId2"/>
    <sheet name="CEF CER Electricity Generation" sheetId="13" r:id="rId3"/>
    <sheet name="LCOE" sheetId="16" r:id="rId4"/>
    <sheet name="Pre-ret calculations 2021" sheetId="14" r:id="rId5"/>
    <sheet name="BECF-pre-ret" sheetId="4" r:id="rId6"/>
    <sheet name="BECF-pre-nonret" sheetId="5" r:id="rId7"/>
    <sheet name="BECF-new" sheetId="6" r:id="rId8"/>
  </sheets>
  <calcPr calcId="191028"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5" i="4" l="1"/>
  <c r="E15"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AH15" i="4"/>
  <c r="AI15" i="4"/>
  <c r="AJ15" i="4"/>
  <c r="D16" i="4"/>
  <c r="E16"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D17" i="4"/>
  <c r="E17"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AI17" i="4"/>
  <c r="AJ17" i="4"/>
  <c r="C16" i="4"/>
  <c r="C17" i="4"/>
  <c r="C15" i="4"/>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C17" i="6"/>
  <c r="B16" i="6"/>
  <c r="B17" i="6"/>
  <c r="B15" i="6"/>
  <c r="D19" i="14"/>
  <c r="L17" i="13"/>
  <c r="M17" i="13"/>
  <c r="N17" i="13"/>
  <c r="O17" i="13"/>
  <c r="P17" i="13"/>
  <c r="D13" i="14"/>
  <c r="E3" i="14"/>
  <c r="E13" i="14"/>
  <c r="E4" i="14"/>
  <c r="D3" i="14"/>
  <c r="D4" i="14"/>
  <c r="D5" i="14"/>
  <c r="D6" i="14"/>
  <c r="D7" i="14"/>
  <c r="D8" i="14"/>
  <c r="D10" i="14"/>
  <c r="D12" i="14"/>
  <c r="E12" i="14"/>
  <c r="G23" i="14"/>
  <c r="B1" i="6"/>
  <c r="C1" i="6"/>
  <c r="D1" i="6"/>
  <c r="E1" i="6"/>
  <c r="F1" i="6"/>
  <c r="G1" i="6"/>
  <c r="H1" i="6"/>
  <c r="I1" i="6"/>
  <c r="J1" i="6"/>
  <c r="K1" i="6"/>
  <c r="L1" i="6"/>
  <c r="M1" i="6"/>
  <c r="N1" i="6"/>
  <c r="O1" i="6"/>
  <c r="P1" i="6"/>
  <c r="Q1" i="6"/>
  <c r="R1" i="6"/>
  <c r="S1" i="6"/>
  <c r="T1" i="6"/>
  <c r="U1" i="6"/>
  <c r="V1" i="6"/>
  <c r="W1" i="6"/>
  <c r="X1" i="6"/>
  <c r="Y1" i="6"/>
  <c r="Z1" i="6"/>
  <c r="AA1" i="6"/>
  <c r="AB1" i="6"/>
  <c r="AC1" i="6"/>
  <c r="AD1" i="6"/>
  <c r="AE1" i="6"/>
  <c r="AF1" i="6"/>
  <c r="AG1" i="6"/>
  <c r="AH1" i="6"/>
  <c r="AI1" i="6"/>
  <c r="AJ1" i="6"/>
  <c r="B1" i="5"/>
  <c r="C1" i="5"/>
  <c r="D1" i="5"/>
  <c r="E1" i="5"/>
  <c r="F1" i="5"/>
  <c r="G1" i="5"/>
  <c r="H1" i="5"/>
  <c r="I1" i="5"/>
  <c r="J1" i="5"/>
  <c r="K1" i="5"/>
  <c r="L1" i="5"/>
  <c r="M1" i="5"/>
  <c r="N1" i="5"/>
  <c r="O1" i="5"/>
  <c r="P1" i="5"/>
  <c r="Q1" i="5"/>
  <c r="R1" i="5"/>
  <c r="S1" i="5"/>
  <c r="T1" i="5"/>
  <c r="U1" i="5"/>
  <c r="V1" i="5"/>
  <c r="W1" i="5"/>
  <c r="X1" i="5"/>
  <c r="Y1" i="5"/>
  <c r="Z1" i="5"/>
  <c r="AA1" i="5"/>
  <c r="AB1" i="5"/>
  <c r="AC1" i="5"/>
  <c r="AD1" i="5"/>
  <c r="AE1" i="5"/>
  <c r="AF1" i="5"/>
  <c r="AG1" i="5"/>
  <c r="AH1" i="5"/>
  <c r="AI1" i="5"/>
  <c r="AJ1" i="5"/>
  <c r="B1" i="4"/>
  <c r="C1" i="4"/>
  <c r="D1" i="4"/>
  <c r="E1" i="4"/>
  <c r="F1" i="4"/>
  <c r="G1" i="4"/>
  <c r="H1" i="4"/>
  <c r="I1" i="4"/>
  <c r="J1" i="4"/>
  <c r="K1" i="4"/>
  <c r="L1" i="4"/>
  <c r="M1" i="4"/>
  <c r="N1" i="4"/>
  <c r="O1" i="4"/>
  <c r="P1" i="4"/>
  <c r="Q1" i="4"/>
  <c r="R1" i="4"/>
  <c r="S1" i="4"/>
  <c r="T1" i="4"/>
  <c r="U1" i="4"/>
  <c r="V1" i="4"/>
  <c r="W1" i="4"/>
  <c r="X1" i="4"/>
  <c r="Y1" i="4"/>
  <c r="Z1" i="4"/>
  <c r="AA1" i="4"/>
  <c r="AB1" i="4"/>
  <c r="AC1" i="4"/>
  <c r="AD1" i="4"/>
  <c r="AE1" i="4"/>
  <c r="AF1" i="4"/>
  <c r="AG1" i="4"/>
  <c r="AH1" i="4"/>
  <c r="AI1" i="4"/>
  <c r="AJ1" i="4"/>
  <c r="A17" i="6"/>
  <c r="A16" i="6"/>
  <c r="A14" i="6"/>
  <c r="A13" i="6"/>
  <c r="A12" i="6"/>
  <c r="A11" i="6"/>
  <c r="A10" i="6"/>
  <c r="A9" i="6"/>
  <c r="A8" i="6"/>
  <c r="A7" i="6"/>
  <c r="A6" i="6"/>
  <c r="A5" i="6"/>
  <c r="A4" i="6"/>
  <c r="A3" i="6"/>
  <c r="A2"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15" i="6"/>
  <c r="A17" i="4"/>
  <c r="A16" i="4"/>
  <c r="A15" i="4"/>
  <c r="A14" i="4"/>
  <c r="A13" i="4"/>
  <c r="C4" i="14"/>
  <c r="B3" i="4"/>
  <c r="B3" i="6"/>
  <c r="C13" i="14"/>
  <c r="B12" i="4"/>
  <c r="B12" i="6"/>
  <c r="E26" i="14"/>
  <c r="D5" i="16"/>
  <c r="D14" i="16"/>
  <c r="D13" i="16"/>
  <c r="D12" i="16"/>
  <c r="D10" i="16"/>
  <c r="D6" i="16"/>
  <c r="D4" i="16"/>
  <c r="D3" i="16"/>
  <c r="B14" i="6"/>
  <c r="B10" i="6"/>
  <c r="B8" i="6"/>
  <c r="B7" i="6"/>
  <c r="B6" i="6"/>
  <c r="D15" i="16"/>
  <c r="D11" i="16"/>
  <c r="D8" i="16"/>
  <c r="D7" i="16"/>
  <c r="D9" i="16"/>
  <c r="B13" i="6"/>
  <c r="A12" i="4"/>
  <c r="A11" i="4"/>
  <c r="A10" i="4"/>
  <c r="A9" i="4"/>
  <c r="A8" i="4"/>
  <c r="A7" i="4"/>
  <c r="A6" i="4"/>
  <c r="A5" i="4"/>
  <c r="A4" i="4"/>
  <c r="A3" i="4"/>
  <c r="A2" i="4"/>
  <c r="C3" i="14"/>
  <c r="B2" i="4"/>
  <c r="B2" i="6"/>
  <c r="C5" i="14"/>
  <c r="B4" i="4"/>
  <c r="B4" i="6"/>
  <c r="C6" i="14"/>
  <c r="B5" i="4"/>
  <c r="B5" i="6"/>
  <c r="C7" i="14"/>
  <c r="B6" i="4"/>
  <c r="C8" i="14"/>
  <c r="B7" i="4"/>
  <c r="C10" i="14"/>
  <c r="B9" i="4"/>
  <c r="B9" i="6"/>
  <c r="C12" i="14"/>
  <c r="B11" i="4"/>
  <c r="B11" i="6"/>
  <c r="K30" i="14"/>
  <c r="J30" i="14"/>
  <c r="I30" i="14"/>
  <c r="H30" i="14"/>
  <c r="G30" i="14"/>
  <c r="F30" i="14"/>
  <c r="E30" i="14"/>
  <c r="D30" i="14"/>
  <c r="C30" i="14"/>
  <c r="B30" i="14"/>
  <c r="E10" i="14"/>
  <c r="E7" i="14"/>
  <c r="E6" i="14"/>
  <c r="E8" i="14"/>
  <c r="E5" i="14"/>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AJ6"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AJ7"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AJ8"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AH10" i="6"/>
  <c r="AI10" i="6"/>
  <c r="AJ10"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AH14" i="6"/>
  <c r="AI14" i="6"/>
  <c r="AJ14" i="6"/>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AJ2" i="6"/>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C7" i="4"/>
  <c r="D7"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AI7" i="4"/>
  <c r="AJ7" i="4"/>
  <c r="C10" i="4"/>
  <c r="D10" i="4"/>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AH2" i="5"/>
  <c r="AI2" i="5"/>
  <c r="AJ2"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AJ3"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AJ4"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AJ5"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AJ6"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AJ7"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AJ8"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C3" i="5"/>
  <c r="C4" i="5"/>
  <c r="C5" i="5"/>
  <c r="C6" i="5"/>
  <c r="C7" i="5"/>
  <c r="C8" i="5"/>
  <c r="C9" i="5"/>
  <c r="C10" i="5"/>
  <c r="C11" i="5"/>
  <c r="C12" i="5"/>
  <c r="C2" i="5"/>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AJ5" i="6"/>
  <c r="C5" i="4"/>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C8" i="4"/>
  <c r="D8" i="4"/>
  <c r="E8" i="4"/>
  <c r="F8" i="4"/>
  <c r="G8" i="4"/>
  <c r="H8" i="4"/>
  <c r="I8" i="4"/>
  <c r="J8" i="4"/>
  <c r="K8" i="4"/>
  <c r="L8" i="4"/>
  <c r="M8" i="4"/>
  <c r="N8" i="4"/>
  <c r="O8" i="4"/>
  <c r="P8" i="4"/>
  <c r="Q8" i="4"/>
  <c r="R8" i="4"/>
  <c r="S8" i="4"/>
  <c r="T8" i="4"/>
  <c r="U8" i="4"/>
  <c r="V8" i="4"/>
  <c r="W8" i="4"/>
  <c r="X8" i="4"/>
  <c r="Y8" i="4"/>
  <c r="Z8" i="4"/>
  <c r="AA8" i="4"/>
  <c r="AB8" i="4"/>
  <c r="AC8" i="4"/>
  <c r="AD8" i="4"/>
  <c r="AE8" i="4"/>
  <c r="AF8" i="4"/>
  <c r="AG8" i="4"/>
  <c r="AH8" i="4"/>
  <c r="AI8" i="4"/>
  <c r="AJ8" i="4"/>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AH4" i="6"/>
  <c r="AI4" i="6"/>
  <c r="AJ4" i="6"/>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C1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C3" i="6"/>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AH3" i="6"/>
  <c r="AI3" i="6"/>
  <c r="AJ3" i="6"/>
  <c r="C9"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AH9" i="6"/>
  <c r="AI9" i="6"/>
  <c r="AJ9" i="6"/>
  <c r="C12" i="4"/>
  <c r="D12" i="4"/>
  <c r="E12"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H12" i="4"/>
  <c r="AI12" i="4"/>
  <c r="AJ12" i="4"/>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AH11" i="6"/>
  <c r="AI11" i="6"/>
  <c r="AJ11" i="6"/>
  <c r="C11" i="4"/>
  <c r="D11" i="4"/>
  <c r="E11"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AI13" i="6"/>
  <c r="AJ13" i="6"/>
  <c r="C13" i="4"/>
  <c r="D13" i="4"/>
  <c r="E13"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AH13" i="4"/>
  <c r="AI13" i="4"/>
  <c r="AJ13" i="4"/>
  <c r="G24" i="14"/>
  <c r="I23" i="14"/>
  <c r="I24" i="14"/>
  <c r="G26" i="14"/>
  <c r="I25" i="14"/>
  <c r="E1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tc={D774A83C-6071-B544-BC01-8FF522A86CE0}</author>
  </authors>
  <commentList>
    <comment ref="A24" authorId="0" shapeId="0" xr:uid="{D774A83C-6071-B544-BC01-8FF522A86CE0}">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@Eyab Al-Aini can you point me to a resource that indicates the split between peaker and nonpeaker NG plants?
Reply:
    This is inconsistent with the elec/BAU Cap Retirements which assumes NG combustion turbine are all peakers
Reply:
    The EIA indicates combustion turbine plants are typically used as peaker plants: https://www.eia.gov/todayinenergy/detail.php?id=13191
Reply:
    The USCap Retirements before Quantization also assumes combined cycle plants are nonpeaking.
Reply:
    @Nick Schumacher , do we have any reference to confirm the split between NG Peaker and non-Peaker plants? 
It maybe worth checking with Binnu on the final capacity factor numbers used in this file to test if
1- are they reasonable based on what we know? 
2- is it reasonable to assume that these number remain the same until 2050? 
 </t>
      </text>
    </comment>
  </commentList>
</comments>
</file>

<file path=xl/sharedStrings.xml><?xml version="1.0" encoding="utf-8"?>
<sst xmlns="http://schemas.openxmlformats.org/spreadsheetml/2006/main" count="1732" uniqueCount="168">
  <si>
    <t>BAU Expected Capacity Factors</t>
  </si>
  <si>
    <t>Source:</t>
  </si>
  <si>
    <t>Existing Capacity and Generation</t>
  </si>
  <si>
    <t xml:space="preserve">Canada Energy Regulator </t>
  </si>
  <si>
    <t>Canada's Energy Future 2021</t>
  </si>
  <si>
    <t>https://apps.rec-cer.gc.ca/ftrppndc/dflt.aspx?GoCTemplateCulture&amp;GoCTemplateCulture=en-CA</t>
  </si>
  <si>
    <t>Appendices, Electricity Generation and Electricity Capacity; Current Policies</t>
  </si>
  <si>
    <t>Newly Built Target Electricity Capacity Factors (wind, geothermal, solar PV, solar thermal)</t>
  </si>
  <si>
    <t>Lazard</t>
  </si>
  <si>
    <t>Lazard's Levelized Cost of Energy Analysis - Version 15.0</t>
  </si>
  <si>
    <t>https://www.lazard.com/media/451905/lazards-levelized-cost-of-energy-version-150-vf.pdf</t>
  </si>
  <si>
    <t xml:space="preserve">p.16-19 "Levelized Cost of Energy - Key Assumptions </t>
  </si>
  <si>
    <t>Notes</t>
  </si>
  <si>
    <t xml:space="preserve">This variable represents the capacity factors that electricity suppliers expect to run each type of </t>
  </si>
  <si>
    <t xml:space="preserve">power plant. Given the choice, an electricity supplier would sooner build a new nonpeaker power </t>
  </si>
  <si>
    <t>plant than attempt to rely on running a nonpeaker plant at greater than its Expected Capacity Factor.</t>
  </si>
  <si>
    <t>BECF-pre-ret assumptions</t>
  </si>
  <si>
    <t>Reference year</t>
  </si>
  <si>
    <t>Existing CF are calculated from average CF between 2015 and 2019. See additional notes on the Pre-ret Calculations tab.</t>
  </si>
  <si>
    <t>BECF-pre-non-ret assumptions</t>
  </si>
  <si>
    <t>Unused (per energy docs https://us.energypolicy.solutions/docs/electricity-sector-main.html): "In the U.S. dataset, we only use the “preexisting retiring” quality level, and it includes all preexisting plants--too many ideosyncretic considerations, such as old plants that are grandfathered into more recent environmental regulations, differences between states that will or will not let utilities recover their costs for inefficient plants, etc."</t>
  </si>
  <si>
    <t>BECF-new assumptions</t>
  </si>
  <si>
    <t>Tweaked the following assumptions developed for the US model (including updated to latest Lazard's LCOE):</t>
  </si>
  <si>
    <t xml:space="preserve">For all sources other than nuclear, onshore/offshore wind, geothermal,solar PV, we assume a 10% improvement in the </t>
  </si>
  <si>
    <t>target capacity factor of new units relative to the observed capacity factor of existing units.</t>
  </si>
  <si>
    <t>This is meant to account for improvements in efficiency (e.g. heat rate) that are likely to make the unit</t>
  </si>
  <si>
    <t>more cost-effective to run, and therefore likely to increase the amount it is dispatched.</t>
  </si>
  <si>
    <t>Target capacity:</t>
  </si>
  <si>
    <t>For onshore/offshore wind, solar PV, geothermal, and solar thermal we take an average of Lazard's projected capacity factors for new units.</t>
  </si>
  <si>
    <t>These types of plants tend to be limited by resources rather than dispatch cost.</t>
  </si>
  <si>
    <t>See Lazard LCOE tab</t>
  </si>
  <si>
    <t xml:space="preserve">For nuclear, we assume that new plants will operate at the same level of efficiency as existing plants, </t>
  </si>
  <si>
    <t>as the primary cause for the difference between 100% and the observed capacity factor is due to maintenance</t>
  </si>
  <si>
    <t>and outages rather than dispatch costs.</t>
  </si>
  <si>
    <t>Plant Categorization</t>
  </si>
  <si>
    <t>natural gas nonpeakers</t>
  </si>
  <si>
    <t>We assume all combined cycle plants are nonpeaking natural gas plants based on EIA article:</t>
  </si>
  <si>
    <t>Natural gas-fired combustion turbines are generally used to meet peak electricity load (EIA, 2013)</t>
  </si>
  <si>
    <t>natural gas peakers</t>
  </si>
  <si>
    <t>We assume steam turbines and a share of combustion turbines are natural gas peakers (and the rest are oil-fired peakers).</t>
  </si>
  <si>
    <t>petroleum</t>
  </si>
  <si>
    <t>We assume a share of combustion turbines are oil-fired peakers (and the rest are natural gas peakers).</t>
  </si>
  <si>
    <t>Select Report Version: Canada’s Energy Future 2021</t>
  </si>
  <si>
    <t>Select Appendices: Electricity Capacity</t>
  </si>
  <si>
    <t>Select Case: Current Policies</t>
  </si>
  <si>
    <t>Select Type: Primary Fuel</t>
  </si>
  <si>
    <t>Units:</t>
  </si>
  <si>
    <t>MW</t>
  </si>
  <si>
    <t>Canada</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</si>
  <si>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</si>
  <si>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</si>
  <si>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</si>
  <si>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</si>
  <si>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</si>
  <si>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</si>
  <si>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</si>
  <si>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</si>
  <si>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</si>
  <si>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</si>
  <si>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</si>
  <si>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</si>
  <si>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</si>
  <si>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</si>
  <si>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</si>
  <si>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</si>
  <si>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</si>
  <si>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</si>
  <si>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</si>
  <si>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</si>
  <si>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</si>
  <si>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</si>
  <si>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</si>
  <si>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</si>
  <si>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</si>
  <si>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</si>
  <si>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</si>
  <si>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</si>
  <si>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</si>
  <si>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</si>
  <si>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</si>
  <si>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</si>
  <si>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</si>
  <si>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</si>
  <si>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</si>
  <si>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</si>
  <si>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</si>
  <si>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</si>
  <si>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</si>
  <si>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</si>
  <si>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</si>
  <si>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</si>
  <si>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</si>
  <si>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</si>
  <si>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</si>
  <si>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</si>
  <si>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</si>
  <si>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Hydro / Wave / Tidal</t>
  </si>
  <si>
    <t>Wind</t>
  </si>
  <si>
    <t>Biomass / Geothermal</t>
  </si>
  <si>
    <t>Solar</t>
  </si>
  <si>
    <t>Uranium</t>
  </si>
  <si>
    <t>Coal &amp; Coke</t>
  </si>
  <si>
    <t>Natural Gas</t>
  </si>
  <si>
    <t>Oil</t>
  </si>
  <si>
    <t>Newfoundland and Labrador</t>
  </si>
  <si>
    <t>Prince Edward Island</t>
  </si>
  <si>
    <t>Nova Scotia</t>
  </si>
  <si>
    <t>New Brunswick</t>
  </si>
  <si>
    <t>Quebec</t>
  </si>
  <si>
    <t>Ontario</t>
  </si>
  <si>
    <t>Manitoba</t>
  </si>
  <si>
    <t>Alberta</t>
  </si>
  <si>
    <t>British Columbia</t>
  </si>
  <si>
    <t>Saskatchewan</t>
  </si>
  <si>
    <t>Yukon</t>
  </si>
  <si>
    <t>Northwest Territories</t>
  </si>
  <si>
    <t>Nunavut</t>
  </si>
  <si>
    <t>Select Appendices: Electricity Generation</t>
  </si>
  <si>
    <t>Low</t>
  </si>
  <si>
    <t>High</t>
  </si>
  <si>
    <t>Average / Assumed (see About tab)</t>
  </si>
  <si>
    <t>hard coal</t>
  </si>
  <si>
    <t>N/A</t>
  </si>
  <si>
    <t>natural gas nonpeaker</t>
  </si>
  <si>
    <t>nuclear</t>
  </si>
  <si>
    <t>hydro</t>
  </si>
  <si>
    <t>onshore wind</t>
  </si>
  <si>
    <t>solar PV</t>
  </si>
  <si>
    <t>Average between high and low factors for both types of utility scale solar PV</t>
  </si>
  <si>
    <t>solar thermal</t>
  </si>
  <si>
    <t>biomass</t>
  </si>
  <si>
    <t>geothermal</t>
  </si>
  <si>
    <t>natural gas peaker</t>
  </si>
  <si>
    <t>coal to gas</t>
  </si>
  <si>
    <t>offshore wind</t>
  </si>
  <si>
    <t>Average capacity factors by technology type (2015-2019)</t>
  </si>
  <si>
    <t>CEF technology type</t>
  </si>
  <si>
    <t>EPS technology type</t>
  </si>
  <si>
    <t>Average CF 2015-2019 (%)</t>
  </si>
  <si>
    <t>Average gen 2015-2019 (GWh)</t>
  </si>
  <si>
    <t>Average share of gen (%)</t>
  </si>
  <si>
    <t>previous model share (%)</t>
  </si>
  <si>
    <t>See NG peaker-nonpeaker assumption below</t>
  </si>
  <si>
    <t>2015: understanding is this mostly biomass since geothermal is almost non-existent in Canada</t>
  </si>
  <si>
    <t>lignite</t>
  </si>
  <si>
    <t>crude oil</t>
  </si>
  <si>
    <t>heavy or residual fuel oil</t>
  </si>
  <si>
    <t>municipal solid waste</t>
  </si>
  <si>
    <t>Total</t>
  </si>
  <si>
    <t>NG peaker-nonpeaker assumption</t>
  </si>
  <si>
    <t>NG split approximately 50-50:</t>
  </si>
  <si>
    <t>CER now projects capacity and generation by fuel not system type</t>
  </si>
  <si>
    <t>Peaker</t>
  </si>
  <si>
    <t>Oil/Gas Combustion Turbine</t>
  </si>
  <si>
    <t>Petroleum</t>
  </si>
  <si>
    <t>Previous model assumed all NG combined cycle plants are used as peakers</t>
  </si>
  <si>
    <t>Oil/Gas Steam Turbine</t>
  </si>
  <si>
    <t>NG</t>
  </si>
  <si>
    <t>Assume combined-cycle plants are nonpeaker</t>
  </si>
  <si>
    <t>Nonpeaker</t>
  </si>
  <si>
    <t>Oil/Gas Combined Cycle</t>
  </si>
  <si>
    <t>O&amp;G Combined Cycle</t>
  </si>
  <si>
    <t>Notes (2021)</t>
  </si>
  <si>
    <t>Assume 2019 is last historical value in CEF2021 (base year used for projections in report)</t>
  </si>
  <si>
    <t>Notes (2015)</t>
  </si>
  <si>
    <t>2014 is last historical value in CEF2016</t>
  </si>
  <si>
    <t>Added columns to inform about generation and share of generation by technology – to help with understanding the big picture</t>
  </si>
  <si>
    <t>I believe all Canada's coal plants are sub-bituminous, NON-lignit plants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</si>
</sst>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_(* #,##0_);_(* \(#,##0\);_(* &quot;-&quot;??_);_(@_)"/>
    <numFmt numFmtId="166" formatCode="0.0%"/>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0"/>
      <name val="Arial"/>
      <family val="2"/>
    </font>
    <font>
      <sz val="12"/>
      <color theme="0"/>
      <name val="Calibri"/>
      <family val="2"/>
      <scheme val="minor"/>
    </font>
    <font>
      <b/>
      <sz val="16"/>
      <color rgb="FF000000"/>
      <name val="Calibri"/>
      <family val="2"/>
    </font>
    <font>
      <b/>
      <sz val="14"/>
      <color rgb="FF000000"/>
      <name val="Calibri"/>
      <family val="2"/>
    </font>
    <font>
      <b/>
      <sz val="14"/>
      <name val="Calibri"/>
      <family val="2"/>
      <scheme val="minor"/>
    </font>
    <font>
      <u/>
      <sz val="11"/>
      <color theme="1"/>
      <name val="Calibri"/>
      <family val="2"/>
      <scheme val="minor"/>
    </font>
    <font>
      <sz val="11"/>
      <color theme="1"/>
      <name val="Calibri"/>
      <family val="2"/>
    </font>
    <font>
      <b/>
      <sz val="11"/>
      <color theme="1"/>
      <name val="Calibri"/>
      <family val="2"/>
    </font>
    <font>
      <sz val="11"/>
      <color rgb="FF000000"/>
      <name val="Calibri"/>
      <family val="2"/>
    </font>
    <font>
      <b/>
      <sz val="16"/>
      <color theme="1"/>
      <name val="Calibri"/>
      <family val="2"/>
      <scheme val="minor"/>
    </font>
    <font>
      <strike/>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1" tint="0.249977111117893"/>
        <bgColor indexed="64"/>
      </patternFill>
    </fill>
    <fill>
      <patternFill patternType="solid">
        <fgColor rgb="FFFFFF00"/>
        <bgColor indexed="64"/>
      </patternFill>
    </fill>
  </fills>
  <borders count="3">
    <border>
      <left/>
      <right/>
      <top/>
      <bottom/>
      <diagonal/>
    </border>
    <border>
      <left style="thin">
        <color theme="4"/>
      </left>
      <right/>
      <top style="thin">
        <color theme="4"/>
      </top>
      <bottom/>
      <diagonal/>
    </border>
    <border>
      <left style="thin">
        <color theme="4"/>
      </left>
      <right/>
      <top style="thin">
        <color theme="4"/>
      </top>
      <bottom style="thin">
        <color theme="4"/>
      </bottom>
      <diagonal/>
    </border>
  </borders>
  <cellStyleXfs count="6">
    <xf numFmtId="0" fontId="0" fillId="0" borderId="0"/>
    <xf numFmtId="0" fontId="2" fillId="0" borderId="0" applyNumberFormat="0" applyFill="0" applyBorder="0" applyAlignment="0" applyProtection="0"/>
    <xf numFmtId="43" fontId="3" fillId="0" borderId="0" applyFont="0" applyFill="0" applyBorder="0" applyAlignment="0" applyProtection="0"/>
    <xf numFmtId="0" fontId="4" fillId="0" borderId="0"/>
    <xf numFmtId="9" fontId="3" fillId="0" borderId="0" applyFont="0" applyFill="0" applyBorder="0" applyAlignment="0" applyProtection="0"/>
    <xf numFmtId="0" fontId="12" fillId="0" borderId="0" applyBorder="0"/>
  </cellStyleXfs>
  <cellXfs count="40">
    <xf numFmtId="0" fontId="0" fillId="0" borderId="0" xfId="0"/>
    <xf numFmtId="0" fontId="1" fillId="0" borderId="0" xfId="0" applyFont="1"/>
    <xf numFmtId="0" fontId="1" fillId="2" borderId="0" xfId="0" applyFont="1" applyFill="1"/>
    <xf numFmtId="0" fontId="0" fillId="0" borderId="0" xfId="0" applyAlignment="1">
      <alignment horizontal="left"/>
    </xf>
    <xf numFmtId="164" fontId="0" fillId="0" borderId="0" xfId="0" applyNumberFormat="1"/>
    <xf numFmtId="0" fontId="2" fillId="0" borderId="0" xfId="1" applyAlignment="1">
      <alignment wrapText="1"/>
    </xf>
    <xf numFmtId="0" fontId="5" fillId="3" borderId="0" xfId="0" applyFont="1" applyFill="1"/>
    <xf numFmtId="0" fontId="8" fillId="0" borderId="0" xfId="0" applyFont="1"/>
    <xf numFmtId="0" fontId="5" fillId="3" borderId="0" xfId="0" applyFont="1" applyFill="1" applyAlignment="1">
      <alignment horizontal="center" vertical="center" wrapText="1"/>
    </xf>
    <xf numFmtId="165" fontId="0" fillId="0" borderId="0" xfId="2" applyNumberFormat="1" applyFont="1"/>
    <xf numFmtId="166" fontId="0" fillId="0" borderId="0" xfId="4" applyNumberFormat="1" applyFont="1"/>
    <xf numFmtId="165" fontId="1" fillId="0" borderId="0" xfId="0" applyNumberFormat="1" applyFont="1"/>
    <xf numFmtId="0" fontId="10" fillId="0" borderId="0" xfId="0" applyFont="1"/>
    <xf numFmtId="0" fontId="2" fillId="0" borderId="0" xfId="1" applyAlignment="1">
      <alignment horizontal="left"/>
    </xf>
    <xf numFmtId="0" fontId="12" fillId="0" borderId="0" xfId="5"/>
    <xf numFmtId="0" fontId="7" fillId="0" borderId="0" xfId="5" applyFont="1"/>
    <xf numFmtId="0" fontId="6" fillId="0" borderId="0" xfId="5" applyFont="1"/>
    <xf numFmtId="0" fontId="13" fillId="0" borderId="0" xfId="0" applyFont="1"/>
    <xf numFmtId="0" fontId="12" fillId="0" borderId="1" xfId="5" applyBorder="1"/>
    <xf numFmtId="0" fontId="12" fillId="0" borderId="2" xfId="5" applyBorder="1"/>
    <xf numFmtId="0" fontId="12" fillId="0" borderId="0" xfId="0" applyFont="1"/>
    <xf numFmtId="0" fontId="0" fillId="0" borderId="0" xfId="0" applyAlignment="1">
      <alignment horizontal="right"/>
    </xf>
    <xf numFmtId="166" fontId="0" fillId="0" borderId="0" xfId="0" applyNumberFormat="1"/>
    <xf numFmtId="0" fontId="0" fillId="4" borderId="0" xfId="0" applyFill="1"/>
    <xf numFmtId="9" fontId="1" fillId="0" borderId="0" xfId="4" applyFont="1"/>
    <xf numFmtId="9" fontId="0" fillId="0" borderId="0" xfId="0" applyNumberFormat="1"/>
    <xf numFmtId="9" fontId="0" fillId="0" borderId="0" xfId="4" applyFont="1" applyAlignment="1">
      <alignment horizontal="center"/>
    </xf>
    <xf numFmtId="43" fontId="0" fillId="0" borderId="0" xfId="2" applyFont="1"/>
    <xf numFmtId="0" fontId="0" fillId="0" borderId="0" xfId="2" applyNumberFormat="1" applyFont="1"/>
    <xf numFmtId="0" fontId="0" fillId="0" borderId="0" xfId="2" applyNumberFormat="1" applyFont="1" applyAlignment="1">
      <alignment wrapText="1"/>
    </xf>
    <xf numFmtId="10" fontId="0" fillId="0" borderId="0" xfId="0" applyNumberFormat="1"/>
    <xf numFmtId="9" fontId="0" fillId="0" borderId="0" xfId="4" applyFont="1"/>
    <xf numFmtId="0" fontId="11" fillId="0" borderId="0" xfId="0" applyFont="1"/>
    <xf numFmtId="0" fontId="9" fillId="0" borderId="0" xfId="0" applyFont="1"/>
    <xf numFmtId="0" fontId="2" fillId="0" borderId="0" xfId="1"/>
    <xf numFmtId="0" fontId="14" fillId="0" borderId="0" xfId="0" applyFont="1"/>
    <xf numFmtId="165" fontId="12" fillId="0" borderId="0" xfId="5" applyNumberFormat="1"/>
    <xf numFmtId="165" fontId="12" fillId="0" borderId="0" xfId="0" applyNumberFormat="1" applyFont="1"/>
    <xf numFmtId="0" fontId="10" fillId="0" borderId="0" xfId="0" applyFont="1" applyAlignment="1">
      <alignment wrapText="1"/>
    </xf>
    <xf numFmtId="0" fontId="0" fillId="0" borderId="0" xfId="0" applyNumberFormat="1"/>
  </cellXfs>
  <cellStyles count="6">
    <cellStyle name="Comma" xfId="2" builtinId="3"/>
    <cellStyle name="Hyperlink" xfId="1" builtinId="8"/>
    <cellStyle name="Normal" xfId="0" builtinId="0"/>
    <cellStyle name="Normal 2" xfId="3" xr:uid="{00000000-0005-0000-0000-000003000000}"/>
    <cellStyle name="Normal 3" xfId="5" xr:uid="{C1DD663D-4E51-E645-8CBE-D15E898544C1}"/>
    <cellStyle name="Percent" xfId="4" builtinId="5"/>
  </cellStyles>
  <dxfs count="48">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numFmt numFmtId="165" formatCode="_(* #,##0_);_(* \(#,##0\);_(* &quot;-&quot;??_);_(@_)"/>
    </dxf>
    <dxf>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ocumenttasks/documenttask1.xml><?xml version="1.0" encoding="utf-8"?>
<Tasks xmlns="http://schemas.microsoft.com/office/tasks/2019/documenttasks">
  <Task id="{763CE183-8150-4065-BC6D-994BE5C022CC}">
    <Anchor>
      <Comment id="{D774A83C-6071-B544-BC01-8FF522A86CE0}"/>
    </Anchor>
    <History>
      <Event time="2022-04-29T05:23:08.94" id="{F70E0E47-3606-4961-9659-1815A0D5ED80}">
        <Attribution userId="S::eyaba@pembina.org::e48cb72f-8969-4f81-87bc-9db77bc6adc6" userName="Eyab Al-Aini" userProvider="AD"/>
        <Anchor>
          <Comment id="{E1A900FC-AC00-41ED-AD1D-C563206770B4}"/>
        </Anchor>
        <Create/>
      </Event>
      <Event time="2022-04-29T05:23:08.94" id="{204F3DE1-2588-4915-ADA3-DE6B595DF31B}">
        <Attribution userId="S::eyaba@pembina.org::e48cb72f-8969-4f81-87bc-9db77bc6adc6" userName="Eyab Al-Aini" userProvider="AD"/>
        <Anchor>
          <Comment id="{E1A900FC-AC00-41ED-AD1D-C563206770B4}"/>
        </Anchor>
        <Assign userId="S::nicks@pembina.org::19840ea0-3343-4522-8875-ccf8b70d6403" userName="Nick Schumacher" userProvider="AD"/>
      </Event>
      <Event time="2022-04-29T05:23:08.94" id="{B8503645-6E53-4568-952B-55F02EE59B38}">
        <Attribution userId="S::eyaba@pembina.org::e48cb72f-8969-4f81-87bc-9db77bc6adc6" userName="Eyab Al-Aini" userProvider="AD"/>
        <Anchor>
          <Comment id="{E1A900FC-AC00-41ED-AD1D-C563206770B4}"/>
        </Anchor>
        <SetTitle title="@Nick Schumacher , do we have any reference to confirm the split between NG Peaker and non-Peaker plants? It maybe worth checking with Binnu on the final capacity factor numbers used in this file to test if 1- are they reasonable based on what we know? …"/>
      </Event>
    </History>
  </Task>
</Tasks>
</file>

<file path=xl/persons/person.xml><?xml version="1.0" encoding="utf-8"?>
<personList xmlns="http://schemas.microsoft.com/office/spreadsheetml/2018/threadedcomments" xmlns:x="http://schemas.openxmlformats.org/spreadsheetml/2006/main">
  <person displayName="Eyab Al-Aini" id="{300C7DDB-4E2C-3344-882E-F7797F5BA42F}" userId="eyaba@pembina.org" providerId="PeoplePicker"/>
  <person displayName="Nick Schumacher" id="{8D750EC4-EB29-44CE-8B68-A9BC09B12356}" userId="nicks@pembina.org" providerId="PeoplePicker"/>
  <person displayName="Eyab Al-Aini" id="{CC250350-33B6-4368-9E12-1842211116E6}" userId="S::eyaba@pembina.org::e48cb72f-8969-4f81-87bc-9db77bc6adc6" providerId="AD"/>
  <person displayName="Betsy Agar" id="{39782DE7-B85F-6E4B-9B01-143FB7BB2950}" userId="S::betsya@pembina.org::bba46dfa-1448-49db-8a85-9735cb4ceae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2277F83F-24DE-FB4C-940F-7393E34CDD3A}" name="Table130" displayName="Table130" ref="A8:AU16" totalsRowShown="0">
  <tableColumns count="4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 id="38" xr3:uid="{00000000-0010-0000-0000-000026000000}" name="2041"/>
    <tableColumn id="39" xr3:uid="{00000000-0010-0000-0000-000027000000}" name="2042"/>
    <tableColumn id="40" xr3:uid="{00000000-0010-0000-0000-000028000000}" name="2043"/>
    <tableColumn id="41" xr3:uid="{00000000-0010-0000-0000-000029000000}" name="2044"/>
    <tableColumn id="42" xr3:uid="{00000000-0010-0000-0000-00002A000000}" name="2045"/>
    <tableColumn id="43" xr3:uid="{00000000-0010-0000-0000-00002B000000}" name="2046"/>
    <tableColumn id="44" xr3:uid="{00000000-0010-0000-0000-00002C000000}" name="2047"/>
    <tableColumn id="45" xr3:uid="{00000000-0010-0000-0000-00002D000000}" name="2048"/>
    <tableColumn id="46" xr3:uid="{00000000-0010-0000-0000-00002E000000}" name="2049"/>
    <tableColumn id="47" xr3:uid="{00000000-0010-0000-0000-00002F000000}"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1E5821E0-7EB2-894E-BAE8-9B7D8642FBBB}" name="Table1039" displayName="Table1039" ref="A107:AU115" totalsRowShown="0">
  <tableColumns count="47">
    <tableColumn id="1" xr3:uid="{00000000-0010-0000-0900-000001000000}" name="_"/>
    <tableColumn id="2" xr3:uid="{00000000-0010-0000-0900-000002000000}" name="2005"/>
    <tableColumn id="3" xr3:uid="{00000000-0010-0000-0900-000003000000}" name="2006"/>
    <tableColumn id="4" xr3:uid="{00000000-0010-0000-0900-000004000000}" name="2007"/>
    <tableColumn id="5" xr3:uid="{00000000-0010-0000-0900-000005000000}" name="2008"/>
    <tableColumn id="6" xr3:uid="{00000000-0010-0000-0900-000006000000}" name="2009"/>
    <tableColumn id="7" xr3:uid="{00000000-0010-0000-0900-000007000000}" name="2010"/>
    <tableColumn id="8" xr3:uid="{00000000-0010-0000-0900-000008000000}" name="2011"/>
    <tableColumn id="9" xr3:uid="{00000000-0010-0000-0900-000009000000}" name="2012"/>
    <tableColumn id="10" xr3:uid="{00000000-0010-0000-0900-00000A000000}" name="2013"/>
    <tableColumn id="11" xr3:uid="{00000000-0010-0000-0900-00000B000000}" name="2014"/>
    <tableColumn id="12" xr3:uid="{00000000-0010-0000-0900-00000C000000}" name="2015"/>
    <tableColumn id="13" xr3:uid="{00000000-0010-0000-0900-00000D000000}" name="2016"/>
    <tableColumn id="14" xr3:uid="{00000000-0010-0000-0900-00000E000000}" name="2017"/>
    <tableColumn id="15" xr3:uid="{00000000-0010-0000-0900-00000F000000}" name="2018"/>
    <tableColumn id="16" xr3:uid="{00000000-0010-0000-0900-000010000000}" name="2019"/>
    <tableColumn id="17" xr3:uid="{00000000-0010-0000-0900-000011000000}" name="2020"/>
    <tableColumn id="18" xr3:uid="{00000000-0010-0000-0900-000012000000}" name="2021"/>
    <tableColumn id="19" xr3:uid="{00000000-0010-0000-0900-000013000000}" name="2022"/>
    <tableColumn id="20" xr3:uid="{00000000-0010-0000-0900-000014000000}" name="2023"/>
    <tableColumn id="21" xr3:uid="{00000000-0010-0000-0900-000015000000}" name="2024"/>
    <tableColumn id="22" xr3:uid="{00000000-0010-0000-0900-000016000000}" name="2025"/>
    <tableColumn id="23" xr3:uid="{00000000-0010-0000-0900-000017000000}" name="2026"/>
    <tableColumn id="24" xr3:uid="{00000000-0010-0000-0900-000018000000}" name="2027"/>
    <tableColumn id="25" xr3:uid="{00000000-0010-0000-0900-000019000000}" name="2028"/>
    <tableColumn id="26" xr3:uid="{00000000-0010-0000-0900-00001A000000}" name="2029"/>
    <tableColumn id="27" xr3:uid="{00000000-0010-0000-0900-00001B000000}" name="2030"/>
    <tableColumn id="28" xr3:uid="{00000000-0010-0000-0900-00001C000000}" name="2031"/>
    <tableColumn id="29" xr3:uid="{00000000-0010-0000-0900-00001D000000}" name="2032"/>
    <tableColumn id="30" xr3:uid="{00000000-0010-0000-0900-00001E000000}" name="2033"/>
    <tableColumn id="31" xr3:uid="{00000000-0010-0000-0900-00001F000000}" name="2034"/>
    <tableColumn id="32" xr3:uid="{00000000-0010-0000-0900-000020000000}" name="2035"/>
    <tableColumn id="33" xr3:uid="{00000000-0010-0000-0900-000021000000}" name="2036"/>
    <tableColumn id="34" xr3:uid="{00000000-0010-0000-0900-000022000000}" name="2037"/>
    <tableColumn id="35" xr3:uid="{00000000-0010-0000-0900-000023000000}" name="2038"/>
    <tableColumn id="36" xr3:uid="{00000000-0010-0000-0900-000024000000}" name="2039"/>
    <tableColumn id="37" xr3:uid="{00000000-0010-0000-0900-000025000000}" name="2040"/>
    <tableColumn id="38" xr3:uid="{00000000-0010-0000-0900-000026000000}" name="2041"/>
    <tableColumn id="39" xr3:uid="{00000000-0010-0000-0900-000027000000}" name="2042"/>
    <tableColumn id="40" xr3:uid="{00000000-0010-0000-0900-000028000000}" name="2043"/>
    <tableColumn id="41" xr3:uid="{00000000-0010-0000-0900-000029000000}" name="2044"/>
    <tableColumn id="42" xr3:uid="{00000000-0010-0000-0900-00002A000000}" name="2045"/>
    <tableColumn id="43" xr3:uid="{00000000-0010-0000-0900-00002B000000}" name="2046"/>
    <tableColumn id="44" xr3:uid="{00000000-0010-0000-0900-00002C000000}" name="2047"/>
    <tableColumn id="45" xr3:uid="{00000000-0010-0000-0900-00002D000000}" name="2048"/>
    <tableColumn id="46" xr3:uid="{00000000-0010-0000-0900-00002E000000}" name="2049"/>
    <tableColumn id="47" xr3:uid="{00000000-0010-0000-0900-00002F000000}"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416FB76E-5BF4-C54A-99ED-48FE56323431}" name="Table1140" displayName="Table1140" ref="A118:AU126" totalsRowShown="0">
  <tableColumns count="47">
    <tableColumn id="1" xr3:uid="{00000000-0010-0000-0A00-000001000000}" name="_"/>
    <tableColumn id="2" xr3:uid="{00000000-0010-0000-0A00-000002000000}" name="2005"/>
    <tableColumn id="3" xr3:uid="{00000000-0010-0000-0A00-000003000000}" name="2006"/>
    <tableColumn id="4" xr3:uid="{00000000-0010-0000-0A00-000004000000}" name="2007"/>
    <tableColumn id="5" xr3:uid="{00000000-0010-0000-0A00-000005000000}" name="2008"/>
    <tableColumn id="6" xr3:uid="{00000000-0010-0000-0A00-000006000000}" name="2009"/>
    <tableColumn id="7" xr3:uid="{00000000-0010-0000-0A00-000007000000}" name="2010"/>
    <tableColumn id="8" xr3:uid="{00000000-0010-0000-0A00-000008000000}" name="2011"/>
    <tableColumn id="9" xr3:uid="{00000000-0010-0000-0A00-000009000000}" name="2012"/>
    <tableColumn id="10" xr3:uid="{00000000-0010-0000-0A00-00000A000000}" name="2013"/>
    <tableColumn id="11" xr3:uid="{00000000-0010-0000-0A00-00000B000000}" name="2014"/>
    <tableColumn id="12" xr3:uid="{00000000-0010-0000-0A00-00000C000000}" name="2015"/>
    <tableColumn id="13" xr3:uid="{00000000-0010-0000-0A00-00000D000000}" name="2016"/>
    <tableColumn id="14" xr3:uid="{00000000-0010-0000-0A00-00000E000000}" name="2017"/>
    <tableColumn id="15" xr3:uid="{00000000-0010-0000-0A00-00000F000000}" name="2018"/>
    <tableColumn id="16" xr3:uid="{00000000-0010-0000-0A00-000010000000}" name="2019"/>
    <tableColumn id="17" xr3:uid="{00000000-0010-0000-0A00-000011000000}" name="2020"/>
    <tableColumn id="18" xr3:uid="{00000000-0010-0000-0A00-000012000000}" name="2021"/>
    <tableColumn id="19" xr3:uid="{00000000-0010-0000-0A00-000013000000}" name="2022"/>
    <tableColumn id="20" xr3:uid="{00000000-0010-0000-0A00-000014000000}" name="2023"/>
    <tableColumn id="21" xr3:uid="{00000000-0010-0000-0A00-000015000000}" name="2024"/>
    <tableColumn id="22" xr3:uid="{00000000-0010-0000-0A00-000016000000}" name="2025"/>
    <tableColumn id="23" xr3:uid="{00000000-0010-0000-0A00-000017000000}" name="2026"/>
    <tableColumn id="24" xr3:uid="{00000000-0010-0000-0A00-000018000000}" name="2027"/>
    <tableColumn id="25" xr3:uid="{00000000-0010-0000-0A00-000019000000}" name="2028"/>
    <tableColumn id="26" xr3:uid="{00000000-0010-0000-0A00-00001A000000}" name="2029"/>
    <tableColumn id="27" xr3:uid="{00000000-0010-0000-0A00-00001B000000}" name="2030"/>
    <tableColumn id="28" xr3:uid="{00000000-0010-0000-0A00-00001C000000}" name="2031"/>
    <tableColumn id="29" xr3:uid="{00000000-0010-0000-0A00-00001D000000}" name="2032"/>
    <tableColumn id="30" xr3:uid="{00000000-0010-0000-0A00-00001E000000}" name="2033"/>
    <tableColumn id="31" xr3:uid="{00000000-0010-0000-0A00-00001F000000}" name="2034"/>
    <tableColumn id="32" xr3:uid="{00000000-0010-0000-0A00-000020000000}" name="2035"/>
    <tableColumn id="33" xr3:uid="{00000000-0010-0000-0A00-000021000000}" name="2036"/>
    <tableColumn id="34" xr3:uid="{00000000-0010-0000-0A00-000022000000}" name="2037"/>
    <tableColumn id="35" xr3:uid="{00000000-0010-0000-0A00-000023000000}" name="2038"/>
    <tableColumn id="36" xr3:uid="{00000000-0010-0000-0A00-000024000000}" name="2039"/>
    <tableColumn id="37" xr3:uid="{00000000-0010-0000-0A00-000025000000}" name="2040"/>
    <tableColumn id="38" xr3:uid="{00000000-0010-0000-0A00-000026000000}" name="2041"/>
    <tableColumn id="39" xr3:uid="{00000000-0010-0000-0A00-000027000000}" name="2042"/>
    <tableColumn id="40" xr3:uid="{00000000-0010-0000-0A00-000028000000}" name="2043"/>
    <tableColumn id="41" xr3:uid="{00000000-0010-0000-0A00-000029000000}" name="2044"/>
    <tableColumn id="42" xr3:uid="{00000000-0010-0000-0A00-00002A000000}" name="2045"/>
    <tableColumn id="43" xr3:uid="{00000000-0010-0000-0A00-00002B000000}" name="2046"/>
    <tableColumn id="44" xr3:uid="{00000000-0010-0000-0A00-00002C000000}" name="2047"/>
    <tableColumn id="45" xr3:uid="{00000000-0010-0000-0A00-00002D000000}" name="2048"/>
    <tableColumn id="46" xr3:uid="{00000000-0010-0000-0A00-00002E000000}" name="2049"/>
    <tableColumn id="47" xr3:uid="{00000000-0010-0000-0A00-00002F000000}"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336071A2-4AC6-BF4A-A355-2A1818FB7112}" name="Table1241" displayName="Table1241" ref="A129:AU137" totalsRowShown="0">
  <tableColumns count="47">
    <tableColumn id="1" xr3:uid="{00000000-0010-0000-0B00-000001000000}" name="_"/>
    <tableColumn id="2" xr3:uid="{00000000-0010-0000-0B00-000002000000}" name="2005"/>
    <tableColumn id="3" xr3:uid="{00000000-0010-0000-0B00-000003000000}" name="2006"/>
    <tableColumn id="4" xr3:uid="{00000000-0010-0000-0B00-000004000000}" name="2007"/>
    <tableColumn id="5" xr3:uid="{00000000-0010-0000-0B00-000005000000}" name="2008"/>
    <tableColumn id="6" xr3:uid="{00000000-0010-0000-0B00-000006000000}" name="2009"/>
    <tableColumn id="7" xr3:uid="{00000000-0010-0000-0B00-000007000000}" name="2010"/>
    <tableColumn id="8" xr3:uid="{00000000-0010-0000-0B00-000008000000}" name="2011"/>
    <tableColumn id="9" xr3:uid="{00000000-0010-0000-0B00-000009000000}" name="2012"/>
    <tableColumn id="10" xr3:uid="{00000000-0010-0000-0B00-00000A000000}" name="2013"/>
    <tableColumn id="11" xr3:uid="{00000000-0010-0000-0B00-00000B000000}" name="2014"/>
    <tableColumn id="12" xr3:uid="{00000000-0010-0000-0B00-00000C000000}" name="2015"/>
    <tableColumn id="13" xr3:uid="{00000000-0010-0000-0B00-00000D000000}" name="2016"/>
    <tableColumn id="14" xr3:uid="{00000000-0010-0000-0B00-00000E000000}" name="2017"/>
    <tableColumn id="15" xr3:uid="{00000000-0010-0000-0B00-00000F000000}" name="2018"/>
    <tableColumn id="16" xr3:uid="{00000000-0010-0000-0B00-000010000000}" name="2019"/>
    <tableColumn id="17" xr3:uid="{00000000-0010-0000-0B00-000011000000}" name="2020"/>
    <tableColumn id="18" xr3:uid="{00000000-0010-0000-0B00-000012000000}" name="2021"/>
    <tableColumn id="19" xr3:uid="{00000000-0010-0000-0B00-000013000000}" name="2022"/>
    <tableColumn id="20" xr3:uid="{00000000-0010-0000-0B00-000014000000}" name="2023"/>
    <tableColumn id="21" xr3:uid="{00000000-0010-0000-0B00-000015000000}" name="2024"/>
    <tableColumn id="22" xr3:uid="{00000000-0010-0000-0B00-000016000000}" name="2025"/>
    <tableColumn id="23" xr3:uid="{00000000-0010-0000-0B00-000017000000}" name="2026"/>
    <tableColumn id="24" xr3:uid="{00000000-0010-0000-0B00-000018000000}" name="2027"/>
    <tableColumn id="25" xr3:uid="{00000000-0010-0000-0B00-000019000000}" name="2028"/>
    <tableColumn id="26" xr3:uid="{00000000-0010-0000-0B00-00001A000000}" name="2029"/>
    <tableColumn id="27" xr3:uid="{00000000-0010-0000-0B00-00001B000000}" name="2030"/>
    <tableColumn id="28" xr3:uid="{00000000-0010-0000-0B00-00001C000000}" name="2031"/>
    <tableColumn id="29" xr3:uid="{00000000-0010-0000-0B00-00001D000000}" name="2032"/>
    <tableColumn id="30" xr3:uid="{00000000-0010-0000-0B00-00001E000000}" name="2033"/>
    <tableColumn id="31" xr3:uid="{00000000-0010-0000-0B00-00001F000000}" name="2034"/>
    <tableColumn id="32" xr3:uid="{00000000-0010-0000-0B00-000020000000}" name="2035"/>
    <tableColumn id="33" xr3:uid="{00000000-0010-0000-0B00-000021000000}" name="2036"/>
    <tableColumn id="34" xr3:uid="{00000000-0010-0000-0B00-000022000000}" name="2037"/>
    <tableColumn id="35" xr3:uid="{00000000-0010-0000-0B00-000023000000}" name="2038"/>
    <tableColumn id="36" xr3:uid="{00000000-0010-0000-0B00-000024000000}" name="2039"/>
    <tableColumn id="37" xr3:uid="{00000000-0010-0000-0B00-000025000000}" name="2040"/>
    <tableColumn id="38" xr3:uid="{00000000-0010-0000-0B00-000026000000}" name="2041"/>
    <tableColumn id="39" xr3:uid="{00000000-0010-0000-0B00-000027000000}" name="2042"/>
    <tableColumn id="40" xr3:uid="{00000000-0010-0000-0B00-000028000000}" name="2043"/>
    <tableColumn id="41" xr3:uid="{00000000-0010-0000-0B00-000029000000}" name="2044"/>
    <tableColumn id="42" xr3:uid="{00000000-0010-0000-0B00-00002A000000}" name="2045"/>
    <tableColumn id="43" xr3:uid="{00000000-0010-0000-0B00-00002B000000}" name="2046"/>
    <tableColumn id="44" xr3:uid="{00000000-0010-0000-0B00-00002C000000}" name="2047"/>
    <tableColumn id="45" xr3:uid="{00000000-0010-0000-0B00-00002D000000}" name="2048"/>
    <tableColumn id="46" xr3:uid="{00000000-0010-0000-0B00-00002E000000}" name="2049"/>
    <tableColumn id="47" xr3:uid="{00000000-0010-0000-0B00-00002F000000}"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34087F3D-D087-594B-A34B-126AFAA51E97}" name="Table1342" displayName="Table1342" ref="A140:AU148" totalsRowShown="0">
  <tableColumns count="47">
    <tableColumn id="1" xr3:uid="{00000000-0010-0000-0C00-000001000000}" name="_"/>
    <tableColumn id="2" xr3:uid="{00000000-0010-0000-0C00-000002000000}" name="2005"/>
    <tableColumn id="3" xr3:uid="{00000000-0010-0000-0C00-000003000000}" name="2006"/>
    <tableColumn id="4" xr3:uid="{00000000-0010-0000-0C00-000004000000}" name="2007"/>
    <tableColumn id="5" xr3:uid="{00000000-0010-0000-0C00-000005000000}" name="2008"/>
    <tableColumn id="6" xr3:uid="{00000000-0010-0000-0C00-000006000000}" name="2009"/>
    <tableColumn id="7" xr3:uid="{00000000-0010-0000-0C00-000007000000}" name="2010"/>
    <tableColumn id="8" xr3:uid="{00000000-0010-0000-0C00-000008000000}" name="2011"/>
    <tableColumn id="9" xr3:uid="{00000000-0010-0000-0C00-000009000000}" name="2012"/>
    <tableColumn id="10" xr3:uid="{00000000-0010-0000-0C00-00000A000000}" name="2013"/>
    <tableColumn id="11" xr3:uid="{00000000-0010-0000-0C00-00000B000000}" name="2014"/>
    <tableColumn id="12" xr3:uid="{00000000-0010-0000-0C00-00000C000000}" name="2015"/>
    <tableColumn id="13" xr3:uid="{00000000-0010-0000-0C00-00000D000000}" name="2016"/>
    <tableColumn id="14" xr3:uid="{00000000-0010-0000-0C00-00000E000000}" name="2017"/>
    <tableColumn id="15" xr3:uid="{00000000-0010-0000-0C00-00000F000000}" name="2018"/>
    <tableColumn id="16" xr3:uid="{00000000-0010-0000-0C00-000010000000}" name="2019"/>
    <tableColumn id="17" xr3:uid="{00000000-0010-0000-0C00-000011000000}" name="2020"/>
    <tableColumn id="18" xr3:uid="{00000000-0010-0000-0C00-000012000000}" name="2021"/>
    <tableColumn id="19" xr3:uid="{00000000-0010-0000-0C00-000013000000}" name="2022"/>
    <tableColumn id="20" xr3:uid="{00000000-0010-0000-0C00-000014000000}" name="2023"/>
    <tableColumn id="21" xr3:uid="{00000000-0010-0000-0C00-000015000000}" name="2024"/>
    <tableColumn id="22" xr3:uid="{00000000-0010-0000-0C00-000016000000}" name="2025"/>
    <tableColumn id="23" xr3:uid="{00000000-0010-0000-0C00-000017000000}" name="2026"/>
    <tableColumn id="24" xr3:uid="{00000000-0010-0000-0C00-000018000000}" name="2027"/>
    <tableColumn id="25" xr3:uid="{00000000-0010-0000-0C00-000019000000}" name="2028"/>
    <tableColumn id="26" xr3:uid="{00000000-0010-0000-0C00-00001A000000}" name="2029"/>
    <tableColumn id="27" xr3:uid="{00000000-0010-0000-0C00-00001B000000}" name="2030"/>
    <tableColumn id="28" xr3:uid="{00000000-0010-0000-0C00-00001C000000}" name="2031"/>
    <tableColumn id="29" xr3:uid="{00000000-0010-0000-0C00-00001D000000}" name="2032"/>
    <tableColumn id="30" xr3:uid="{00000000-0010-0000-0C00-00001E000000}" name="2033"/>
    <tableColumn id="31" xr3:uid="{00000000-0010-0000-0C00-00001F000000}" name="2034"/>
    <tableColumn id="32" xr3:uid="{00000000-0010-0000-0C00-000020000000}" name="2035"/>
    <tableColumn id="33" xr3:uid="{00000000-0010-0000-0C00-000021000000}" name="2036"/>
    <tableColumn id="34" xr3:uid="{00000000-0010-0000-0C00-000022000000}" name="2037"/>
    <tableColumn id="35" xr3:uid="{00000000-0010-0000-0C00-000023000000}" name="2038"/>
    <tableColumn id="36" xr3:uid="{00000000-0010-0000-0C00-000024000000}" name="2039"/>
    <tableColumn id="37" xr3:uid="{00000000-0010-0000-0C00-000025000000}" name="2040"/>
    <tableColumn id="38" xr3:uid="{00000000-0010-0000-0C00-000026000000}" name="2041"/>
    <tableColumn id="39" xr3:uid="{00000000-0010-0000-0C00-000027000000}" name="2042"/>
    <tableColumn id="40" xr3:uid="{00000000-0010-0000-0C00-000028000000}" name="2043"/>
    <tableColumn id="41" xr3:uid="{00000000-0010-0000-0C00-000029000000}" name="2044"/>
    <tableColumn id="42" xr3:uid="{00000000-0010-0000-0C00-00002A000000}" name="2045"/>
    <tableColumn id="43" xr3:uid="{00000000-0010-0000-0C00-00002B000000}" name="2046"/>
    <tableColumn id="44" xr3:uid="{00000000-0010-0000-0C00-00002C000000}" name="2047"/>
    <tableColumn id="45" xr3:uid="{00000000-0010-0000-0C00-00002D000000}" name="2048"/>
    <tableColumn id="46" xr3:uid="{00000000-0010-0000-0C00-00002E000000}" name="2049"/>
    <tableColumn id="47" xr3:uid="{00000000-0010-0000-0C00-00002F000000}"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4D10BCD2-9649-144B-BB17-8B11CB471459}" name="Table1443" displayName="Table1443" ref="A151:AU159" totalsRowShown="0">
  <tableColumns count="47">
    <tableColumn id="1" xr3:uid="{00000000-0010-0000-0D00-000001000000}" name="_"/>
    <tableColumn id="2" xr3:uid="{00000000-0010-0000-0D00-000002000000}" name="2005"/>
    <tableColumn id="3" xr3:uid="{00000000-0010-0000-0D00-000003000000}" name="2006"/>
    <tableColumn id="4" xr3:uid="{00000000-0010-0000-0D00-000004000000}" name="2007"/>
    <tableColumn id="5" xr3:uid="{00000000-0010-0000-0D00-000005000000}" name="2008"/>
    <tableColumn id="6" xr3:uid="{00000000-0010-0000-0D00-000006000000}" name="2009"/>
    <tableColumn id="7" xr3:uid="{00000000-0010-0000-0D00-000007000000}" name="2010"/>
    <tableColumn id="8" xr3:uid="{00000000-0010-0000-0D00-000008000000}" name="2011"/>
    <tableColumn id="9" xr3:uid="{00000000-0010-0000-0D00-000009000000}" name="2012"/>
    <tableColumn id="10" xr3:uid="{00000000-0010-0000-0D00-00000A000000}" name="2013"/>
    <tableColumn id="11" xr3:uid="{00000000-0010-0000-0D00-00000B000000}" name="2014"/>
    <tableColumn id="12" xr3:uid="{00000000-0010-0000-0D00-00000C000000}" name="2015"/>
    <tableColumn id="13" xr3:uid="{00000000-0010-0000-0D00-00000D000000}" name="2016"/>
    <tableColumn id="14" xr3:uid="{00000000-0010-0000-0D00-00000E000000}" name="2017"/>
    <tableColumn id="15" xr3:uid="{00000000-0010-0000-0D00-00000F000000}" name="2018"/>
    <tableColumn id="16" xr3:uid="{00000000-0010-0000-0D00-000010000000}" name="2019"/>
    <tableColumn id="17" xr3:uid="{00000000-0010-0000-0D00-000011000000}" name="2020"/>
    <tableColumn id="18" xr3:uid="{00000000-0010-0000-0D00-000012000000}" name="2021"/>
    <tableColumn id="19" xr3:uid="{00000000-0010-0000-0D00-000013000000}" name="2022"/>
    <tableColumn id="20" xr3:uid="{00000000-0010-0000-0D00-000014000000}" name="2023"/>
    <tableColumn id="21" xr3:uid="{00000000-0010-0000-0D00-000015000000}" name="2024"/>
    <tableColumn id="22" xr3:uid="{00000000-0010-0000-0D00-000016000000}" name="2025"/>
    <tableColumn id="23" xr3:uid="{00000000-0010-0000-0D00-000017000000}" name="2026"/>
    <tableColumn id="24" xr3:uid="{00000000-0010-0000-0D00-000018000000}" name="2027"/>
    <tableColumn id="25" xr3:uid="{00000000-0010-0000-0D00-000019000000}" name="2028"/>
    <tableColumn id="26" xr3:uid="{00000000-0010-0000-0D00-00001A000000}" name="2029"/>
    <tableColumn id="27" xr3:uid="{00000000-0010-0000-0D00-00001B000000}" name="2030"/>
    <tableColumn id="28" xr3:uid="{00000000-0010-0000-0D00-00001C000000}" name="2031"/>
    <tableColumn id="29" xr3:uid="{00000000-0010-0000-0D00-00001D000000}" name="2032"/>
    <tableColumn id="30" xr3:uid="{00000000-0010-0000-0D00-00001E000000}" name="2033"/>
    <tableColumn id="31" xr3:uid="{00000000-0010-0000-0D00-00001F000000}" name="2034"/>
    <tableColumn id="32" xr3:uid="{00000000-0010-0000-0D00-000020000000}" name="2035"/>
    <tableColumn id="33" xr3:uid="{00000000-0010-0000-0D00-000021000000}" name="2036"/>
    <tableColumn id="34" xr3:uid="{00000000-0010-0000-0D00-000022000000}" name="2037"/>
    <tableColumn id="35" xr3:uid="{00000000-0010-0000-0D00-000023000000}" name="2038"/>
    <tableColumn id="36" xr3:uid="{00000000-0010-0000-0D00-000024000000}" name="2039"/>
    <tableColumn id="37" xr3:uid="{00000000-0010-0000-0D00-000025000000}" name="2040"/>
    <tableColumn id="38" xr3:uid="{00000000-0010-0000-0D00-000026000000}" name="2041"/>
    <tableColumn id="39" xr3:uid="{00000000-0010-0000-0D00-000027000000}" name="2042"/>
    <tableColumn id="40" xr3:uid="{00000000-0010-0000-0D00-000028000000}" name="2043"/>
    <tableColumn id="41" xr3:uid="{00000000-0010-0000-0D00-000029000000}" name="2044"/>
    <tableColumn id="42" xr3:uid="{00000000-0010-0000-0D00-00002A000000}" name="2045"/>
    <tableColumn id="43" xr3:uid="{00000000-0010-0000-0D00-00002B000000}" name="2046"/>
    <tableColumn id="44" xr3:uid="{00000000-0010-0000-0D00-00002C000000}" name="2047"/>
    <tableColumn id="45" xr3:uid="{00000000-0010-0000-0D00-00002D000000}" name="2048"/>
    <tableColumn id="46" xr3:uid="{00000000-0010-0000-0D00-00002E000000}" name="2049"/>
    <tableColumn id="47" xr3:uid="{00000000-0010-0000-0D00-00002F000000}" name="2050"/>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C955B4A6-58BD-AC41-A4BA-B0D824651C86}" name="Table158" displayName="Table158" ref="A8:AU17" totalsRowCount="1">
  <tableColumns count="47">
    <tableColumn id="1" xr3:uid="{00000000-0010-0000-0000-000001000000}" name="_" totalsRowDxfId="47"/>
    <tableColumn id="2" xr3:uid="{00000000-0010-0000-0000-000002000000}" name="2005" totalsRowDxfId="46"/>
    <tableColumn id="3" xr3:uid="{00000000-0010-0000-0000-000003000000}" name="2006" totalsRowDxfId="45"/>
    <tableColumn id="4" xr3:uid="{00000000-0010-0000-0000-000004000000}" name="2007" totalsRowDxfId="44"/>
    <tableColumn id="5" xr3:uid="{00000000-0010-0000-0000-000005000000}" name="2008" totalsRowDxfId="43"/>
    <tableColumn id="6" xr3:uid="{00000000-0010-0000-0000-000006000000}" name="2009" totalsRowDxfId="42"/>
    <tableColumn id="7" xr3:uid="{00000000-0010-0000-0000-000007000000}" name="2010" totalsRowDxfId="41"/>
    <tableColumn id="8" xr3:uid="{00000000-0010-0000-0000-000008000000}" name="2011" totalsRowDxfId="40"/>
    <tableColumn id="9" xr3:uid="{00000000-0010-0000-0000-000009000000}" name="2012" totalsRowDxfId="39"/>
    <tableColumn id="10" xr3:uid="{00000000-0010-0000-0000-00000A000000}" name="2013" totalsRowDxfId="38"/>
    <tableColumn id="11" xr3:uid="{00000000-0010-0000-0000-00000B000000}" name="2014" totalsRowDxfId="37" dataCellStyle="Normal 3"/>
    <tableColumn id="12" xr3:uid="{00000000-0010-0000-0000-00000C000000}" name="2015" totalsRowFunction="custom" totalsRowDxfId="36" dataCellStyle="Normal 3">
      <totalsRowFormula>SUBTOTAL(109,Table158[2015])</totalsRowFormula>
    </tableColumn>
    <tableColumn id="13" xr3:uid="{00000000-0010-0000-0000-00000D000000}" name="2016" totalsRowFunction="custom" totalsRowDxfId="35" dataCellStyle="Normal 3">
      <totalsRowFormula>SUBTOTAL(109,Table158[2016])</totalsRowFormula>
    </tableColumn>
    <tableColumn id="14" xr3:uid="{00000000-0010-0000-0000-00000E000000}" name="2017" totalsRowFunction="custom" totalsRowDxfId="34" dataCellStyle="Normal 3">
      <totalsRowFormula>SUBTOTAL(109,Table158[2017])</totalsRowFormula>
    </tableColumn>
    <tableColumn id="15" xr3:uid="{00000000-0010-0000-0000-00000F000000}" name="2018" totalsRowFunction="custom" totalsRowDxfId="33" dataCellStyle="Normal 3">
      <totalsRowFormula>SUBTOTAL(109,Table158[2018])</totalsRowFormula>
    </tableColumn>
    <tableColumn id="16" xr3:uid="{00000000-0010-0000-0000-000010000000}" name="2019" totalsRowFunction="sum" dataDxfId="32" totalsRowDxfId="31" dataCellStyle="Normal 3"/>
    <tableColumn id="17" xr3:uid="{00000000-0010-0000-0000-000011000000}" name="2020" totalsRowDxfId="30"/>
    <tableColumn id="18" xr3:uid="{00000000-0010-0000-0000-000012000000}" name="2021" totalsRowDxfId="29"/>
    <tableColumn id="19" xr3:uid="{00000000-0010-0000-0000-000013000000}" name="2022" totalsRowDxfId="28"/>
    <tableColumn id="20" xr3:uid="{00000000-0010-0000-0000-000014000000}" name="2023" totalsRowDxfId="27"/>
    <tableColumn id="21" xr3:uid="{00000000-0010-0000-0000-000015000000}" name="2024" totalsRowDxfId="26"/>
    <tableColumn id="22" xr3:uid="{00000000-0010-0000-0000-000016000000}" name="2025" totalsRowDxfId="25"/>
    <tableColumn id="23" xr3:uid="{00000000-0010-0000-0000-000017000000}" name="2026" totalsRowDxfId="24"/>
    <tableColumn id="24" xr3:uid="{00000000-0010-0000-0000-000018000000}" name="2027" totalsRowDxfId="23"/>
    <tableColumn id="25" xr3:uid="{00000000-0010-0000-0000-000019000000}" name="2028" totalsRowDxfId="22"/>
    <tableColumn id="26" xr3:uid="{00000000-0010-0000-0000-00001A000000}" name="2029" totalsRowDxfId="21"/>
    <tableColumn id="27" xr3:uid="{00000000-0010-0000-0000-00001B000000}" name="2030" totalsRowDxfId="20"/>
    <tableColumn id="28" xr3:uid="{00000000-0010-0000-0000-00001C000000}" name="2031" totalsRowDxfId="19"/>
    <tableColumn id="29" xr3:uid="{00000000-0010-0000-0000-00001D000000}" name="2032" totalsRowDxfId="18"/>
    <tableColumn id="30" xr3:uid="{00000000-0010-0000-0000-00001E000000}" name="2033" totalsRowDxfId="17"/>
    <tableColumn id="31" xr3:uid="{00000000-0010-0000-0000-00001F000000}" name="2034" totalsRowDxfId="16"/>
    <tableColumn id="32" xr3:uid="{00000000-0010-0000-0000-000020000000}" name="2035" totalsRowDxfId="15"/>
    <tableColumn id="33" xr3:uid="{00000000-0010-0000-0000-000021000000}" name="2036" totalsRowDxfId="14"/>
    <tableColumn id="34" xr3:uid="{00000000-0010-0000-0000-000022000000}" name="2037" totalsRowDxfId="13"/>
    <tableColumn id="35" xr3:uid="{00000000-0010-0000-0000-000023000000}" name="2038" totalsRowDxfId="12"/>
    <tableColumn id="36" xr3:uid="{00000000-0010-0000-0000-000024000000}" name="2039" totalsRowDxfId="11"/>
    <tableColumn id="37" xr3:uid="{00000000-0010-0000-0000-000025000000}" name="2040" totalsRowDxfId="10"/>
    <tableColumn id="38" xr3:uid="{00000000-0010-0000-0000-000026000000}" name="2041" totalsRowDxfId="9"/>
    <tableColumn id="39" xr3:uid="{00000000-0010-0000-0000-000027000000}" name="2042" totalsRowDxfId="8"/>
    <tableColumn id="40" xr3:uid="{00000000-0010-0000-0000-000028000000}" name="2043" totalsRowDxfId="7"/>
    <tableColumn id="41" xr3:uid="{00000000-0010-0000-0000-000029000000}" name="2044" totalsRowDxfId="6"/>
    <tableColumn id="42" xr3:uid="{00000000-0010-0000-0000-00002A000000}" name="2045" totalsRowDxfId="5"/>
    <tableColumn id="43" xr3:uid="{00000000-0010-0000-0000-00002B000000}" name="2046" totalsRowDxfId="4"/>
    <tableColumn id="44" xr3:uid="{00000000-0010-0000-0000-00002C000000}" name="2047" totalsRowDxfId="3"/>
    <tableColumn id="45" xr3:uid="{00000000-0010-0000-0000-00002D000000}" name="2048" totalsRowDxfId="2"/>
    <tableColumn id="46" xr3:uid="{00000000-0010-0000-0000-00002E000000}" name="2049" totalsRowDxfId="1"/>
    <tableColumn id="47" xr3:uid="{00000000-0010-0000-0000-00002F000000}" name="2050" totalsRowDxfId="0"/>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77126AFE-19FA-2947-B83C-480836B78B30}" name="Table259" displayName="Table259" ref="A19:AU27"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5C56E74B-DC4D-7A43-BEEA-F4B10EC8E49E}" name="Table360" displayName="Table360" ref="A30:AU3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AC4A4D39-BB35-B74E-91CF-4FF73A0BC2A7}" name="Table461" displayName="Table461" ref="A41:AU49" totalsRowShown="0">
  <tableColumns count="47">
    <tableColumn id="1" xr3:uid="{00000000-0010-0000-0300-000001000000}" name="_"/>
    <tableColumn id="2" xr3:uid="{00000000-0010-0000-0300-000002000000}" name="2005"/>
    <tableColumn id="3" xr3:uid="{00000000-0010-0000-0300-000003000000}" name="2006"/>
    <tableColumn id="4" xr3:uid="{00000000-0010-0000-0300-000004000000}" name="2007"/>
    <tableColumn id="5" xr3:uid="{00000000-0010-0000-0300-000005000000}" name="2008"/>
    <tableColumn id="6" xr3:uid="{00000000-0010-0000-0300-000006000000}" name="2009"/>
    <tableColumn id="7" xr3:uid="{00000000-0010-0000-0300-000007000000}" name="2010"/>
    <tableColumn id="8" xr3:uid="{00000000-0010-0000-0300-000008000000}" name="2011"/>
    <tableColumn id="9" xr3:uid="{00000000-0010-0000-0300-000009000000}" name="2012"/>
    <tableColumn id="10" xr3:uid="{00000000-0010-0000-0300-00000A000000}" name="2013"/>
    <tableColumn id="11" xr3:uid="{00000000-0010-0000-0300-00000B000000}" name="2014"/>
    <tableColumn id="12" xr3:uid="{00000000-0010-0000-0300-00000C000000}" name="2015"/>
    <tableColumn id="13" xr3:uid="{00000000-0010-0000-0300-00000D000000}" name="2016"/>
    <tableColumn id="14" xr3:uid="{00000000-0010-0000-0300-00000E000000}" name="2017"/>
    <tableColumn id="15" xr3:uid="{00000000-0010-0000-0300-00000F000000}" name="2018"/>
    <tableColumn id="16" xr3:uid="{00000000-0010-0000-0300-000010000000}" name="2019"/>
    <tableColumn id="17" xr3:uid="{00000000-0010-0000-0300-000011000000}" name="2020"/>
    <tableColumn id="18" xr3:uid="{00000000-0010-0000-0300-000012000000}" name="2021"/>
    <tableColumn id="19" xr3:uid="{00000000-0010-0000-0300-000013000000}" name="2022"/>
    <tableColumn id="20" xr3:uid="{00000000-0010-0000-0300-000014000000}" name="2023"/>
    <tableColumn id="21" xr3:uid="{00000000-0010-0000-0300-000015000000}" name="2024"/>
    <tableColumn id="22" xr3:uid="{00000000-0010-0000-0300-000016000000}" name="2025"/>
    <tableColumn id="23" xr3:uid="{00000000-0010-0000-0300-000017000000}" name="2026"/>
    <tableColumn id="24" xr3:uid="{00000000-0010-0000-0300-000018000000}" name="2027"/>
    <tableColumn id="25" xr3:uid="{00000000-0010-0000-0300-000019000000}" name="2028"/>
    <tableColumn id="26" xr3:uid="{00000000-0010-0000-0300-00001A000000}" name="2029"/>
    <tableColumn id="27" xr3:uid="{00000000-0010-0000-0300-00001B000000}" name="2030"/>
    <tableColumn id="28" xr3:uid="{00000000-0010-0000-0300-00001C000000}" name="2031"/>
    <tableColumn id="29" xr3:uid="{00000000-0010-0000-0300-00001D000000}" name="2032"/>
    <tableColumn id="30" xr3:uid="{00000000-0010-0000-0300-00001E000000}" name="2033"/>
    <tableColumn id="31" xr3:uid="{00000000-0010-0000-0300-00001F000000}" name="2034"/>
    <tableColumn id="32" xr3:uid="{00000000-0010-0000-0300-000020000000}" name="2035"/>
    <tableColumn id="33" xr3:uid="{00000000-0010-0000-0300-000021000000}" name="2036"/>
    <tableColumn id="34" xr3:uid="{00000000-0010-0000-0300-000022000000}" name="2037"/>
    <tableColumn id="35" xr3:uid="{00000000-0010-0000-0300-000023000000}" name="2038"/>
    <tableColumn id="36" xr3:uid="{00000000-0010-0000-0300-000024000000}" name="2039"/>
    <tableColumn id="37" xr3:uid="{00000000-0010-0000-0300-000025000000}" name="2040"/>
    <tableColumn id="38" xr3:uid="{00000000-0010-0000-0300-000026000000}" name="2041"/>
    <tableColumn id="39" xr3:uid="{00000000-0010-0000-0300-000027000000}" name="2042"/>
    <tableColumn id="40" xr3:uid="{00000000-0010-0000-0300-000028000000}" name="2043"/>
    <tableColumn id="41" xr3:uid="{00000000-0010-0000-0300-000029000000}" name="2044"/>
    <tableColumn id="42" xr3:uid="{00000000-0010-0000-0300-00002A000000}" name="2045"/>
    <tableColumn id="43" xr3:uid="{00000000-0010-0000-0300-00002B000000}" name="2046"/>
    <tableColumn id="44" xr3:uid="{00000000-0010-0000-0300-00002C000000}" name="2047"/>
    <tableColumn id="45" xr3:uid="{00000000-0010-0000-0300-00002D000000}" name="2048"/>
    <tableColumn id="46" xr3:uid="{00000000-0010-0000-0300-00002E000000}" name="2049"/>
    <tableColumn id="47" xr3:uid="{00000000-0010-0000-0300-00002F000000}" name="2050"/>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78919E8D-FE7D-154D-8C84-E30D43ADEAB9}" name="Table562" displayName="Table562" ref="A52:AU60" totalsRowShown="0">
  <tableColumns count="47">
    <tableColumn id="1" xr3:uid="{00000000-0010-0000-0400-000001000000}" name="_"/>
    <tableColumn id="2" xr3:uid="{00000000-0010-0000-0400-000002000000}" name="2005"/>
    <tableColumn id="3" xr3:uid="{00000000-0010-0000-0400-000003000000}" name="2006"/>
    <tableColumn id="4" xr3:uid="{00000000-0010-0000-0400-000004000000}" name="2007"/>
    <tableColumn id="5" xr3:uid="{00000000-0010-0000-0400-000005000000}" name="2008"/>
    <tableColumn id="6" xr3:uid="{00000000-0010-0000-0400-000006000000}" name="2009"/>
    <tableColumn id="7" xr3:uid="{00000000-0010-0000-0400-000007000000}" name="2010"/>
    <tableColumn id="8" xr3:uid="{00000000-0010-0000-0400-000008000000}" name="2011"/>
    <tableColumn id="9" xr3:uid="{00000000-0010-0000-0400-000009000000}" name="2012"/>
    <tableColumn id="10" xr3:uid="{00000000-0010-0000-0400-00000A000000}" name="2013"/>
    <tableColumn id="11" xr3:uid="{00000000-0010-0000-0400-00000B000000}" name="2014"/>
    <tableColumn id="12" xr3:uid="{00000000-0010-0000-0400-00000C000000}" name="2015"/>
    <tableColumn id="13" xr3:uid="{00000000-0010-0000-0400-00000D000000}" name="2016"/>
    <tableColumn id="14" xr3:uid="{00000000-0010-0000-0400-00000E000000}" name="2017"/>
    <tableColumn id="15" xr3:uid="{00000000-0010-0000-0400-00000F000000}" name="2018"/>
    <tableColumn id="16" xr3:uid="{00000000-0010-0000-0400-000010000000}" name="2019"/>
    <tableColumn id="17" xr3:uid="{00000000-0010-0000-0400-000011000000}" name="2020"/>
    <tableColumn id="18" xr3:uid="{00000000-0010-0000-0400-000012000000}" name="2021"/>
    <tableColumn id="19" xr3:uid="{00000000-0010-0000-0400-000013000000}" name="2022"/>
    <tableColumn id="20" xr3:uid="{00000000-0010-0000-0400-000014000000}" name="2023"/>
    <tableColumn id="21" xr3:uid="{00000000-0010-0000-0400-000015000000}" name="2024"/>
    <tableColumn id="22" xr3:uid="{00000000-0010-0000-0400-000016000000}" name="2025"/>
    <tableColumn id="23" xr3:uid="{00000000-0010-0000-0400-000017000000}" name="2026"/>
    <tableColumn id="24" xr3:uid="{00000000-0010-0000-0400-000018000000}" name="2027"/>
    <tableColumn id="25" xr3:uid="{00000000-0010-0000-0400-000019000000}" name="2028"/>
    <tableColumn id="26" xr3:uid="{00000000-0010-0000-0400-00001A000000}" name="2029"/>
    <tableColumn id="27" xr3:uid="{00000000-0010-0000-0400-00001B000000}" name="2030"/>
    <tableColumn id="28" xr3:uid="{00000000-0010-0000-0400-00001C000000}" name="2031"/>
    <tableColumn id="29" xr3:uid="{00000000-0010-0000-0400-00001D000000}" name="2032"/>
    <tableColumn id="30" xr3:uid="{00000000-0010-0000-0400-00001E000000}" name="2033"/>
    <tableColumn id="31" xr3:uid="{00000000-0010-0000-0400-00001F000000}" name="2034"/>
    <tableColumn id="32" xr3:uid="{00000000-0010-0000-0400-000020000000}" name="2035"/>
    <tableColumn id="33" xr3:uid="{00000000-0010-0000-0400-000021000000}" name="2036"/>
    <tableColumn id="34" xr3:uid="{00000000-0010-0000-0400-000022000000}" name="2037"/>
    <tableColumn id="35" xr3:uid="{00000000-0010-0000-0400-000023000000}" name="2038"/>
    <tableColumn id="36" xr3:uid="{00000000-0010-0000-0400-000024000000}" name="2039"/>
    <tableColumn id="37" xr3:uid="{00000000-0010-0000-0400-000025000000}" name="2040"/>
    <tableColumn id="38" xr3:uid="{00000000-0010-0000-0400-000026000000}" name="2041"/>
    <tableColumn id="39" xr3:uid="{00000000-0010-0000-0400-000027000000}" name="2042"/>
    <tableColumn id="40" xr3:uid="{00000000-0010-0000-0400-000028000000}" name="2043"/>
    <tableColumn id="41" xr3:uid="{00000000-0010-0000-0400-000029000000}" name="2044"/>
    <tableColumn id="42" xr3:uid="{00000000-0010-0000-0400-00002A000000}" name="2045"/>
    <tableColumn id="43" xr3:uid="{00000000-0010-0000-0400-00002B000000}" name="2046"/>
    <tableColumn id="44" xr3:uid="{00000000-0010-0000-0400-00002C000000}" name="2047"/>
    <tableColumn id="45" xr3:uid="{00000000-0010-0000-0400-00002D000000}" name="2048"/>
    <tableColumn id="46" xr3:uid="{00000000-0010-0000-0400-00002E000000}" name="2049"/>
    <tableColumn id="47" xr3:uid="{00000000-0010-0000-0400-00002F000000}"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F2B8D83-ABEF-864F-ACD9-8E319DEFB693}" name="Table231" displayName="Table231" ref="A19:AU27"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45471E52-A470-FF45-B8E2-4A6B455676CD}" name="Table663" displayName="Table663" ref="A63:AU71" totalsRowShown="0">
  <tableColumns count="47">
    <tableColumn id="1" xr3:uid="{00000000-0010-0000-0500-000001000000}" name="_"/>
    <tableColumn id="2" xr3:uid="{00000000-0010-0000-0500-000002000000}" name="2005"/>
    <tableColumn id="3" xr3:uid="{00000000-0010-0000-0500-000003000000}" name="2006"/>
    <tableColumn id="4" xr3:uid="{00000000-0010-0000-0500-000004000000}" name="2007"/>
    <tableColumn id="5" xr3:uid="{00000000-0010-0000-0500-000005000000}" name="2008"/>
    <tableColumn id="6" xr3:uid="{00000000-0010-0000-0500-000006000000}" name="2009"/>
    <tableColumn id="7" xr3:uid="{00000000-0010-0000-0500-000007000000}" name="2010"/>
    <tableColumn id="8" xr3:uid="{00000000-0010-0000-0500-000008000000}" name="2011"/>
    <tableColumn id="9" xr3:uid="{00000000-0010-0000-0500-000009000000}" name="2012"/>
    <tableColumn id="10" xr3:uid="{00000000-0010-0000-0500-00000A000000}" name="2013"/>
    <tableColumn id="11" xr3:uid="{00000000-0010-0000-0500-00000B000000}" name="2014"/>
    <tableColumn id="12" xr3:uid="{00000000-0010-0000-0500-00000C000000}" name="2015"/>
    <tableColumn id="13" xr3:uid="{00000000-0010-0000-0500-00000D000000}" name="2016"/>
    <tableColumn id="14" xr3:uid="{00000000-0010-0000-0500-00000E000000}" name="2017"/>
    <tableColumn id="15" xr3:uid="{00000000-0010-0000-0500-00000F000000}" name="2018"/>
    <tableColumn id="16" xr3:uid="{00000000-0010-0000-0500-000010000000}" name="2019"/>
    <tableColumn id="17" xr3:uid="{00000000-0010-0000-0500-000011000000}" name="2020"/>
    <tableColumn id="18" xr3:uid="{00000000-0010-0000-0500-000012000000}" name="2021"/>
    <tableColumn id="19" xr3:uid="{00000000-0010-0000-0500-000013000000}" name="2022"/>
    <tableColumn id="20" xr3:uid="{00000000-0010-0000-0500-000014000000}" name="2023"/>
    <tableColumn id="21" xr3:uid="{00000000-0010-0000-0500-000015000000}" name="2024"/>
    <tableColumn id="22" xr3:uid="{00000000-0010-0000-0500-000016000000}" name="2025"/>
    <tableColumn id="23" xr3:uid="{00000000-0010-0000-0500-000017000000}" name="2026"/>
    <tableColumn id="24" xr3:uid="{00000000-0010-0000-0500-000018000000}" name="2027"/>
    <tableColumn id="25" xr3:uid="{00000000-0010-0000-0500-000019000000}" name="2028"/>
    <tableColumn id="26" xr3:uid="{00000000-0010-0000-0500-00001A000000}" name="2029"/>
    <tableColumn id="27" xr3:uid="{00000000-0010-0000-0500-00001B000000}" name="2030"/>
    <tableColumn id="28" xr3:uid="{00000000-0010-0000-0500-00001C000000}" name="2031"/>
    <tableColumn id="29" xr3:uid="{00000000-0010-0000-0500-00001D000000}" name="2032"/>
    <tableColumn id="30" xr3:uid="{00000000-0010-0000-0500-00001E000000}" name="2033"/>
    <tableColumn id="31" xr3:uid="{00000000-0010-0000-0500-00001F000000}" name="2034"/>
    <tableColumn id="32" xr3:uid="{00000000-0010-0000-0500-000020000000}" name="2035"/>
    <tableColumn id="33" xr3:uid="{00000000-0010-0000-0500-000021000000}" name="2036"/>
    <tableColumn id="34" xr3:uid="{00000000-0010-0000-0500-000022000000}" name="2037"/>
    <tableColumn id="35" xr3:uid="{00000000-0010-0000-0500-000023000000}" name="2038"/>
    <tableColumn id="36" xr3:uid="{00000000-0010-0000-0500-000024000000}" name="2039"/>
    <tableColumn id="37" xr3:uid="{00000000-0010-0000-0500-000025000000}" name="2040"/>
    <tableColumn id="38" xr3:uid="{00000000-0010-0000-0500-000026000000}" name="2041"/>
    <tableColumn id="39" xr3:uid="{00000000-0010-0000-0500-000027000000}" name="2042"/>
    <tableColumn id="40" xr3:uid="{00000000-0010-0000-0500-000028000000}" name="2043"/>
    <tableColumn id="41" xr3:uid="{00000000-0010-0000-0500-000029000000}" name="2044"/>
    <tableColumn id="42" xr3:uid="{00000000-0010-0000-0500-00002A000000}" name="2045"/>
    <tableColumn id="43" xr3:uid="{00000000-0010-0000-0500-00002B000000}" name="2046"/>
    <tableColumn id="44" xr3:uid="{00000000-0010-0000-0500-00002C000000}" name="2047"/>
    <tableColumn id="45" xr3:uid="{00000000-0010-0000-0500-00002D000000}" name="2048"/>
    <tableColumn id="46" xr3:uid="{00000000-0010-0000-0500-00002E000000}" name="2049"/>
    <tableColumn id="47" xr3:uid="{00000000-0010-0000-0500-00002F000000}" name="2050"/>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2F03B844-8F77-884C-A32D-C82A362BBE48}" name="Table764" displayName="Table764" ref="A74:AU82" totalsRowShown="0">
  <tableColumns count="47">
    <tableColumn id="1" xr3:uid="{00000000-0010-0000-0600-000001000000}" name="_"/>
    <tableColumn id="2" xr3:uid="{00000000-0010-0000-0600-000002000000}" name="2005"/>
    <tableColumn id="3" xr3:uid="{00000000-0010-0000-0600-000003000000}" name="2006"/>
    <tableColumn id="4" xr3:uid="{00000000-0010-0000-0600-000004000000}" name="2007"/>
    <tableColumn id="5" xr3:uid="{00000000-0010-0000-0600-000005000000}" name="2008"/>
    <tableColumn id="6" xr3:uid="{00000000-0010-0000-0600-000006000000}" name="2009"/>
    <tableColumn id="7" xr3:uid="{00000000-0010-0000-0600-000007000000}" name="2010"/>
    <tableColumn id="8" xr3:uid="{00000000-0010-0000-0600-000008000000}" name="2011"/>
    <tableColumn id="9" xr3:uid="{00000000-0010-0000-0600-000009000000}" name="2012"/>
    <tableColumn id="10" xr3:uid="{00000000-0010-0000-0600-00000A000000}" name="2013"/>
    <tableColumn id="11" xr3:uid="{00000000-0010-0000-0600-00000B000000}" name="2014"/>
    <tableColumn id="12" xr3:uid="{00000000-0010-0000-0600-00000C000000}" name="2015"/>
    <tableColumn id="13" xr3:uid="{00000000-0010-0000-0600-00000D000000}" name="2016"/>
    <tableColumn id="14" xr3:uid="{00000000-0010-0000-0600-00000E000000}" name="2017"/>
    <tableColumn id="15" xr3:uid="{00000000-0010-0000-0600-00000F000000}" name="2018"/>
    <tableColumn id="16" xr3:uid="{00000000-0010-0000-0600-000010000000}" name="2019"/>
    <tableColumn id="17" xr3:uid="{00000000-0010-0000-0600-000011000000}" name="2020"/>
    <tableColumn id="18" xr3:uid="{00000000-0010-0000-0600-000012000000}" name="2021"/>
    <tableColumn id="19" xr3:uid="{00000000-0010-0000-0600-000013000000}" name="2022"/>
    <tableColumn id="20" xr3:uid="{00000000-0010-0000-0600-000014000000}" name="2023"/>
    <tableColumn id="21" xr3:uid="{00000000-0010-0000-0600-000015000000}" name="2024"/>
    <tableColumn id="22" xr3:uid="{00000000-0010-0000-0600-000016000000}" name="2025"/>
    <tableColumn id="23" xr3:uid="{00000000-0010-0000-0600-000017000000}" name="2026"/>
    <tableColumn id="24" xr3:uid="{00000000-0010-0000-0600-000018000000}" name="2027"/>
    <tableColumn id="25" xr3:uid="{00000000-0010-0000-0600-000019000000}" name="2028"/>
    <tableColumn id="26" xr3:uid="{00000000-0010-0000-0600-00001A000000}" name="2029"/>
    <tableColumn id="27" xr3:uid="{00000000-0010-0000-0600-00001B000000}" name="2030"/>
    <tableColumn id="28" xr3:uid="{00000000-0010-0000-0600-00001C000000}" name="2031"/>
    <tableColumn id="29" xr3:uid="{00000000-0010-0000-0600-00001D000000}" name="2032"/>
    <tableColumn id="30" xr3:uid="{00000000-0010-0000-0600-00001E000000}" name="2033"/>
    <tableColumn id="31" xr3:uid="{00000000-0010-0000-0600-00001F000000}" name="2034"/>
    <tableColumn id="32" xr3:uid="{00000000-0010-0000-0600-000020000000}" name="2035"/>
    <tableColumn id="33" xr3:uid="{00000000-0010-0000-0600-000021000000}" name="2036"/>
    <tableColumn id="34" xr3:uid="{00000000-0010-0000-0600-000022000000}" name="2037"/>
    <tableColumn id="35" xr3:uid="{00000000-0010-0000-0600-000023000000}" name="2038"/>
    <tableColumn id="36" xr3:uid="{00000000-0010-0000-0600-000024000000}" name="2039"/>
    <tableColumn id="37" xr3:uid="{00000000-0010-0000-0600-000025000000}" name="2040"/>
    <tableColumn id="38" xr3:uid="{00000000-0010-0000-0600-000026000000}" name="2041"/>
    <tableColumn id="39" xr3:uid="{00000000-0010-0000-0600-000027000000}" name="2042"/>
    <tableColumn id="40" xr3:uid="{00000000-0010-0000-0600-000028000000}" name="2043"/>
    <tableColumn id="41" xr3:uid="{00000000-0010-0000-0600-000029000000}" name="2044"/>
    <tableColumn id="42" xr3:uid="{00000000-0010-0000-0600-00002A000000}" name="2045"/>
    <tableColumn id="43" xr3:uid="{00000000-0010-0000-0600-00002B000000}" name="2046"/>
    <tableColumn id="44" xr3:uid="{00000000-0010-0000-0600-00002C000000}" name="2047"/>
    <tableColumn id="45" xr3:uid="{00000000-0010-0000-0600-00002D000000}" name="2048"/>
    <tableColumn id="46" xr3:uid="{00000000-0010-0000-0600-00002E000000}" name="2049"/>
    <tableColumn id="47" xr3:uid="{00000000-0010-0000-0600-00002F000000}" name="2050"/>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12972355-9E25-EE45-8376-4C092AC0B54F}" name="Table865" displayName="Table865" ref="A85:AU93" totalsRowShown="0">
  <tableColumns count="47">
    <tableColumn id="1" xr3:uid="{00000000-0010-0000-0700-000001000000}" name="_"/>
    <tableColumn id="2" xr3:uid="{00000000-0010-0000-0700-000002000000}" name="2005"/>
    <tableColumn id="3" xr3:uid="{00000000-0010-0000-0700-000003000000}" name="2006"/>
    <tableColumn id="4" xr3:uid="{00000000-0010-0000-0700-000004000000}" name="2007"/>
    <tableColumn id="5" xr3:uid="{00000000-0010-0000-0700-000005000000}" name="2008"/>
    <tableColumn id="6" xr3:uid="{00000000-0010-0000-0700-000006000000}" name="2009"/>
    <tableColumn id="7" xr3:uid="{00000000-0010-0000-0700-000007000000}" name="2010"/>
    <tableColumn id="8" xr3:uid="{00000000-0010-0000-0700-000008000000}" name="2011"/>
    <tableColumn id="9" xr3:uid="{00000000-0010-0000-0700-000009000000}" name="2012"/>
    <tableColumn id="10" xr3:uid="{00000000-0010-0000-0700-00000A000000}" name="2013"/>
    <tableColumn id="11" xr3:uid="{00000000-0010-0000-0700-00000B000000}" name="2014"/>
    <tableColumn id="12" xr3:uid="{00000000-0010-0000-0700-00000C000000}" name="2015"/>
    <tableColumn id="13" xr3:uid="{00000000-0010-0000-0700-00000D000000}" name="2016"/>
    <tableColumn id="14" xr3:uid="{00000000-0010-0000-0700-00000E000000}" name="2017"/>
    <tableColumn id="15" xr3:uid="{00000000-0010-0000-0700-00000F000000}" name="2018"/>
    <tableColumn id="16" xr3:uid="{00000000-0010-0000-0700-000010000000}" name="2019"/>
    <tableColumn id="17" xr3:uid="{00000000-0010-0000-0700-000011000000}" name="2020"/>
    <tableColumn id="18" xr3:uid="{00000000-0010-0000-0700-000012000000}" name="2021"/>
    <tableColumn id="19" xr3:uid="{00000000-0010-0000-0700-000013000000}" name="2022"/>
    <tableColumn id="20" xr3:uid="{00000000-0010-0000-0700-000014000000}" name="2023"/>
    <tableColumn id="21" xr3:uid="{00000000-0010-0000-0700-000015000000}" name="2024"/>
    <tableColumn id="22" xr3:uid="{00000000-0010-0000-0700-000016000000}" name="2025"/>
    <tableColumn id="23" xr3:uid="{00000000-0010-0000-0700-000017000000}" name="2026"/>
    <tableColumn id="24" xr3:uid="{00000000-0010-0000-0700-000018000000}" name="2027"/>
    <tableColumn id="25" xr3:uid="{00000000-0010-0000-0700-000019000000}" name="2028"/>
    <tableColumn id="26" xr3:uid="{00000000-0010-0000-0700-00001A000000}" name="2029"/>
    <tableColumn id="27" xr3:uid="{00000000-0010-0000-0700-00001B000000}" name="2030"/>
    <tableColumn id="28" xr3:uid="{00000000-0010-0000-0700-00001C000000}" name="2031"/>
    <tableColumn id="29" xr3:uid="{00000000-0010-0000-0700-00001D000000}" name="2032"/>
    <tableColumn id="30" xr3:uid="{00000000-0010-0000-0700-00001E000000}" name="2033"/>
    <tableColumn id="31" xr3:uid="{00000000-0010-0000-0700-00001F000000}" name="2034"/>
    <tableColumn id="32" xr3:uid="{00000000-0010-0000-0700-000020000000}" name="2035"/>
    <tableColumn id="33" xr3:uid="{00000000-0010-0000-0700-000021000000}" name="2036"/>
    <tableColumn id="34" xr3:uid="{00000000-0010-0000-0700-000022000000}" name="2037"/>
    <tableColumn id="35" xr3:uid="{00000000-0010-0000-0700-000023000000}" name="2038"/>
    <tableColumn id="36" xr3:uid="{00000000-0010-0000-0700-000024000000}" name="2039"/>
    <tableColumn id="37" xr3:uid="{00000000-0010-0000-0700-000025000000}" name="2040"/>
    <tableColumn id="38" xr3:uid="{00000000-0010-0000-0700-000026000000}" name="2041"/>
    <tableColumn id="39" xr3:uid="{00000000-0010-0000-0700-000027000000}" name="2042"/>
    <tableColumn id="40" xr3:uid="{00000000-0010-0000-0700-000028000000}" name="2043"/>
    <tableColumn id="41" xr3:uid="{00000000-0010-0000-0700-000029000000}" name="2044"/>
    <tableColumn id="42" xr3:uid="{00000000-0010-0000-0700-00002A000000}" name="2045"/>
    <tableColumn id="43" xr3:uid="{00000000-0010-0000-0700-00002B000000}" name="2046"/>
    <tableColumn id="44" xr3:uid="{00000000-0010-0000-0700-00002C000000}" name="2047"/>
    <tableColumn id="45" xr3:uid="{00000000-0010-0000-0700-00002D000000}" name="2048"/>
    <tableColumn id="46" xr3:uid="{00000000-0010-0000-0700-00002E000000}" name="2049"/>
    <tableColumn id="47" xr3:uid="{00000000-0010-0000-0700-00002F000000}" name="2050"/>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1B7C0F6E-C2B1-884E-B56E-827068277D29}" name="Table966" displayName="Table966" ref="A96:AU104" totalsRowShown="0">
  <tableColumns count="47">
    <tableColumn id="1" xr3:uid="{00000000-0010-0000-0800-000001000000}" name="_"/>
    <tableColumn id="2" xr3:uid="{00000000-0010-0000-0800-000002000000}" name="2005"/>
    <tableColumn id="3" xr3:uid="{00000000-0010-0000-0800-000003000000}" name="2006"/>
    <tableColumn id="4" xr3:uid="{00000000-0010-0000-0800-000004000000}" name="2007"/>
    <tableColumn id="5" xr3:uid="{00000000-0010-0000-0800-000005000000}" name="2008"/>
    <tableColumn id="6" xr3:uid="{00000000-0010-0000-0800-000006000000}" name="2009"/>
    <tableColumn id="7" xr3:uid="{00000000-0010-0000-0800-000007000000}" name="2010"/>
    <tableColumn id="8" xr3:uid="{00000000-0010-0000-0800-000008000000}" name="2011"/>
    <tableColumn id="9" xr3:uid="{00000000-0010-0000-0800-000009000000}" name="2012"/>
    <tableColumn id="10" xr3:uid="{00000000-0010-0000-0800-00000A000000}" name="2013"/>
    <tableColumn id="11" xr3:uid="{00000000-0010-0000-0800-00000B000000}" name="2014"/>
    <tableColumn id="12" xr3:uid="{00000000-0010-0000-0800-00000C000000}" name="2015"/>
    <tableColumn id="13" xr3:uid="{00000000-0010-0000-0800-00000D000000}" name="2016"/>
    <tableColumn id="14" xr3:uid="{00000000-0010-0000-0800-00000E000000}" name="2017"/>
    <tableColumn id="15" xr3:uid="{00000000-0010-0000-0800-00000F000000}" name="2018"/>
    <tableColumn id="16" xr3:uid="{00000000-0010-0000-0800-000010000000}" name="2019"/>
    <tableColumn id="17" xr3:uid="{00000000-0010-0000-0800-000011000000}" name="2020"/>
    <tableColumn id="18" xr3:uid="{00000000-0010-0000-0800-000012000000}" name="2021"/>
    <tableColumn id="19" xr3:uid="{00000000-0010-0000-0800-000013000000}" name="2022"/>
    <tableColumn id="20" xr3:uid="{00000000-0010-0000-0800-000014000000}" name="2023"/>
    <tableColumn id="21" xr3:uid="{00000000-0010-0000-0800-000015000000}" name="2024"/>
    <tableColumn id="22" xr3:uid="{00000000-0010-0000-0800-000016000000}" name="2025"/>
    <tableColumn id="23" xr3:uid="{00000000-0010-0000-0800-000017000000}" name="2026"/>
    <tableColumn id="24" xr3:uid="{00000000-0010-0000-0800-000018000000}" name="2027"/>
    <tableColumn id="25" xr3:uid="{00000000-0010-0000-0800-000019000000}" name="2028"/>
    <tableColumn id="26" xr3:uid="{00000000-0010-0000-0800-00001A000000}" name="2029"/>
    <tableColumn id="27" xr3:uid="{00000000-0010-0000-0800-00001B000000}" name="2030"/>
    <tableColumn id="28" xr3:uid="{00000000-0010-0000-0800-00001C000000}" name="2031"/>
    <tableColumn id="29" xr3:uid="{00000000-0010-0000-0800-00001D000000}" name="2032"/>
    <tableColumn id="30" xr3:uid="{00000000-0010-0000-0800-00001E000000}" name="2033"/>
    <tableColumn id="31" xr3:uid="{00000000-0010-0000-0800-00001F000000}" name="2034"/>
    <tableColumn id="32" xr3:uid="{00000000-0010-0000-0800-000020000000}" name="2035"/>
    <tableColumn id="33" xr3:uid="{00000000-0010-0000-0800-000021000000}" name="2036"/>
    <tableColumn id="34" xr3:uid="{00000000-0010-0000-0800-000022000000}" name="2037"/>
    <tableColumn id="35" xr3:uid="{00000000-0010-0000-0800-000023000000}" name="2038"/>
    <tableColumn id="36" xr3:uid="{00000000-0010-0000-0800-000024000000}" name="2039"/>
    <tableColumn id="37" xr3:uid="{00000000-0010-0000-0800-000025000000}" name="2040"/>
    <tableColumn id="38" xr3:uid="{00000000-0010-0000-0800-000026000000}" name="2041"/>
    <tableColumn id="39" xr3:uid="{00000000-0010-0000-0800-000027000000}" name="2042"/>
    <tableColumn id="40" xr3:uid="{00000000-0010-0000-0800-000028000000}" name="2043"/>
    <tableColumn id="41" xr3:uid="{00000000-0010-0000-0800-000029000000}" name="2044"/>
    <tableColumn id="42" xr3:uid="{00000000-0010-0000-0800-00002A000000}" name="2045"/>
    <tableColumn id="43" xr3:uid="{00000000-0010-0000-0800-00002B000000}" name="2046"/>
    <tableColumn id="44" xr3:uid="{00000000-0010-0000-0800-00002C000000}" name="2047"/>
    <tableColumn id="45" xr3:uid="{00000000-0010-0000-0800-00002D000000}" name="2048"/>
    <tableColumn id="46" xr3:uid="{00000000-0010-0000-0800-00002E000000}" name="2049"/>
    <tableColumn id="47" xr3:uid="{00000000-0010-0000-0800-00002F000000}" name="2050"/>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51367656-8C1F-2F49-889F-AC068B6643FC}" name="Table1067" displayName="Table1067" ref="A107:AU115" totalsRowShown="0">
  <tableColumns count="47">
    <tableColumn id="1" xr3:uid="{00000000-0010-0000-0900-000001000000}" name="_"/>
    <tableColumn id="2" xr3:uid="{00000000-0010-0000-0900-000002000000}" name="2005"/>
    <tableColumn id="3" xr3:uid="{00000000-0010-0000-0900-000003000000}" name="2006"/>
    <tableColumn id="4" xr3:uid="{00000000-0010-0000-0900-000004000000}" name="2007"/>
    <tableColumn id="5" xr3:uid="{00000000-0010-0000-0900-000005000000}" name="2008"/>
    <tableColumn id="6" xr3:uid="{00000000-0010-0000-0900-000006000000}" name="2009"/>
    <tableColumn id="7" xr3:uid="{00000000-0010-0000-0900-000007000000}" name="2010"/>
    <tableColumn id="8" xr3:uid="{00000000-0010-0000-0900-000008000000}" name="2011"/>
    <tableColumn id="9" xr3:uid="{00000000-0010-0000-0900-000009000000}" name="2012"/>
    <tableColumn id="10" xr3:uid="{00000000-0010-0000-0900-00000A000000}" name="2013"/>
    <tableColumn id="11" xr3:uid="{00000000-0010-0000-0900-00000B000000}" name="2014"/>
    <tableColumn id="12" xr3:uid="{00000000-0010-0000-0900-00000C000000}" name="2015"/>
    <tableColumn id="13" xr3:uid="{00000000-0010-0000-0900-00000D000000}" name="2016"/>
    <tableColumn id="14" xr3:uid="{00000000-0010-0000-0900-00000E000000}" name="2017"/>
    <tableColumn id="15" xr3:uid="{00000000-0010-0000-0900-00000F000000}" name="2018"/>
    <tableColumn id="16" xr3:uid="{00000000-0010-0000-0900-000010000000}" name="2019"/>
    <tableColumn id="17" xr3:uid="{00000000-0010-0000-0900-000011000000}" name="2020"/>
    <tableColumn id="18" xr3:uid="{00000000-0010-0000-0900-000012000000}" name="2021"/>
    <tableColumn id="19" xr3:uid="{00000000-0010-0000-0900-000013000000}" name="2022"/>
    <tableColumn id="20" xr3:uid="{00000000-0010-0000-0900-000014000000}" name="2023"/>
    <tableColumn id="21" xr3:uid="{00000000-0010-0000-0900-000015000000}" name="2024"/>
    <tableColumn id="22" xr3:uid="{00000000-0010-0000-0900-000016000000}" name="2025"/>
    <tableColumn id="23" xr3:uid="{00000000-0010-0000-0900-000017000000}" name="2026"/>
    <tableColumn id="24" xr3:uid="{00000000-0010-0000-0900-000018000000}" name="2027"/>
    <tableColumn id="25" xr3:uid="{00000000-0010-0000-0900-000019000000}" name="2028"/>
    <tableColumn id="26" xr3:uid="{00000000-0010-0000-0900-00001A000000}" name="2029"/>
    <tableColumn id="27" xr3:uid="{00000000-0010-0000-0900-00001B000000}" name="2030"/>
    <tableColumn id="28" xr3:uid="{00000000-0010-0000-0900-00001C000000}" name="2031"/>
    <tableColumn id="29" xr3:uid="{00000000-0010-0000-0900-00001D000000}" name="2032"/>
    <tableColumn id="30" xr3:uid="{00000000-0010-0000-0900-00001E000000}" name="2033"/>
    <tableColumn id="31" xr3:uid="{00000000-0010-0000-0900-00001F000000}" name="2034"/>
    <tableColumn id="32" xr3:uid="{00000000-0010-0000-0900-000020000000}" name="2035"/>
    <tableColumn id="33" xr3:uid="{00000000-0010-0000-0900-000021000000}" name="2036"/>
    <tableColumn id="34" xr3:uid="{00000000-0010-0000-0900-000022000000}" name="2037"/>
    <tableColumn id="35" xr3:uid="{00000000-0010-0000-0900-000023000000}" name="2038"/>
    <tableColumn id="36" xr3:uid="{00000000-0010-0000-0900-000024000000}" name="2039"/>
    <tableColumn id="37" xr3:uid="{00000000-0010-0000-0900-000025000000}" name="2040"/>
    <tableColumn id="38" xr3:uid="{00000000-0010-0000-0900-000026000000}" name="2041"/>
    <tableColumn id="39" xr3:uid="{00000000-0010-0000-0900-000027000000}" name="2042"/>
    <tableColumn id="40" xr3:uid="{00000000-0010-0000-0900-000028000000}" name="2043"/>
    <tableColumn id="41" xr3:uid="{00000000-0010-0000-0900-000029000000}" name="2044"/>
    <tableColumn id="42" xr3:uid="{00000000-0010-0000-0900-00002A000000}" name="2045"/>
    <tableColumn id="43" xr3:uid="{00000000-0010-0000-0900-00002B000000}" name="2046"/>
    <tableColumn id="44" xr3:uid="{00000000-0010-0000-0900-00002C000000}" name="2047"/>
    <tableColumn id="45" xr3:uid="{00000000-0010-0000-0900-00002D000000}" name="2048"/>
    <tableColumn id="46" xr3:uid="{00000000-0010-0000-0900-00002E000000}" name="2049"/>
    <tableColumn id="47" xr3:uid="{00000000-0010-0000-0900-00002F000000}" name="2050"/>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1E3D539D-1CA6-5942-9A81-9C5F7E3BAFA3}" name="Table1168" displayName="Table1168" ref="A118:AU126" totalsRowShown="0">
  <tableColumns count="47">
    <tableColumn id="1" xr3:uid="{00000000-0010-0000-0A00-000001000000}" name="_"/>
    <tableColumn id="2" xr3:uid="{00000000-0010-0000-0A00-000002000000}" name="2005"/>
    <tableColumn id="3" xr3:uid="{00000000-0010-0000-0A00-000003000000}" name="2006"/>
    <tableColumn id="4" xr3:uid="{00000000-0010-0000-0A00-000004000000}" name="2007"/>
    <tableColumn id="5" xr3:uid="{00000000-0010-0000-0A00-000005000000}" name="2008"/>
    <tableColumn id="6" xr3:uid="{00000000-0010-0000-0A00-000006000000}" name="2009"/>
    <tableColumn id="7" xr3:uid="{00000000-0010-0000-0A00-000007000000}" name="2010"/>
    <tableColumn id="8" xr3:uid="{00000000-0010-0000-0A00-000008000000}" name="2011"/>
    <tableColumn id="9" xr3:uid="{00000000-0010-0000-0A00-000009000000}" name="2012"/>
    <tableColumn id="10" xr3:uid="{00000000-0010-0000-0A00-00000A000000}" name="2013"/>
    <tableColumn id="11" xr3:uid="{00000000-0010-0000-0A00-00000B000000}" name="2014"/>
    <tableColumn id="12" xr3:uid="{00000000-0010-0000-0A00-00000C000000}" name="2015"/>
    <tableColumn id="13" xr3:uid="{00000000-0010-0000-0A00-00000D000000}" name="2016"/>
    <tableColumn id="14" xr3:uid="{00000000-0010-0000-0A00-00000E000000}" name="2017"/>
    <tableColumn id="15" xr3:uid="{00000000-0010-0000-0A00-00000F000000}" name="2018"/>
    <tableColumn id="16" xr3:uid="{00000000-0010-0000-0A00-000010000000}" name="2019"/>
    <tableColumn id="17" xr3:uid="{00000000-0010-0000-0A00-000011000000}" name="2020"/>
    <tableColumn id="18" xr3:uid="{00000000-0010-0000-0A00-000012000000}" name="2021"/>
    <tableColumn id="19" xr3:uid="{00000000-0010-0000-0A00-000013000000}" name="2022"/>
    <tableColumn id="20" xr3:uid="{00000000-0010-0000-0A00-000014000000}" name="2023"/>
    <tableColumn id="21" xr3:uid="{00000000-0010-0000-0A00-000015000000}" name="2024"/>
    <tableColumn id="22" xr3:uid="{00000000-0010-0000-0A00-000016000000}" name="2025"/>
    <tableColumn id="23" xr3:uid="{00000000-0010-0000-0A00-000017000000}" name="2026"/>
    <tableColumn id="24" xr3:uid="{00000000-0010-0000-0A00-000018000000}" name="2027"/>
    <tableColumn id="25" xr3:uid="{00000000-0010-0000-0A00-000019000000}" name="2028"/>
    <tableColumn id="26" xr3:uid="{00000000-0010-0000-0A00-00001A000000}" name="2029"/>
    <tableColumn id="27" xr3:uid="{00000000-0010-0000-0A00-00001B000000}" name="2030"/>
    <tableColumn id="28" xr3:uid="{00000000-0010-0000-0A00-00001C000000}" name="2031"/>
    <tableColumn id="29" xr3:uid="{00000000-0010-0000-0A00-00001D000000}" name="2032"/>
    <tableColumn id="30" xr3:uid="{00000000-0010-0000-0A00-00001E000000}" name="2033"/>
    <tableColumn id="31" xr3:uid="{00000000-0010-0000-0A00-00001F000000}" name="2034"/>
    <tableColumn id="32" xr3:uid="{00000000-0010-0000-0A00-000020000000}" name="2035"/>
    <tableColumn id="33" xr3:uid="{00000000-0010-0000-0A00-000021000000}" name="2036"/>
    <tableColumn id="34" xr3:uid="{00000000-0010-0000-0A00-000022000000}" name="2037"/>
    <tableColumn id="35" xr3:uid="{00000000-0010-0000-0A00-000023000000}" name="2038"/>
    <tableColumn id="36" xr3:uid="{00000000-0010-0000-0A00-000024000000}" name="2039"/>
    <tableColumn id="37" xr3:uid="{00000000-0010-0000-0A00-000025000000}" name="2040"/>
    <tableColumn id="38" xr3:uid="{00000000-0010-0000-0A00-000026000000}" name="2041"/>
    <tableColumn id="39" xr3:uid="{00000000-0010-0000-0A00-000027000000}" name="2042"/>
    <tableColumn id="40" xr3:uid="{00000000-0010-0000-0A00-000028000000}" name="2043"/>
    <tableColumn id="41" xr3:uid="{00000000-0010-0000-0A00-000029000000}" name="2044"/>
    <tableColumn id="42" xr3:uid="{00000000-0010-0000-0A00-00002A000000}" name="2045"/>
    <tableColumn id="43" xr3:uid="{00000000-0010-0000-0A00-00002B000000}" name="2046"/>
    <tableColumn id="44" xr3:uid="{00000000-0010-0000-0A00-00002C000000}" name="2047"/>
    <tableColumn id="45" xr3:uid="{00000000-0010-0000-0A00-00002D000000}" name="2048"/>
    <tableColumn id="46" xr3:uid="{00000000-0010-0000-0A00-00002E000000}" name="2049"/>
    <tableColumn id="47" xr3:uid="{00000000-0010-0000-0A00-00002F000000}" name="2050"/>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8084E821-15B4-0E4C-80A2-701AC992F95A}" name="Table1269" displayName="Table1269" ref="A129:AU137" totalsRowShown="0">
  <tableColumns count="47">
    <tableColumn id="1" xr3:uid="{00000000-0010-0000-0B00-000001000000}" name="_"/>
    <tableColumn id="2" xr3:uid="{00000000-0010-0000-0B00-000002000000}" name="2005"/>
    <tableColumn id="3" xr3:uid="{00000000-0010-0000-0B00-000003000000}" name="2006"/>
    <tableColumn id="4" xr3:uid="{00000000-0010-0000-0B00-000004000000}" name="2007"/>
    <tableColumn id="5" xr3:uid="{00000000-0010-0000-0B00-000005000000}" name="2008"/>
    <tableColumn id="6" xr3:uid="{00000000-0010-0000-0B00-000006000000}" name="2009"/>
    <tableColumn id="7" xr3:uid="{00000000-0010-0000-0B00-000007000000}" name="2010"/>
    <tableColumn id="8" xr3:uid="{00000000-0010-0000-0B00-000008000000}" name="2011"/>
    <tableColumn id="9" xr3:uid="{00000000-0010-0000-0B00-000009000000}" name="2012"/>
    <tableColumn id="10" xr3:uid="{00000000-0010-0000-0B00-00000A000000}" name="2013"/>
    <tableColumn id="11" xr3:uid="{00000000-0010-0000-0B00-00000B000000}" name="2014"/>
    <tableColumn id="12" xr3:uid="{00000000-0010-0000-0B00-00000C000000}" name="2015"/>
    <tableColumn id="13" xr3:uid="{00000000-0010-0000-0B00-00000D000000}" name="2016"/>
    <tableColumn id="14" xr3:uid="{00000000-0010-0000-0B00-00000E000000}" name="2017"/>
    <tableColumn id="15" xr3:uid="{00000000-0010-0000-0B00-00000F000000}" name="2018"/>
    <tableColumn id="16" xr3:uid="{00000000-0010-0000-0B00-000010000000}" name="2019"/>
    <tableColumn id="17" xr3:uid="{00000000-0010-0000-0B00-000011000000}" name="2020"/>
    <tableColumn id="18" xr3:uid="{00000000-0010-0000-0B00-000012000000}" name="2021"/>
    <tableColumn id="19" xr3:uid="{00000000-0010-0000-0B00-000013000000}" name="2022"/>
    <tableColumn id="20" xr3:uid="{00000000-0010-0000-0B00-000014000000}" name="2023"/>
    <tableColumn id="21" xr3:uid="{00000000-0010-0000-0B00-000015000000}" name="2024"/>
    <tableColumn id="22" xr3:uid="{00000000-0010-0000-0B00-000016000000}" name="2025"/>
    <tableColumn id="23" xr3:uid="{00000000-0010-0000-0B00-000017000000}" name="2026"/>
    <tableColumn id="24" xr3:uid="{00000000-0010-0000-0B00-000018000000}" name="2027"/>
    <tableColumn id="25" xr3:uid="{00000000-0010-0000-0B00-000019000000}" name="2028"/>
    <tableColumn id="26" xr3:uid="{00000000-0010-0000-0B00-00001A000000}" name="2029"/>
    <tableColumn id="27" xr3:uid="{00000000-0010-0000-0B00-00001B000000}" name="2030"/>
    <tableColumn id="28" xr3:uid="{00000000-0010-0000-0B00-00001C000000}" name="2031"/>
    <tableColumn id="29" xr3:uid="{00000000-0010-0000-0B00-00001D000000}" name="2032"/>
    <tableColumn id="30" xr3:uid="{00000000-0010-0000-0B00-00001E000000}" name="2033"/>
    <tableColumn id="31" xr3:uid="{00000000-0010-0000-0B00-00001F000000}" name="2034"/>
    <tableColumn id="32" xr3:uid="{00000000-0010-0000-0B00-000020000000}" name="2035"/>
    <tableColumn id="33" xr3:uid="{00000000-0010-0000-0B00-000021000000}" name="2036"/>
    <tableColumn id="34" xr3:uid="{00000000-0010-0000-0B00-000022000000}" name="2037"/>
    <tableColumn id="35" xr3:uid="{00000000-0010-0000-0B00-000023000000}" name="2038"/>
    <tableColumn id="36" xr3:uid="{00000000-0010-0000-0B00-000024000000}" name="2039"/>
    <tableColumn id="37" xr3:uid="{00000000-0010-0000-0B00-000025000000}" name="2040"/>
    <tableColumn id="38" xr3:uid="{00000000-0010-0000-0B00-000026000000}" name="2041"/>
    <tableColumn id="39" xr3:uid="{00000000-0010-0000-0B00-000027000000}" name="2042"/>
    <tableColumn id="40" xr3:uid="{00000000-0010-0000-0B00-000028000000}" name="2043"/>
    <tableColumn id="41" xr3:uid="{00000000-0010-0000-0B00-000029000000}" name="2044"/>
    <tableColumn id="42" xr3:uid="{00000000-0010-0000-0B00-00002A000000}" name="2045"/>
    <tableColumn id="43" xr3:uid="{00000000-0010-0000-0B00-00002B000000}" name="2046"/>
    <tableColumn id="44" xr3:uid="{00000000-0010-0000-0B00-00002C000000}" name="2047"/>
    <tableColumn id="45" xr3:uid="{00000000-0010-0000-0B00-00002D000000}" name="2048"/>
    <tableColumn id="46" xr3:uid="{00000000-0010-0000-0B00-00002E000000}" name="2049"/>
    <tableColumn id="47" xr3:uid="{00000000-0010-0000-0B00-00002F000000}" name="2050"/>
  </tableColumns>
  <tableStyleInfo name="TableStyleLight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CC6330AA-1DF2-5745-BB73-FA17CA844D8A}" name="Table1370" displayName="Table1370" ref="A140:AU148" totalsRowShown="0">
  <tableColumns count="47">
    <tableColumn id="1" xr3:uid="{00000000-0010-0000-0C00-000001000000}" name="_"/>
    <tableColumn id="2" xr3:uid="{00000000-0010-0000-0C00-000002000000}" name="2005"/>
    <tableColumn id="3" xr3:uid="{00000000-0010-0000-0C00-000003000000}" name="2006"/>
    <tableColumn id="4" xr3:uid="{00000000-0010-0000-0C00-000004000000}" name="2007"/>
    <tableColumn id="5" xr3:uid="{00000000-0010-0000-0C00-000005000000}" name="2008"/>
    <tableColumn id="6" xr3:uid="{00000000-0010-0000-0C00-000006000000}" name="2009"/>
    <tableColumn id="7" xr3:uid="{00000000-0010-0000-0C00-000007000000}" name="2010"/>
    <tableColumn id="8" xr3:uid="{00000000-0010-0000-0C00-000008000000}" name="2011"/>
    <tableColumn id="9" xr3:uid="{00000000-0010-0000-0C00-000009000000}" name="2012"/>
    <tableColumn id="10" xr3:uid="{00000000-0010-0000-0C00-00000A000000}" name="2013"/>
    <tableColumn id="11" xr3:uid="{00000000-0010-0000-0C00-00000B000000}" name="2014"/>
    <tableColumn id="12" xr3:uid="{00000000-0010-0000-0C00-00000C000000}" name="2015"/>
    <tableColumn id="13" xr3:uid="{00000000-0010-0000-0C00-00000D000000}" name="2016"/>
    <tableColumn id="14" xr3:uid="{00000000-0010-0000-0C00-00000E000000}" name="2017"/>
    <tableColumn id="15" xr3:uid="{00000000-0010-0000-0C00-00000F000000}" name="2018"/>
    <tableColumn id="16" xr3:uid="{00000000-0010-0000-0C00-000010000000}" name="2019"/>
    <tableColumn id="17" xr3:uid="{00000000-0010-0000-0C00-000011000000}" name="2020"/>
    <tableColumn id="18" xr3:uid="{00000000-0010-0000-0C00-000012000000}" name="2021"/>
    <tableColumn id="19" xr3:uid="{00000000-0010-0000-0C00-000013000000}" name="2022"/>
    <tableColumn id="20" xr3:uid="{00000000-0010-0000-0C00-000014000000}" name="2023"/>
    <tableColumn id="21" xr3:uid="{00000000-0010-0000-0C00-000015000000}" name="2024"/>
    <tableColumn id="22" xr3:uid="{00000000-0010-0000-0C00-000016000000}" name="2025"/>
    <tableColumn id="23" xr3:uid="{00000000-0010-0000-0C00-000017000000}" name="2026"/>
    <tableColumn id="24" xr3:uid="{00000000-0010-0000-0C00-000018000000}" name="2027"/>
    <tableColumn id="25" xr3:uid="{00000000-0010-0000-0C00-000019000000}" name="2028"/>
    <tableColumn id="26" xr3:uid="{00000000-0010-0000-0C00-00001A000000}" name="2029"/>
    <tableColumn id="27" xr3:uid="{00000000-0010-0000-0C00-00001B000000}" name="2030"/>
    <tableColumn id="28" xr3:uid="{00000000-0010-0000-0C00-00001C000000}" name="2031"/>
    <tableColumn id="29" xr3:uid="{00000000-0010-0000-0C00-00001D000000}" name="2032"/>
    <tableColumn id="30" xr3:uid="{00000000-0010-0000-0C00-00001E000000}" name="2033"/>
    <tableColumn id="31" xr3:uid="{00000000-0010-0000-0C00-00001F000000}" name="2034"/>
    <tableColumn id="32" xr3:uid="{00000000-0010-0000-0C00-000020000000}" name="2035"/>
    <tableColumn id="33" xr3:uid="{00000000-0010-0000-0C00-000021000000}" name="2036"/>
    <tableColumn id="34" xr3:uid="{00000000-0010-0000-0C00-000022000000}" name="2037"/>
    <tableColumn id="35" xr3:uid="{00000000-0010-0000-0C00-000023000000}" name="2038"/>
    <tableColumn id="36" xr3:uid="{00000000-0010-0000-0C00-000024000000}" name="2039"/>
    <tableColumn id="37" xr3:uid="{00000000-0010-0000-0C00-000025000000}" name="2040"/>
    <tableColumn id="38" xr3:uid="{00000000-0010-0000-0C00-000026000000}" name="2041"/>
    <tableColumn id="39" xr3:uid="{00000000-0010-0000-0C00-000027000000}" name="2042"/>
    <tableColumn id="40" xr3:uid="{00000000-0010-0000-0C00-000028000000}" name="2043"/>
    <tableColumn id="41" xr3:uid="{00000000-0010-0000-0C00-000029000000}" name="2044"/>
    <tableColumn id="42" xr3:uid="{00000000-0010-0000-0C00-00002A000000}" name="2045"/>
    <tableColumn id="43" xr3:uid="{00000000-0010-0000-0C00-00002B000000}" name="2046"/>
    <tableColumn id="44" xr3:uid="{00000000-0010-0000-0C00-00002C000000}" name="2047"/>
    <tableColumn id="45" xr3:uid="{00000000-0010-0000-0C00-00002D000000}" name="2048"/>
    <tableColumn id="46" xr3:uid="{00000000-0010-0000-0C00-00002E000000}" name="2049"/>
    <tableColumn id="47" xr3:uid="{00000000-0010-0000-0C00-00002F000000}" name="2050"/>
  </tableColumns>
  <tableStyleInfo name="TableStyleLight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EB64F315-06DB-CC40-A620-1A315A7A5081}" name="Table1471" displayName="Table1471" ref="A151:AU159" totalsRowShown="0">
  <tableColumns count="47">
    <tableColumn id="1" xr3:uid="{00000000-0010-0000-0D00-000001000000}" name="_"/>
    <tableColumn id="2" xr3:uid="{00000000-0010-0000-0D00-000002000000}" name="2005"/>
    <tableColumn id="3" xr3:uid="{00000000-0010-0000-0D00-000003000000}" name="2006"/>
    <tableColumn id="4" xr3:uid="{00000000-0010-0000-0D00-000004000000}" name="2007"/>
    <tableColumn id="5" xr3:uid="{00000000-0010-0000-0D00-000005000000}" name="2008"/>
    <tableColumn id="6" xr3:uid="{00000000-0010-0000-0D00-000006000000}" name="2009"/>
    <tableColumn id="7" xr3:uid="{00000000-0010-0000-0D00-000007000000}" name="2010"/>
    <tableColumn id="8" xr3:uid="{00000000-0010-0000-0D00-000008000000}" name="2011"/>
    <tableColumn id="9" xr3:uid="{00000000-0010-0000-0D00-000009000000}" name="2012"/>
    <tableColumn id="10" xr3:uid="{00000000-0010-0000-0D00-00000A000000}" name="2013"/>
    <tableColumn id="11" xr3:uid="{00000000-0010-0000-0D00-00000B000000}" name="2014"/>
    <tableColumn id="12" xr3:uid="{00000000-0010-0000-0D00-00000C000000}" name="2015"/>
    <tableColumn id="13" xr3:uid="{00000000-0010-0000-0D00-00000D000000}" name="2016"/>
    <tableColumn id="14" xr3:uid="{00000000-0010-0000-0D00-00000E000000}" name="2017"/>
    <tableColumn id="15" xr3:uid="{00000000-0010-0000-0D00-00000F000000}" name="2018"/>
    <tableColumn id="16" xr3:uid="{00000000-0010-0000-0D00-000010000000}" name="2019"/>
    <tableColumn id="17" xr3:uid="{00000000-0010-0000-0D00-000011000000}" name="2020"/>
    <tableColumn id="18" xr3:uid="{00000000-0010-0000-0D00-000012000000}" name="2021"/>
    <tableColumn id="19" xr3:uid="{00000000-0010-0000-0D00-000013000000}" name="2022"/>
    <tableColumn id="20" xr3:uid="{00000000-0010-0000-0D00-000014000000}" name="2023"/>
    <tableColumn id="21" xr3:uid="{00000000-0010-0000-0D00-000015000000}" name="2024"/>
    <tableColumn id="22" xr3:uid="{00000000-0010-0000-0D00-000016000000}" name="2025"/>
    <tableColumn id="23" xr3:uid="{00000000-0010-0000-0D00-000017000000}" name="2026"/>
    <tableColumn id="24" xr3:uid="{00000000-0010-0000-0D00-000018000000}" name="2027"/>
    <tableColumn id="25" xr3:uid="{00000000-0010-0000-0D00-000019000000}" name="2028"/>
    <tableColumn id="26" xr3:uid="{00000000-0010-0000-0D00-00001A000000}" name="2029"/>
    <tableColumn id="27" xr3:uid="{00000000-0010-0000-0D00-00001B000000}" name="2030"/>
    <tableColumn id="28" xr3:uid="{00000000-0010-0000-0D00-00001C000000}" name="2031"/>
    <tableColumn id="29" xr3:uid="{00000000-0010-0000-0D00-00001D000000}" name="2032"/>
    <tableColumn id="30" xr3:uid="{00000000-0010-0000-0D00-00001E000000}" name="2033"/>
    <tableColumn id="31" xr3:uid="{00000000-0010-0000-0D00-00001F000000}" name="2034"/>
    <tableColumn id="32" xr3:uid="{00000000-0010-0000-0D00-000020000000}" name="2035"/>
    <tableColumn id="33" xr3:uid="{00000000-0010-0000-0D00-000021000000}" name="2036"/>
    <tableColumn id="34" xr3:uid="{00000000-0010-0000-0D00-000022000000}" name="2037"/>
    <tableColumn id="35" xr3:uid="{00000000-0010-0000-0D00-000023000000}" name="2038"/>
    <tableColumn id="36" xr3:uid="{00000000-0010-0000-0D00-000024000000}" name="2039"/>
    <tableColumn id="37" xr3:uid="{00000000-0010-0000-0D00-000025000000}" name="2040"/>
    <tableColumn id="38" xr3:uid="{00000000-0010-0000-0D00-000026000000}" name="2041"/>
    <tableColumn id="39" xr3:uid="{00000000-0010-0000-0D00-000027000000}" name="2042"/>
    <tableColumn id="40" xr3:uid="{00000000-0010-0000-0D00-000028000000}" name="2043"/>
    <tableColumn id="41" xr3:uid="{00000000-0010-0000-0D00-000029000000}" name="2044"/>
    <tableColumn id="42" xr3:uid="{00000000-0010-0000-0D00-00002A000000}" name="2045"/>
    <tableColumn id="43" xr3:uid="{00000000-0010-0000-0D00-00002B000000}" name="2046"/>
    <tableColumn id="44" xr3:uid="{00000000-0010-0000-0D00-00002C000000}" name="2047"/>
    <tableColumn id="45" xr3:uid="{00000000-0010-0000-0D00-00002D000000}" name="2048"/>
    <tableColumn id="46" xr3:uid="{00000000-0010-0000-0D00-00002E000000}" name="2049"/>
    <tableColumn id="47" xr3:uid="{00000000-0010-0000-0D00-00002F000000}"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D55664C2-C7E3-114C-8DA9-87B622A366A5}" name="Table332" displayName="Table332" ref="A30:AU3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FA988E95-3FA7-714C-BED8-BAC94D2CA8F8}" name="Table433" displayName="Table433" ref="A41:AU49" totalsRowShown="0">
  <tableColumns count="47">
    <tableColumn id="1" xr3:uid="{00000000-0010-0000-0300-000001000000}" name="_"/>
    <tableColumn id="2" xr3:uid="{00000000-0010-0000-0300-000002000000}" name="2005"/>
    <tableColumn id="3" xr3:uid="{00000000-0010-0000-0300-000003000000}" name="2006"/>
    <tableColumn id="4" xr3:uid="{00000000-0010-0000-0300-000004000000}" name="2007"/>
    <tableColumn id="5" xr3:uid="{00000000-0010-0000-0300-000005000000}" name="2008"/>
    <tableColumn id="6" xr3:uid="{00000000-0010-0000-0300-000006000000}" name="2009"/>
    <tableColumn id="7" xr3:uid="{00000000-0010-0000-0300-000007000000}" name="2010"/>
    <tableColumn id="8" xr3:uid="{00000000-0010-0000-0300-000008000000}" name="2011"/>
    <tableColumn id="9" xr3:uid="{00000000-0010-0000-0300-000009000000}" name="2012"/>
    <tableColumn id="10" xr3:uid="{00000000-0010-0000-0300-00000A000000}" name="2013"/>
    <tableColumn id="11" xr3:uid="{00000000-0010-0000-0300-00000B000000}" name="2014"/>
    <tableColumn id="12" xr3:uid="{00000000-0010-0000-0300-00000C000000}" name="2015"/>
    <tableColumn id="13" xr3:uid="{00000000-0010-0000-0300-00000D000000}" name="2016"/>
    <tableColumn id="14" xr3:uid="{00000000-0010-0000-0300-00000E000000}" name="2017"/>
    <tableColumn id="15" xr3:uid="{00000000-0010-0000-0300-00000F000000}" name="2018"/>
    <tableColumn id="16" xr3:uid="{00000000-0010-0000-0300-000010000000}" name="2019"/>
    <tableColumn id="17" xr3:uid="{00000000-0010-0000-0300-000011000000}" name="2020"/>
    <tableColumn id="18" xr3:uid="{00000000-0010-0000-0300-000012000000}" name="2021"/>
    <tableColumn id="19" xr3:uid="{00000000-0010-0000-0300-000013000000}" name="2022"/>
    <tableColumn id="20" xr3:uid="{00000000-0010-0000-0300-000014000000}" name="2023"/>
    <tableColumn id="21" xr3:uid="{00000000-0010-0000-0300-000015000000}" name="2024"/>
    <tableColumn id="22" xr3:uid="{00000000-0010-0000-0300-000016000000}" name="2025"/>
    <tableColumn id="23" xr3:uid="{00000000-0010-0000-0300-000017000000}" name="2026"/>
    <tableColumn id="24" xr3:uid="{00000000-0010-0000-0300-000018000000}" name="2027"/>
    <tableColumn id="25" xr3:uid="{00000000-0010-0000-0300-000019000000}" name="2028"/>
    <tableColumn id="26" xr3:uid="{00000000-0010-0000-0300-00001A000000}" name="2029"/>
    <tableColumn id="27" xr3:uid="{00000000-0010-0000-0300-00001B000000}" name="2030"/>
    <tableColumn id="28" xr3:uid="{00000000-0010-0000-0300-00001C000000}" name="2031"/>
    <tableColumn id="29" xr3:uid="{00000000-0010-0000-0300-00001D000000}" name="2032"/>
    <tableColumn id="30" xr3:uid="{00000000-0010-0000-0300-00001E000000}" name="2033"/>
    <tableColumn id="31" xr3:uid="{00000000-0010-0000-0300-00001F000000}" name="2034"/>
    <tableColumn id="32" xr3:uid="{00000000-0010-0000-0300-000020000000}" name="2035"/>
    <tableColumn id="33" xr3:uid="{00000000-0010-0000-0300-000021000000}" name="2036"/>
    <tableColumn id="34" xr3:uid="{00000000-0010-0000-0300-000022000000}" name="2037"/>
    <tableColumn id="35" xr3:uid="{00000000-0010-0000-0300-000023000000}" name="2038"/>
    <tableColumn id="36" xr3:uid="{00000000-0010-0000-0300-000024000000}" name="2039"/>
    <tableColumn id="37" xr3:uid="{00000000-0010-0000-0300-000025000000}" name="2040"/>
    <tableColumn id="38" xr3:uid="{00000000-0010-0000-0300-000026000000}" name="2041"/>
    <tableColumn id="39" xr3:uid="{00000000-0010-0000-0300-000027000000}" name="2042"/>
    <tableColumn id="40" xr3:uid="{00000000-0010-0000-0300-000028000000}" name="2043"/>
    <tableColumn id="41" xr3:uid="{00000000-0010-0000-0300-000029000000}" name="2044"/>
    <tableColumn id="42" xr3:uid="{00000000-0010-0000-0300-00002A000000}" name="2045"/>
    <tableColumn id="43" xr3:uid="{00000000-0010-0000-0300-00002B000000}" name="2046"/>
    <tableColumn id="44" xr3:uid="{00000000-0010-0000-0300-00002C000000}" name="2047"/>
    <tableColumn id="45" xr3:uid="{00000000-0010-0000-0300-00002D000000}" name="2048"/>
    <tableColumn id="46" xr3:uid="{00000000-0010-0000-0300-00002E000000}" name="2049"/>
    <tableColumn id="47" xr3:uid="{00000000-0010-0000-0300-00002F000000}" name="20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DB1D3A64-B9DF-9745-BB14-2B38833F3A17}" name="Table534" displayName="Table534" ref="A52:AU60" totalsRowShown="0">
  <tableColumns count="47">
    <tableColumn id="1" xr3:uid="{00000000-0010-0000-0400-000001000000}" name="_"/>
    <tableColumn id="2" xr3:uid="{00000000-0010-0000-0400-000002000000}" name="2005"/>
    <tableColumn id="3" xr3:uid="{00000000-0010-0000-0400-000003000000}" name="2006"/>
    <tableColumn id="4" xr3:uid="{00000000-0010-0000-0400-000004000000}" name="2007"/>
    <tableColumn id="5" xr3:uid="{00000000-0010-0000-0400-000005000000}" name="2008"/>
    <tableColumn id="6" xr3:uid="{00000000-0010-0000-0400-000006000000}" name="2009"/>
    <tableColumn id="7" xr3:uid="{00000000-0010-0000-0400-000007000000}" name="2010"/>
    <tableColumn id="8" xr3:uid="{00000000-0010-0000-0400-000008000000}" name="2011"/>
    <tableColumn id="9" xr3:uid="{00000000-0010-0000-0400-000009000000}" name="2012"/>
    <tableColumn id="10" xr3:uid="{00000000-0010-0000-0400-00000A000000}" name="2013"/>
    <tableColumn id="11" xr3:uid="{00000000-0010-0000-0400-00000B000000}" name="2014"/>
    <tableColumn id="12" xr3:uid="{00000000-0010-0000-0400-00000C000000}" name="2015"/>
    <tableColumn id="13" xr3:uid="{00000000-0010-0000-0400-00000D000000}" name="2016"/>
    <tableColumn id="14" xr3:uid="{00000000-0010-0000-0400-00000E000000}" name="2017"/>
    <tableColumn id="15" xr3:uid="{00000000-0010-0000-0400-00000F000000}" name="2018"/>
    <tableColumn id="16" xr3:uid="{00000000-0010-0000-0400-000010000000}" name="2019"/>
    <tableColumn id="17" xr3:uid="{00000000-0010-0000-0400-000011000000}" name="2020"/>
    <tableColumn id="18" xr3:uid="{00000000-0010-0000-0400-000012000000}" name="2021"/>
    <tableColumn id="19" xr3:uid="{00000000-0010-0000-0400-000013000000}" name="2022"/>
    <tableColumn id="20" xr3:uid="{00000000-0010-0000-0400-000014000000}" name="2023"/>
    <tableColumn id="21" xr3:uid="{00000000-0010-0000-0400-000015000000}" name="2024"/>
    <tableColumn id="22" xr3:uid="{00000000-0010-0000-0400-000016000000}" name="2025"/>
    <tableColumn id="23" xr3:uid="{00000000-0010-0000-0400-000017000000}" name="2026"/>
    <tableColumn id="24" xr3:uid="{00000000-0010-0000-0400-000018000000}" name="2027"/>
    <tableColumn id="25" xr3:uid="{00000000-0010-0000-0400-000019000000}" name="2028"/>
    <tableColumn id="26" xr3:uid="{00000000-0010-0000-0400-00001A000000}" name="2029"/>
    <tableColumn id="27" xr3:uid="{00000000-0010-0000-0400-00001B000000}" name="2030"/>
    <tableColumn id="28" xr3:uid="{00000000-0010-0000-0400-00001C000000}" name="2031"/>
    <tableColumn id="29" xr3:uid="{00000000-0010-0000-0400-00001D000000}" name="2032"/>
    <tableColumn id="30" xr3:uid="{00000000-0010-0000-0400-00001E000000}" name="2033"/>
    <tableColumn id="31" xr3:uid="{00000000-0010-0000-0400-00001F000000}" name="2034"/>
    <tableColumn id="32" xr3:uid="{00000000-0010-0000-0400-000020000000}" name="2035"/>
    <tableColumn id="33" xr3:uid="{00000000-0010-0000-0400-000021000000}" name="2036"/>
    <tableColumn id="34" xr3:uid="{00000000-0010-0000-0400-000022000000}" name="2037"/>
    <tableColumn id="35" xr3:uid="{00000000-0010-0000-0400-000023000000}" name="2038"/>
    <tableColumn id="36" xr3:uid="{00000000-0010-0000-0400-000024000000}" name="2039"/>
    <tableColumn id="37" xr3:uid="{00000000-0010-0000-0400-000025000000}" name="2040"/>
    <tableColumn id="38" xr3:uid="{00000000-0010-0000-0400-000026000000}" name="2041"/>
    <tableColumn id="39" xr3:uid="{00000000-0010-0000-0400-000027000000}" name="2042"/>
    <tableColumn id="40" xr3:uid="{00000000-0010-0000-0400-000028000000}" name="2043"/>
    <tableColumn id="41" xr3:uid="{00000000-0010-0000-0400-000029000000}" name="2044"/>
    <tableColumn id="42" xr3:uid="{00000000-0010-0000-0400-00002A000000}" name="2045"/>
    <tableColumn id="43" xr3:uid="{00000000-0010-0000-0400-00002B000000}" name="2046"/>
    <tableColumn id="44" xr3:uid="{00000000-0010-0000-0400-00002C000000}" name="2047"/>
    <tableColumn id="45" xr3:uid="{00000000-0010-0000-0400-00002D000000}" name="2048"/>
    <tableColumn id="46" xr3:uid="{00000000-0010-0000-0400-00002E000000}" name="2049"/>
    <tableColumn id="47" xr3:uid="{00000000-0010-0000-0400-00002F000000}" name="20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6EF6D40-679A-6F49-A651-4AED730436F6}" name="Table635" displayName="Table635" ref="A63:AU71" totalsRowShown="0">
  <tableColumns count="47">
    <tableColumn id="1" xr3:uid="{00000000-0010-0000-0500-000001000000}" name="_"/>
    <tableColumn id="2" xr3:uid="{00000000-0010-0000-0500-000002000000}" name="2005"/>
    <tableColumn id="3" xr3:uid="{00000000-0010-0000-0500-000003000000}" name="2006"/>
    <tableColumn id="4" xr3:uid="{00000000-0010-0000-0500-000004000000}" name="2007"/>
    <tableColumn id="5" xr3:uid="{00000000-0010-0000-0500-000005000000}" name="2008"/>
    <tableColumn id="6" xr3:uid="{00000000-0010-0000-0500-000006000000}" name="2009"/>
    <tableColumn id="7" xr3:uid="{00000000-0010-0000-0500-000007000000}" name="2010"/>
    <tableColumn id="8" xr3:uid="{00000000-0010-0000-0500-000008000000}" name="2011"/>
    <tableColumn id="9" xr3:uid="{00000000-0010-0000-0500-000009000000}" name="2012"/>
    <tableColumn id="10" xr3:uid="{00000000-0010-0000-0500-00000A000000}" name="2013"/>
    <tableColumn id="11" xr3:uid="{00000000-0010-0000-0500-00000B000000}" name="2014"/>
    <tableColumn id="12" xr3:uid="{00000000-0010-0000-0500-00000C000000}" name="2015"/>
    <tableColumn id="13" xr3:uid="{00000000-0010-0000-0500-00000D000000}" name="2016"/>
    <tableColumn id="14" xr3:uid="{00000000-0010-0000-0500-00000E000000}" name="2017"/>
    <tableColumn id="15" xr3:uid="{00000000-0010-0000-0500-00000F000000}" name="2018"/>
    <tableColumn id="16" xr3:uid="{00000000-0010-0000-0500-000010000000}" name="2019"/>
    <tableColumn id="17" xr3:uid="{00000000-0010-0000-0500-000011000000}" name="2020"/>
    <tableColumn id="18" xr3:uid="{00000000-0010-0000-0500-000012000000}" name="2021"/>
    <tableColumn id="19" xr3:uid="{00000000-0010-0000-0500-000013000000}" name="2022"/>
    <tableColumn id="20" xr3:uid="{00000000-0010-0000-0500-000014000000}" name="2023"/>
    <tableColumn id="21" xr3:uid="{00000000-0010-0000-0500-000015000000}" name="2024"/>
    <tableColumn id="22" xr3:uid="{00000000-0010-0000-0500-000016000000}" name="2025"/>
    <tableColumn id="23" xr3:uid="{00000000-0010-0000-0500-000017000000}" name="2026"/>
    <tableColumn id="24" xr3:uid="{00000000-0010-0000-0500-000018000000}" name="2027"/>
    <tableColumn id="25" xr3:uid="{00000000-0010-0000-0500-000019000000}" name="2028"/>
    <tableColumn id="26" xr3:uid="{00000000-0010-0000-0500-00001A000000}" name="2029"/>
    <tableColumn id="27" xr3:uid="{00000000-0010-0000-0500-00001B000000}" name="2030"/>
    <tableColumn id="28" xr3:uid="{00000000-0010-0000-0500-00001C000000}" name="2031"/>
    <tableColumn id="29" xr3:uid="{00000000-0010-0000-0500-00001D000000}" name="2032"/>
    <tableColumn id="30" xr3:uid="{00000000-0010-0000-0500-00001E000000}" name="2033"/>
    <tableColumn id="31" xr3:uid="{00000000-0010-0000-0500-00001F000000}" name="2034"/>
    <tableColumn id="32" xr3:uid="{00000000-0010-0000-0500-000020000000}" name="2035"/>
    <tableColumn id="33" xr3:uid="{00000000-0010-0000-0500-000021000000}" name="2036"/>
    <tableColumn id="34" xr3:uid="{00000000-0010-0000-0500-000022000000}" name="2037"/>
    <tableColumn id="35" xr3:uid="{00000000-0010-0000-0500-000023000000}" name="2038"/>
    <tableColumn id="36" xr3:uid="{00000000-0010-0000-0500-000024000000}" name="2039"/>
    <tableColumn id="37" xr3:uid="{00000000-0010-0000-0500-000025000000}" name="2040"/>
    <tableColumn id="38" xr3:uid="{00000000-0010-0000-0500-000026000000}" name="2041"/>
    <tableColumn id="39" xr3:uid="{00000000-0010-0000-0500-000027000000}" name="2042"/>
    <tableColumn id="40" xr3:uid="{00000000-0010-0000-0500-000028000000}" name="2043"/>
    <tableColumn id="41" xr3:uid="{00000000-0010-0000-0500-000029000000}" name="2044"/>
    <tableColumn id="42" xr3:uid="{00000000-0010-0000-0500-00002A000000}" name="2045"/>
    <tableColumn id="43" xr3:uid="{00000000-0010-0000-0500-00002B000000}" name="2046"/>
    <tableColumn id="44" xr3:uid="{00000000-0010-0000-0500-00002C000000}" name="2047"/>
    <tableColumn id="45" xr3:uid="{00000000-0010-0000-0500-00002D000000}" name="2048"/>
    <tableColumn id="46" xr3:uid="{00000000-0010-0000-0500-00002E000000}" name="2049"/>
    <tableColumn id="47" xr3:uid="{00000000-0010-0000-0500-00002F000000}" name="20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92119F89-314D-2B48-A230-0F72E6C091CB}" name="Table736" displayName="Table736" ref="A74:AU82" totalsRowShown="0">
  <tableColumns count="47">
    <tableColumn id="1" xr3:uid="{00000000-0010-0000-0600-000001000000}" name="_"/>
    <tableColumn id="2" xr3:uid="{00000000-0010-0000-0600-000002000000}" name="2005"/>
    <tableColumn id="3" xr3:uid="{00000000-0010-0000-0600-000003000000}" name="2006"/>
    <tableColumn id="4" xr3:uid="{00000000-0010-0000-0600-000004000000}" name="2007"/>
    <tableColumn id="5" xr3:uid="{00000000-0010-0000-0600-000005000000}" name="2008"/>
    <tableColumn id="6" xr3:uid="{00000000-0010-0000-0600-000006000000}" name="2009"/>
    <tableColumn id="7" xr3:uid="{00000000-0010-0000-0600-000007000000}" name="2010"/>
    <tableColumn id="8" xr3:uid="{00000000-0010-0000-0600-000008000000}" name="2011"/>
    <tableColumn id="9" xr3:uid="{00000000-0010-0000-0600-000009000000}" name="2012"/>
    <tableColumn id="10" xr3:uid="{00000000-0010-0000-0600-00000A000000}" name="2013"/>
    <tableColumn id="11" xr3:uid="{00000000-0010-0000-0600-00000B000000}" name="2014"/>
    <tableColumn id="12" xr3:uid="{00000000-0010-0000-0600-00000C000000}" name="2015"/>
    <tableColumn id="13" xr3:uid="{00000000-0010-0000-0600-00000D000000}" name="2016"/>
    <tableColumn id="14" xr3:uid="{00000000-0010-0000-0600-00000E000000}" name="2017"/>
    <tableColumn id="15" xr3:uid="{00000000-0010-0000-0600-00000F000000}" name="2018"/>
    <tableColumn id="16" xr3:uid="{00000000-0010-0000-0600-000010000000}" name="2019"/>
    <tableColumn id="17" xr3:uid="{00000000-0010-0000-0600-000011000000}" name="2020"/>
    <tableColumn id="18" xr3:uid="{00000000-0010-0000-0600-000012000000}" name="2021"/>
    <tableColumn id="19" xr3:uid="{00000000-0010-0000-0600-000013000000}" name="2022"/>
    <tableColumn id="20" xr3:uid="{00000000-0010-0000-0600-000014000000}" name="2023"/>
    <tableColumn id="21" xr3:uid="{00000000-0010-0000-0600-000015000000}" name="2024"/>
    <tableColumn id="22" xr3:uid="{00000000-0010-0000-0600-000016000000}" name="2025"/>
    <tableColumn id="23" xr3:uid="{00000000-0010-0000-0600-000017000000}" name="2026"/>
    <tableColumn id="24" xr3:uid="{00000000-0010-0000-0600-000018000000}" name="2027"/>
    <tableColumn id="25" xr3:uid="{00000000-0010-0000-0600-000019000000}" name="2028"/>
    <tableColumn id="26" xr3:uid="{00000000-0010-0000-0600-00001A000000}" name="2029"/>
    <tableColumn id="27" xr3:uid="{00000000-0010-0000-0600-00001B000000}" name="2030"/>
    <tableColumn id="28" xr3:uid="{00000000-0010-0000-0600-00001C000000}" name="2031"/>
    <tableColumn id="29" xr3:uid="{00000000-0010-0000-0600-00001D000000}" name="2032"/>
    <tableColumn id="30" xr3:uid="{00000000-0010-0000-0600-00001E000000}" name="2033"/>
    <tableColumn id="31" xr3:uid="{00000000-0010-0000-0600-00001F000000}" name="2034"/>
    <tableColumn id="32" xr3:uid="{00000000-0010-0000-0600-000020000000}" name="2035"/>
    <tableColumn id="33" xr3:uid="{00000000-0010-0000-0600-000021000000}" name="2036"/>
    <tableColumn id="34" xr3:uid="{00000000-0010-0000-0600-000022000000}" name="2037"/>
    <tableColumn id="35" xr3:uid="{00000000-0010-0000-0600-000023000000}" name="2038"/>
    <tableColumn id="36" xr3:uid="{00000000-0010-0000-0600-000024000000}" name="2039"/>
    <tableColumn id="37" xr3:uid="{00000000-0010-0000-0600-000025000000}" name="2040"/>
    <tableColumn id="38" xr3:uid="{00000000-0010-0000-0600-000026000000}" name="2041"/>
    <tableColumn id="39" xr3:uid="{00000000-0010-0000-0600-000027000000}" name="2042"/>
    <tableColumn id="40" xr3:uid="{00000000-0010-0000-0600-000028000000}" name="2043"/>
    <tableColumn id="41" xr3:uid="{00000000-0010-0000-0600-000029000000}" name="2044"/>
    <tableColumn id="42" xr3:uid="{00000000-0010-0000-0600-00002A000000}" name="2045"/>
    <tableColumn id="43" xr3:uid="{00000000-0010-0000-0600-00002B000000}" name="2046"/>
    <tableColumn id="44" xr3:uid="{00000000-0010-0000-0600-00002C000000}" name="2047"/>
    <tableColumn id="45" xr3:uid="{00000000-0010-0000-0600-00002D000000}" name="2048"/>
    <tableColumn id="46" xr3:uid="{00000000-0010-0000-0600-00002E000000}" name="2049"/>
    <tableColumn id="47" xr3:uid="{00000000-0010-0000-0600-00002F000000}"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D5A04C47-7B64-F24F-A725-16543B8DC3E4}" name="Table837" displayName="Table837" ref="A85:AU93" totalsRowShown="0">
  <tableColumns count="47">
    <tableColumn id="1" xr3:uid="{00000000-0010-0000-0700-000001000000}" name="_"/>
    <tableColumn id="2" xr3:uid="{00000000-0010-0000-0700-000002000000}" name="2005"/>
    <tableColumn id="3" xr3:uid="{00000000-0010-0000-0700-000003000000}" name="2006"/>
    <tableColumn id="4" xr3:uid="{00000000-0010-0000-0700-000004000000}" name="2007"/>
    <tableColumn id="5" xr3:uid="{00000000-0010-0000-0700-000005000000}" name="2008"/>
    <tableColumn id="6" xr3:uid="{00000000-0010-0000-0700-000006000000}" name="2009"/>
    <tableColumn id="7" xr3:uid="{00000000-0010-0000-0700-000007000000}" name="2010"/>
    <tableColumn id="8" xr3:uid="{00000000-0010-0000-0700-000008000000}" name="2011"/>
    <tableColumn id="9" xr3:uid="{00000000-0010-0000-0700-000009000000}" name="2012"/>
    <tableColumn id="10" xr3:uid="{00000000-0010-0000-0700-00000A000000}" name="2013"/>
    <tableColumn id="11" xr3:uid="{00000000-0010-0000-0700-00000B000000}" name="2014"/>
    <tableColumn id="12" xr3:uid="{00000000-0010-0000-0700-00000C000000}" name="2015"/>
    <tableColumn id="13" xr3:uid="{00000000-0010-0000-0700-00000D000000}" name="2016"/>
    <tableColumn id="14" xr3:uid="{00000000-0010-0000-0700-00000E000000}" name="2017"/>
    <tableColumn id="15" xr3:uid="{00000000-0010-0000-0700-00000F000000}" name="2018"/>
    <tableColumn id="16" xr3:uid="{00000000-0010-0000-0700-000010000000}" name="2019"/>
    <tableColumn id="17" xr3:uid="{00000000-0010-0000-0700-000011000000}" name="2020"/>
    <tableColumn id="18" xr3:uid="{00000000-0010-0000-0700-000012000000}" name="2021"/>
    <tableColumn id="19" xr3:uid="{00000000-0010-0000-0700-000013000000}" name="2022"/>
    <tableColumn id="20" xr3:uid="{00000000-0010-0000-0700-000014000000}" name="2023"/>
    <tableColumn id="21" xr3:uid="{00000000-0010-0000-0700-000015000000}" name="2024"/>
    <tableColumn id="22" xr3:uid="{00000000-0010-0000-0700-000016000000}" name="2025"/>
    <tableColumn id="23" xr3:uid="{00000000-0010-0000-0700-000017000000}" name="2026"/>
    <tableColumn id="24" xr3:uid="{00000000-0010-0000-0700-000018000000}" name="2027"/>
    <tableColumn id="25" xr3:uid="{00000000-0010-0000-0700-000019000000}" name="2028"/>
    <tableColumn id="26" xr3:uid="{00000000-0010-0000-0700-00001A000000}" name="2029"/>
    <tableColumn id="27" xr3:uid="{00000000-0010-0000-0700-00001B000000}" name="2030"/>
    <tableColumn id="28" xr3:uid="{00000000-0010-0000-0700-00001C000000}" name="2031"/>
    <tableColumn id="29" xr3:uid="{00000000-0010-0000-0700-00001D000000}" name="2032"/>
    <tableColumn id="30" xr3:uid="{00000000-0010-0000-0700-00001E000000}" name="2033"/>
    <tableColumn id="31" xr3:uid="{00000000-0010-0000-0700-00001F000000}" name="2034"/>
    <tableColumn id="32" xr3:uid="{00000000-0010-0000-0700-000020000000}" name="2035"/>
    <tableColumn id="33" xr3:uid="{00000000-0010-0000-0700-000021000000}" name="2036"/>
    <tableColumn id="34" xr3:uid="{00000000-0010-0000-0700-000022000000}" name="2037"/>
    <tableColumn id="35" xr3:uid="{00000000-0010-0000-0700-000023000000}" name="2038"/>
    <tableColumn id="36" xr3:uid="{00000000-0010-0000-0700-000024000000}" name="2039"/>
    <tableColumn id="37" xr3:uid="{00000000-0010-0000-0700-000025000000}" name="2040"/>
    <tableColumn id="38" xr3:uid="{00000000-0010-0000-0700-000026000000}" name="2041"/>
    <tableColumn id="39" xr3:uid="{00000000-0010-0000-0700-000027000000}" name="2042"/>
    <tableColumn id="40" xr3:uid="{00000000-0010-0000-0700-000028000000}" name="2043"/>
    <tableColumn id="41" xr3:uid="{00000000-0010-0000-0700-000029000000}" name="2044"/>
    <tableColumn id="42" xr3:uid="{00000000-0010-0000-0700-00002A000000}" name="2045"/>
    <tableColumn id="43" xr3:uid="{00000000-0010-0000-0700-00002B000000}" name="2046"/>
    <tableColumn id="44" xr3:uid="{00000000-0010-0000-0700-00002C000000}" name="2047"/>
    <tableColumn id="45" xr3:uid="{00000000-0010-0000-0700-00002D000000}" name="2048"/>
    <tableColumn id="46" xr3:uid="{00000000-0010-0000-0700-00002E000000}" name="2049"/>
    <tableColumn id="47" xr3:uid="{00000000-0010-0000-0700-00002F000000}"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04FA8F8-F679-2149-A745-B63A081FA4DE}" name="Table938" displayName="Table938" ref="A96:AU104" totalsRowShown="0">
  <tableColumns count="47">
    <tableColumn id="1" xr3:uid="{00000000-0010-0000-0800-000001000000}" name="_"/>
    <tableColumn id="2" xr3:uid="{00000000-0010-0000-0800-000002000000}" name="2005"/>
    <tableColumn id="3" xr3:uid="{00000000-0010-0000-0800-000003000000}" name="2006"/>
    <tableColumn id="4" xr3:uid="{00000000-0010-0000-0800-000004000000}" name="2007"/>
    <tableColumn id="5" xr3:uid="{00000000-0010-0000-0800-000005000000}" name="2008"/>
    <tableColumn id="6" xr3:uid="{00000000-0010-0000-0800-000006000000}" name="2009"/>
    <tableColumn id="7" xr3:uid="{00000000-0010-0000-0800-000007000000}" name="2010"/>
    <tableColumn id="8" xr3:uid="{00000000-0010-0000-0800-000008000000}" name="2011"/>
    <tableColumn id="9" xr3:uid="{00000000-0010-0000-0800-000009000000}" name="2012"/>
    <tableColumn id="10" xr3:uid="{00000000-0010-0000-0800-00000A000000}" name="2013"/>
    <tableColumn id="11" xr3:uid="{00000000-0010-0000-0800-00000B000000}" name="2014"/>
    <tableColumn id="12" xr3:uid="{00000000-0010-0000-0800-00000C000000}" name="2015"/>
    <tableColumn id="13" xr3:uid="{00000000-0010-0000-0800-00000D000000}" name="2016"/>
    <tableColumn id="14" xr3:uid="{00000000-0010-0000-0800-00000E000000}" name="2017"/>
    <tableColumn id="15" xr3:uid="{00000000-0010-0000-0800-00000F000000}" name="2018"/>
    <tableColumn id="16" xr3:uid="{00000000-0010-0000-0800-000010000000}" name="2019"/>
    <tableColumn id="17" xr3:uid="{00000000-0010-0000-0800-000011000000}" name="2020"/>
    <tableColumn id="18" xr3:uid="{00000000-0010-0000-0800-000012000000}" name="2021"/>
    <tableColumn id="19" xr3:uid="{00000000-0010-0000-0800-000013000000}" name="2022"/>
    <tableColumn id="20" xr3:uid="{00000000-0010-0000-0800-000014000000}" name="2023"/>
    <tableColumn id="21" xr3:uid="{00000000-0010-0000-0800-000015000000}" name="2024"/>
    <tableColumn id="22" xr3:uid="{00000000-0010-0000-0800-000016000000}" name="2025"/>
    <tableColumn id="23" xr3:uid="{00000000-0010-0000-0800-000017000000}" name="2026"/>
    <tableColumn id="24" xr3:uid="{00000000-0010-0000-0800-000018000000}" name="2027"/>
    <tableColumn id="25" xr3:uid="{00000000-0010-0000-0800-000019000000}" name="2028"/>
    <tableColumn id="26" xr3:uid="{00000000-0010-0000-0800-00001A000000}" name="2029"/>
    <tableColumn id="27" xr3:uid="{00000000-0010-0000-0800-00001B000000}" name="2030"/>
    <tableColumn id="28" xr3:uid="{00000000-0010-0000-0800-00001C000000}" name="2031"/>
    <tableColumn id="29" xr3:uid="{00000000-0010-0000-0800-00001D000000}" name="2032"/>
    <tableColumn id="30" xr3:uid="{00000000-0010-0000-0800-00001E000000}" name="2033"/>
    <tableColumn id="31" xr3:uid="{00000000-0010-0000-0800-00001F000000}" name="2034"/>
    <tableColumn id="32" xr3:uid="{00000000-0010-0000-0800-000020000000}" name="2035"/>
    <tableColumn id="33" xr3:uid="{00000000-0010-0000-0800-000021000000}" name="2036"/>
    <tableColumn id="34" xr3:uid="{00000000-0010-0000-0800-000022000000}" name="2037"/>
    <tableColumn id="35" xr3:uid="{00000000-0010-0000-0800-000023000000}" name="2038"/>
    <tableColumn id="36" xr3:uid="{00000000-0010-0000-0800-000024000000}" name="2039"/>
    <tableColumn id="37" xr3:uid="{00000000-0010-0000-0800-000025000000}" name="2040"/>
    <tableColumn id="38" xr3:uid="{00000000-0010-0000-0800-000026000000}" name="2041"/>
    <tableColumn id="39" xr3:uid="{00000000-0010-0000-0800-000027000000}" name="2042"/>
    <tableColumn id="40" xr3:uid="{00000000-0010-0000-0800-000028000000}" name="2043"/>
    <tableColumn id="41" xr3:uid="{00000000-0010-0000-0800-000029000000}" name="2044"/>
    <tableColumn id="42" xr3:uid="{00000000-0010-0000-0800-00002A000000}" name="2045"/>
    <tableColumn id="43" xr3:uid="{00000000-0010-0000-0800-00002B000000}" name="2046"/>
    <tableColumn id="44" xr3:uid="{00000000-0010-0000-0800-00002C000000}" name="2047"/>
    <tableColumn id="45" xr3:uid="{00000000-0010-0000-0800-00002D000000}" name="2048"/>
    <tableColumn id="46" xr3:uid="{00000000-0010-0000-0800-00002E000000}" name="2049"/>
    <tableColumn id="47" xr3:uid="{00000000-0010-0000-0800-00002F000000}" name="205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4" dT="2021-12-20T21:10:18.47" personId="{39782DE7-B85F-6E4B-9B01-143FB7BB2950}" id="{D774A83C-6071-B544-BC01-8FF522A86CE0}">
    <text>@Eyab Al-Aini can you point me to a resource that indicates the split between peaker and nonpeaker NG plants?</text>
    <mentions>
      <mention mentionpersonId="{300C7DDB-4E2C-3344-882E-F7797F5BA42F}" mentionId="{AD3F0AEF-4FD2-F642-AA62-B44EFFF227D6}" startIndex="0" length="13"/>
    </mentions>
  </threadedComment>
  <threadedComment ref="A24" dT="2021-12-22T21:06:55.94" personId="{39782DE7-B85F-6E4B-9B01-143FB7BB2950}" id="{AADDBA97-3CE0-8D45-9A1B-4393F762D861}" parentId="{D774A83C-6071-B544-BC01-8FF522A86CE0}">
    <text>This is inconsistent with the elec/BAU Cap Retirements which assumes NG combustion turbine are all peakers</text>
  </threadedComment>
  <threadedComment ref="A24" dT="2021-12-22T21:15:31.68" personId="{39782DE7-B85F-6E4B-9B01-143FB7BB2950}" id="{CC0134DF-8271-154F-B7B3-7C8D992CE85A}" parentId="{D774A83C-6071-B544-BC01-8FF522A86CE0}">
    <text>The EIA indicates combustion turbine plants are typically used as peaker plants: https://www.eia.gov/todayinenergy/detail.php?id=13191</text>
  </threadedComment>
  <threadedComment ref="A24" dT="2021-12-22T21:33:36.30" personId="{39782DE7-B85F-6E4B-9B01-143FB7BB2950}" id="{536E7987-7340-CF4A-9E87-A0B93011D839}" parentId="{D774A83C-6071-B544-BC01-8FF522A86CE0}">
    <text>The USCap Retirements before Quantization also assumes combined cycle plants are nonpeaking.</text>
  </threadedComment>
  <threadedComment ref="A24" dT="2022-04-29T05:23:09.84" personId="{CC250350-33B6-4368-9E12-1842211116E6}" id="{E1A900FC-AC00-41ED-AD1D-C563206770B4}" parentId="{D774A83C-6071-B544-BC01-8FF522A86CE0}">
    <text xml:space="preserve">@Nick Schumacher , do we have any reference to confirm the split between NG Peaker and non-Peaker plants? 
It maybe worth checking with Binnu on the final capacity factor numbers used in this file to test if
1- are they reasonable based on what we know? 
2- is it reasonable to assume that these number remain the same until 2050? 
 </text>
    <mentions>
      <mention mentionpersonId="{8D750EC4-EB29-44CE-8B68-A9BC09B12356}" mentionId="{7FA075D1-F106-4025-A27B-7916B8748008}" startIndex="0" length="16"/>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eia.gov/todayinenergy/detail.php?id=13191" TargetMode="External"/><Relationship Id="rId2" Type="http://schemas.openxmlformats.org/officeDocument/2006/relationships/hyperlink" Target="https://www.lazard.com/media/451905/lazards-levelized-cost-of-energy-version-150-vf.pdf" TargetMode="External"/><Relationship Id="rId1" Type="http://schemas.openxmlformats.org/officeDocument/2006/relationships/hyperlink" Target="https://apps.rec-cer.gc.ca/ftrppndc/dflt.aspx?GoCTemplateCulture&amp;GoCTemplateCulture=en-CA"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3" Type="http://schemas.openxmlformats.org/officeDocument/2006/relationships/table" Target="../tables/table17.xml"/><Relationship Id="rId7" Type="http://schemas.openxmlformats.org/officeDocument/2006/relationships/table" Target="../tables/table21.xml"/><Relationship Id="rId12" Type="http://schemas.openxmlformats.org/officeDocument/2006/relationships/table" Target="../tables/table26.xml"/><Relationship Id="rId2" Type="http://schemas.openxmlformats.org/officeDocument/2006/relationships/table" Target="../tables/table16.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5" Type="http://schemas.openxmlformats.org/officeDocument/2006/relationships/table" Target="../tables/table19.xml"/><Relationship Id="rId10" Type="http://schemas.openxmlformats.org/officeDocument/2006/relationships/table" Target="../tables/table24.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9"/>
  <sheetViews>
    <sheetView topLeftCell="A4" workbookViewId="0">
      <selection activeCell="A46" sqref="A46"/>
    </sheetView>
  </sheetViews>
  <sheetFormatPr defaultColWidth="8.81640625" defaultRowHeight="14.5" x14ac:dyDescent="0.35"/>
  <cols>
    <col min="1" max="1" width="24.81640625" customWidth="1"/>
    <col min="2" max="2" width="82.453125" bestFit="1" customWidth="1"/>
  </cols>
  <sheetData>
    <row r="1" spans="1:2" x14ac:dyDescent="0.35">
      <c r="A1" s="1" t="s">
        <v>0</v>
      </c>
    </row>
    <row r="3" spans="1:2" x14ac:dyDescent="0.35">
      <c r="A3" s="1" t="s">
        <v>1</v>
      </c>
      <c r="B3" s="2" t="s">
        <v>2</v>
      </c>
    </row>
    <row r="4" spans="1:2" x14ac:dyDescent="0.35">
      <c r="B4" s="3" t="s">
        <v>3</v>
      </c>
    </row>
    <row r="5" spans="1:2" x14ac:dyDescent="0.35">
      <c r="B5" s="3">
        <v>2021</v>
      </c>
    </row>
    <row r="6" spans="1:2" x14ac:dyDescent="0.35">
      <c r="B6" s="3" t="s">
        <v>4</v>
      </c>
    </row>
    <row r="7" spans="1:2" x14ac:dyDescent="0.35">
      <c r="B7" s="13" t="s">
        <v>5</v>
      </c>
    </row>
    <row r="8" spans="1:2" x14ac:dyDescent="0.35">
      <c r="B8" s="3" t="s">
        <v>6</v>
      </c>
    </row>
    <row r="11" spans="1:2" x14ac:dyDescent="0.35">
      <c r="B11" s="2" t="s">
        <v>7</v>
      </c>
    </row>
    <row r="12" spans="1:2" x14ac:dyDescent="0.35">
      <c r="B12" t="s">
        <v>8</v>
      </c>
    </row>
    <row r="13" spans="1:2" x14ac:dyDescent="0.35">
      <c r="B13" s="3">
        <v>2021</v>
      </c>
    </row>
    <row r="14" spans="1:2" x14ac:dyDescent="0.35">
      <c r="B14" t="s">
        <v>9</v>
      </c>
    </row>
    <row r="15" spans="1:2" x14ac:dyDescent="0.35">
      <c r="B15" s="5" t="s">
        <v>10</v>
      </c>
    </row>
    <row r="16" spans="1:2" x14ac:dyDescent="0.35">
      <c r="B16" t="s">
        <v>11</v>
      </c>
    </row>
    <row r="18" spans="1:2" x14ac:dyDescent="0.35">
      <c r="A18" s="1" t="s">
        <v>12</v>
      </c>
    </row>
    <row r="19" spans="1:2" x14ac:dyDescent="0.35">
      <c r="A19" s="12" t="s">
        <v>13</v>
      </c>
      <c r="B19" s="12"/>
    </row>
    <row r="20" spans="1:2" x14ac:dyDescent="0.35">
      <c r="A20" s="12" t="s">
        <v>14</v>
      </c>
      <c r="B20" s="12"/>
    </row>
    <row r="21" spans="1:2" x14ac:dyDescent="0.35">
      <c r="A21" s="12" t="s">
        <v>15</v>
      </c>
      <c r="B21" s="12"/>
    </row>
    <row r="22" spans="1:2" x14ac:dyDescent="0.35">
      <c r="A22" s="32"/>
      <c r="B22" s="12"/>
    </row>
    <row r="23" spans="1:2" x14ac:dyDescent="0.35">
      <c r="A23" s="33" t="s">
        <v>16</v>
      </c>
    </row>
    <row r="24" spans="1:2" x14ac:dyDescent="0.35">
      <c r="A24" t="s">
        <v>17</v>
      </c>
      <c r="B24">
        <v>2019</v>
      </c>
    </row>
    <row r="25" spans="1:2" x14ac:dyDescent="0.35">
      <c r="A25" t="s">
        <v>18</v>
      </c>
    </row>
    <row r="26" spans="1:2" x14ac:dyDescent="0.35">
      <c r="A26" s="1"/>
    </row>
    <row r="27" spans="1:2" x14ac:dyDescent="0.35">
      <c r="A27" s="33" t="s">
        <v>19</v>
      </c>
    </row>
    <row r="28" spans="1:2" ht="61" customHeight="1" x14ac:dyDescent="0.35">
      <c r="A28" s="38" t="s">
        <v>20</v>
      </c>
      <c r="B28" s="38"/>
    </row>
    <row r="29" spans="1:2" x14ac:dyDescent="0.35">
      <c r="A29" s="33"/>
    </row>
    <row r="30" spans="1:2" x14ac:dyDescent="0.35">
      <c r="A30" s="33" t="s">
        <v>21</v>
      </c>
    </row>
    <row r="31" spans="1:2" x14ac:dyDescent="0.35">
      <c r="A31" t="s">
        <v>22</v>
      </c>
    </row>
    <row r="32" spans="1:2" x14ac:dyDescent="0.35">
      <c r="A32" t="s">
        <v>23</v>
      </c>
    </row>
    <row r="33" spans="1:3" x14ac:dyDescent="0.35">
      <c r="A33" t="s">
        <v>24</v>
      </c>
    </row>
    <row r="34" spans="1:3" x14ac:dyDescent="0.35">
      <c r="A34" t="s">
        <v>25</v>
      </c>
    </row>
    <row r="35" spans="1:3" x14ac:dyDescent="0.35">
      <c r="A35" t="s">
        <v>26</v>
      </c>
    </row>
    <row r="36" spans="1:3" x14ac:dyDescent="0.35">
      <c r="A36" s="1" t="s">
        <v>27</v>
      </c>
      <c r="B36" s="24">
        <v>1.1000000000000001</v>
      </c>
    </row>
    <row r="37" spans="1:3" x14ac:dyDescent="0.35">
      <c r="A37" t="s">
        <v>28</v>
      </c>
    </row>
    <row r="38" spans="1:3" x14ac:dyDescent="0.35">
      <c r="A38" t="s">
        <v>29</v>
      </c>
    </row>
    <row r="39" spans="1:3" x14ac:dyDescent="0.35">
      <c r="A39" s="1" t="s">
        <v>30</v>
      </c>
    </row>
    <row r="40" spans="1:3" x14ac:dyDescent="0.35">
      <c r="A40" t="s">
        <v>31</v>
      </c>
    </row>
    <row r="41" spans="1:3" x14ac:dyDescent="0.35">
      <c r="A41" t="s">
        <v>32</v>
      </c>
    </row>
    <row r="42" spans="1:3" x14ac:dyDescent="0.35">
      <c r="A42" t="s">
        <v>33</v>
      </c>
    </row>
    <row r="43" spans="1:3" x14ac:dyDescent="0.35">
      <c r="A43" s="1" t="s">
        <v>27</v>
      </c>
      <c r="B43" s="24">
        <v>1</v>
      </c>
    </row>
    <row r="45" spans="1:3" x14ac:dyDescent="0.35">
      <c r="A45" s="1" t="s">
        <v>34</v>
      </c>
    </row>
    <row r="46" spans="1:3" ht="16" customHeight="1" x14ac:dyDescent="0.35">
      <c r="A46" t="s">
        <v>35</v>
      </c>
      <c r="B46" t="s">
        <v>36</v>
      </c>
    </row>
    <row r="47" spans="1:3" ht="16" customHeight="1" x14ac:dyDescent="0.35">
      <c r="B47" s="34" t="s">
        <v>37</v>
      </c>
      <c r="C47" s="34"/>
    </row>
    <row r="48" spans="1:3" x14ac:dyDescent="0.35">
      <c r="A48" t="s">
        <v>38</v>
      </c>
      <c r="B48" t="s">
        <v>39</v>
      </c>
    </row>
    <row r="49" spans="1:2" x14ac:dyDescent="0.35">
      <c r="A49" t="s">
        <v>40</v>
      </c>
      <c r="B49" t="s">
        <v>41</v>
      </c>
    </row>
  </sheetData>
  <mergeCells count="1">
    <mergeCell ref="A28:B28"/>
  </mergeCells>
  <hyperlinks>
    <hyperlink ref="B7" r:id="rId1" xr:uid="{E9D147CC-2B7E-7D4B-B7DB-6CE50084700F}"/>
    <hyperlink ref="B15" r:id="rId2" xr:uid="{4DADBC0A-3E76-6B4D-B311-34668A8C1922}"/>
    <hyperlink ref="B47" r:id="rId3" xr:uid="{83F690F0-FF52-2D46-AD60-2E1511B26F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80AE3-BB22-1E48-AA2B-CA03D954796F}">
  <dimension ref="A1:AU159"/>
  <sheetViews>
    <sheetView topLeftCell="A7" workbookViewId="0">
      <selection activeCell="O16" sqref="O16"/>
    </sheetView>
  </sheetViews>
  <sheetFormatPr defaultColWidth="8.81640625" defaultRowHeight="14.5" x14ac:dyDescent="0.35"/>
  <cols>
    <col min="1" max="16384" width="8.81640625" style="14"/>
  </cols>
  <sheetData>
    <row r="1" spans="1:47" ht="21" x14ac:dyDescent="0.5">
      <c r="A1" s="16" t="s">
        <v>42</v>
      </c>
    </row>
    <row r="2" spans="1:47" ht="21" x14ac:dyDescent="0.5">
      <c r="A2" s="16" t="s">
        <v>43</v>
      </c>
    </row>
    <row r="3" spans="1:47" ht="21" x14ac:dyDescent="0.5">
      <c r="A3" s="16" t="s">
        <v>44</v>
      </c>
    </row>
    <row r="4" spans="1:47" ht="21" x14ac:dyDescent="0.5">
      <c r="A4" s="16" t="s">
        <v>45</v>
      </c>
    </row>
    <row r="5" spans="1:47" ht="21" x14ac:dyDescent="0.5">
      <c r="A5" s="17" t="s">
        <v>46</v>
      </c>
      <c r="B5" s="17" t="s">
        <v>47</v>
      </c>
    </row>
    <row r="7" spans="1:47" ht="18.5" x14ac:dyDescent="0.45">
      <c r="A7" s="15" t="s">
        <v>48</v>
      </c>
    </row>
    <row r="8" spans="1:47" x14ac:dyDescent="0.35">
      <c r="A8" s="14" t="s">
        <v>49</v>
      </c>
      <c r="B8" s="14" t="s">
        <v>50</v>
      </c>
      <c r="C8" s="14" t="s">
        <v>51</v>
      </c>
      <c r="D8" s="14" t="s">
        <v>52</v>
      </c>
      <c r="E8" s="14" t="s">
        <v>53</v>
      </c>
      <c r="F8" s="14" t="s">
        <v>54</v>
      </c>
      <c r="G8" s="14" t="s">
        <v>55</v>
      </c>
      <c r="H8" s="14" t="s">
        <v>56</v>
      </c>
      <c r="I8" s="14" t="s">
        <v>57</v>
      </c>
      <c r="J8" s="14" t="s">
        <v>58</v>
      </c>
      <c r="K8" s="14" t="s">
        <v>59</v>
      </c>
      <c r="L8" s="14" t="s">
        <v>60</v>
      </c>
      <c r="M8" s="14" t="s">
        <v>61</v>
      </c>
      <c r="N8" s="14" t="s">
        <v>62</v>
      </c>
      <c r="O8" s="14" t="s">
        <v>63</v>
      </c>
      <c r="P8" s="14" t="s">
        <v>64</v>
      </c>
      <c r="Q8" s="14" t="s">
        <v>65</v>
      </c>
      <c r="R8" s="14" t="s">
        <v>66</v>
      </c>
      <c r="S8" s="14" t="s">
        <v>67</v>
      </c>
      <c r="T8" s="14" t="s">
        <v>68</v>
      </c>
      <c r="U8" s="14" t="s">
        <v>69</v>
      </c>
      <c r="V8" s="14" t="s">
        <v>70</v>
      </c>
      <c r="W8" s="14" t="s">
        <v>71</v>
      </c>
      <c r="X8" s="14" t="s">
        <v>72</v>
      </c>
      <c r="Y8" s="14" t="s">
        <v>73</v>
      </c>
      <c r="Z8" s="14" t="s">
        <v>74</v>
      </c>
      <c r="AA8" s="14" t="s">
        <v>75</v>
      </c>
      <c r="AB8" s="14" t="s">
        <v>76</v>
      </c>
      <c r="AC8" s="14" t="s">
        <v>77</v>
      </c>
      <c r="AD8" s="14" t="s">
        <v>78</v>
      </c>
      <c r="AE8" s="14" t="s">
        <v>79</v>
      </c>
      <c r="AF8" s="14" t="s">
        <v>80</v>
      </c>
      <c r="AG8" s="14" t="s">
        <v>81</v>
      </c>
      <c r="AH8" s="14" t="s">
        <v>82</v>
      </c>
      <c r="AI8" s="14" t="s">
        <v>83</v>
      </c>
      <c r="AJ8" s="14" t="s">
        <v>84</v>
      </c>
      <c r="AK8" s="14" t="s">
        <v>85</v>
      </c>
      <c r="AL8" s="14" t="s">
        <v>86</v>
      </c>
      <c r="AM8" s="14" t="s">
        <v>87</v>
      </c>
      <c r="AN8" s="14" t="s">
        <v>88</v>
      </c>
      <c r="AO8" s="14" t="s">
        <v>89</v>
      </c>
      <c r="AP8" s="14" t="s">
        <v>90</v>
      </c>
      <c r="AQ8" s="14" t="s">
        <v>91</v>
      </c>
      <c r="AR8" s="14" t="s">
        <v>92</v>
      </c>
      <c r="AS8" s="14" t="s">
        <v>93</v>
      </c>
      <c r="AT8" s="14" t="s">
        <v>94</v>
      </c>
      <c r="AU8" s="14" t="s">
        <v>95</v>
      </c>
    </row>
    <row r="9" spans="1:47" x14ac:dyDescent="0.35">
      <c r="A9" s="14" t="s">
        <v>96</v>
      </c>
      <c r="B9" s="14">
        <v>72877.98</v>
      </c>
      <c r="C9" s="14">
        <v>72767.98</v>
      </c>
      <c r="D9" s="14">
        <v>73568.98</v>
      </c>
      <c r="E9" s="14">
        <v>74471.98</v>
      </c>
      <c r="F9" s="14">
        <v>74753.98</v>
      </c>
      <c r="G9" s="14">
        <v>75148.98</v>
      </c>
      <c r="H9" s="14">
        <v>75464.84</v>
      </c>
      <c r="I9" s="14">
        <v>76520.13</v>
      </c>
      <c r="J9" s="14">
        <v>75991.44</v>
      </c>
      <c r="K9" s="14">
        <v>78564.850000000006</v>
      </c>
      <c r="L9" s="14">
        <v>79677.210000000006</v>
      </c>
      <c r="M9" s="14">
        <v>80624.679999999993</v>
      </c>
      <c r="N9" s="14">
        <v>80922.48</v>
      </c>
      <c r="O9" s="14">
        <v>81383.48</v>
      </c>
      <c r="P9" s="14">
        <v>81383.48</v>
      </c>
      <c r="Q9" s="14">
        <v>81383.48</v>
      </c>
      <c r="R9" s="14">
        <v>82307.48</v>
      </c>
      <c r="S9" s="14">
        <v>83312.479999999996</v>
      </c>
      <c r="T9" s="14">
        <v>83312.479999999996</v>
      </c>
      <c r="U9" s="14">
        <v>83478.41</v>
      </c>
      <c r="V9" s="14">
        <v>84691.59</v>
      </c>
      <c r="W9" s="14">
        <v>84776.11</v>
      </c>
      <c r="X9" s="14">
        <v>84869.43</v>
      </c>
      <c r="Y9" s="14">
        <v>84976.57</v>
      </c>
      <c r="Z9" s="14">
        <v>85057.23</v>
      </c>
      <c r="AA9" s="14">
        <v>85118.39</v>
      </c>
      <c r="AB9" s="14">
        <v>85174.94</v>
      </c>
      <c r="AC9" s="14">
        <v>85214.94</v>
      </c>
      <c r="AD9" s="14">
        <v>85275.520000000004</v>
      </c>
      <c r="AE9" s="14">
        <v>85368.76</v>
      </c>
      <c r="AF9" s="14">
        <v>85441.91</v>
      </c>
      <c r="AG9" s="14">
        <v>85681.32</v>
      </c>
      <c r="AH9" s="14">
        <v>85738.05</v>
      </c>
      <c r="AI9" s="14">
        <v>85790.5</v>
      </c>
      <c r="AJ9" s="14">
        <v>85833.84</v>
      </c>
      <c r="AK9" s="14">
        <v>85904.48</v>
      </c>
      <c r="AL9" s="14">
        <v>85919.48</v>
      </c>
      <c r="AM9" s="14">
        <v>85955.95</v>
      </c>
      <c r="AN9" s="14">
        <v>86076.87</v>
      </c>
      <c r="AO9" s="14">
        <v>86203.48</v>
      </c>
      <c r="AP9" s="14">
        <v>86234.84</v>
      </c>
      <c r="AQ9" s="14">
        <v>86298.66</v>
      </c>
      <c r="AR9" s="14">
        <v>86473.05</v>
      </c>
      <c r="AS9" s="14">
        <v>86631.51</v>
      </c>
      <c r="AT9" s="14">
        <v>86770.62</v>
      </c>
      <c r="AU9" s="14">
        <v>86866.7</v>
      </c>
    </row>
    <row r="10" spans="1:47" x14ac:dyDescent="0.35">
      <c r="A10" s="14" t="s">
        <v>97</v>
      </c>
      <c r="B10" s="14">
        <v>557.37</v>
      </c>
      <c r="C10" s="14">
        <v>1443.04</v>
      </c>
      <c r="D10" s="14">
        <v>1823.24</v>
      </c>
      <c r="E10" s="14">
        <v>2321.14</v>
      </c>
      <c r="F10" s="14">
        <v>3240.14</v>
      </c>
      <c r="G10" s="14">
        <v>3746.11</v>
      </c>
      <c r="H10" s="14">
        <v>5171.34</v>
      </c>
      <c r="I10" s="14">
        <v>5883.21</v>
      </c>
      <c r="J10" s="14">
        <v>7467.01</v>
      </c>
      <c r="K10" s="14">
        <v>9404.99</v>
      </c>
      <c r="L10" s="14">
        <v>10945.79</v>
      </c>
      <c r="M10" s="14">
        <v>11766.8</v>
      </c>
      <c r="N10" s="14">
        <v>12673.45</v>
      </c>
      <c r="O10" s="14">
        <v>12781.65</v>
      </c>
      <c r="P10" s="14">
        <v>13206.05</v>
      </c>
      <c r="Q10" s="14">
        <v>13532.05</v>
      </c>
      <c r="R10" s="14">
        <v>13722.05</v>
      </c>
      <c r="S10" s="14">
        <v>15081.05</v>
      </c>
      <c r="T10" s="14">
        <v>15220.01</v>
      </c>
      <c r="U10" s="14">
        <v>15683.89</v>
      </c>
      <c r="V10" s="14">
        <v>16262.24</v>
      </c>
      <c r="W10" s="14">
        <v>16422.75</v>
      </c>
      <c r="X10" s="14">
        <v>16830.36</v>
      </c>
      <c r="Y10" s="14">
        <v>17291.82</v>
      </c>
      <c r="Z10" s="14">
        <v>17604.560000000001</v>
      </c>
      <c r="AA10" s="14">
        <v>18326.14</v>
      </c>
      <c r="AB10" s="14">
        <v>18920.900000000001</v>
      </c>
      <c r="AC10" s="14">
        <v>19715.71</v>
      </c>
      <c r="AD10" s="14">
        <v>20141.28</v>
      </c>
      <c r="AE10" s="14">
        <v>20737.62</v>
      </c>
      <c r="AF10" s="14">
        <v>21034.59</v>
      </c>
      <c r="AG10" s="14">
        <v>21443.15</v>
      </c>
      <c r="AH10" s="14">
        <v>21751.23</v>
      </c>
      <c r="AI10" s="14">
        <v>22359.7</v>
      </c>
      <c r="AJ10" s="14">
        <v>22667.97</v>
      </c>
      <c r="AK10" s="14">
        <v>23178.46</v>
      </c>
      <c r="AL10" s="14">
        <v>23478.13</v>
      </c>
      <c r="AM10" s="14">
        <v>24088.63</v>
      </c>
      <c r="AN10" s="14">
        <v>24399.38</v>
      </c>
      <c r="AO10" s="14">
        <v>25075.79</v>
      </c>
      <c r="AP10" s="14">
        <v>25402.23</v>
      </c>
      <c r="AQ10" s="14">
        <v>26079.23</v>
      </c>
      <c r="AR10" s="14">
        <v>26406.15</v>
      </c>
      <c r="AS10" s="14">
        <v>27083.16</v>
      </c>
      <c r="AT10" s="14">
        <v>27410.25</v>
      </c>
      <c r="AU10" s="14">
        <v>27738.58</v>
      </c>
    </row>
    <row r="11" spans="1:47" x14ac:dyDescent="0.35">
      <c r="A11" s="14" t="s">
        <v>98</v>
      </c>
      <c r="B11" s="14">
        <v>1735.59</v>
      </c>
      <c r="C11" s="14">
        <v>1742.19</v>
      </c>
      <c r="D11" s="14">
        <v>1742.19</v>
      </c>
      <c r="E11" s="14">
        <v>1666.19</v>
      </c>
      <c r="F11" s="14">
        <v>1735.29</v>
      </c>
      <c r="G11" s="14">
        <v>1800.29</v>
      </c>
      <c r="H11" s="14">
        <v>1829.79</v>
      </c>
      <c r="I11" s="14">
        <v>1884.89</v>
      </c>
      <c r="J11" s="14">
        <v>1913.73</v>
      </c>
      <c r="K11" s="14">
        <v>2368.83</v>
      </c>
      <c r="L11" s="14">
        <v>2236.9299999999998</v>
      </c>
      <c r="M11" s="14">
        <v>2515.5</v>
      </c>
      <c r="N11" s="14">
        <v>2446.9</v>
      </c>
      <c r="O11" s="14">
        <v>2459.6999999999998</v>
      </c>
      <c r="P11" s="14">
        <v>2260.1999999999998</v>
      </c>
      <c r="Q11" s="14">
        <v>2279.1</v>
      </c>
      <c r="R11" s="14">
        <v>2298.35</v>
      </c>
      <c r="S11" s="14">
        <v>2318.35</v>
      </c>
      <c r="T11" s="14">
        <v>2378.35</v>
      </c>
      <c r="U11" s="14">
        <v>2379.6999999999998</v>
      </c>
      <c r="V11" s="14">
        <v>2398.89</v>
      </c>
      <c r="W11" s="14">
        <v>2408.6799999999998</v>
      </c>
      <c r="X11" s="14">
        <v>2409.5300000000002</v>
      </c>
      <c r="Y11" s="14">
        <v>2469.3200000000002</v>
      </c>
      <c r="Z11" s="14">
        <v>2479.11</v>
      </c>
      <c r="AA11" s="14">
        <v>2497.92</v>
      </c>
      <c r="AB11" s="14">
        <v>2498.7199999999998</v>
      </c>
      <c r="AC11" s="14">
        <v>2498.7199999999998</v>
      </c>
      <c r="AD11" s="14">
        <v>2567.88</v>
      </c>
      <c r="AE11" s="14">
        <v>2578.1</v>
      </c>
      <c r="AF11" s="14">
        <v>2579.39</v>
      </c>
      <c r="AG11" s="14">
        <v>2589.6</v>
      </c>
      <c r="AH11" s="14">
        <v>2608.6799999999998</v>
      </c>
      <c r="AI11" s="14">
        <v>2618.62</v>
      </c>
      <c r="AJ11" s="14">
        <v>2628.49</v>
      </c>
      <c r="AK11" s="14">
        <v>2630.5</v>
      </c>
      <c r="AL11" s="14">
        <v>2640.7</v>
      </c>
      <c r="AM11" s="14">
        <v>2652.29</v>
      </c>
      <c r="AN11" s="14">
        <v>2671.51</v>
      </c>
      <c r="AO11" s="14">
        <v>2672.75</v>
      </c>
      <c r="AP11" s="14">
        <v>2682.97</v>
      </c>
      <c r="AQ11" s="14">
        <v>2695.01</v>
      </c>
      <c r="AR11" s="14">
        <v>2707.28</v>
      </c>
      <c r="AS11" s="14">
        <v>2719.68</v>
      </c>
      <c r="AT11" s="14">
        <v>2741.07</v>
      </c>
      <c r="AU11" s="14">
        <v>2753.55</v>
      </c>
    </row>
    <row r="12" spans="1:47" x14ac:dyDescent="0.35">
      <c r="A12" s="14" t="s">
        <v>99</v>
      </c>
      <c r="B12" s="14">
        <v>16.75</v>
      </c>
      <c r="C12" s="14">
        <v>20.48</v>
      </c>
      <c r="D12" s="14">
        <v>25.77</v>
      </c>
      <c r="E12" s="14">
        <v>32.72</v>
      </c>
      <c r="F12" s="14">
        <v>94.57</v>
      </c>
      <c r="G12" s="14">
        <v>281.13</v>
      </c>
      <c r="H12" s="14">
        <v>419.4</v>
      </c>
      <c r="I12" s="14">
        <v>647.48</v>
      </c>
      <c r="J12" s="14">
        <v>1027.6300000000001</v>
      </c>
      <c r="K12" s="14">
        <v>1523.48</v>
      </c>
      <c r="L12" s="14">
        <v>2135.48</v>
      </c>
      <c r="M12" s="14">
        <v>2416.06</v>
      </c>
      <c r="N12" s="14">
        <v>2614.46</v>
      </c>
      <c r="O12" s="14">
        <v>2719.86</v>
      </c>
      <c r="P12" s="14">
        <v>2739.86</v>
      </c>
      <c r="Q12" s="14">
        <v>2759.86</v>
      </c>
      <c r="R12" s="14">
        <v>2979.86</v>
      </c>
      <c r="S12" s="14">
        <v>3438.03</v>
      </c>
      <c r="T12" s="14">
        <v>3489.21</v>
      </c>
      <c r="U12" s="14">
        <v>3505.53</v>
      </c>
      <c r="V12" s="14">
        <v>3551.99</v>
      </c>
      <c r="W12" s="14">
        <v>3718.67</v>
      </c>
      <c r="X12" s="14">
        <v>3844.39</v>
      </c>
      <c r="Y12" s="14">
        <v>3860.23</v>
      </c>
      <c r="Z12" s="14">
        <v>4131.04</v>
      </c>
      <c r="AA12" s="14">
        <v>4361.95</v>
      </c>
      <c r="AB12" s="14">
        <v>4620.6000000000004</v>
      </c>
      <c r="AC12" s="14">
        <v>4879.5</v>
      </c>
      <c r="AD12" s="14">
        <v>5178.63</v>
      </c>
      <c r="AE12" s="14">
        <v>5457.05</v>
      </c>
      <c r="AF12" s="14">
        <v>6095.6</v>
      </c>
      <c r="AG12" s="14">
        <v>6505.87</v>
      </c>
      <c r="AH12" s="14">
        <v>6957.49</v>
      </c>
      <c r="AI12" s="14">
        <v>7270.32</v>
      </c>
      <c r="AJ12" s="14">
        <v>7624.17</v>
      </c>
      <c r="AK12" s="14">
        <v>8120.3</v>
      </c>
      <c r="AL12" s="14">
        <v>8438.6299999999992</v>
      </c>
      <c r="AM12" s="14">
        <v>8757.2900000000009</v>
      </c>
      <c r="AN12" s="14">
        <v>9076.5400000000009</v>
      </c>
      <c r="AO12" s="14">
        <v>9396.44</v>
      </c>
      <c r="AP12" s="14">
        <v>9917.69</v>
      </c>
      <c r="AQ12" s="14">
        <v>10220.67</v>
      </c>
      <c r="AR12" s="14">
        <v>10524.05</v>
      </c>
      <c r="AS12" s="14">
        <v>10827.98</v>
      </c>
      <c r="AT12" s="14">
        <v>11132.77</v>
      </c>
      <c r="AU12" s="14">
        <v>11460.69</v>
      </c>
    </row>
    <row r="13" spans="1:47" x14ac:dyDescent="0.35">
      <c r="A13" s="14" t="s">
        <v>100</v>
      </c>
      <c r="B13" s="14">
        <v>12805</v>
      </c>
      <c r="C13" s="14">
        <v>13345</v>
      </c>
      <c r="D13" s="14">
        <v>13345</v>
      </c>
      <c r="E13" s="14">
        <v>13345</v>
      </c>
      <c r="F13" s="14">
        <v>13345</v>
      </c>
      <c r="G13" s="14">
        <v>13345</v>
      </c>
      <c r="H13" s="14">
        <v>13345</v>
      </c>
      <c r="I13" s="14">
        <v>13345</v>
      </c>
      <c r="J13" s="14">
        <v>14345</v>
      </c>
      <c r="K13" s="14">
        <v>14273</v>
      </c>
      <c r="L13" s="14">
        <v>14273</v>
      </c>
      <c r="M13" s="14">
        <v>14273</v>
      </c>
      <c r="N13" s="14">
        <v>13338</v>
      </c>
      <c r="O13" s="14">
        <v>13338</v>
      </c>
      <c r="P13" s="14">
        <v>13338</v>
      </c>
      <c r="Q13" s="14">
        <v>12513</v>
      </c>
      <c r="R13" s="14">
        <v>12513</v>
      </c>
      <c r="S13" s="14">
        <v>11578</v>
      </c>
      <c r="T13" s="14">
        <v>9818</v>
      </c>
      <c r="U13" s="14">
        <v>11578</v>
      </c>
      <c r="V13" s="14">
        <v>9676</v>
      </c>
      <c r="W13" s="14">
        <v>8451</v>
      </c>
      <c r="X13" s="14">
        <v>9389</v>
      </c>
      <c r="Y13" s="14">
        <v>10229</v>
      </c>
      <c r="Z13" s="14">
        <v>9407</v>
      </c>
      <c r="AA13" s="14">
        <v>10247</v>
      </c>
      <c r="AB13" s="14">
        <v>9425</v>
      </c>
      <c r="AC13" s="14">
        <v>10265</v>
      </c>
      <c r="AD13" s="14">
        <v>10270</v>
      </c>
      <c r="AE13" s="14">
        <v>11110</v>
      </c>
      <c r="AF13" s="14">
        <v>11110</v>
      </c>
      <c r="AG13" s="14">
        <v>11110</v>
      </c>
      <c r="AH13" s="14">
        <v>11115</v>
      </c>
      <c r="AI13" s="14">
        <v>11115</v>
      </c>
      <c r="AJ13" s="14">
        <v>11125</v>
      </c>
      <c r="AK13" s="14">
        <v>11145</v>
      </c>
      <c r="AL13" s="14">
        <v>10460</v>
      </c>
      <c r="AM13" s="14">
        <v>10480</v>
      </c>
      <c r="AN13" s="14">
        <v>10500</v>
      </c>
      <c r="AO13" s="14">
        <v>11204</v>
      </c>
      <c r="AP13" s="14">
        <v>11229</v>
      </c>
      <c r="AQ13" s="14">
        <v>11279</v>
      </c>
      <c r="AR13" s="14">
        <v>11379</v>
      </c>
      <c r="AS13" s="14">
        <v>11479</v>
      </c>
      <c r="AT13" s="14">
        <v>11579</v>
      </c>
      <c r="AU13" s="14">
        <v>11579</v>
      </c>
    </row>
    <row r="14" spans="1:47" x14ac:dyDescent="0.35">
      <c r="A14" s="14" t="s">
        <v>101</v>
      </c>
      <c r="B14" s="14">
        <v>15647.64</v>
      </c>
      <c r="C14" s="14">
        <v>15563.64</v>
      </c>
      <c r="D14" s="14">
        <v>15650.64</v>
      </c>
      <c r="E14" s="14">
        <v>15471.64</v>
      </c>
      <c r="F14" s="14">
        <v>15528.64</v>
      </c>
      <c r="G14" s="14">
        <v>13779.64</v>
      </c>
      <c r="H14" s="14">
        <v>13253.64</v>
      </c>
      <c r="I14" s="14">
        <v>12419.64</v>
      </c>
      <c r="J14" s="14">
        <v>11445.94</v>
      </c>
      <c r="K14" s="14">
        <v>9641.64</v>
      </c>
      <c r="L14" s="14">
        <v>9517.44</v>
      </c>
      <c r="M14" s="14">
        <v>9517.44</v>
      </c>
      <c r="N14" s="14">
        <v>9517.44</v>
      </c>
      <c r="O14" s="14">
        <v>8929.44</v>
      </c>
      <c r="P14" s="14">
        <v>8929.44</v>
      </c>
      <c r="Q14" s="14">
        <v>8521.7999999999993</v>
      </c>
      <c r="R14" s="14">
        <v>7368.8</v>
      </c>
      <c r="S14" s="14">
        <v>6038.8</v>
      </c>
      <c r="T14" s="14">
        <v>2844</v>
      </c>
      <c r="U14" s="14">
        <v>2844</v>
      </c>
      <c r="V14" s="14">
        <v>2844</v>
      </c>
      <c r="W14" s="14">
        <v>2553</v>
      </c>
      <c r="X14" s="14">
        <v>2553</v>
      </c>
      <c r="Y14" s="14">
        <v>1978</v>
      </c>
      <c r="Z14" s="14">
        <v>1978</v>
      </c>
      <c r="AA14" s="14">
        <v>1978</v>
      </c>
      <c r="AB14" s="14">
        <v>1978</v>
      </c>
      <c r="AC14" s="14">
        <v>1978</v>
      </c>
      <c r="AD14" s="14">
        <v>1978</v>
      </c>
      <c r="AE14" s="14">
        <v>1978</v>
      </c>
      <c r="AF14" s="14">
        <v>1822</v>
      </c>
      <c r="AG14" s="14">
        <v>1822</v>
      </c>
      <c r="AH14" s="14">
        <v>1546</v>
      </c>
      <c r="AI14" s="14">
        <v>1546</v>
      </c>
      <c r="AJ14" s="14">
        <v>1391</v>
      </c>
      <c r="AK14" s="14">
        <v>1391</v>
      </c>
      <c r="AL14" s="14">
        <v>750</v>
      </c>
      <c r="AM14" s="14">
        <v>750</v>
      </c>
      <c r="AN14" s="14">
        <v>750</v>
      </c>
      <c r="AO14" s="14">
        <v>750</v>
      </c>
      <c r="AP14" s="14">
        <v>750</v>
      </c>
      <c r="AQ14" s="14">
        <v>750</v>
      </c>
      <c r="AR14" s="14">
        <v>750</v>
      </c>
      <c r="AS14" s="14">
        <v>750</v>
      </c>
      <c r="AT14" s="14">
        <v>750</v>
      </c>
      <c r="AU14" s="14">
        <v>750</v>
      </c>
    </row>
    <row r="15" spans="1:47" x14ac:dyDescent="0.35">
      <c r="A15" s="14" t="s">
        <v>102</v>
      </c>
      <c r="B15" s="14">
        <v>13561.11</v>
      </c>
      <c r="C15" s="14">
        <v>13858.78</v>
      </c>
      <c r="D15" s="14">
        <v>13954.9</v>
      </c>
      <c r="E15" s="14">
        <v>15717.1</v>
      </c>
      <c r="F15" s="14">
        <v>15820.33</v>
      </c>
      <c r="G15" s="14">
        <v>18944.95</v>
      </c>
      <c r="H15" s="14">
        <v>19354.650000000001</v>
      </c>
      <c r="I15" s="14">
        <v>19891.080000000002</v>
      </c>
      <c r="J15" s="14">
        <v>20065.77</v>
      </c>
      <c r="K15" s="14">
        <v>20153.21</v>
      </c>
      <c r="L15" s="14">
        <v>21931.08</v>
      </c>
      <c r="M15" s="14">
        <v>21566.92</v>
      </c>
      <c r="N15" s="14">
        <v>22086.92</v>
      </c>
      <c r="O15" s="14">
        <v>22565.919999999998</v>
      </c>
      <c r="P15" s="14">
        <v>22576.92</v>
      </c>
      <c r="Q15" s="14">
        <v>24728.32</v>
      </c>
      <c r="R15" s="14">
        <v>26105.32</v>
      </c>
      <c r="S15" s="14">
        <v>26896.32</v>
      </c>
      <c r="T15" s="14">
        <v>30840.42</v>
      </c>
      <c r="U15" s="14">
        <v>31844.42</v>
      </c>
      <c r="V15" s="14">
        <v>31970.66</v>
      </c>
      <c r="W15" s="14">
        <v>32020.93</v>
      </c>
      <c r="X15" s="14">
        <v>32107.17</v>
      </c>
      <c r="Y15" s="14">
        <v>32822.31</v>
      </c>
      <c r="Z15" s="14">
        <v>33102.379999999997</v>
      </c>
      <c r="AA15" s="14">
        <v>33198.46</v>
      </c>
      <c r="AB15" s="14">
        <v>33437.53</v>
      </c>
      <c r="AC15" s="14">
        <v>33767.61</v>
      </c>
      <c r="AD15" s="14">
        <v>32977.699999999997</v>
      </c>
      <c r="AE15" s="14">
        <v>34526.79</v>
      </c>
      <c r="AF15" s="14">
        <v>34985.86</v>
      </c>
      <c r="AG15" s="14">
        <v>35065.94</v>
      </c>
      <c r="AH15" s="14">
        <v>34181.01</v>
      </c>
      <c r="AI15" s="14">
        <v>34261.089999999997</v>
      </c>
      <c r="AJ15" s="14">
        <v>33631.160000000003</v>
      </c>
      <c r="AK15" s="14">
        <v>33640.22</v>
      </c>
      <c r="AL15" s="14">
        <v>33350.29</v>
      </c>
      <c r="AM15" s="14">
        <v>33350.35</v>
      </c>
      <c r="AN15" s="14">
        <v>33341.410000000003</v>
      </c>
      <c r="AO15" s="14">
        <v>33350.480000000003</v>
      </c>
      <c r="AP15" s="14">
        <v>33350.54</v>
      </c>
      <c r="AQ15" s="14">
        <v>33350.61</v>
      </c>
      <c r="AR15" s="14">
        <v>33350.67</v>
      </c>
      <c r="AS15" s="14">
        <v>33350.74</v>
      </c>
      <c r="AT15" s="14">
        <v>33341.800000000003</v>
      </c>
      <c r="AU15" s="14">
        <v>33341.89</v>
      </c>
    </row>
    <row r="16" spans="1:47" x14ac:dyDescent="0.35">
      <c r="A16" s="14" t="s">
        <v>103</v>
      </c>
      <c r="B16" s="14">
        <v>4770.08</v>
      </c>
      <c r="C16" s="14">
        <v>4519.4399999999996</v>
      </c>
      <c r="D16" s="14">
        <v>4524.4399999999996</v>
      </c>
      <c r="E16" s="14">
        <v>4520.6899999999996</v>
      </c>
      <c r="F16" s="14">
        <v>4474.83</v>
      </c>
      <c r="G16" s="14">
        <v>4609.0200000000004</v>
      </c>
      <c r="H16" s="14">
        <v>3916.28</v>
      </c>
      <c r="I16" s="14">
        <v>3641.15</v>
      </c>
      <c r="J16" s="14">
        <v>3645.15</v>
      </c>
      <c r="K16" s="14">
        <v>3655.7</v>
      </c>
      <c r="L16" s="14">
        <v>3500.7</v>
      </c>
      <c r="M16" s="14">
        <v>3558.68</v>
      </c>
      <c r="N16" s="14">
        <v>3594.53</v>
      </c>
      <c r="O16" s="14">
        <v>3614.53</v>
      </c>
      <c r="P16" s="14">
        <v>3624.53</v>
      </c>
      <c r="Q16" s="14">
        <v>3624.53</v>
      </c>
      <c r="R16" s="14">
        <v>3624.53</v>
      </c>
      <c r="S16" s="14">
        <v>3134.53</v>
      </c>
      <c r="T16" s="14">
        <v>3134.53</v>
      </c>
      <c r="U16" s="14">
        <v>3138.53</v>
      </c>
      <c r="V16" s="14">
        <v>3135.53</v>
      </c>
      <c r="W16" s="14">
        <v>3103.83</v>
      </c>
      <c r="X16" s="14">
        <v>3103.83</v>
      </c>
      <c r="Y16" s="14">
        <v>3107.83</v>
      </c>
      <c r="Z16" s="14">
        <v>3107.83</v>
      </c>
      <c r="AA16" s="14">
        <v>3112.83</v>
      </c>
      <c r="AB16" s="14">
        <v>3117.83</v>
      </c>
      <c r="AC16" s="14">
        <v>3121.83</v>
      </c>
      <c r="AD16" s="14">
        <v>3121.83</v>
      </c>
      <c r="AE16" s="14">
        <v>3121.83</v>
      </c>
      <c r="AF16" s="14">
        <v>3054.79</v>
      </c>
      <c r="AG16" s="14">
        <v>3058.79</v>
      </c>
      <c r="AH16" s="14">
        <v>3058.79</v>
      </c>
      <c r="AI16" s="14">
        <v>3058.79</v>
      </c>
      <c r="AJ16" s="14">
        <v>3058.79</v>
      </c>
      <c r="AK16" s="14">
        <v>3058.79</v>
      </c>
      <c r="AL16" s="14">
        <v>2008.79</v>
      </c>
      <c r="AM16" s="14">
        <v>2008.79</v>
      </c>
      <c r="AN16" s="14">
        <v>2008.79</v>
      </c>
      <c r="AO16" s="14">
        <v>2008.79</v>
      </c>
      <c r="AP16" s="14">
        <v>2008.79</v>
      </c>
      <c r="AQ16" s="14">
        <v>2008.79</v>
      </c>
      <c r="AR16" s="14">
        <v>2008.79</v>
      </c>
      <c r="AS16" s="14">
        <v>2008.79</v>
      </c>
      <c r="AT16" s="14">
        <v>2008.79</v>
      </c>
      <c r="AU16" s="14">
        <v>2008.79</v>
      </c>
    </row>
    <row r="18" spans="1:47" ht="18.5" x14ac:dyDescent="0.45">
      <c r="A18" s="15" t="s">
        <v>104</v>
      </c>
    </row>
    <row r="19" spans="1:47" x14ac:dyDescent="0.35">
      <c r="A19" s="14" t="s">
        <v>49</v>
      </c>
      <c r="B19" s="14" t="s">
        <v>50</v>
      </c>
      <c r="C19" s="14" t="s">
        <v>51</v>
      </c>
      <c r="D19" s="14" t="s">
        <v>52</v>
      </c>
      <c r="E19" s="14" t="s">
        <v>53</v>
      </c>
      <c r="F19" s="14" t="s">
        <v>54</v>
      </c>
      <c r="G19" s="14" t="s">
        <v>55</v>
      </c>
      <c r="H19" s="14" t="s">
        <v>56</v>
      </c>
      <c r="I19" s="14" t="s">
        <v>57</v>
      </c>
      <c r="J19" s="14" t="s">
        <v>58</v>
      </c>
      <c r="K19" s="14" t="s">
        <v>59</v>
      </c>
      <c r="L19" s="14" t="s">
        <v>60</v>
      </c>
      <c r="M19" s="14" t="s">
        <v>61</v>
      </c>
      <c r="N19" s="14" t="s">
        <v>62</v>
      </c>
      <c r="O19" s="14" t="s">
        <v>63</v>
      </c>
      <c r="P19" s="14" t="s">
        <v>64</v>
      </c>
      <c r="Q19" s="14" t="s">
        <v>65</v>
      </c>
      <c r="R19" s="14" t="s">
        <v>66</v>
      </c>
      <c r="S19" s="14" t="s">
        <v>67</v>
      </c>
      <c r="T19" s="14" t="s">
        <v>68</v>
      </c>
      <c r="U19" s="14" t="s">
        <v>69</v>
      </c>
      <c r="V19" s="14" t="s">
        <v>70</v>
      </c>
      <c r="W19" s="14" t="s">
        <v>71</v>
      </c>
      <c r="X19" s="14" t="s">
        <v>72</v>
      </c>
      <c r="Y19" s="14" t="s">
        <v>73</v>
      </c>
      <c r="Z19" s="14" t="s">
        <v>74</v>
      </c>
      <c r="AA19" s="14" t="s">
        <v>75</v>
      </c>
      <c r="AB19" s="14" t="s">
        <v>76</v>
      </c>
      <c r="AC19" s="14" t="s">
        <v>77</v>
      </c>
      <c r="AD19" s="14" t="s">
        <v>78</v>
      </c>
      <c r="AE19" s="14" t="s">
        <v>79</v>
      </c>
      <c r="AF19" s="14" t="s">
        <v>80</v>
      </c>
      <c r="AG19" s="14" t="s">
        <v>81</v>
      </c>
      <c r="AH19" s="14" t="s">
        <v>82</v>
      </c>
      <c r="AI19" s="14" t="s">
        <v>83</v>
      </c>
      <c r="AJ19" s="14" t="s">
        <v>84</v>
      </c>
      <c r="AK19" s="14" t="s">
        <v>85</v>
      </c>
      <c r="AL19" s="14" t="s">
        <v>86</v>
      </c>
      <c r="AM19" s="14" t="s">
        <v>87</v>
      </c>
      <c r="AN19" s="14" t="s">
        <v>88</v>
      </c>
      <c r="AO19" s="14" t="s">
        <v>89</v>
      </c>
      <c r="AP19" s="14" t="s">
        <v>90</v>
      </c>
      <c r="AQ19" s="14" t="s">
        <v>91</v>
      </c>
      <c r="AR19" s="14" t="s">
        <v>92</v>
      </c>
      <c r="AS19" s="14" t="s">
        <v>93</v>
      </c>
      <c r="AT19" s="14" t="s">
        <v>94</v>
      </c>
      <c r="AU19" s="14" t="s">
        <v>95</v>
      </c>
    </row>
    <row r="20" spans="1:47" x14ac:dyDescent="0.35">
      <c r="A20" s="14" t="s">
        <v>96</v>
      </c>
      <c r="B20" s="14">
        <v>6790.68</v>
      </c>
      <c r="C20" s="14">
        <v>6790.68</v>
      </c>
      <c r="D20" s="14">
        <v>6790.68</v>
      </c>
      <c r="E20" s="14">
        <v>6790.68</v>
      </c>
      <c r="F20" s="14">
        <v>6790.68</v>
      </c>
      <c r="G20" s="14">
        <v>6790.68</v>
      </c>
      <c r="H20" s="14">
        <v>6793.68</v>
      </c>
      <c r="I20" s="14">
        <v>6793.68</v>
      </c>
      <c r="J20" s="14">
        <v>6793.68</v>
      </c>
      <c r="K20" s="14">
        <v>6793.68</v>
      </c>
      <c r="L20" s="14">
        <v>6793.68</v>
      </c>
      <c r="M20" s="14">
        <v>6793.68</v>
      </c>
      <c r="N20" s="14">
        <v>6793.68</v>
      </c>
      <c r="O20" s="14">
        <v>6793.68</v>
      </c>
      <c r="P20" s="14">
        <v>6793.68</v>
      </c>
      <c r="Q20" s="14">
        <v>6793.68</v>
      </c>
      <c r="R20" s="14">
        <v>7617.68</v>
      </c>
      <c r="S20" s="14">
        <v>7617.68</v>
      </c>
      <c r="T20" s="14">
        <v>7617.68</v>
      </c>
      <c r="U20" s="14">
        <v>7617.68</v>
      </c>
      <c r="V20" s="14">
        <v>7617.68</v>
      </c>
      <c r="W20" s="14">
        <v>7617.68</v>
      </c>
      <c r="X20" s="14">
        <v>7617.68</v>
      </c>
      <c r="Y20" s="14">
        <v>7617.68</v>
      </c>
      <c r="Z20" s="14">
        <v>7617.68</v>
      </c>
      <c r="AA20" s="14">
        <v>7617.68</v>
      </c>
      <c r="AB20" s="14">
        <v>7617.68</v>
      </c>
      <c r="AC20" s="14">
        <v>7617.68</v>
      </c>
      <c r="AD20" s="14">
        <v>7617.68</v>
      </c>
      <c r="AE20" s="14">
        <v>7617.68</v>
      </c>
      <c r="AF20" s="14">
        <v>7617.68</v>
      </c>
      <c r="AG20" s="14">
        <v>7617.68</v>
      </c>
      <c r="AH20" s="14">
        <v>7617.68</v>
      </c>
      <c r="AI20" s="14">
        <v>7617.68</v>
      </c>
      <c r="AJ20" s="14">
        <v>7617.68</v>
      </c>
      <c r="AK20" s="14">
        <v>7617.68</v>
      </c>
      <c r="AL20" s="14">
        <v>7617.68</v>
      </c>
      <c r="AM20" s="14">
        <v>7617.68</v>
      </c>
      <c r="AN20" s="14">
        <v>7617.68</v>
      </c>
      <c r="AO20" s="14">
        <v>7617.68</v>
      </c>
      <c r="AP20" s="14">
        <v>7617.68</v>
      </c>
      <c r="AQ20" s="14">
        <v>7617.68</v>
      </c>
      <c r="AR20" s="14">
        <v>7617.68</v>
      </c>
      <c r="AS20" s="14">
        <v>7617.68</v>
      </c>
      <c r="AT20" s="14">
        <v>7617.68</v>
      </c>
      <c r="AU20" s="14">
        <v>7617.68</v>
      </c>
    </row>
    <row r="21" spans="1:47" x14ac:dyDescent="0.35">
      <c r="A21" s="14" t="s">
        <v>97</v>
      </c>
      <c r="B21" s="14">
        <v>0</v>
      </c>
      <c r="C21" s="14">
        <v>0</v>
      </c>
      <c r="D21" s="14">
        <v>0</v>
      </c>
      <c r="E21" s="14">
        <v>0</v>
      </c>
      <c r="F21" s="14">
        <v>54</v>
      </c>
      <c r="G21" s="14">
        <v>54</v>
      </c>
      <c r="H21" s="14">
        <v>54.3</v>
      </c>
      <c r="I21" s="14">
        <v>54.3</v>
      </c>
      <c r="J21" s="14">
        <v>54.3</v>
      </c>
      <c r="K21" s="14">
        <v>54.3</v>
      </c>
      <c r="L21" s="14">
        <v>54.3</v>
      </c>
      <c r="M21" s="14">
        <v>54.3</v>
      </c>
      <c r="N21" s="14">
        <v>54.3</v>
      </c>
      <c r="O21" s="14">
        <v>54.3</v>
      </c>
      <c r="P21" s="14">
        <v>54.3</v>
      </c>
      <c r="Q21" s="14">
        <v>54.3</v>
      </c>
      <c r="R21" s="14">
        <v>54.3</v>
      </c>
      <c r="S21" s="14">
        <v>54.3</v>
      </c>
      <c r="T21" s="14">
        <v>54.3</v>
      </c>
      <c r="U21" s="14">
        <v>54.3</v>
      </c>
      <c r="V21" s="14">
        <v>54.3</v>
      </c>
      <c r="W21" s="14">
        <v>54.3</v>
      </c>
      <c r="X21" s="14">
        <v>54.3</v>
      </c>
      <c r="Y21" s="14">
        <v>54.3</v>
      </c>
      <c r="Z21" s="14">
        <v>54.3</v>
      </c>
      <c r="AA21" s="14">
        <v>54.3</v>
      </c>
      <c r="AB21" s="14">
        <v>54.3</v>
      </c>
      <c r="AC21" s="14">
        <v>54.3</v>
      </c>
      <c r="AD21" s="14">
        <v>54.3</v>
      </c>
      <c r="AE21" s="14">
        <v>54.3</v>
      </c>
      <c r="AF21" s="14">
        <v>54.3</v>
      </c>
      <c r="AG21" s="14">
        <v>54.3</v>
      </c>
      <c r="AH21" s="14">
        <v>54.3</v>
      </c>
      <c r="AI21" s="14">
        <v>54.3</v>
      </c>
      <c r="AJ21" s="14">
        <v>54.3</v>
      </c>
      <c r="AK21" s="14">
        <v>54.3</v>
      </c>
      <c r="AL21" s="14">
        <v>54.3</v>
      </c>
      <c r="AM21" s="14">
        <v>54.3</v>
      </c>
      <c r="AN21" s="14">
        <v>54.3</v>
      </c>
      <c r="AO21" s="14">
        <v>54.3</v>
      </c>
      <c r="AP21" s="14">
        <v>54.3</v>
      </c>
      <c r="AQ21" s="14">
        <v>54.3</v>
      </c>
      <c r="AR21" s="14">
        <v>54.3</v>
      </c>
      <c r="AS21" s="14">
        <v>54.3</v>
      </c>
      <c r="AT21" s="14">
        <v>54.3</v>
      </c>
      <c r="AU21" s="14">
        <v>54.3</v>
      </c>
    </row>
    <row r="22" spans="1:47" x14ac:dyDescent="0.35">
      <c r="A22" s="14" t="s">
        <v>98</v>
      </c>
      <c r="B22" s="14">
        <v>15</v>
      </c>
      <c r="C22" s="14">
        <v>15</v>
      </c>
      <c r="D22" s="14">
        <v>15</v>
      </c>
      <c r="E22" s="14">
        <v>15</v>
      </c>
      <c r="F22" s="14">
        <v>15</v>
      </c>
      <c r="G22" s="14">
        <v>15</v>
      </c>
      <c r="H22" s="14">
        <v>15</v>
      </c>
      <c r="I22" s="14">
        <v>15</v>
      </c>
      <c r="J22" s="14">
        <v>15</v>
      </c>
      <c r="K22" s="14">
        <v>15</v>
      </c>
      <c r="L22" s="14">
        <v>15</v>
      </c>
      <c r="M22" s="14">
        <v>0</v>
      </c>
      <c r="N22" s="14">
        <v>0</v>
      </c>
      <c r="O22" s="14">
        <v>0</v>
      </c>
      <c r="P22" s="14">
        <v>0</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c r="AI22" s="14">
        <v>0</v>
      </c>
      <c r="AJ22" s="14">
        <v>0</v>
      </c>
      <c r="AK22" s="14">
        <v>0</v>
      </c>
      <c r="AL22" s="14">
        <v>0</v>
      </c>
      <c r="AM22" s="14">
        <v>0</v>
      </c>
      <c r="AN22" s="14">
        <v>0</v>
      </c>
      <c r="AO22" s="14">
        <v>0</v>
      </c>
      <c r="AP22" s="14">
        <v>0</v>
      </c>
      <c r="AQ22" s="14">
        <v>0</v>
      </c>
      <c r="AR22" s="14">
        <v>0</v>
      </c>
      <c r="AS22" s="14">
        <v>0</v>
      </c>
      <c r="AT22" s="14">
        <v>0</v>
      </c>
      <c r="AU22" s="14">
        <v>0</v>
      </c>
    </row>
    <row r="23" spans="1:47" x14ac:dyDescent="0.35">
      <c r="A23" s="14" t="s">
        <v>99</v>
      </c>
      <c r="B23" s="14">
        <v>0</v>
      </c>
      <c r="C23" s="14">
        <v>0</v>
      </c>
      <c r="D23" s="14">
        <v>0</v>
      </c>
      <c r="E23" s="14">
        <v>0</v>
      </c>
      <c r="F23" s="14">
        <v>0</v>
      </c>
      <c r="G23" s="14">
        <v>0</v>
      </c>
      <c r="H23" s="14">
        <v>0</v>
      </c>
      <c r="I23" s="14">
        <v>0</v>
      </c>
      <c r="J23" s="14">
        <v>0.02</v>
      </c>
      <c r="K23" s="14">
        <v>0.02</v>
      </c>
      <c r="L23" s="14">
        <v>0.02</v>
      </c>
      <c r="M23" s="14">
        <v>0.02</v>
      </c>
      <c r="N23" s="14">
        <v>0.02</v>
      </c>
      <c r="O23" s="14">
        <v>0.02</v>
      </c>
      <c r="P23" s="14">
        <v>0.02</v>
      </c>
      <c r="Q23" s="14">
        <v>0.02</v>
      </c>
      <c r="R23" s="14">
        <v>0.02</v>
      </c>
      <c r="S23" s="14">
        <v>0.02</v>
      </c>
      <c r="T23" s="14">
        <v>0.02</v>
      </c>
      <c r="U23" s="14">
        <v>0.02</v>
      </c>
      <c r="V23" s="14">
        <v>0.02</v>
      </c>
      <c r="W23" s="14">
        <v>0.02</v>
      </c>
      <c r="X23" s="14">
        <v>0.02</v>
      </c>
      <c r="Y23" s="14">
        <v>0.02</v>
      </c>
      <c r="Z23" s="14">
        <v>0.02</v>
      </c>
      <c r="AA23" s="14">
        <v>0.02</v>
      </c>
      <c r="AB23" s="14">
        <v>0.02</v>
      </c>
      <c r="AC23" s="14">
        <v>0.02</v>
      </c>
      <c r="AD23" s="14">
        <v>0.02</v>
      </c>
      <c r="AE23" s="14">
        <v>0.02</v>
      </c>
      <c r="AF23" s="14">
        <v>0.02</v>
      </c>
      <c r="AG23" s="14">
        <v>0.02</v>
      </c>
      <c r="AH23" s="14">
        <v>0.02</v>
      </c>
      <c r="AI23" s="14">
        <v>0.02</v>
      </c>
      <c r="AJ23" s="14">
        <v>0.02</v>
      </c>
      <c r="AK23" s="14">
        <v>0.02</v>
      </c>
      <c r="AL23" s="14">
        <v>0.02</v>
      </c>
      <c r="AM23" s="14">
        <v>0.02</v>
      </c>
      <c r="AN23" s="14">
        <v>0.02</v>
      </c>
      <c r="AO23" s="14">
        <v>0.02</v>
      </c>
      <c r="AP23" s="14">
        <v>0.02</v>
      </c>
      <c r="AQ23" s="14">
        <v>0.02</v>
      </c>
      <c r="AR23" s="14">
        <v>0.02</v>
      </c>
      <c r="AS23" s="14">
        <v>0.02</v>
      </c>
      <c r="AT23" s="14">
        <v>0.02</v>
      </c>
      <c r="AU23" s="14">
        <v>0.02</v>
      </c>
    </row>
    <row r="24" spans="1:47" x14ac:dyDescent="0.35">
      <c r="A24" s="14" t="s">
        <v>100</v>
      </c>
      <c r="B24" s="14">
        <v>0</v>
      </c>
      <c r="C24" s="14">
        <v>0</v>
      </c>
      <c r="D24" s="14">
        <v>0</v>
      </c>
      <c r="E24" s="14">
        <v>0</v>
      </c>
      <c r="F24" s="14">
        <v>0</v>
      </c>
      <c r="G24" s="14">
        <v>0</v>
      </c>
      <c r="H24" s="14">
        <v>0</v>
      </c>
      <c r="I24" s="14">
        <v>0</v>
      </c>
      <c r="J24" s="14">
        <v>0</v>
      </c>
      <c r="K24" s="14">
        <v>0</v>
      </c>
      <c r="L24" s="14">
        <v>0</v>
      </c>
      <c r="M24" s="14">
        <v>0</v>
      </c>
      <c r="N24" s="14">
        <v>0</v>
      </c>
      <c r="O24" s="14">
        <v>0</v>
      </c>
      <c r="P24" s="14">
        <v>0</v>
      </c>
      <c r="Q24" s="14">
        <v>0</v>
      </c>
      <c r="R24" s="14">
        <v>0</v>
      </c>
      <c r="S24" s="14">
        <v>0</v>
      </c>
      <c r="T24" s="14">
        <v>0</v>
      </c>
      <c r="U24" s="14">
        <v>0</v>
      </c>
      <c r="V24" s="14">
        <v>0</v>
      </c>
      <c r="W24" s="14">
        <v>0</v>
      </c>
      <c r="X24" s="14">
        <v>0</v>
      </c>
      <c r="Y24" s="14">
        <v>0</v>
      </c>
      <c r="Z24" s="14">
        <v>0</v>
      </c>
      <c r="AA24" s="14">
        <v>0</v>
      </c>
      <c r="AB24" s="14">
        <v>0</v>
      </c>
      <c r="AC24" s="14">
        <v>0</v>
      </c>
      <c r="AD24" s="14">
        <v>0</v>
      </c>
      <c r="AE24" s="14">
        <v>0</v>
      </c>
      <c r="AF24" s="14">
        <v>0</v>
      </c>
      <c r="AG24" s="14">
        <v>0</v>
      </c>
      <c r="AH24" s="14">
        <v>0</v>
      </c>
      <c r="AI24" s="14">
        <v>0</v>
      </c>
      <c r="AJ24" s="14">
        <v>0</v>
      </c>
      <c r="AK24" s="14">
        <v>0</v>
      </c>
      <c r="AL24" s="14">
        <v>0</v>
      </c>
      <c r="AM24" s="14">
        <v>0</v>
      </c>
      <c r="AN24" s="14">
        <v>0</v>
      </c>
      <c r="AO24" s="14">
        <v>0</v>
      </c>
      <c r="AP24" s="14">
        <v>0</v>
      </c>
      <c r="AQ24" s="14">
        <v>0</v>
      </c>
      <c r="AR24" s="14">
        <v>0</v>
      </c>
      <c r="AS24" s="14">
        <v>0</v>
      </c>
      <c r="AT24" s="14">
        <v>0</v>
      </c>
      <c r="AU24" s="14">
        <v>0</v>
      </c>
    </row>
    <row r="25" spans="1:47" x14ac:dyDescent="0.35">
      <c r="A25" s="14" t="s">
        <v>101</v>
      </c>
      <c r="B25" s="14">
        <v>0</v>
      </c>
      <c r="C25" s="14">
        <v>0</v>
      </c>
      <c r="D25" s="14">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c r="AI25" s="14">
        <v>0</v>
      </c>
      <c r="AJ25" s="14">
        <v>0</v>
      </c>
      <c r="AK25" s="14">
        <v>0</v>
      </c>
      <c r="AL25" s="14">
        <v>0</v>
      </c>
      <c r="AM25" s="14">
        <v>0</v>
      </c>
      <c r="AN25" s="14">
        <v>0</v>
      </c>
      <c r="AO25" s="14">
        <v>0</v>
      </c>
      <c r="AP25" s="14">
        <v>0</v>
      </c>
      <c r="AQ25" s="14">
        <v>0</v>
      </c>
      <c r="AR25" s="14">
        <v>0</v>
      </c>
      <c r="AS25" s="14">
        <v>0</v>
      </c>
      <c r="AT25" s="14">
        <v>0</v>
      </c>
      <c r="AU25" s="14">
        <v>0</v>
      </c>
    </row>
    <row r="26" spans="1:47" x14ac:dyDescent="0.35">
      <c r="A26" s="14" t="s">
        <v>102</v>
      </c>
      <c r="B26" s="14">
        <v>131.5</v>
      </c>
      <c r="C26" s="14">
        <v>131.5</v>
      </c>
      <c r="D26" s="14">
        <v>131.5</v>
      </c>
      <c r="E26" s="14">
        <v>131.5</v>
      </c>
      <c r="F26" s="14">
        <v>131.5</v>
      </c>
      <c r="G26" s="14">
        <v>131.5</v>
      </c>
      <c r="H26" s="14">
        <v>131.5</v>
      </c>
      <c r="I26" s="14">
        <v>131.5</v>
      </c>
      <c r="J26" s="14">
        <v>131.5</v>
      </c>
      <c r="K26" s="14">
        <v>131.5</v>
      </c>
      <c r="L26" s="14">
        <v>131.5</v>
      </c>
      <c r="M26" s="14">
        <v>131.5</v>
      </c>
      <c r="N26" s="14">
        <v>131.5</v>
      </c>
      <c r="O26" s="14">
        <v>251.5</v>
      </c>
      <c r="P26" s="14">
        <v>251.5</v>
      </c>
      <c r="Q26" s="14">
        <v>251.5</v>
      </c>
      <c r="R26" s="14">
        <v>251.5</v>
      </c>
      <c r="S26" s="14">
        <v>251.5</v>
      </c>
      <c r="T26" s="14">
        <v>251.5</v>
      </c>
      <c r="U26" s="14">
        <v>251.5</v>
      </c>
      <c r="V26" s="14">
        <v>251.5</v>
      </c>
      <c r="W26" s="14">
        <v>251.5</v>
      </c>
      <c r="X26" s="14">
        <v>251.5</v>
      </c>
      <c r="Y26" s="14">
        <v>311.5</v>
      </c>
      <c r="Z26" s="14">
        <v>311.5</v>
      </c>
      <c r="AA26" s="14">
        <v>311.5</v>
      </c>
      <c r="AB26" s="14">
        <v>311.5</v>
      </c>
      <c r="AC26" s="14">
        <v>311.5</v>
      </c>
      <c r="AD26" s="14">
        <v>311.5</v>
      </c>
      <c r="AE26" s="14">
        <v>311.5</v>
      </c>
      <c r="AF26" s="14">
        <v>311.5</v>
      </c>
      <c r="AG26" s="14">
        <v>311.5</v>
      </c>
      <c r="AH26" s="14">
        <v>311.5</v>
      </c>
      <c r="AI26" s="14">
        <v>311.5</v>
      </c>
      <c r="AJ26" s="14">
        <v>311.5</v>
      </c>
      <c r="AK26" s="14">
        <v>311.5</v>
      </c>
      <c r="AL26" s="14">
        <v>311.5</v>
      </c>
      <c r="AM26" s="14">
        <v>311.5</v>
      </c>
      <c r="AN26" s="14">
        <v>311.5</v>
      </c>
      <c r="AO26" s="14">
        <v>311.5</v>
      </c>
      <c r="AP26" s="14">
        <v>311.5</v>
      </c>
      <c r="AQ26" s="14">
        <v>311.5</v>
      </c>
      <c r="AR26" s="14">
        <v>311.5</v>
      </c>
      <c r="AS26" s="14">
        <v>311.5</v>
      </c>
      <c r="AT26" s="14">
        <v>311.5</v>
      </c>
      <c r="AU26" s="14">
        <v>311.5</v>
      </c>
    </row>
    <row r="27" spans="1:47" x14ac:dyDescent="0.35">
      <c r="A27" s="14" t="s">
        <v>103</v>
      </c>
      <c r="B27" s="14">
        <v>783.7</v>
      </c>
      <c r="C27" s="14">
        <v>783.7</v>
      </c>
      <c r="D27" s="14">
        <v>783.7</v>
      </c>
      <c r="E27" s="14">
        <v>783.7</v>
      </c>
      <c r="F27" s="14">
        <v>722.29</v>
      </c>
      <c r="G27" s="14">
        <v>722.29</v>
      </c>
      <c r="H27" s="14">
        <v>722.29</v>
      </c>
      <c r="I27" s="14">
        <v>722.29</v>
      </c>
      <c r="J27" s="14">
        <v>722.29</v>
      </c>
      <c r="K27" s="14">
        <v>736.99</v>
      </c>
      <c r="L27" s="14">
        <v>736.99</v>
      </c>
      <c r="M27" s="14">
        <v>736.99</v>
      </c>
      <c r="N27" s="14">
        <v>722.84</v>
      </c>
      <c r="O27" s="14">
        <v>722.84</v>
      </c>
      <c r="P27" s="14">
        <v>722.84</v>
      </c>
      <c r="Q27" s="14">
        <v>722.84</v>
      </c>
      <c r="R27" s="14">
        <v>722.84</v>
      </c>
      <c r="S27" s="14">
        <v>232.84</v>
      </c>
      <c r="T27" s="14">
        <v>232.84</v>
      </c>
      <c r="U27" s="14">
        <v>232.84</v>
      </c>
      <c r="V27" s="14">
        <v>232.84</v>
      </c>
      <c r="W27" s="14">
        <v>232.84</v>
      </c>
      <c r="X27" s="14">
        <v>232.84</v>
      </c>
      <c r="Y27" s="14">
        <v>232.84</v>
      </c>
      <c r="Z27" s="14">
        <v>232.84</v>
      </c>
      <c r="AA27" s="14">
        <v>232.84</v>
      </c>
      <c r="AB27" s="14">
        <v>232.84</v>
      </c>
      <c r="AC27" s="14">
        <v>232.84</v>
      </c>
      <c r="AD27" s="14">
        <v>232.84</v>
      </c>
      <c r="AE27" s="14">
        <v>232.84</v>
      </c>
      <c r="AF27" s="14">
        <v>232.84</v>
      </c>
      <c r="AG27" s="14">
        <v>232.84</v>
      </c>
      <c r="AH27" s="14">
        <v>232.84</v>
      </c>
      <c r="AI27" s="14">
        <v>232.84</v>
      </c>
      <c r="AJ27" s="14">
        <v>232.84</v>
      </c>
      <c r="AK27" s="14">
        <v>232.84</v>
      </c>
      <c r="AL27" s="14">
        <v>232.84</v>
      </c>
      <c r="AM27" s="14">
        <v>232.84</v>
      </c>
      <c r="AN27" s="14">
        <v>232.84</v>
      </c>
      <c r="AO27" s="14">
        <v>232.84</v>
      </c>
      <c r="AP27" s="14">
        <v>232.84</v>
      </c>
      <c r="AQ27" s="14">
        <v>232.84</v>
      </c>
      <c r="AR27" s="14">
        <v>232.84</v>
      </c>
      <c r="AS27" s="14">
        <v>232.84</v>
      </c>
      <c r="AT27" s="14">
        <v>232.84</v>
      </c>
      <c r="AU27" s="14">
        <v>232.84</v>
      </c>
    </row>
    <row r="29" spans="1:47" ht="18.5" x14ac:dyDescent="0.45">
      <c r="A29" s="15" t="s">
        <v>105</v>
      </c>
    </row>
    <row r="30" spans="1:47" x14ac:dyDescent="0.35">
      <c r="A30" s="14" t="s">
        <v>49</v>
      </c>
      <c r="B30" s="14" t="s">
        <v>50</v>
      </c>
      <c r="C30" s="14" t="s">
        <v>51</v>
      </c>
      <c r="D30" s="14" t="s">
        <v>52</v>
      </c>
      <c r="E30" s="14" t="s">
        <v>53</v>
      </c>
      <c r="F30" s="14" t="s">
        <v>54</v>
      </c>
      <c r="G30" s="14" t="s">
        <v>55</v>
      </c>
      <c r="H30" s="14" t="s">
        <v>56</v>
      </c>
      <c r="I30" s="14" t="s">
        <v>57</v>
      </c>
      <c r="J30" s="14" t="s">
        <v>58</v>
      </c>
      <c r="K30" s="14" t="s">
        <v>59</v>
      </c>
      <c r="L30" s="14" t="s">
        <v>60</v>
      </c>
      <c r="M30" s="14" t="s">
        <v>61</v>
      </c>
      <c r="N30" s="14" t="s">
        <v>62</v>
      </c>
      <c r="O30" s="14" t="s">
        <v>63</v>
      </c>
      <c r="P30" s="14" t="s">
        <v>64</v>
      </c>
      <c r="Q30" s="14" t="s">
        <v>65</v>
      </c>
      <c r="R30" s="14" t="s">
        <v>66</v>
      </c>
      <c r="S30" s="14" t="s">
        <v>67</v>
      </c>
      <c r="T30" s="14" t="s">
        <v>68</v>
      </c>
      <c r="U30" s="14" t="s">
        <v>69</v>
      </c>
      <c r="V30" s="14" t="s">
        <v>70</v>
      </c>
      <c r="W30" s="14" t="s">
        <v>71</v>
      </c>
      <c r="X30" s="14" t="s">
        <v>72</v>
      </c>
      <c r="Y30" s="14" t="s">
        <v>73</v>
      </c>
      <c r="Z30" s="14" t="s">
        <v>74</v>
      </c>
      <c r="AA30" s="14" t="s">
        <v>75</v>
      </c>
      <c r="AB30" s="14" t="s">
        <v>76</v>
      </c>
      <c r="AC30" s="14" t="s">
        <v>77</v>
      </c>
      <c r="AD30" s="14" t="s">
        <v>78</v>
      </c>
      <c r="AE30" s="14" t="s">
        <v>79</v>
      </c>
      <c r="AF30" s="14" t="s">
        <v>80</v>
      </c>
      <c r="AG30" s="14" t="s">
        <v>81</v>
      </c>
      <c r="AH30" s="14" t="s">
        <v>82</v>
      </c>
      <c r="AI30" s="14" t="s">
        <v>83</v>
      </c>
      <c r="AJ30" s="14" t="s">
        <v>84</v>
      </c>
      <c r="AK30" s="14" t="s">
        <v>85</v>
      </c>
      <c r="AL30" s="14" t="s">
        <v>86</v>
      </c>
      <c r="AM30" s="14" t="s">
        <v>87</v>
      </c>
      <c r="AN30" s="14" t="s">
        <v>88</v>
      </c>
      <c r="AO30" s="14" t="s">
        <v>89</v>
      </c>
      <c r="AP30" s="14" t="s">
        <v>90</v>
      </c>
      <c r="AQ30" s="14" t="s">
        <v>91</v>
      </c>
      <c r="AR30" s="14" t="s">
        <v>92</v>
      </c>
      <c r="AS30" s="14" t="s">
        <v>93</v>
      </c>
      <c r="AT30" s="14" t="s">
        <v>94</v>
      </c>
      <c r="AU30" s="14" t="s">
        <v>95</v>
      </c>
    </row>
    <row r="31" spans="1:47" x14ac:dyDescent="0.35">
      <c r="A31" s="14" t="s">
        <v>96</v>
      </c>
      <c r="B31" s="14">
        <v>0</v>
      </c>
      <c r="C31" s="14">
        <v>0</v>
      </c>
      <c r="D31" s="14">
        <v>0</v>
      </c>
      <c r="E31" s="14">
        <v>0</v>
      </c>
      <c r="F31" s="14">
        <v>0</v>
      </c>
      <c r="G31" s="14">
        <v>0</v>
      </c>
      <c r="H31" s="14">
        <v>0</v>
      </c>
      <c r="I31" s="14">
        <v>0</v>
      </c>
      <c r="J31" s="14">
        <v>0</v>
      </c>
      <c r="K31" s="14">
        <v>0</v>
      </c>
      <c r="L31" s="14">
        <v>0</v>
      </c>
      <c r="M31" s="14">
        <v>0</v>
      </c>
      <c r="N31" s="14">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row>
    <row r="32" spans="1:47" x14ac:dyDescent="0.35">
      <c r="A32" s="14" t="s">
        <v>97</v>
      </c>
      <c r="B32" s="14">
        <v>13</v>
      </c>
      <c r="C32" s="14">
        <v>13</v>
      </c>
      <c r="D32" s="14">
        <v>72</v>
      </c>
      <c r="E32" s="14">
        <v>72</v>
      </c>
      <c r="F32" s="14">
        <v>151</v>
      </c>
      <c r="G32" s="14">
        <v>163</v>
      </c>
      <c r="H32" s="14">
        <v>163</v>
      </c>
      <c r="I32" s="14">
        <v>163</v>
      </c>
      <c r="J32" s="14">
        <v>173</v>
      </c>
      <c r="K32" s="14">
        <v>202.98</v>
      </c>
      <c r="L32" s="14">
        <v>203.28</v>
      </c>
      <c r="M32" s="14">
        <v>203.28</v>
      </c>
      <c r="N32" s="14">
        <v>203.28</v>
      </c>
      <c r="O32" s="14">
        <v>203.28</v>
      </c>
      <c r="P32" s="14">
        <v>203.28</v>
      </c>
      <c r="Q32" s="14">
        <v>203.28</v>
      </c>
      <c r="R32" s="14">
        <v>233.28</v>
      </c>
      <c r="S32" s="14">
        <v>233.28</v>
      </c>
      <c r="T32" s="14">
        <v>235.29</v>
      </c>
      <c r="U32" s="14">
        <v>237.52</v>
      </c>
      <c r="V32" s="14">
        <v>269.86</v>
      </c>
      <c r="W32" s="14">
        <v>272.29000000000002</v>
      </c>
      <c r="X32" s="14">
        <v>274.77</v>
      </c>
      <c r="Y32" s="14">
        <v>277.31</v>
      </c>
      <c r="Z32" s="14">
        <v>279.91000000000003</v>
      </c>
      <c r="AA32" s="14">
        <v>312.56</v>
      </c>
      <c r="AB32" s="14">
        <v>315.27</v>
      </c>
      <c r="AC32" s="14">
        <v>318.04000000000002</v>
      </c>
      <c r="AD32" s="14">
        <v>320.86</v>
      </c>
      <c r="AE32" s="14">
        <v>323.75</v>
      </c>
      <c r="AF32" s="14">
        <v>326.7</v>
      </c>
      <c r="AG32" s="14">
        <v>329.71</v>
      </c>
      <c r="AH32" s="14">
        <v>332.78</v>
      </c>
      <c r="AI32" s="14">
        <v>335.93</v>
      </c>
      <c r="AJ32" s="14">
        <v>339.12</v>
      </c>
      <c r="AK32" s="14">
        <v>342.38</v>
      </c>
      <c r="AL32" s="14">
        <v>345.7</v>
      </c>
      <c r="AM32" s="14">
        <v>349.08</v>
      </c>
      <c r="AN32" s="14">
        <v>352.52</v>
      </c>
      <c r="AO32" s="14">
        <v>356.03</v>
      </c>
      <c r="AP32" s="14">
        <v>359.57</v>
      </c>
      <c r="AQ32" s="14">
        <v>363.12</v>
      </c>
      <c r="AR32" s="14">
        <v>366.73</v>
      </c>
      <c r="AS32" s="14">
        <v>370.38</v>
      </c>
      <c r="AT32" s="14">
        <v>374.05</v>
      </c>
      <c r="AU32" s="14">
        <v>377.95</v>
      </c>
    </row>
    <row r="33" spans="1:47" x14ac:dyDescent="0.35">
      <c r="A33" s="14" t="s">
        <v>98</v>
      </c>
      <c r="B33" s="14">
        <v>2.1</v>
      </c>
      <c r="C33" s="14">
        <v>2.1</v>
      </c>
      <c r="D33" s="14">
        <v>2.1</v>
      </c>
      <c r="E33" s="14">
        <v>2.1</v>
      </c>
      <c r="F33" s="14">
        <v>2.1</v>
      </c>
      <c r="G33" s="14">
        <v>2.1</v>
      </c>
      <c r="H33" s="14">
        <v>2.1</v>
      </c>
      <c r="I33" s="14">
        <v>2.1</v>
      </c>
      <c r="J33" s="14">
        <v>2.1</v>
      </c>
      <c r="K33" s="14">
        <v>2.1</v>
      </c>
      <c r="L33" s="14">
        <v>2.1</v>
      </c>
      <c r="M33" s="14">
        <v>2.1</v>
      </c>
      <c r="N33" s="14">
        <v>2.1</v>
      </c>
      <c r="O33" s="14">
        <v>2.1</v>
      </c>
      <c r="P33" s="14">
        <v>2.1</v>
      </c>
      <c r="Q33" s="14">
        <v>2.1</v>
      </c>
      <c r="R33" s="14">
        <v>2.1</v>
      </c>
      <c r="S33" s="14">
        <v>2.1</v>
      </c>
      <c r="T33" s="14">
        <v>2.1</v>
      </c>
      <c r="U33" s="14">
        <v>2.19</v>
      </c>
      <c r="V33" s="14">
        <v>2.19</v>
      </c>
      <c r="W33" s="14">
        <v>2.19</v>
      </c>
      <c r="X33" s="14">
        <v>2.19</v>
      </c>
      <c r="Y33" s="14">
        <v>2.19</v>
      </c>
      <c r="Z33" s="14">
        <v>2.19</v>
      </c>
      <c r="AA33" s="14">
        <v>2.19</v>
      </c>
      <c r="AB33" s="14">
        <v>2.19</v>
      </c>
      <c r="AC33" s="14">
        <v>2.19</v>
      </c>
      <c r="AD33" s="14">
        <v>2.19</v>
      </c>
      <c r="AE33" s="14">
        <v>2.19</v>
      </c>
      <c r="AF33" s="14">
        <v>2.19</v>
      </c>
      <c r="AG33" s="14">
        <v>2.33</v>
      </c>
      <c r="AH33" s="14">
        <v>2.33</v>
      </c>
      <c r="AI33" s="14">
        <v>2.33</v>
      </c>
      <c r="AJ33" s="14">
        <v>2.33</v>
      </c>
      <c r="AK33" s="14">
        <v>2.48</v>
      </c>
      <c r="AL33" s="14">
        <v>2.48</v>
      </c>
      <c r="AM33" s="14">
        <v>2.48</v>
      </c>
      <c r="AN33" s="14">
        <v>2.48</v>
      </c>
      <c r="AO33" s="14">
        <v>2.48</v>
      </c>
      <c r="AP33" s="14">
        <v>2.48</v>
      </c>
      <c r="AQ33" s="14">
        <v>2.66</v>
      </c>
      <c r="AR33" s="14">
        <v>2.84</v>
      </c>
      <c r="AS33" s="14">
        <v>3.02</v>
      </c>
      <c r="AT33" s="14">
        <v>3.2</v>
      </c>
      <c r="AU33" s="14">
        <v>3.4</v>
      </c>
    </row>
    <row r="34" spans="1:47" x14ac:dyDescent="0.35">
      <c r="A34" s="14" t="s">
        <v>99</v>
      </c>
      <c r="B34" s="14">
        <v>0</v>
      </c>
      <c r="C34" s="14">
        <v>0</v>
      </c>
      <c r="D34" s="14">
        <v>0</v>
      </c>
      <c r="E34" s="14">
        <v>0</v>
      </c>
      <c r="F34" s="14">
        <v>0</v>
      </c>
      <c r="G34" s="14">
        <v>0</v>
      </c>
      <c r="H34" s="14">
        <v>0</v>
      </c>
      <c r="I34" s="14">
        <v>0</v>
      </c>
      <c r="J34" s="14">
        <v>0</v>
      </c>
      <c r="K34" s="14">
        <v>0</v>
      </c>
      <c r="L34" s="14">
        <v>0</v>
      </c>
      <c r="M34" s="14">
        <v>0</v>
      </c>
      <c r="N34" s="14">
        <v>0</v>
      </c>
      <c r="O34" s="14">
        <v>0</v>
      </c>
      <c r="P34" s="14">
        <v>0</v>
      </c>
      <c r="Q34" s="14">
        <v>0</v>
      </c>
      <c r="R34" s="14">
        <v>0</v>
      </c>
      <c r="S34" s="14">
        <v>2.0099999999999998</v>
      </c>
      <c r="T34" s="14">
        <v>2.0099999999999998</v>
      </c>
      <c r="U34" s="14">
        <v>4.3499999999999996</v>
      </c>
      <c r="V34" s="14">
        <v>6.78</v>
      </c>
      <c r="W34" s="14">
        <v>9.26</v>
      </c>
      <c r="X34" s="14">
        <v>11.8</v>
      </c>
      <c r="Y34" s="14">
        <v>14.4</v>
      </c>
      <c r="Z34" s="14">
        <v>17.05</v>
      </c>
      <c r="AA34" s="14">
        <v>19.760000000000002</v>
      </c>
      <c r="AB34" s="14">
        <v>22.53</v>
      </c>
      <c r="AC34" s="14">
        <v>25.35</v>
      </c>
      <c r="AD34" s="14">
        <v>28.24</v>
      </c>
      <c r="AE34" s="14">
        <v>31.19</v>
      </c>
      <c r="AF34" s="14">
        <v>34.200000000000003</v>
      </c>
      <c r="AG34" s="14">
        <v>37.270000000000003</v>
      </c>
      <c r="AH34" s="14">
        <v>40.42</v>
      </c>
      <c r="AI34" s="14">
        <v>43.61</v>
      </c>
      <c r="AJ34" s="14">
        <v>46.87</v>
      </c>
      <c r="AK34" s="14">
        <v>50.19</v>
      </c>
      <c r="AL34" s="14">
        <v>53.57</v>
      </c>
      <c r="AM34" s="14">
        <v>57.01</v>
      </c>
      <c r="AN34" s="14">
        <v>60.52</v>
      </c>
      <c r="AO34" s="14">
        <v>64.06</v>
      </c>
      <c r="AP34" s="14">
        <v>67.61</v>
      </c>
      <c r="AQ34" s="14">
        <v>71.22</v>
      </c>
      <c r="AR34" s="14">
        <v>74.87</v>
      </c>
      <c r="AS34" s="14">
        <v>78.540000000000006</v>
      </c>
      <c r="AT34" s="14">
        <v>82.27</v>
      </c>
      <c r="AU34" s="14">
        <v>86.17</v>
      </c>
    </row>
    <row r="35" spans="1:47" x14ac:dyDescent="0.35">
      <c r="A35" s="14" t="s">
        <v>100</v>
      </c>
      <c r="B35" s="14">
        <v>0</v>
      </c>
      <c r="C35" s="14">
        <v>0</v>
      </c>
      <c r="D35" s="14">
        <v>0</v>
      </c>
      <c r="E35" s="14">
        <v>0</v>
      </c>
      <c r="F35" s="14">
        <v>0</v>
      </c>
      <c r="G35" s="14">
        <v>0</v>
      </c>
      <c r="H35" s="14">
        <v>0</v>
      </c>
      <c r="I35" s="14">
        <v>0</v>
      </c>
      <c r="J35" s="14">
        <v>0</v>
      </c>
      <c r="K35" s="14">
        <v>0</v>
      </c>
      <c r="L35" s="14">
        <v>0</v>
      </c>
      <c r="M35" s="14">
        <v>0</v>
      </c>
      <c r="N35" s="14">
        <v>0</v>
      </c>
      <c r="O35" s="14">
        <v>0</v>
      </c>
      <c r="P35" s="14">
        <v>0</v>
      </c>
      <c r="Q35" s="14">
        <v>0</v>
      </c>
      <c r="R35" s="14">
        <v>0</v>
      </c>
      <c r="S35" s="14">
        <v>0</v>
      </c>
      <c r="T35" s="14">
        <v>0</v>
      </c>
      <c r="U35" s="14">
        <v>0</v>
      </c>
      <c r="V35" s="14">
        <v>0</v>
      </c>
      <c r="W35" s="14">
        <v>0</v>
      </c>
      <c r="X35" s="14">
        <v>0</v>
      </c>
      <c r="Y35" s="14">
        <v>0</v>
      </c>
      <c r="Z35" s="14">
        <v>0</v>
      </c>
      <c r="AA35" s="14">
        <v>0</v>
      </c>
      <c r="AB35" s="14">
        <v>0</v>
      </c>
      <c r="AC35" s="14">
        <v>0</v>
      </c>
      <c r="AD35" s="14">
        <v>0</v>
      </c>
      <c r="AE35" s="14">
        <v>0</v>
      </c>
      <c r="AF35" s="14">
        <v>0</v>
      </c>
      <c r="AG35" s="14">
        <v>0</v>
      </c>
      <c r="AH35" s="14">
        <v>0</v>
      </c>
      <c r="AI35" s="14">
        <v>0</v>
      </c>
      <c r="AJ35" s="14">
        <v>0</v>
      </c>
      <c r="AK35" s="14">
        <v>0</v>
      </c>
      <c r="AL35" s="14">
        <v>0</v>
      </c>
      <c r="AM35" s="14">
        <v>0</v>
      </c>
      <c r="AN35" s="14">
        <v>0</v>
      </c>
      <c r="AO35" s="14">
        <v>0</v>
      </c>
      <c r="AP35" s="14">
        <v>0</v>
      </c>
      <c r="AQ35" s="14">
        <v>0</v>
      </c>
      <c r="AR35" s="14">
        <v>0</v>
      </c>
      <c r="AS35" s="14">
        <v>0</v>
      </c>
      <c r="AT35" s="14">
        <v>0</v>
      </c>
      <c r="AU35" s="14">
        <v>0</v>
      </c>
    </row>
    <row r="36" spans="1:47" x14ac:dyDescent="0.35">
      <c r="A36" s="14" t="s">
        <v>101</v>
      </c>
      <c r="B36" s="14">
        <v>0</v>
      </c>
      <c r="C36" s="14">
        <v>0</v>
      </c>
      <c r="D36" s="14">
        <v>0</v>
      </c>
      <c r="E36" s="14">
        <v>0</v>
      </c>
      <c r="F36" s="14">
        <v>0</v>
      </c>
      <c r="G36" s="14">
        <v>0</v>
      </c>
      <c r="H36" s="14">
        <v>0</v>
      </c>
      <c r="I36" s="14">
        <v>0</v>
      </c>
      <c r="J36" s="14">
        <v>0</v>
      </c>
      <c r="K36" s="14">
        <v>0</v>
      </c>
      <c r="L36" s="14">
        <v>0</v>
      </c>
      <c r="M36" s="14">
        <v>0</v>
      </c>
      <c r="N36" s="14">
        <v>0</v>
      </c>
      <c r="O36" s="14">
        <v>0</v>
      </c>
      <c r="P36" s="14">
        <v>0</v>
      </c>
      <c r="Q36" s="14">
        <v>0</v>
      </c>
      <c r="R36" s="14">
        <v>0</v>
      </c>
      <c r="S36" s="14">
        <v>0</v>
      </c>
      <c r="T36" s="14">
        <v>0</v>
      </c>
      <c r="U36" s="14">
        <v>0</v>
      </c>
      <c r="V36" s="14">
        <v>0</v>
      </c>
      <c r="W36" s="14">
        <v>0</v>
      </c>
      <c r="X36" s="14">
        <v>0</v>
      </c>
      <c r="Y36" s="14">
        <v>0</v>
      </c>
      <c r="Z36" s="14">
        <v>0</v>
      </c>
      <c r="AA36" s="14">
        <v>0</v>
      </c>
      <c r="AB36" s="14">
        <v>0</v>
      </c>
      <c r="AC36" s="14">
        <v>0</v>
      </c>
      <c r="AD36" s="14">
        <v>0</v>
      </c>
      <c r="AE36" s="14">
        <v>0</v>
      </c>
      <c r="AF36" s="14">
        <v>0</v>
      </c>
      <c r="AG36" s="14">
        <v>0</v>
      </c>
      <c r="AH36" s="14">
        <v>0</v>
      </c>
      <c r="AI36" s="14">
        <v>0</v>
      </c>
      <c r="AJ36" s="14">
        <v>0</v>
      </c>
      <c r="AK36" s="14">
        <v>0</v>
      </c>
      <c r="AL36" s="14">
        <v>0</v>
      </c>
      <c r="AM36" s="14">
        <v>0</v>
      </c>
      <c r="AN36" s="14">
        <v>0</v>
      </c>
      <c r="AO36" s="14">
        <v>0</v>
      </c>
      <c r="AP36" s="14">
        <v>0</v>
      </c>
      <c r="AQ36" s="14">
        <v>0</v>
      </c>
      <c r="AR36" s="14">
        <v>0</v>
      </c>
      <c r="AS36" s="14">
        <v>0</v>
      </c>
      <c r="AT36" s="14">
        <v>0</v>
      </c>
      <c r="AU36" s="14">
        <v>0</v>
      </c>
    </row>
    <row r="37" spans="1:47" x14ac:dyDescent="0.35">
      <c r="A37" s="14" t="s">
        <v>102</v>
      </c>
      <c r="B37" s="14">
        <v>0</v>
      </c>
      <c r="C37" s="14">
        <v>0</v>
      </c>
      <c r="D37" s="14">
        <v>0</v>
      </c>
      <c r="E37" s="14">
        <v>0</v>
      </c>
      <c r="F37" s="14">
        <v>0</v>
      </c>
      <c r="G37" s="14">
        <v>0</v>
      </c>
      <c r="H37" s="14">
        <v>0</v>
      </c>
      <c r="I37" s="14">
        <v>0</v>
      </c>
      <c r="J37" s="14">
        <v>0</v>
      </c>
      <c r="K37" s="14">
        <v>0</v>
      </c>
      <c r="L37" s="14">
        <v>0</v>
      </c>
      <c r="M37" s="14">
        <v>0</v>
      </c>
      <c r="N37" s="14">
        <v>0</v>
      </c>
      <c r="O37" s="14">
        <v>0</v>
      </c>
      <c r="P37" s="14">
        <v>0</v>
      </c>
      <c r="Q37" s="14">
        <v>0</v>
      </c>
      <c r="R37" s="14">
        <v>0</v>
      </c>
      <c r="S37" s="14">
        <v>0</v>
      </c>
      <c r="T37" s="14">
        <v>0</v>
      </c>
      <c r="U37" s="14">
        <v>0</v>
      </c>
      <c r="V37" s="14">
        <v>0</v>
      </c>
      <c r="W37" s="14">
        <v>0</v>
      </c>
      <c r="X37" s="14">
        <v>0</v>
      </c>
      <c r="Y37" s="14">
        <v>0</v>
      </c>
      <c r="Z37" s="14">
        <v>0</v>
      </c>
      <c r="AA37" s="14">
        <v>0</v>
      </c>
      <c r="AB37" s="14">
        <v>0</v>
      </c>
      <c r="AC37" s="14">
        <v>0</v>
      </c>
      <c r="AD37" s="14">
        <v>0</v>
      </c>
      <c r="AE37" s="14">
        <v>0</v>
      </c>
      <c r="AF37" s="14">
        <v>0</v>
      </c>
      <c r="AG37" s="14">
        <v>0</v>
      </c>
      <c r="AH37" s="14">
        <v>0</v>
      </c>
      <c r="AI37" s="14">
        <v>0</v>
      </c>
      <c r="AJ37" s="14">
        <v>0</v>
      </c>
      <c r="AK37" s="14">
        <v>0</v>
      </c>
      <c r="AL37" s="14">
        <v>0</v>
      </c>
      <c r="AM37" s="14">
        <v>0</v>
      </c>
      <c r="AN37" s="14">
        <v>0</v>
      </c>
      <c r="AO37" s="14">
        <v>0</v>
      </c>
      <c r="AP37" s="14">
        <v>0</v>
      </c>
      <c r="AQ37" s="14">
        <v>0</v>
      </c>
      <c r="AR37" s="14">
        <v>0</v>
      </c>
      <c r="AS37" s="14">
        <v>0</v>
      </c>
      <c r="AT37" s="14">
        <v>0</v>
      </c>
      <c r="AU37" s="14">
        <v>0</v>
      </c>
    </row>
    <row r="38" spans="1:47" x14ac:dyDescent="0.35">
      <c r="A38" s="14" t="s">
        <v>103</v>
      </c>
      <c r="B38" s="14">
        <v>160.5</v>
      </c>
      <c r="C38" s="14">
        <v>160.5</v>
      </c>
      <c r="D38" s="14">
        <v>160.5</v>
      </c>
      <c r="E38" s="14">
        <v>160.44999999999999</v>
      </c>
      <c r="F38" s="14">
        <v>160</v>
      </c>
      <c r="G38" s="14">
        <v>160.44999999999999</v>
      </c>
      <c r="H38" s="14">
        <v>160.44999999999999</v>
      </c>
      <c r="I38" s="14">
        <v>160.44999999999999</v>
      </c>
      <c r="J38" s="14">
        <v>160.44999999999999</v>
      </c>
      <c r="K38" s="14">
        <v>160.44999999999999</v>
      </c>
      <c r="L38" s="14">
        <v>160.44999999999999</v>
      </c>
      <c r="M38" s="14">
        <v>160.44999999999999</v>
      </c>
      <c r="N38" s="14">
        <v>160.44999999999999</v>
      </c>
      <c r="O38" s="14">
        <v>170.45</v>
      </c>
      <c r="P38" s="14">
        <v>170.45</v>
      </c>
      <c r="Q38" s="14">
        <v>170.45</v>
      </c>
      <c r="R38" s="14">
        <v>170.45</v>
      </c>
      <c r="S38" s="14">
        <v>170.45</v>
      </c>
      <c r="T38" s="14">
        <v>170.45</v>
      </c>
      <c r="U38" s="14">
        <v>170.45</v>
      </c>
      <c r="V38" s="14">
        <v>170.45</v>
      </c>
      <c r="W38" s="14">
        <v>170.45</v>
      </c>
      <c r="X38" s="14">
        <v>170.45</v>
      </c>
      <c r="Y38" s="14">
        <v>170.45</v>
      </c>
      <c r="Z38" s="14">
        <v>170.45</v>
      </c>
      <c r="AA38" s="14">
        <v>170.45</v>
      </c>
      <c r="AB38" s="14">
        <v>170.45</v>
      </c>
      <c r="AC38" s="14">
        <v>170.45</v>
      </c>
      <c r="AD38" s="14">
        <v>170.45</v>
      </c>
      <c r="AE38" s="14">
        <v>170.45</v>
      </c>
      <c r="AF38" s="14">
        <v>170.45</v>
      </c>
      <c r="AG38" s="14">
        <v>170.45</v>
      </c>
      <c r="AH38" s="14">
        <v>170.45</v>
      </c>
      <c r="AI38" s="14">
        <v>170.45</v>
      </c>
      <c r="AJ38" s="14">
        <v>170.45</v>
      </c>
      <c r="AK38" s="14">
        <v>170.45</v>
      </c>
      <c r="AL38" s="14">
        <v>170.45</v>
      </c>
      <c r="AM38" s="14">
        <v>170.45</v>
      </c>
      <c r="AN38" s="14">
        <v>170.45</v>
      </c>
      <c r="AO38" s="14">
        <v>170.45</v>
      </c>
      <c r="AP38" s="14">
        <v>170.45</v>
      </c>
      <c r="AQ38" s="14">
        <v>170.45</v>
      </c>
      <c r="AR38" s="14">
        <v>170.45</v>
      </c>
      <c r="AS38" s="14">
        <v>170.45</v>
      </c>
      <c r="AT38" s="14">
        <v>170.45</v>
      </c>
      <c r="AU38" s="14">
        <v>170.45</v>
      </c>
    </row>
    <row r="40" spans="1:47" ht="18.5" x14ac:dyDescent="0.45">
      <c r="A40" s="15" t="s">
        <v>106</v>
      </c>
    </row>
    <row r="41" spans="1:47" x14ac:dyDescent="0.35">
      <c r="A41" s="14" t="s">
        <v>49</v>
      </c>
      <c r="B41" s="14" t="s">
        <v>50</v>
      </c>
      <c r="C41" s="14" t="s">
        <v>51</v>
      </c>
      <c r="D41" s="14" t="s">
        <v>52</v>
      </c>
      <c r="E41" s="14" t="s">
        <v>53</v>
      </c>
      <c r="F41" s="14" t="s">
        <v>54</v>
      </c>
      <c r="G41" s="14" t="s">
        <v>55</v>
      </c>
      <c r="H41" s="14" t="s">
        <v>56</v>
      </c>
      <c r="I41" s="14" t="s">
        <v>57</v>
      </c>
      <c r="J41" s="14" t="s">
        <v>58</v>
      </c>
      <c r="K41" s="14" t="s">
        <v>59</v>
      </c>
      <c r="L41" s="14" t="s">
        <v>60</v>
      </c>
      <c r="M41" s="14" t="s">
        <v>61</v>
      </c>
      <c r="N41" s="14" t="s">
        <v>62</v>
      </c>
      <c r="O41" s="14" t="s">
        <v>63</v>
      </c>
      <c r="P41" s="14" t="s">
        <v>64</v>
      </c>
      <c r="Q41" s="14" t="s">
        <v>65</v>
      </c>
      <c r="R41" s="14" t="s">
        <v>66</v>
      </c>
      <c r="S41" s="14" t="s">
        <v>67</v>
      </c>
      <c r="T41" s="14" t="s">
        <v>68</v>
      </c>
      <c r="U41" s="14" t="s">
        <v>69</v>
      </c>
      <c r="V41" s="14" t="s">
        <v>70</v>
      </c>
      <c r="W41" s="14" t="s">
        <v>71</v>
      </c>
      <c r="X41" s="14" t="s">
        <v>72</v>
      </c>
      <c r="Y41" s="14" t="s">
        <v>73</v>
      </c>
      <c r="Z41" s="14" t="s">
        <v>74</v>
      </c>
      <c r="AA41" s="14" t="s">
        <v>75</v>
      </c>
      <c r="AB41" s="14" t="s">
        <v>76</v>
      </c>
      <c r="AC41" s="14" t="s">
        <v>77</v>
      </c>
      <c r="AD41" s="14" t="s">
        <v>78</v>
      </c>
      <c r="AE41" s="14" t="s">
        <v>79</v>
      </c>
      <c r="AF41" s="14" t="s">
        <v>80</v>
      </c>
      <c r="AG41" s="14" t="s">
        <v>81</v>
      </c>
      <c r="AH41" s="14" t="s">
        <v>82</v>
      </c>
      <c r="AI41" s="14" t="s">
        <v>83</v>
      </c>
      <c r="AJ41" s="14" t="s">
        <v>84</v>
      </c>
      <c r="AK41" s="14" t="s">
        <v>85</v>
      </c>
      <c r="AL41" s="14" t="s">
        <v>86</v>
      </c>
      <c r="AM41" s="14" t="s">
        <v>87</v>
      </c>
      <c r="AN41" s="14" t="s">
        <v>88</v>
      </c>
      <c r="AO41" s="14" t="s">
        <v>89</v>
      </c>
      <c r="AP41" s="14" t="s">
        <v>90</v>
      </c>
      <c r="AQ41" s="14" t="s">
        <v>91</v>
      </c>
      <c r="AR41" s="14" t="s">
        <v>92</v>
      </c>
      <c r="AS41" s="14" t="s">
        <v>93</v>
      </c>
      <c r="AT41" s="14" t="s">
        <v>94</v>
      </c>
      <c r="AU41" s="14" t="s">
        <v>95</v>
      </c>
    </row>
    <row r="42" spans="1:47" x14ac:dyDescent="0.35">
      <c r="A42" s="14" t="s">
        <v>96</v>
      </c>
      <c r="B42" s="14">
        <v>389.35</v>
      </c>
      <c r="C42" s="14">
        <v>389.35</v>
      </c>
      <c r="D42" s="14">
        <v>389.35</v>
      </c>
      <c r="E42" s="14">
        <v>389.35</v>
      </c>
      <c r="F42" s="14">
        <v>389.35</v>
      </c>
      <c r="G42" s="14">
        <v>389.35</v>
      </c>
      <c r="H42" s="14">
        <v>389.35</v>
      </c>
      <c r="I42" s="14">
        <v>389.35</v>
      </c>
      <c r="J42" s="14">
        <v>389.35</v>
      </c>
      <c r="K42" s="14">
        <v>376.35</v>
      </c>
      <c r="L42" s="14">
        <v>376.35</v>
      </c>
      <c r="M42" s="14">
        <v>376.35</v>
      </c>
      <c r="N42" s="14">
        <v>376.35</v>
      </c>
      <c r="O42" s="14">
        <v>376.35</v>
      </c>
      <c r="P42" s="14">
        <v>376.35</v>
      </c>
      <c r="Q42" s="14">
        <v>376.35</v>
      </c>
      <c r="R42" s="14">
        <v>376.35</v>
      </c>
      <c r="S42" s="14">
        <v>376.35</v>
      </c>
      <c r="T42" s="14">
        <v>376.35</v>
      </c>
      <c r="U42" s="14">
        <v>376.35</v>
      </c>
      <c r="V42" s="14">
        <v>376.35</v>
      </c>
      <c r="W42" s="14">
        <v>376.35</v>
      </c>
      <c r="X42" s="14">
        <v>376.35</v>
      </c>
      <c r="Y42" s="14">
        <v>376.35</v>
      </c>
      <c r="Z42" s="14">
        <v>376.35</v>
      </c>
      <c r="AA42" s="14">
        <v>376.35</v>
      </c>
      <c r="AB42" s="14">
        <v>376.35</v>
      </c>
      <c r="AC42" s="14">
        <v>376.35</v>
      </c>
      <c r="AD42" s="14">
        <v>376.35</v>
      </c>
      <c r="AE42" s="14">
        <v>389.97</v>
      </c>
      <c r="AF42" s="14">
        <v>389.97</v>
      </c>
      <c r="AG42" s="14">
        <v>405.01</v>
      </c>
      <c r="AH42" s="14">
        <v>405.01</v>
      </c>
      <c r="AI42" s="14">
        <v>405.01</v>
      </c>
      <c r="AJ42" s="14">
        <v>405.01</v>
      </c>
      <c r="AK42" s="14">
        <v>419.67</v>
      </c>
      <c r="AL42" s="14">
        <v>419.67</v>
      </c>
      <c r="AM42" s="14">
        <v>419.67</v>
      </c>
      <c r="AN42" s="14">
        <v>419.67</v>
      </c>
      <c r="AO42" s="14">
        <v>435.96</v>
      </c>
      <c r="AP42" s="14">
        <v>452.31</v>
      </c>
      <c r="AQ42" s="14">
        <v>468.6</v>
      </c>
      <c r="AR42" s="14">
        <v>484.54</v>
      </c>
      <c r="AS42" s="14">
        <v>498.9</v>
      </c>
      <c r="AT42" s="14">
        <v>511.81</v>
      </c>
      <c r="AU42" s="14">
        <v>511.81</v>
      </c>
    </row>
    <row r="43" spans="1:47" x14ac:dyDescent="0.35">
      <c r="A43" s="14" t="s">
        <v>97</v>
      </c>
      <c r="B43" s="14">
        <v>34.700000000000003</v>
      </c>
      <c r="C43" s="14">
        <v>37.1</v>
      </c>
      <c r="D43" s="14">
        <v>42.3</v>
      </c>
      <c r="E43" s="14">
        <v>43.2</v>
      </c>
      <c r="F43" s="14">
        <v>43.2</v>
      </c>
      <c r="G43" s="14">
        <v>122.2</v>
      </c>
      <c r="H43" s="14">
        <v>216.6</v>
      </c>
      <c r="I43" s="14">
        <v>320.2</v>
      </c>
      <c r="J43" s="14">
        <v>326.17</v>
      </c>
      <c r="K43" s="14">
        <v>328.17</v>
      </c>
      <c r="L43" s="14">
        <v>534.16999999999996</v>
      </c>
      <c r="M43" s="14">
        <v>596.4</v>
      </c>
      <c r="N43" s="14">
        <v>615.4</v>
      </c>
      <c r="O43" s="14">
        <v>615.4</v>
      </c>
      <c r="P43" s="14">
        <v>615.4</v>
      </c>
      <c r="Q43" s="14">
        <v>615.4</v>
      </c>
      <c r="R43" s="14">
        <v>615.4</v>
      </c>
      <c r="S43" s="14">
        <v>615.4</v>
      </c>
      <c r="T43" s="14">
        <v>627.41</v>
      </c>
      <c r="U43" s="14">
        <v>627.41</v>
      </c>
      <c r="V43" s="14">
        <v>640.65</v>
      </c>
      <c r="W43" s="14">
        <v>654.16</v>
      </c>
      <c r="X43" s="14">
        <v>667.77</v>
      </c>
      <c r="Y43" s="14">
        <v>681.6</v>
      </c>
      <c r="Z43" s="14">
        <v>695.72</v>
      </c>
      <c r="AA43" s="14">
        <v>709.97</v>
      </c>
      <c r="AB43" s="14">
        <v>724.4</v>
      </c>
      <c r="AC43" s="14">
        <v>738.99</v>
      </c>
      <c r="AD43" s="14">
        <v>753.73</v>
      </c>
      <c r="AE43" s="14">
        <v>768.67</v>
      </c>
      <c r="AF43" s="14">
        <v>783.72</v>
      </c>
      <c r="AG43" s="14">
        <v>799.05</v>
      </c>
      <c r="AH43" s="14">
        <v>814.57</v>
      </c>
      <c r="AI43" s="14">
        <v>830.3</v>
      </c>
      <c r="AJ43" s="14">
        <v>846.14</v>
      </c>
      <c r="AK43" s="14">
        <v>862.19</v>
      </c>
      <c r="AL43" s="14">
        <v>878.33</v>
      </c>
      <c r="AM43" s="14">
        <v>894.58</v>
      </c>
      <c r="AN43" s="14">
        <v>910.86</v>
      </c>
      <c r="AO43" s="14">
        <v>942.5</v>
      </c>
      <c r="AP43" s="14">
        <v>974.32</v>
      </c>
      <c r="AQ43" s="14">
        <v>1006.92</v>
      </c>
      <c r="AR43" s="14">
        <v>1039.56</v>
      </c>
      <c r="AS43" s="14">
        <v>1072.27</v>
      </c>
      <c r="AT43" s="14">
        <v>1105.05</v>
      </c>
      <c r="AU43" s="14">
        <v>1138.45</v>
      </c>
    </row>
    <row r="44" spans="1:47" x14ac:dyDescent="0.35">
      <c r="A44" s="14" t="s">
        <v>98</v>
      </c>
      <c r="B44" s="14">
        <v>68.62</v>
      </c>
      <c r="C44" s="14">
        <v>66.12</v>
      </c>
      <c r="D44" s="14">
        <v>66.12</v>
      </c>
      <c r="E44" s="14">
        <v>66.12</v>
      </c>
      <c r="F44" s="14">
        <v>66.12</v>
      </c>
      <c r="G44" s="14">
        <v>66.12</v>
      </c>
      <c r="H44" s="14">
        <v>66.12</v>
      </c>
      <c r="I44" s="14">
        <v>66.12</v>
      </c>
      <c r="J44" s="14">
        <v>66.12</v>
      </c>
      <c r="K44" s="14">
        <v>112.56</v>
      </c>
      <c r="L44" s="14">
        <v>112.56</v>
      </c>
      <c r="M44" s="14">
        <v>112.56</v>
      </c>
      <c r="N44" s="14">
        <v>112.56</v>
      </c>
      <c r="O44" s="14">
        <v>112.56</v>
      </c>
      <c r="P44" s="14">
        <v>112.56</v>
      </c>
      <c r="Q44" s="14">
        <v>112.56</v>
      </c>
      <c r="R44" s="14">
        <v>112.56</v>
      </c>
      <c r="S44" s="14">
        <v>112.56</v>
      </c>
      <c r="T44" s="14">
        <v>112.56</v>
      </c>
      <c r="U44" s="14">
        <v>112.56</v>
      </c>
      <c r="V44" s="14">
        <v>112.56</v>
      </c>
      <c r="W44" s="14">
        <v>112.56</v>
      </c>
      <c r="X44" s="14">
        <v>112.56</v>
      </c>
      <c r="Y44" s="14">
        <v>112.56</v>
      </c>
      <c r="Z44" s="14">
        <v>112.56</v>
      </c>
      <c r="AA44" s="14">
        <v>112.56</v>
      </c>
      <c r="AB44" s="14">
        <v>112.56</v>
      </c>
      <c r="AC44" s="14">
        <v>112.56</v>
      </c>
      <c r="AD44" s="14">
        <v>112.56</v>
      </c>
      <c r="AE44" s="14">
        <v>112.56</v>
      </c>
      <c r="AF44" s="14">
        <v>112.56</v>
      </c>
      <c r="AG44" s="14">
        <v>112.56</v>
      </c>
      <c r="AH44" s="14">
        <v>112.56</v>
      </c>
      <c r="AI44" s="14">
        <v>112.56</v>
      </c>
      <c r="AJ44" s="14">
        <v>112.56</v>
      </c>
      <c r="AK44" s="14">
        <v>112.56</v>
      </c>
      <c r="AL44" s="14">
        <v>112.56</v>
      </c>
      <c r="AM44" s="14">
        <v>112.56</v>
      </c>
      <c r="AN44" s="14">
        <v>112.56</v>
      </c>
      <c r="AO44" s="14">
        <v>112.56</v>
      </c>
      <c r="AP44" s="14">
        <v>112.56</v>
      </c>
      <c r="AQ44" s="14">
        <v>113.37</v>
      </c>
      <c r="AR44" s="14">
        <v>114.19</v>
      </c>
      <c r="AS44" s="14">
        <v>115.01</v>
      </c>
      <c r="AT44" s="14">
        <v>115.83</v>
      </c>
      <c r="AU44" s="14">
        <v>116.66</v>
      </c>
    </row>
    <row r="45" spans="1:47" x14ac:dyDescent="0.35">
      <c r="A45" s="14" t="s">
        <v>99</v>
      </c>
      <c r="B45" s="14">
        <v>0</v>
      </c>
      <c r="C45" s="14">
        <v>0</v>
      </c>
      <c r="D45" s="14">
        <v>0</v>
      </c>
      <c r="E45" s="14">
        <v>0</v>
      </c>
      <c r="F45" s="14">
        <v>0</v>
      </c>
      <c r="G45" s="14">
        <v>0</v>
      </c>
      <c r="H45" s="14">
        <v>0</v>
      </c>
      <c r="I45" s="14">
        <v>0</v>
      </c>
      <c r="J45" s="14">
        <v>0.37</v>
      </c>
      <c r="K45" s="14">
        <v>0.37</v>
      </c>
      <c r="L45" s="14">
        <v>0.37</v>
      </c>
      <c r="M45" s="14">
        <v>0.37</v>
      </c>
      <c r="N45" s="14">
        <v>0.37</v>
      </c>
      <c r="O45" s="14">
        <v>0.37</v>
      </c>
      <c r="P45" s="14">
        <v>0.37</v>
      </c>
      <c r="Q45" s="14">
        <v>0.37</v>
      </c>
      <c r="R45" s="14">
        <v>0.37</v>
      </c>
      <c r="S45" s="14">
        <v>0.37</v>
      </c>
      <c r="T45" s="14">
        <v>0.37</v>
      </c>
      <c r="U45" s="14">
        <v>0.37</v>
      </c>
      <c r="V45" s="14">
        <v>0.37</v>
      </c>
      <c r="W45" s="14">
        <v>10.37</v>
      </c>
      <c r="X45" s="14">
        <v>20.37</v>
      </c>
      <c r="Y45" s="14">
        <v>20.37</v>
      </c>
      <c r="Z45" s="14">
        <v>30.37</v>
      </c>
      <c r="AA45" s="14">
        <v>40.369999999999997</v>
      </c>
      <c r="AB45" s="14">
        <v>50.37</v>
      </c>
      <c r="AC45" s="14">
        <v>60.37</v>
      </c>
      <c r="AD45" s="14">
        <v>70.37</v>
      </c>
      <c r="AE45" s="14">
        <v>80.37</v>
      </c>
      <c r="AF45" s="14">
        <v>80.37</v>
      </c>
      <c r="AG45" s="14">
        <v>90.37</v>
      </c>
      <c r="AH45" s="14">
        <v>100.37</v>
      </c>
      <c r="AI45" s="14">
        <v>110.37</v>
      </c>
      <c r="AJ45" s="14">
        <v>120.37</v>
      </c>
      <c r="AK45" s="14">
        <v>130.37</v>
      </c>
      <c r="AL45" s="14">
        <v>140.37</v>
      </c>
      <c r="AM45" s="14">
        <v>150.37</v>
      </c>
      <c r="AN45" s="14">
        <v>160.37</v>
      </c>
      <c r="AO45" s="14">
        <v>170.37</v>
      </c>
      <c r="AP45" s="14">
        <v>180.37</v>
      </c>
      <c r="AQ45" s="14">
        <v>190.37</v>
      </c>
      <c r="AR45" s="14">
        <v>200.37</v>
      </c>
      <c r="AS45" s="14">
        <v>210.37</v>
      </c>
      <c r="AT45" s="14">
        <v>220.37</v>
      </c>
      <c r="AU45" s="14">
        <v>230.37</v>
      </c>
    </row>
    <row r="46" spans="1:47" x14ac:dyDescent="0.35">
      <c r="A46" s="14" t="s">
        <v>100</v>
      </c>
      <c r="B46" s="14">
        <v>0</v>
      </c>
      <c r="C46" s="14">
        <v>0</v>
      </c>
      <c r="D46" s="14">
        <v>0</v>
      </c>
      <c r="E46" s="14">
        <v>0</v>
      </c>
      <c r="F46" s="14">
        <v>0</v>
      </c>
      <c r="G46" s="14">
        <v>0</v>
      </c>
      <c r="H46" s="14">
        <v>0</v>
      </c>
      <c r="I46" s="14">
        <v>0</v>
      </c>
      <c r="J46" s="14">
        <v>0</v>
      </c>
      <c r="K46" s="14">
        <v>0</v>
      </c>
      <c r="L46" s="14">
        <v>0</v>
      </c>
      <c r="M46" s="14">
        <v>0</v>
      </c>
      <c r="N46" s="14">
        <v>0</v>
      </c>
      <c r="O46" s="14">
        <v>0</v>
      </c>
      <c r="P46" s="14">
        <v>0</v>
      </c>
      <c r="Q46" s="14">
        <v>0</v>
      </c>
      <c r="R46" s="14">
        <v>0</v>
      </c>
      <c r="S46" s="14">
        <v>0</v>
      </c>
      <c r="T46" s="14">
        <v>0</v>
      </c>
      <c r="U46" s="14">
        <v>0</v>
      </c>
      <c r="V46" s="14">
        <v>0</v>
      </c>
      <c r="W46" s="14">
        <v>0</v>
      </c>
      <c r="X46" s="14">
        <v>0</v>
      </c>
      <c r="Y46" s="14">
        <v>0</v>
      </c>
      <c r="Z46" s="14">
        <v>0</v>
      </c>
      <c r="AA46" s="14">
        <v>0</v>
      </c>
      <c r="AB46" s="14">
        <v>0</v>
      </c>
      <c r="AC46" s="14">
        <v>0</v>
      </c>
      <c r="AD46" s="14">
        <v>0</v>
      </c>
      <c r="AE46" s="14">
        <v>0</v>
      </c>
      <c r="AF46" s="14">
        <v>0</v>
      </c>
      <c r="AG46" s="14">
        <v>0</v>
      </c>
      <c r="AH46" s="14">
        <v>0</v>
      </c>
      <c r="AI46" s="14">
        <v>0</v>
      </c>
      <c r="AJ46" s="14">
        <v>0</v>
      </c>
      <c r="AK46" s="14">
        <v>0</v>
      </c>
      <c r="AL46" s="14">
        <v>0</v>
      </c>
      <c r="AM46" s="14">
        <v>0</v>
      </c>
      <c r="AN46" s="14">
        <v>0</v>
      </c>
      <c r="AO46" s="14">
        <v>0</v>
      </c>
      <c r="AP46" s="14">
        <v>0</v>
      </c>
      <c r="AQ46" s="14">
        <v>0</v>
      </c>
      <c r="AR46" s="14">
        <v>0</v>
      </c>
      <c r="AS46" s="14">
        <v>0</v>
      </c>
      <c r="AT46" s="14">
        <v>0</v>
      </c>
      <c r="AU46" s="14">
        <v>0</v>
      </c>
    </row>
    <row r="47" spans="1:47" x14ac:dyDescent="0.35">
      <c r="A47" s="14" t="s">
        <v>101</v>
      </c>
      <c r="B47" s="14">
        <v>1288</v>
      </c>
      <c r="C47" s="14">
        <v>1288</v>
      </c>
      <c r="D47" s="14">
        <v>1288</v>
      </c>
      <c r="E47" s="14">
        <v>1288</v>
      </c>
      <c r="F47" s="14">
        <v>1288</v>
      </c>
      <c r="G47" s="14">
        <v>1288</v>
      </c>
      <c r="H47" s="14">
        <v>1288</v>
      </c>
      <c r="I47" s="14">
        <v>1288</v>
      </c>
      <c r="J47" s="14">
        <v>1252</v>
      </c>
      <c r="K47" s="14">
        <v>1252</v>
      </c>
      <c r="L47" s="14">
        <v>1252</v>
      </c>
      <c r="M47" s="14">
        <v>1252</v>
      </c>
      <c r="N47" s="14">
        <v>1252</v>
      </c>
      <c r="O47" s="14">
        <v>1252</v>
      </c>
      <c r="P47" s="14">
        <v>1252</v>
      </c>
      <c r="Q47" s="14">
        <v>1097</v>
      </c>
      <c r="R47" s="14">
        <v>1097</v>
      </c>
      <c r="S47" s="14">
        <v>1097</v>
      </c>
      <c r="T47" s="14">
        <v>1097</v>
      </c>
      <c r="U47" s="14">
        <v>1097</v>
      </c>
      <c r="V47" s="14">
        <v>1097</v>
      </c>
      <c r="W47" s="14">
        <v>1097</v>
      </c>
      <c r="X47" s="14">
        <v>1097</v>
      </c>
      <c r="Y47" s="14">
        <v>1097</v>
      </c>
      <c r="Z47" s="14">
        <v>1097</v>
      </c>
      <c r="AA47" s="14">
        <v>1097</v>
      </c>
      <c r="AB47" s="14">
        <v>1097</v>
      </c>
      <c r="AC47" s="14">
        <v>1097</v>
      </c>
      <c r="AD47" s="14">
        <v>1097</v>
      </c>
      <c r="AE47" s="14">
        <v>1097</v>
      </c>
      <c r="AF47" s="14">
        <v>941</v>
      </c>
      <c r="AG47" s="14">
        <v>941</v>
      </c>
      <c r="AH47" s="14">
        <v>941</v>
      </c>
      <c r="AI47" s="14">
        <v>941</v>
      </c>
      <c r="AJ47" s="14">
        <v>786</v>
      </c>
      <c r="AK47" s="14">
        <v>786</v>
      </c>
      <c r="AL47" s="14">
        <v>635</v>
      </c>
      <c r="AM47" s="14">
        <v>635</v>
      </c>
      <c r="AN47" s="14">
        <v>635</v>
      </c>
      <c r="AO47" s="14">
        <v>635</v>
      </c>
      <c r="AP47" s="14">
        <v>635</v>
      </c>
      <c r="AQ47" s="14">
        <v>635</v>
      </c>
      <c r="AR47" s="14">
        <v>635</v>
      </c>
      <c r="AS47" s="14">
        <v>635</v>
      </c>
      <c r="AT47" s="14">
        <v>635</v>
      </c>
      <c r="AU47" s="14">
        <v>635</v>
      </c>
    </row>
    <row r="48" spans="1:47" x14ac:dyDescent="0.35">
      <c r="A48" s="14" t="s">
        <v>102</v>
      </c>
      <c r="B48" s="14">
        <v>381</v>
      </c>
      <c r="C48" s="14">
        <v>381</v>
      </c>
      <c r="D48" s="14">
        <v>381</v>
      </c>
      <c r="E48" s="14">
        <v>381</v>
      </c>
      <c r="F48" s="14">
        <v>430</v>
      </c>
      <c r="G48" s="14">
        <v>381</v>
      </c>
      <c r="H48" s="14">
        <v>482</v>
      </c>
      <c r="I48" s="14">
        <v>482</v>
      </c>
      <c r="J48" s="14">
        <v>482</v>
      </c>
      <c r="K48" s="14">
        <v>482</v>
      </c>
      <c r="L48" s="14">
        <v>482</v>
      </c>
      <c r="M48" s="14">
        <v>482.01</v>
      </c>
      <c r="N48" s="14">
        <v>482.01</v>
      </c>
      <c r="O48" s="14">
        <v>482.01</v>
      </c>
      <c r="P48" s="14">
        <v>482.01</v>
      </c>
      <c r="Q48" s="14">
        <v>482.01</v>
      </c>
      <c r="R48" s="14">
        <v>482.01</v>
      </c>
      <c r="S48" s="14">
        <v>482.01</v>
      </c>
      <c r="T48" s="14">
        <v>482.01</v>
      </c>
      <c r="U48" s="14">
        <v>482.01</v>
      </c>
      <c r="V48" s="14">
        <v>502.01</v>
      </c>
      <c r="W48" s="14">
        <v>502.01</v>
      </c>
      <c r="X48" s="14">
        <v>502.01</v>
      </c>
      <c r="Y48" s="14">
        <v>502.01</v>
      </c>
      <c r="Z48" s="14">
        <v>502.01</v>
      </c>
      <c r="AA48" s="14">
        <v>502.01</v>
      </c>
      <c r="AB48" s="14">
        <v>502.01</v>
      </c>
      <c r="AC48" s="14">
        <v>603.01</v>
      </c>
      <c r="AD48" s="14">
        <v>603.01</v>
      </c>
      <c r="AE48" s="14">
        <v>603.01</v>
      </c>
      <c r="AF48" s="14">
        <v>653.01</v>
      </c>
      <c r="AG48" s="14">
        <v>653.01</v>
      </c>
      <c r="AH48" s="14">
        <v>653.01</v>
      </c>
      <c r="AI48" s="14">
        <v>653.01</v>
      </c>
      <c r="AJ48" s="14">
        <v>703.01</v>
      </c>
      <c r="AK48" s="14">
        <v>703.01</v>
      </c>
      <c r="AL48" s="14">
        <v>703.01</v>
      </c>
      <c r="AM48" s="14">
        <v>703.01</v>
      </c>
      <c r="AN48" s="14">
        <v>703.01</v>
      </c>
      <c r="AO48" s="14">
        <v>703.01</v>
      </c>
      <c r="AP48" s="14">
        <v>703.01</v>
      </c>
      <c r="AQ48" s="14">
        <v>703.01</v>
      </c>
      <c r="AR48" s="14">
        <v>703.01</v>
      </c>
      <c r="AS48" s="14">
        <v>703.01</v>
      </c>
      <c r="AT48" s="14">
        <v>703.01</v>
      </c>
      <c r="AU48" s="14">
        <v>703.01</v>
      </c>
    </row>
    <row r="49" spans="1:47" x14ac:dyDescent="0.35">
      <c r="A49" s="14" t="s">
        <v>103</v>
      </c>
      <c r="B49" s="14">
        <v>222.3</v>
      </c>
      <c r="C49" s="14">
        <v>222.3</v>
      </c>
      <c r="D49" s="14">
        <v>222.3</v>
      </c>
      <c r="E49" s="14">
        <v>222.3</v>
      </c>
      <c r="F49" s="14">
        <v>222.3</v>
      </c>
      <c r="G49" s="14">
        <v>222.3</v>
      </c>
      <c r="H49" s="14">
        <v>222.3</v>
      </c>
      <c r="I49" s="14">
        <v>222.3</v>
      </c>
      <c r="J49" s="14">
        <v>222.3</v>
      </c>
      <c r="K49" s="14">
        <v>222.3</v>
      </c>
      <c r="L49" s="14">
        <v>222.3</v>
      </c>
      <c r="M49" s="14">
        <v>222.3</v>
      </c>
      <c r="N49" s="14">
        <v>222.3</v>
      </c>
      <c r="O49" s="14">
        <v>222.3</v>
      </c>
      <c r="P49" s="14">
        <v>222.3</v>
      </c>
      <c r="Q49" s="14">
        <v>222.3</v>
      </c>
      <c r="R49" s="14">
        <v>222.3</v>
      </c>
      <c r="S49" s="14">
        <v>222.3</v>
      </c>
      <c r="T49" s="14">
        <v>222.3</v>
      </c>
      <c r="U49" s="14">
        <v>222.3</v>
      </c>
      <c r="V49" s="14">
        <v>222.3</v>
      </c>
      <c r="W49" s="14">
        <v>222.3</v>
      </c>
      <c r="X49" s="14">
        <v>222.3</v>
      </c>
      <c r="Y49" s="14">
        <v>222.3</v>
      </c>
      <c r="Z49" s="14">
        <v>222.3</v>
      </c>
      <c r="AA49" s="14">
        <v>222.3</v>
      </c>
      <c r="AB49" s="14">
        <v>222.3</v>
      </c>
      <c r="AC49" s="14">
        <v>222.3</v>
      </c>
      <c r="AD49" s="14">
        <v>222.3</v>
      </c>
      <c r="AE49" s="14">
        <v>222.3</v>
      </c>
      <c r="AF49" s="14">
        <v>222.3</v>
      </c>
      <c r="AG49" s="14">
        <v>222.3</v>
      </c>
      <c r="AH49" s="14">
        <v>222.3</v>
      </c>
      <c r="AI49" s="14">
        <v>222.3</v>
      </c>
      <c r="AJ49" s="14">
        <v>222.3</v>
      </c>
      <c r="AK49" s="14">
        <v>222.3</v>
      </c>
      <c r="AL49" s="14">
        <v>222.3</v>
      </c>
      <c r="AM49" s="14">
        <v>222.3</v>
      </c>
      <c r="AN49" s="14">
        <v>222.3</v>
      </c>
      <c r="AO49" s="14">
        <v>222.3</v>
      </c>
      <c r="AP49" s="14">
        <v>222.3</v>
      </c>
      <c r="AQ49" s="14">
        <v>222.3</v>
      </c>
      <c r="AR49" s="14">
        <v>222.3</v>
      </c>
      <c r="AS49" s="14">
        <v>222.3</v>
      </c>
      <c r="AT49" s="14">
        <v>222.3</v>
      </c>
      <c r="AU49" s="14">
        <v>222.3</v>
      </c>
    </row>
    <row r="51" spans="1:47" ht="18.5" x14ac:dyDescent="0.45">
      <c r="A51" s="15" t="s">
        <v>107</v>
      </c>
    </row>
    <row r="52" spans="1:47" x14ac:dyDescent="0.35">
      <c r="A52" s="14" t="s">
        <v>49</v>
      </c>
      <c r="B52" s="14" t="s">
        <v>50</v>
      </c>
      <c r="C52" s="14" t="s">
        <v>51</v>
      </c>
      <c r="D52" s="14" t="s">
        <v>52</v>
      </c>
      <c r="E52" s="14" t="s">
        <v>53</v>
      </c>
      <c r="F52" s="14" t="s">
        <v>54</v>
      </c>
      <c r="G52" s="14" t="s">
        <v>55</v>
      </c>
      <c r="H52" s="14" t="s">
        <v>56</v>
      </c>
      <c r="I52" s="14" t="s">
        <v>57</v>
      </c>
      <c r="J52" s="14" t="s">
        <v>58</v>
      </c>
      <c r="K52" s="14" t="s">
        <v>59</v>
      </c>
      <c r="L52" s="14" t="s">
        <v>60</v>
      </c>
      <c r="M52" s="14" t="s">
        <v>61</v>
      </c>
      <c r="N52" s="14" t="s">
        <v>62</v>
      </c>
      <c r="O52" s="14" t="s">
        <v>63</v>
      </c>
      <c r="P52" s="14" t="s">
        <v>64</v>
      </c>
      <c r="Q52" s="14" t="s">
        <v>65</v>
      </c>
      <c r="R52" s="14" t="s">
        <v>66</v>
      </c>
      <c r="S52" s="14" t="s">
        <v>67</v>
      </c>
      <c r="T52" s="14" t="s">
        <v>68</v>
      </c>
      <c r="U52" s="14" t="s">
        <v>69</v>
      </c>
      <c r="V52" s="14" t="s">
        <v>70</v>
      </c>
      <c r="W52" s="14" t="s">
        <v>71</v>
      </c>
      <c r="X52" s="14" t="s">
        <v>72</v>
      </c>
      <c r="Y52" s="14" t="s">
        <v>73</v>
      </c>
      <c r="Z52" s="14" t="s">
        <v>74</v>
      </c>
      <c r="AA52" s="14" t="s">
        <v>75</v>
      </c>
      <c r="AB52" s="14" t="s">
        <v>76</v>
      </c>
      <c r="AC52" s="14" t="s">
        <v>77</v>
      </c>
      <c r="AD52" s="14" t="s">
        <v>78</v>
      </c>
      <c r="AE52" s="14" t="s">
        <v>79</v>
      </c>
      <c r="AF52" s="14" t="s">
        <v>80</v>
      </c>
      <c r="AG52" s="14" t="s">
        <v>81</v>
      </c>
      <c r="AH52" s="14" t="s">
        <v>82</v>
      </c>
      <c r="AI52" s="14" t="s">
        <v>83</v>
      </c>
      <c r="AJ52" s="14" t="s">
        <v>84</v>
      </c>
      <c r="AK52" s="14" t="s">
        <v>85</v>
      </c>
      <c r="AL52" s="14" t="s">
        <v>86</v>
      </c>
      <c r="AM52" s="14" t="s">
        <v>87</v>
      </c>
      <c r="AN52" s="14" t="s">
        <v>88</v>
      </c>
      <c r="AO52" s="14" t="s">
        <v>89</v>
      </c>
      <c r="AP52" s="14" t="s">
        <v>90</v>
      </c>
      <c r="AQ52" s="14" t="s">
        <v>91</v>
      </c>
      <c r="AR52" s="14" t="s">
        <v>92</v>
      </c>
      <c r="AS52" s="14" t="s">
        <v>93</v>
      </c>
      <c r="AT52" s="14" t="s">
        <v>94</v>
      </c>
      <c r="AU52" s="14" t="s">
        <v>95</v>
      </c>
    </row>
    <row r="53" spans="1:47" x14ac:dyDescent="0.35">
      <c r="A53" s="14" t="s">
        <v>96</v>
      </c>
      <c r="B53" s="14">
        <v>953.13</v>
      </c>
      <c r="C53" s="14">
        <v>953.13</v>
      </c>
      <c r="D53" s="14">
        <v>953.13</v>
      </c>
      <c r="E53" s="14">
        <v>953.13</v>
      </c>
      <c r="F53" s="14">
        <v>953.13</v>
      </c>
      <c r="G53" s="14">
        <v>953.13</v>
      </c>
      <c r="H53" s="14">
        <v>960.98</v>
      </c>
      <c r="I53" s="14">
        <v>960.98</v>
      </c>
      <c r="J53" s="14">
        <v>960.98</v>
      </c>
      <c r="K53" s="14">
        <v>960.98</v>
      </c>
      <c r="L53" s="14">
        <v>960.98</v>
      </c>
      <c r="M53" s="14">
        <v>960.98</v>
      </c>
      <c r="N53" s="14">
        <v>960.98</v>
      </c>
      <c r="O53" s="14">
        <v>960.98</v>
      </c>
      <c r="P53" s="14">
        <v>960.98</v>
      </c>
      <c r="Q53" s="14">
        <v>960.98</v>
      </c>
      <c r="R53" s="14">
        <v>960.98</v>
      </c>
      <c r="S53" s="14">
        <v>960.98</v>
      </c>
      <c r="T53" s="14">
        <v>960.98</v>
      </c>
      <c r="U53" s="14">
        <v>970.96</v>
      </c>
      <c r="V53" s="14">
        <v>970.96</v>
      </c>
      <c r="W53" s="14">
        <v>980.12</v>
      </c>
      <c r="X53" s="14">
        <v>980.12</v>
      </c>
      <c r="Y53" s="14">
        <v>990.27</v>
      </c>
      <c r="Z53" s="14">
        <v>999.64</v>
      </c>
      <c r="AA53" s="14">
        <v>999.64</v>
      </c>
      <c r="AB53" s="14">
        <v>999.64</v>
      </c>
      <c r="AC53" s="14">
        <v>999.64</v>
      </c>
      <c r="AD53" s="14">
        <v>999.64</v>
      </c>
      <c r="AE53" s="14">
        <v>999.64</v>
      </c>
      <c r="AF53" s="14">
        <v>999.64</v>
      </c>
      <c r="AG53" s="14">
        <v>1010.08</v>
      </c>
      <c r="AH53" s="14">
        <v>1010.08</v>
      </c>
      <c r="AI53" s="14">
        <v>1019.48</v>
      </c>
      <c r="AJ53" s="14">
        <v>1027.94</v>
      </c>
      <c r="AK53" s="14">
        <v>1035.56</v>
      </c>
      <c r="AL53" s="14">
        <v>1035.56</v>
      </c>
      <c r="AM53" s="14">
        <v>1035.56</v>
      </c>
      <c r="AN53" s="14">
        <v>1035.56</v>
      </c>
      <c r="AO53" s="14">
        <v>1035.56</v>
      </c>
      <c r="AP53" s="14">
        <v>1035.56</v>
      </c>
      <c r="AQ53" s="14">
        <v>1042.4100000000001</v>
      </c>
      <c r="AR53" s="14">
        <v>1048.58</v>
      </c>
      <c r="AS53" s="14">
        <v>1054.1300000000001</v>
      </c>
      <c r="AT53" s="14">
        <v>1054.1300000000001</v>
      </c>
      <c r="AU53" s="14">
        <v>1054.1300000000001</v>
      </c>
    </row>
    <row r="54" spans="1:47" x14ac:dyDescent="0.35">
      <c r="A54" s="14" t="s">
        <v>97</v>
      </c>
      <c r="B54" s="14">
        <v>0</v>
      </c>
      <c r="C54" s="14">
        <v>0</v>
      </c>
      <c r="D54" s="14">
        <v>0</v>
      </c>
      <c r="E54" s="14">
        <v>96</v>
      </c>
      <c r="F54" s="14">
        <v>195</v>
      </c>
      <c r="G54" s="14">
        <v>195</v>
      </c>
      <c r="H54" s="14">
        <v>294</v>
      </c>
      <c r="I54" s="14">
        <v>294</v>
      </c>
      <c r="J54" s="14">
        <v>294</v>
      </c>
      <c r="K54" s="14">
        <v>294</v>
      </c>
      <c r="L54" s="14">
        <v>294</v>
      </c>
      <c r="M54" s="14">
        <v>294</v>
      </c>
      <c r="N54" s="14">
        <v>294</v>
      </c>
      <c r="O54" s="14">
        <v>294</v>
      </c>
      <c r="P54" s="14">
        <v>294</v>
      </c>
      <c r="Q54" s="14">
        <v>294</v>
      </c>
      <c r="R54" s="14">
        <v>294</v>
      </c>
      <c r="S54" s="14">
        <v>329</v>
      </c>
      <c r="T54" s="14">
        <v>338.98</v>
      </c>
      <c r="U54" s="14">
        <v>348.64</v>
      </c>
      <c r="V54" s="14">
        <v>358.47</v>
      </c>
      <c r="W54" s="14">
        <v>368.51</v>
      </c>
      <c r="X54" s="14">
        <v>378.66</v>
      </c>
      <c r="Y54" s="14">
        <v>388.89</v>
      </c>
      <c r="Z54" s="14">
        <v>399.23</v>
      </c>
      <c r="AA54" s="14">
        <v>409.67</v>
      </c>
      <c r="AB54" s="14">
        <v>420.23</v>
      </c>
      <c r="AC54" s="14">
        <v>430.9</v>
      </c>
      <c r="AD54" s="14">
        <v>471.67</v>
      </c>
      <c r="AE54" s="14">
        <v>482.5</v>
      </c>
      <c r="AF54" s="14">
        <v>493.36</v>
      </c>
      <c r="AG54" s="14">
        <v>515.12</v>
      </c>
      <c r="AH54" s="14">
        <v>536.41999999999996</v>
      </c>
      <c r="AI54" s="14">
        <v>558.29999999999995</v>
      </c>
      <c r="AJ54" s="14">
        <v>580.17999999999995</v>
      </c>
      <c r="AK54" s="14">
        <v>602.08000000000004</v>
      </c>
      <c r="AL54" s="14">
        <v>613.02</v>
      </c>
      <c r="AM54" s="14">
        <v>634.53</v>
      </c>
      <c r="AN54" s="14">
        <v>656.15</v>
      </c>
      <c r="AO54" s="14">
        <v>677.85</v>
      </c>
      <c r="AP54" s="14">
        <v>699.29</v>
      </c>
      <c r="AQ54" s="14">
        <v>720.27</v>
      </c>
      <c r="AR54" s="14">
        <v>740.93</v>
      </c>
      <c r="AS54" s="14">
        <v>761.33</v>
      </c>
      <c r="AT54" s="14">
        <v>781.55</v>
      </c>
      <c r="AU54" s="14">
        <v>801.03</v>
      </c>
    </row>
    <row r="55" spans="1:47" x14ac:dyDescent="0.35">
      <c r="A55" s="14" t="s">
        <v>98</v>
      </c>
      <c r="B55" s="14">
        <v>127.37</v>
      </c>
      <c r="C55" s="14">
        <v>127.37</v>
      </c>
      <c r="D55" s="14">
        <v>127.37</v>
      </c>
      <c r="E55" s="14">
        <v>127.37</v>
      </c>
      <c r="F55" s="14">
        <v>127.37</v>
      </c>
      <c r="G55" s="14">
        <v>127.37</v>
      </c>
      <c r="H55" s="14">
        <v>127.37</v>
      </c>
      <c r="I55" s="14">
        <v>127.37</v>
      </c>
      <c r="J55" s="14">
        <v>127.37</v>
      </c>
      <c r="K55" s="14">
        <v>127.37</v>
      </c>
      <c r="L55" s="14">
        <v>127.37</v>
      </c>
      <c r="M55" s="14">
        <v>127.3</v>
      </c>
      <c r="N55" s="14">
        <v>127.3</v>
      </c>
      <c r="O55" s="14">
        <v>127.3</v>
      </c>
      <c r="P55" s="14">
        <v>127.3</v>
      </c>
      <c r="Q55" s="14">
        <v>127.3</v>
      </c>
      <c r="R55" s="14">
        <v>127.3</v>
      </c>
      <c r="S55" s="14">
        <v>127.3</v>
      </c>
      <c r="T55" s="14">
        <v>127.3</v>
      </c>
      <c r="U55" s="14">
        <v>127.3</v>
      </c>
      <c r="V55" s="14">
        <v>127.3</v>
      </c>
      <c r="W55" s="14">
        <v>127.3</v>
      </c>
      <c r="X55" s="14">
        <v>127.3</v>
      </c>
      <c r="Y55" s="14">
        <v>127.3</v>
      </c>
      <c r="Z55" s="14">
        <v>127.3</v>
      </c>
      <c r="AA55" s="14">
        <v>127.3</v>
      </c>
      <c r="AB55" s="14">
        <v>127.3</v>
      </c>
      <c r="AC55" s="14">
        <v>127.3</v>
      </c>
      <c r="AD55" s="14">
        <v>127.3</v>
      </c>
      <c r="AE55" s="14">
        <v>127.3</v>
      </c>
      <c r="AF55" s="14">
        <v>127.3</v>
      </c>
      <c r="AG55" s="14">
        <v>127.3</v>
      </c>
      <c r="AH55" s="14">
        <v>127.3</v>
      </c>
      <c r="AI55" s="14">
        <v>127.3</v>
      </c>
      <c r="AJ55" s="14">
        <v>127.3</v>
      </c>
      <c r="AK55" s="14">
        <v>128.34</v>
      </c>
      <c r="AL55" s="14">
        <v>128.34</v>
      </c>
      <c r="AM55" s="14">
        <v>128.34</v>
      </c>
      <c r="AN55" s="14">
        <v>128.34</v>
      </c>
      <c r="AO55" s="14">
        <v>128.34</v>
      </c>
      <c r="AP55" s="14">
        <v>128.34</v>
      </c>
      <c r="AQ55" s="14">
        <v>129.4</v>
      </c>
      <c r="AR55" s="14">
        <v>130.44</v>
      </c>
      <c r="AS55" s="14">
        <v>131.47</v>
      </c>
      <c r="AT55" s="14">
        <v>132.47999999999999</v>
      </c>
      <c r="AU55" s="14">
        <v>133.44999999999999</v>
      </c>
    </row>
    <row r="56" spans="1:47" x14ac:dyDescent="0.35">
      <c r="A56" s="14" t="s">
        <v>99</v>
      </c>
      <c r="B56" s="14">
        <v>0</v>
      </c>
      <c r="C56" s="14">
        <v>0</v>
      </c>
      <c r="D56" s="14">
        <v>0</v>
      </c>
      <c r="E56" s="14">
        <v>0</v>
      </c>
      <c r="F56" s="14">
        <v>0</v>
      </c>
      <c r="G56" s="14">
        <v>0</v>
      </c>
      <c r="H56" s="14">
        <v>0</v>
      </c>
      <c r="I56" s="14">
        <v>0</v>
      </c>
      <c r="J56" s="14">
        <v>0.16</v>
      </c>
      <c r="K56" s="14">
        <v>0.16</v>
      </c>
      <c r="L56" s="14">
        <v>0.16</v>
      </c>
      <c r="M56" s="14">
        <v>0.16</v>
      </c>
      <c r="N56" s="14">
        <v>0.16</v>
      </c>
      <c r="O56" s="14">
        <v>0.16</v>
      </c>
      <c r="P56" s="14">
        <v>0.16</v>
      </c>
      <c r="Q56" s="14">
        <v>0.16</v>
      </c>
      <c r="R56" s="14">
        <v>0.16</v>
      </c>
      <c r="S56" s="14">
        <v>2.16</v>
      </c>
      <c r="T56" s="14">
        <v>2.16</v>
      </c>
      <c r="U56" s="14">
        <v>4.16</v>
      </c>
      <c r="V56" s="14">
        <v>36.159999999999997</v>
      </c>
      <c r="W56" s="14">
        <v>38.159999999999997</v>
      </c>
      <c r="X56" s="14">
        <v>40.159999999999997</v>
      </c>
      <c r="Y56" s="14">
        <v>42.16</v>
      </c>
      <c r="Z56" s="14">
        <v>44.16</v>
      </c>
      <c r="AA56" s="14">
        <v>46.16</v>
      </c>
      <c r="AB56" s="14">
        <v>48.16</v>
      </c>
      <c r="AC56" s="14">
        <v>50.16</v>
      </c>
      <c r="AD56" s="14">
        <v>52.16</v>
      </c>
      <c r="AE56" s="14">
        <v>54.16</v>
      </c>
      <c r="AF56" s="14">
        <v>56.16</v>
      </c>
      <c r="AG56" s="14">
        <v>58.16</v>
      </c>
      <c r="AH56" s="14">
        <v>60.16</v>
      </c>
      <c r="AI56" s="14">
        <v>62.16</v>
      </c>
      <c r="AJ56" s="14">
        <v>64.16</v>
      </c>
      <c r="AK56" s="14">
        <v>66.16</v>
      </c>
      <c r="AL56" s="14">
        <v>68.16</v>
      </c>
      <c r="AM56" s="14">
        <v>70.16</v>
      </c>
      <c r="AN56" s="14">
        <v>72.16</v>
      </c>
      <c r="AO56" s="14">
        <v>74.16</v>
      </c>
      <c r="AP56" s="14">
        <v>76.16</v>
      </c>
      <c r="AQ56" s="14">
        <v>78.16</v>
      </c>
      <c r="AR56" s="14">
        <v>80.16</v>
      </c>
      <c r="AS56" s="14">
        <v>82.16</v>
      </c>
      <c r="AT56" s="14">
        <v>84.16</v>
      </c>
      <c r="AU56" s="14">
        <v>86.16</v>
      </c>
    </row>
    <row r="57" spans="1:47" x14ac:dyDescent="0.35">
      <c r="A57" s="14" t="s">
        <v>100</v>
      </c>
      <c r="B57" s="14">
        <v>680</v>
      </c>
      <c r="C57" s="14">
        <v>680</v>
      </c>
      <c r="D57" s="14">
        <v>680</v>
      </c>
      <c r="E57" s="14">
        <v>680</v>
      </c>
      <c r="F57" s="14">
        <v>680</v>
      </c>
      <c r="G57" s="14">
        <v>680</v>
      </c>
      <c r="H57" s="14">
        <v>680</v>
      </c>
      <c r="I57" s="14">
        <v>680</v>
      </c>
      <c r="J57" s="14">
        <v>705</v>
      </c>
      <c r="K57" s="14">
        <v>705</v>
      </c>
      <c r="L57" s="14">
        <v>705</v>
      </c>
      <c r="M57" s="14">
        <v>705</v>
      </c>
      <c r="N57" s="14">
        <v>705</v>
      </c>
      <c r="O57" s="14">
        <v>705</v>
      </c>
      <c r="P57" s="14">
        <v>705</v>
      </c>
      <c r="Q57" s="14">
        <v>705</v>
      </c>
      <c r="R57" s="14">
        <v>705</v>
      </c>
      <c r="S57" s="14">
        <v>705</v>
      </c>
      <c r="T57" s="14">
        <v>705</v>
      </c>
      <c r="U57" s="14">
        <v>705</v>
      </c>
      <c r="V57" s="14">
        <v>705</v>
      </c>
      <c r="W57" s="14">
        <v>705</v>
      </c>
      <c r="X57" s="14">
        <v>705</v>
      </c>
      <c r="Y57" s="14">
        <v>705</v>
      </c>
      <c r="Z57" s="14">
        <v>705</v>
      </c>
      <c r="AA57" s="14">
        <v>705</v>
      </c>
      <c r="AB57" s="14">
        <v>705</v>
      </c>
      <c r="AC57" s="14">
        <v>705</v>
      </c>
      <c r="AD57" s="14">
        <v>705</v>
      </c>
      <c r="AE57" s="14">
        <v>705</v>
      </c>
      <c r="AF57" s="14">
        <v>705</v>
      </c>
      <c r="AG57" s="14">
        <v>705</v>
      </c>
      <c r="AH57" s="14">
        <v>705</v>
      </c>
      <c r="AI57" s="14">
        <v>705</v>
      </c>
      <c r="AJ57" s="14">
        <v>705</v>
      </c>
      <c r="AK57" s="14">
        <v>705</v>
      </c>
      <c r="AL57" s="14">
        <v>0</v>
      </c>
      <c r="AM57" s="14">
        <v>0</v>
      </c>
      <c r="AN57" s="14">
        <v>0</v>
      </c>
      <c r="AO57" s="14">
        <v>679</v>
      </c>
      <c r="AP57" s="14">
        <v>679</v>
      </c>
      <c r="AQ57" s="14">
        <v>679</v>
      </c>
      <c r="AR57" s="14">
        <v>679</v>
      </c>
      <c r="AS57" s="14">
        <v>679</v>
      </c>
      <c r="AT57" s="14">
        <v>679</v>
      </c>
      <c r="AU57" s="14">
        <v>679</v>
      </c>
    </row>
    <row r="58" spans="1:47" x14ac:dyDescent="0.35">
      <c r="A58" s="14" t="s">
        <v>101</v>
      </c>
      <c r="B58" s="14">
        <v>541</v>
      </c>
      <c r="C58" s="14">
        <v>541</v>
      </c>
      <c r="D58" s="14">
        <v>541</v>
      </c>
      <c r="E58" s="14">
        <v>541</v>
      </c>
      <c r="F58" s="14">
        <v>541</v>
      </c>
      <c r="G58" s="14">
        <v>490</v>
      </c>
      <c r="H58" s="14">
        <v>490</v>
      </c>
      <c r="I58" s="14">
        <v>490</v>
      </c>
      <c r="J58" s="14">
        <v>490</v>
      </c>
      <c r="K58" s="14">
        <v>490</v>
      </c>
      <c r="L58" s="14">
        <v>490</v>
      </c>
      <c r="M58" s="14">
        <v>490</v>
      </c>
      <c r="N58" s="14">
        <v>490</v>
      </c>
      <c r="O58" s="14">
        <v>490</v>
      </c>
      <c r="P58" s="14">
        <v>490</v>
      </c>
      <c r="Q58" s="14">
        <v>490</v>
      </c>
      <c r="R58" s="14">
        <v>490</v>
      </c>
      <c r="S58" s="14">
        <v>490</v>
      </c>
      <c r="T58" s="14">
        <v>490</v>
      </c>
      <c r="U58" s="14">
        <v>490</v>
      </c>
      <c r="V58" s="14">
        <v>490</v>
      </c>
      <c r="W58" s="14">
        <v>490</v>
      </c>
      <c r="X58" s="14">
        <v>490</v>
      </c>
      <c r="Y58" s="14">
        <v>490</v>
      </c>
      <c r="Z58" s="14">
        <v>490</v>
      </c>
      <c r="AA58" s="14">
        <v>490</v>
      </c>
      <c r="AB58" s="14">
        <v>490</v>
      </c>
      <c r="AC58" s="14">
        <v>490</v>
      </c>
      <c r="AD58" s="14">
        <v>490</v>
      </c>
      <c r="AE58" s="14">
        <v>490</v>
      </c>
      <c r="AF58" s="14">
        <v>490</v>
      </c>
      <c r="AG58" s="14">
        <v>490</v>
      </c>
      <c r="AH58" s="14">
        <v>490</v>
      </c>
      <c r="AI58" s="14">
        <v>490</v>
      </c>
      <c r="AJ58" s="14">
        <v>490</v>
      </c>
      <c r="AK58" s="14">
        <v>490</v>
      </c>
      <c r="AL58" s="14">
        <v>0</v>
      </c>
      <c r="AM58" s="14">
        <v>0</v>
      </c>
      <c r="AN58" s="14">
        <v>0</v>
      </c>
      <c r="AO58" s="14">
        <v>0</v>
      </c>
      <c r="AP58" s="14">
        <v>0</v>
      </c>
      <c r="AQ58" s="14">
        <v>0</v>
      </c>
      <c r="AR58" s="14">
        <v>0</v>
      </c>
      <c r="AS58" s="14">
        <v>0</v>
      </c>
      <c r="AT58" s="14">
        <v>0</v>
      </c>
      <c r="AU58" s="14">
        <v>0</v>
      </c>
    </row>
    <row r="59" spans="1:47" x14ac:dyDescent="0.35">
      <c r="A59" s="14" t="s">
        <v>102</v>
      </c>
      <c r="B59" s="14">
        <v>340</v>
      </c>
      <c r="C59" s="14">
        <v>340</v>
      </c>
      <c r="D59" s="14">
        <v>340</v>
      </c>
      <c r="E59" s="14">
        <v>340</v>
      </c>
      <c r="F59" s="14">
        <v>350</v>
      </c>
      <c r="G59" s="14">
        <v>350</v>
      </c>
      <c r="H59" s="14">
        <v>350</v>
      </c>
      <c r="I59" s="14">
        <v>350</v>
      </c>
      <c r="J59" s="14">
        <v>350</v>
      </c>
      <c r="K59" s="14">
        <v>350</v>
      </c>
      <c r="L59" s="14">
        <v>350</v>
      </c>
      <c r="M59" s="14">
        <v>350</v>
      </c>
      <c r="N59" s="14">
        <v>350</v>
      </c>
      <c r="O59" s="14">
        <v>350</v>
      </c>
      <c r="P59" s="14">
        <v>350</v>
      </c>
      <c r="Q59" s="14">
        <v>350</v>
      </c>
      <c r="R59" s="14">
        <v>350</v>
      </c>
      <c r="S59" s="14">
        <v>350</v>
      </c>
      <c r="T59" s="14">
        <v>350</v>
      </c>
      <c r="U59" s="14">
        <v>350</v>
      </c>
      <c r="V59" s="14">
        <v>350.01</v>
      </c>
      <c r="W59" s="14">
        <v>350.02</v>
      </c>
      <c r="X59" s="14">
        <v>290.02999999999997</v>
      </c>
      <c r="Y59" s="14">
        <v>290.02999999999997</v>
      </c>
      <c r="Z59" s="14">
        <v>290.02999999999997</v>
      </c>
      <c r="AA59" s="14">
        <v>290.02999999999997</v>
      </c>
      <c r="AB59" s="14">
        <v>290.04000000000002</v>
      </c>
      <c r="AC59" s="14">
        <v>290.04000000000002</v>
      </c>
      <c r="AD59" s="14">
        <v>290.04000000000002</v>
      </c>
      <c r="AE59" s="14">
        <v>290.04000000000002</v>
      </c>
      <c r="AF59" s="14">
        <v>290.04000000000002</v>
      </c>
      <c r="AG59" s="14">
        <v>290.04000000000002</v>
      </c>
      <c r="AH59" s="14">
        <v>290.04000000000002</v>
      </c>
      <c r="AI59" s="14">
        <v>290.04000000000002</v>
      </c>
      <c r="AJ59" s="14">
        <v>290.04000000000002</v>
      </c>
      <c r="AK59" s="14">
        <v>290.04000000000002</v>
      </c>
      <c r="AL59" s="14">
        <v>0.04</v>
      </c>
      <c r="AM59" s="14">
        <v>0.04</v>
      </c>
      <c r="AN59" s="14">
        <v>0.04</v>
      </c>
      <c r="AO59" s="14">
        <v>0.04</v>
      </c>
      <c r="AP59" s="14">
        <v>0.04</v>
      </c>
      <c r="AQ59" s="14">
        <v>0.04</v>
      </c>
      <c r="AR59" s="14">
        <v>0.04</v>
      </c>
      <c r="AS59" s="14">
        <v>0.04</v>
      </c>
      <c r="AT59" s="14">
        <v>0.04</v>
      </c>
      <c r="AU59" s="14">
        <v>0.04</v>
      </c>
    </row>
    <row r="60" spans="1:47" x14ac:dyDescent="0.35">
      <c r="A60" s="14" t="s">
        <v>103</v>
      </c>
      <c r="B60" s="14">
        <v>1593.04</v>
      </c>
      <c r="C60" s="14">
        <v>1593.04</v>
      </c>
      <c r="D60" s="14">
        <v>1593.04</v>
      </c>
      <c r="E60" s="14">
        <v>1593.04</v>
      </c>
      <c r="F60" s="14">
        <v>1593.04</v>
      </c>
      <c r="G60" s="14">
        <v>1593.04</v>
      </c>
      <c r="H60" s="14">
        <v>1593.04</v>
      </c>
      <c r="I60" s="14">
        <v>1593.04</v>
      </c>
      <c r="J60" s="14">
        <v>1593.04</v>
      </c>
      <c r="K60" s="14">
        <v>1593.04</v>
      </c>
      <c r="L60" s="14">
        <v>1593.04</v>
      </c>
      <c r="M60" s="14">
        <v>1593.04</v>
      </c>
      <c r="N60" s="14">
        <v>1593.04</v>
      </c>
      <c r="O60" s="14">
        <v>1593.04</v>
      </c>
      <c r="P60" s="14">
        <v>1593.04</v>
      </c>
      <c r="Q60" s="14">
        <v>1593.04</v>
      </c>
      <c r="R60" s="14">
        <v>1593.04</v>
      </c>
      <c r="S60" s="14">
        <v>1593.04</v>
      </c>
      <c r="T60" s="14">
        <v>1593.04</v>
      </c>
      <c r="U60" s="14">
        <v>1593.04</v>
      </c>
      <c r="V60" s="14">
        <v>1593.04</v>
      </c>
      <c r="W60" s="14">
        <v>1564.34</v>
      </c>
      <c r="X60" s="14">
        <v>1564.34</v>
      </c>
      <c r="Y60" s="14">
        <v>1564.34</v>
      </c>
      <c r="Z60" s="14">
        <v>1564.34</v>
      </c>
      <c r="AA60" s="14">
        <v>1564.34</v>
      </c>
      <c r="AB60" s="14">
        <v>1564.34</v>
      </c>
      <c r="AC60" s="14">
        <v>1564.34</v>
      </c>
      <c r="AD60" s="14">
        <v>1564.34</v>
      </c>
      <c r="AE60" s="14">
        <v>1564.34</v>
      </c>
      <c r="AF60" s="14">
        <v>1564.34</v>
      </c>
      <c r="AG60" s="14">
        <v>1564.34</v>
      </c>
      <c r="AH60" s="14">
        <v>1564.34</v>
      </c>
      <c r="AI60" s="14">
        <v>1564.34</v>
      </c>
      <c r="AJ60" s="14">
        <v>1564.34</v>
      </c>
      <c r="AK60" s="14">
        <v>1564.34</v>
      </c>
      <c r="AL60" s="14">
        <v>514.34</v>
      </c>
      <c r="AM60" s="14">
        <v>514.34</v>
      </c>
      <c r="AN60" s="14">
        <v>514.34</v>
      </c>
      <c r="AO60" s="14">
        <v>514.34</v>
      </c>
      <c r="AP60" s="14">
        <v>514.34</v>
      </c>
      <c r="AQ60" s="14">
        <v>514.34</v>
      </c>
      <c r="AR60" s="14">
        <v>514.34</v>
      </c>
      <c r="AS60" s="14">
        <v>514.34</v>
      </c>
      <c r="AT60" s="14">
        <v>514.34</v>
      </c>
      <c r="AU60" s="14">
        <v>514.34</v>
      </c>
    </row>
    <row r="62" spans="1:47" ht="18.5" x14ac:dyDescent="0.45">
      <c r="A62" s="15" t="s">
        <v>108</v>
      </c>
    </row>
    <row r="63" spans="1:47" x14ac:dyDescent="0.35">
      <c r="A63" s="14" t="s">
        <v>49</v>
      </c>
      <c r="B63" s="14" t="s">
        <v>50</v>
      </c>
      <c r="C63" s="14" t="s">
        <v>51</v>
      </c>
      <c r="D63" s="14" t="s">
        <v>52</v>
      </c>
      <c r="E63" s="14" t="s">
        <v>53</v>
      </c>
      <c r="F63" s="14" t="s">
        <v>54</v>
      </c>
      <c r="G63" s="14" t="s">
        <v>55</v>
      </c>
      <c r="H63" s="14" t="s">
        <v>56</v>
      </c>
      <c r="I63" s="14" t="s">
        <v>57</v>
      </c>
      <c r="J63" s="14" t="s">
        <v>58</v>
      </c>
      <c r="K63" s="14" t="s">
        <v>59</v>
      </c>
      <c r="L63" s="14" t="s">
        <v>60</v>
      </c>
      <c r="M63" s="14" t="s">
        <v>61</v>
      </c>
      <c r="N63" s="14" t="s">
        <v>62</v>
      </c>
      <c r="O63" s="14" t="s">
        <v>63</v>
      </c>
      <c r="P63" s="14" t="s">
        <v>64</v>
      </c>
      <c r="Q63" s="14" t="s">
        <v>65</v>
      </c>
      <c r="R63" s="14" t="s">
        <v>66</v>
      </c>
      <c r="S63" s="14" t="s">
        <v>67</v>
      </c>
      <c r="T63" s="14" t="s">
        <v>68</v>
      </c>
      <c r="U63" s="14" t="s">
        <v>69</v>
      </c>
      <c r="V63" s="14" t="s">
        <v>70</v>
      </c>
      <c r="W63" s="14" t="s">
        <v>71</v>
      </c>
      <c r="X63" s="14" t="s">
        <v>72</v>
      </c>
      <c r="Y63" s="14" t="s">
        <v>73</v>
      </c>
      <c r="Z63" s="14" t="s">
        <v>74</v>
      </c>
      <c r="AA63" s="14" t="s">
        <v>75</v>
      </c>
      <c r="AB63" s="14" t="s">
        <v>76</v>
      </c>
      <c r="AC63" s="14" t="s">
        <v>77</v>
      </c>
      <c r="AD63" s="14" t="s">
        <v>78</v>
      </c>
      <c r="AE63" s="14" t="s">
        <v>79</v>
      </c>
      <c r="AF63" s="14" t="s">
        <v>80</v>
      </c>
      <c r="AG63" s="14" t="s">
        <v>81</v>
      </c>
      <c r="AH63" s="14" t="s">
        <v>82</v>
      </c>
      <c r="AI63" s="14" t="s">
        <v>83</v>
      </c>
      <c r="AJ63" s="14" t="s">
        <v>84</v>
      </c>
      <c r="AK63" s="14" t="s">
        <v>85</v>
      </c>
      <c r="AL63" s="14" t="s">
        <v>86</v>
      </c>
      <c r="AM63" s="14" t="s">
        <v>87</v>
      </c>
      <c r="AN63" s="14" t="s">
        <v>88</v>
      </c>
      <c r="AO63" s="14" t="s">
        <v>89</v>
      </c>
      <c r="AP63" s="14" t="s">
        <v>90</v>
      </c>
      <c r="AQ63" s="14" t="s">
        <v>91</v>
      </c>
      <c r="AR63" s="14" t="s">
        <v>92</v>
      </c>
      <c r="AS63" s="14" t="s">
        <v>93</v>
      </c>
      <c r="AT63" s="14" t="s">
        <v>94</v>
      </c>
      <c r="AU63" s="14" t="s">
        <v>95</v>
      </c>
    </row>
    <row r="64" spans="1:47" x14ac:dyDescent="0.35">
      <c r="A64" s="14" t="s">
        <v>96</v>
      </c>
      <c r="B64" s="14">
        <v>36473</v>
      </c>
      <c r="C64" s="14">
        <v>36686</v>
      </c>
      <c r="D64" s="14">
        <v>37440</v>
      </c>
      <c r="E64" s="14">
        <v>38265</v>
      </c>
      <c r="F64" s="14">
        <v>38414.01</v>
      </c>
      <c r="G64" s="14">
        <v>38426.01</v>
      </c>
      <c r="H64" s="14">
        <v>38184</v>
      </c>
      <c r="I64" s="14">
        <v>39217</v>
      </c>
      <c r="J64" s="14">
        <v>38433</v>
      </c>
      <c r="K64" s="14">
        <v>40034</v>
      </c>
      <c r="L64" s="14">
        <v>40212</v>
      </c>
      <c r="M64" s="14">
        <v>40396.949999999997</v>
      </c>
      <c r="N64" s="14">
        <v>40442.15</v>
      </c>
      <c r="O64" s="14">
        <v>40853.15</v>
      </c>
      <c r="P64" s="14">
        <v>40853.15</v>
      </c>
      <c r="Q64" s="14">
        <v>40853.15</v>
      </c>
      <c r="R64" s="14">
        <v>40853.15</v>
      </c>
      <c r="S64" s="14">
        <v>41253.15</v>
      </c>
      <c r="T64" s="14">
        <v>41253.15</v>
      </c>
      <c r="U64" s="14">
        <v>41340.01</v>
      </c>
      <c r="V64" s="14">
        <v>41418.19</v>
      </c>
      <c r="W64" s="14">
        <v>41488.54</v>
      </c>
      <c r="X64" s="14">
        <v>41551.86</v>
      </c>
      <c r="Y64" s="14">
        <v>41608.85</v>
      </c>
      <c r="Z64" s="14">
        <v>41660.14</v>
      </c>
      <c r="AA64" s="14">
        <v>41706.300000000003</v>
      </c>
      <c r="AB64" s="14">
        <v>41747.85</v>
      </c>
      <c r="AC64" s="14">
        <v>41747.85</v>
      </c>
      <c r="AD64" s="14">
        <v>41785.24</v>
      </c>
      <c r="AE64" s="14">
        <v>41818.89</v>
      </c>
      <c r="AF64" s="14">
        <v>41849.18</v>
      </c>
      <c r="AG64" s="14">
        <v>41876.43</v>
      </c>
      <c r="AH64" s="14">
        <v>41900.959999999999</v>
      </c>
      <c r="AI64" s="14">
        <v>41923.040000000001</v>
      </c>
      <c r="AJ64" s="14">
        <v>41942.910000000003</v>
      </c>
      <c r="AK64" s="14">
        <v>41960.800000000003</v>
      </c>
      <c r="AL64" s="14">
        <v>41960.800000000003</v>
      </c>
      <c r="AM64" s="14">
        <v>41976.89</v>
      </c>
      <c r="AN64" s="14">
        <v>41991.38</v>
      </c>
      <c r="AO64" s="14">
        <v>42004.42</v>
      </c>
      <c r="AP64" s="14">
        <v>42004.42</v>
      </c>
      <c r="AQ64" s="14">
        <v>42016.15</v>
      </c>
      <c r="AR64" s="14">
        <v>42016.15</v>
      </c>
      <c r="AS64" s="14">
        <v>42016.15</v>
      </c>
      <c r="AT64" s="14">
        <v>42016.15</v>
      </c>
      <c r="AU64" s="14">
        <v>42016.15</v>
      </c>
    </row>
    <row r="65" spans="1:47" x14ac:dyDescent="0.35">
      <c r="A65" s="14" t="s">
        <v>97</v>
      </c>
      <c r="B65" s="14">
        <v>207</v>
      </c>
      <c r="C65" s="14">
        <v>317</v>
      </c>
      <c r="D65" s="14">
        <v>417</v>
      </c>
      <c r="E65" s="14">
        <v>527</v>
      </c>
      <c r="F65" s="14">
        <v>660</v>
      </c>
      <c r="G65" s="14">
        <v>663.97</v>
      </c>
      <c r="H65" s="14">
        <v>923</v>
      </c>
      <c r="I65" s="14">
        <v>1199.57</v>
      </c>
      <c r="J65" s="14">
        <v>2187.4</v>
      </c>
      <c r="K65" s="14">
        <v>2648.4</v>
      </c>
      <c r="L65" s="14">
        <v>3045.4</v>
      </c>
      <c r="M65" s="14">
        <v>3332.72</v>
      </c>
      <c r="N65" s="14">
        <v>3732.37</v>
      </c>
      <c r="O65" s="14">
        <v>3879.57</v>
      </c>
      <c r="P65" s="14">
        <v>4303.97</v>
      </c>
      <c r="Q65" s="14">
        <v>4329.97</v>
      </c>
      <c r="R65" s="14">
        <v>4329.97</v>
      </c>
      <c r="S65" s="14">
        <v>4329.97</v>
      </c>
      <c r="T65" s="14">
        <v>4429.97</v>
      </c>
      <c r="U65" s="14">
        <v>4729.97</v>
      </c>
      <c r="V65" s="14">
        <v>4827.92</v>
      </c>
      <c r="W65" s="14">
        <v>4926.3900000000003</v>
      </c>
      <c r="X65" s="14">
        <v>5024.33</v>
      </c>
      <c r="Y65" s="14">
        <v>5122.2299999999996</v>
      </c>
      <c r="Z65" s="14">
        <v>5220.25</v>
      </c>
      <c r="AA65" s="14">
        <v>5318.27</v>
      </c>
      <c r="AB65" s="14">
        <v>5418.27</v>
      </c>
      <c r="AC65" s="14">
        <v>5518.27</v>
      </c>
      <c r="AD65" s="14">
        <v>5618.27</v>
      </c>
      <c r="AE65" s="14">
        <v>5718.27</v>
      </c>
      <c r="AF65" s="14">
        <v>5818.27</v>
      </c>
      <c r="AG65" s="14">
        <v>5918.27</v>
      </c>
      <c r="AH65" s="14">
        <v>6017.68</v>
      </c>
      <c r="AI65" s="14">
        <v>6116.36</v>
      </c>
      <c r="AJ65" s="14">
        <v>6214.52</v>
      </c>
      <c r="AK65" s="14">
        <v>6314.52</v>
      </c>
      <c r="AL65" s="14">
        <v>6414.52</v>
      </c>
      <c r="AM65" s="14">
        <v>6514.52</v>
      </c>
      <c r="AN65" s="14">
        <v>6614.52</v>
      </c>
      <c r="AO65" s="14">
        <v>6714.52</v>
      </c>
      <c r="AP65" s="14">
        <v>6814.48</v>
      </c>
      <c r="AQ65" s="14">
        <v>6914.48</v>
      </c>
      <c r="AR65" s="14">
        <v>7014.48</v>
      </c>
      <c r="AS65" s="14">
        <v>7114.48</v>
      </c>
      <c r="AT65" s="14">
        <v>7214.48</v>
      </c>
      <c r="AU65" s="14">
        <v>7314.48</v>
      </c>
    </row>
    <row r="66" spans="1:47" x14ac:dyDescent="0.35">
      <c r="A66" s="14" t="s">
        <v>98</v>
      </c>
      <c r="B66" s="14">
        <v>278</v>
      </c>
      <c r="C66" s="14">
        <v>278</v>
      </c>
      <c r="D66" s="14">
        <v>278</v>
      </c>
      <c r="E66" s="14">
        <v>230</v>
      </c>
      <c r="F66" s="14">
        <v>230</v>
      </c>
      <c r="G66" s="14">
        <v>230</v>
      </c>
      <c r="H66" s="14">
        <v>240</v>
      </c>
      <c r="I66" s="14">
        <v>240</v>
      </c>
      <c r="J66" s="14">
        <v>240</v>
      </c>
      <c r="K66" s="14">
        <v>240</v>
      </c>
      <c r="L66" s="14">
        <v>245</v>
      </c>
      <c r="M66" s="14">
        <v>244.84</v>
      </c>
      <c r="N66" s="14">
        <v>244.84</v>
      </c>
      <c r="O66" s="14">
        <v>266.64</v>
      </c>
      <c r="P66" s="14">
        <v>266.64</v>
      </c>
      <c r="Q66" s="14">
        <v>276.54000000000002</v>
      </c>
      <c r="R66" s="14">
        <v>295.79000000000002</v>
      </c>
      <c r="S66" s="14">
        <v>295.79000000000002</v>
      </c>
      <c r="T66" s="14">
        <v>295.79000000000002</v>
      </c>
      <c r="U66" s="14">
        <v>306.05</v>
      </c>
      <c r="V66" s="14">
        <v>316.23</v>
      </c>
      <c r="W66" s="14">
        <v>326.02999999999997</v>
      </c>
      <c r="X66" s="14">
        <v>335.88</v>
      </c>
      <c r="Y66" s="14">
        <v>345.67</v>
      </c>
      <c r="Z66" s="14">
        <v>355.46</v>
      </c>
      <c r="AA66" s="14">
        <v>365.26</v>
      </c>
      <c r="AB66" s="14">
        <v>375.06</v>
      </c>
      <c r="AC66" s="14">
        <v>375.06</v>
      </c>
      <c r="AD66" s="14">
        <v>385.22</v>
      </c>
      <c r="AE66" s="14">
        <v>395.44</v>
      </c>
      <c r="AF66" s="14">
        <v>405.74</v>
      </c>
      <c r="AG66" s="14">
        <v>415.81</v>
      </c>
      <c r="AH66" s="14">
        <v>425.89</v>
      </c>
      <c r="AI66" s="14">
        <v>435.83</v>
      </c>
      <c r="AJ66" s="14">
        <v>445.7</v>
      </c>
      <c r="AK66" s="14">
        <v>455.52</v>
      </c>
      <c r="AL66" s="14">
        <v>465.72</v>
      </c>
      <c r="AM66" s="14">
        <v>475.92</v>
      </c>
      <c r="AN66" s="14">
        <v>486.13</v>
      </c>
      <c r="AO66" s="14">
        <v>496.37</v>
      </c>
      <c r="AP66" s="14">
        <v>506.59</v>
      </c>
      <c r="AQ66" s="14">
        <v>516.59</v>
      </c>
      <c r="AR66" s="14">
        <v>526.82000000000005</v>
      </c>
      <c r="AS66" s="14">
        <v>537.20000000000005</v>
      </c>
      <c r="AT66" s="14">
        <v>547.57000000000005</v>
      </c>
      <c r="AU66" s="14">
        <v>558.04999999999995</v>
      </c>
    </row>
    <row r="67" spans="1:47" x14ac:dyDescent="0.35">
      <c r="A67" s="14" t="s">
        <v>99</v>
      </c>
      <c r="B67" s="14">
        <v>0</v>
      </c>
      <c r="C67" s="14">
        <v>0</v>
      </c>
      <c r="D67" s="14">
        <v>0</v>
      </c>
      <c r="E67" s="14">
        <v>0</v>
      </c>
      <c r="F67" s="14">
        <v>0</v>
      </c>
      <c r="G67" s="14">
        <v>0</v>
      </c>
      <c r="H67" s="14">
        <v>0</v>
      </c>
      <c r="I67" s="14">
        <v>0</v>
      </c>
      <c r="J67" s="14">
        <v>0.3</v>
      </c>
      <c r="K67" s="14">
        <v>0.3</v>
      </c>
      <c r="L67" s="14">
        <v>0.3</v>
      </c>
      <c r="M67" s="14">
        <v>0.3</v>
      </c>
      <c r="N67" s="14">
        <v>0.3</v>
      </c>
      <c r="O67" s="14">
        <v>0.3</v>
      </c>
      <c r="P67" s="14">
        <v>0.3</v>
      </c>
      <c r="Q67" s="14">
        <v>0.3</v>
      </c>
      <c r="R67" s="14">
        <v>0.3</v>
      </c>
      <c r="S67" s="14">
        <v>10.3</v>
      </c>
      <c r="T67" s="14">
        <v>20.3</v>
      </c>
      <c r="U67" s="14">
        <v>30.3</v>
      </c>
      <c r="V67" s="14">
        <v>40.299999999999997</v>
      </c>
      <c r="W67" s="14">
        <v>50.3</v>
      </c>
      <c r="X67" s="14">
        <v>60.3</v>
      </c>
      <c r="Y67" s="14">
        <v>70.3</v>
      </c>
      <c r="Z67" s="14">
        <v>80.3</v>
      </c>
      <c r="AA67" s="14">
        <v>90.3</v>
      </c>
      <c r="AB67" s="14">
        <v>100.3</v>
      </c>
      <c r="AC67" s="14">
        <v>110.3</v>
      </c>
      <c r="AD67" s="14">
        <v>120.3</v>
      </c>
      <c r="AE67" s="14">
        <v>149.38</v>
      </c>
      <c r="AF67" s="14">
        <v>179.54</v>
      </c>
      <c r="AG67" s="14">
        <v>209.69</v>
      </c>
      <c r="AH67" s="14">
        <v>239.57</v>
      </c>
      <c r="AI67" s="14">
        <v>269.31</v>
      </c>
      <c r="AJ67" s="14">
        <v>298.94</v>
      </c>
      <c r="AK67" s="14">
        <v>308.94</v>
      </c>
      <c r="AL67" s="14">
        <v>339.34</v>
      </c>
      <c r="AM67" s="14">
        <v>369.77</v>
      </c>
      <c r="AN67" s="14">
        <v>400.25</v>
      </c>
      <c r="AO67" s="14">
        <v>430.69</v>
      </c>
      <c r="AP67" s="14">
        <v>460.68</v>
      </c>
      <c r="AQ67" s="14">
        <v>470.68</v>
      </c>
      <c r="AR67" s="14">
        <v>480.68</v>
      </c>
      <c r="AS67" s="14">
        <v>490.68</v>
      </c>
      <c r="AT67" s="14">
        <v>500.68</v>
      </c>
      <c r="AU67" s="14">
        <v>530.83000000000004</v>
      </c>
    </row>
    <row r="68" spans="1:47" x14ac:dyDescent="0.35">
      <c r="A68" s="14" t="s">
        <v>100</v>
      </c>
      <c r="B68" s="14">
        <v>675</v>
      </c>
      <c r="C68" s="14">
        <v>675</v>
      </c>
      <c r="D68" s="14">
        <v>675</v>
      </c>
      <c r="E68" s="14">
        <v>675</v>
      </c>
      <c r="F68" s="14">
        <v>675</v>
      </c>
      <c r="G68" s="14">
        <v>675</v>
      </c>
      <c r="H68" s="14">
        <v>675</v>
      </c>
      <c r="I68" s="14">
        <v>675</v>
      </c>
      <c r="J68" s="14">
        <v>0</v>
      </c>
      <c r="K68" s="14">
        <v>0</v>
      </c>
      <c r="L68" s="14">
        <v>0</v>
      </c>
      <c r="M68" s="14">
        <v>0</v>
      </c>
      <c r="N68" s="14">
        <v>0</v>
      </c>
      <c r="O68" s="14">
        <v>0</v>
      </c>
      <c r="P68" s="14">
        <v>0</v>
      </c>
      <c r="Q68" s="14">
        <v>0</v>
      </c>
      <c r="R68" s="14">
        <v>0</v>
      </c>
      <c r="S68" s="14">
        <v>0</v>
      </c>
      <c r="T68" s="14">
        <v>0</v>
      </c>
      <c r="U68" s="14">
        <v>0</v>
      </c>
      <c r="V68" s="14">
        <v>0</v>
      </c>
      <c r="W68" s="14">
        <v>0</v>
      </c>
      <c r="X68" s="14">
        <v>0</v>
      </c>
      <c r="Y68" s="14">
        <v>0</v>
      </c>
      <c r="Z68" s="14">
        <v>0</v>
      </c>
      <c r="AA68" s="14">
        <v>0</v>
      </c>
      <c r="AB68" s="14">
        <v>0</v>
      </c>
      <c r="AC68" s="14">
        <v>0</v>
      </c>
      <c r="AD68" s="14">
        <v>0</v>
      </c>
      <c r="AE68" s="14">
        <v>0</v>
      </c>
      <c r="AF68" s="14">
        <v>0</v>
      </c>
      <c r="AG68" s="14">
        <v>0</v>
      </c>
      <c r="AH68" s="14">
        <v>0</v>
      </c>
      <c r="AI68" s="14">
        <v>0</v>
      </c>
      <c r="AJ68" s="14">
        <v>0</v>
      </c>
      <c r="AK68" s="14">
        <v>0</v>
      </c>
      <c r="AL68" s="14">
        <v>0</v>
      </c>
      <c r="AM68" s="14">
        <v>0</v>
      </c>
      <c r="AN68" s="14">
        <v>0</v>
      </c>
      <c r="AO68" s="14">
        <v>0</v>
      </c>
      <c r="AP68" s="14">
        <v>0</v>
      </c>
      <c r="AQ68" s="14">
        <v>0</v>
      </c>
      <c r="AR68" s="14">
        <v>0</v>
      </c>
      <c r="AS68" s="14">
        <v>0</v>
      </c>
      <c r="AT68" s="14">
        <v>0</v>
      </c>
      <c r="AU68" s="14">
        <v>0</v>
      </c>
    </row>
    <row r="69" spans="1:47" x14ac:dyDescent="0.35">
      <c r="A69" s="14" t="s">
        <v>101</v>
      </c>
      <c r="B69" s="14">
        <v>0</v>
      </c>
      <c r="C69" s="14">
        <v>0</v>
      </c>
      <c r="D69" s="14">
        <v>0</v>
      </c>
      <c r="E69" s="14">
        <v>0</v>
      </c>
      <c r="F69" s="14">
        <v>0</v>
      </c>
      <c r="G69" s="14">
        <v>0</v>
      </c>
      <c r="H69" s="14">
        <v>0</v>
      </c>
      <c r="I69" s="14">
        <v>0</v>
      </c>
      <c r="J69" s="14">
        <v>0</v>
      </c>
      <c r="K69" s="14">
        <v>0</v>
      </c>
      <c r="L69" s="14">
        <v>0</v>
      </c>
      <c r="M69" s="14">
        <v>0</v>
      </c>
      <c r="N69" s="14">
        <v>0</v>
      </c>
      <c r="O69" s="14">
        <v>0</v>
      </c>
      <c r="P69" s="14">
        <v>0</v>
      </c>
      <c r="Q69" s="14">
        <v>0</v>
      </c>
      <c r="R69" s="14">
        <v>0</v>
      </c>
      <c r="S69" s="14">
        <v>0</v>
      </c>
      <c r="T69" s="14">
        <v>0</v>
      </c>
      <c r="U69" s="14">
        <v>0</v>
      </c>
      <c r="V69" s="14">
        <v>0</v>
      </c>
      <c r="W69" s="14">
        <v>0</v>
      </c>
      <c r="X69" s="14">
        <v>0</v>
      </c>
      <c r="Y69" s="14">
        <v>0</v>
      </c>
      <c r="Z69" s="14">
        <v>0</v>
      </c>
      <c r="AA69" s="14">
        <v>0</v>
      </c>
      <c r="AB69" s="14">
        <v>0</v>
      </c>
      <c r="AC69" s="14">
        <v>0</v>
      </c>
      <c r="AD69" s="14">
        <v>0</v>
      </c>
      <c r="AE69" s="14">
        <v>0</v>
      </c>
      <c r="AF69" s="14">
        <v>0</v>
      </c>
      <c r="AG69" s="14">
        <v>0</v>
      </c>
      <c r="AH69" s="14">
        <v>0</v>
      </c>
      <c r="AI69" s="14">
        <v>0</v>
      </c>
      <c r="AJ69" s="14">
        <v>0</v>
      </c>
      <c r="AK69" s="14">
        <v>0</v>
      </c>
      <c r="AL69" s="14">
        <v>0</v>
      </c>
      <c r="AM69" s="14">
        <v>0</v>
      </c>
      <c r="AN69" s="14">
        <v>0</v>
      </c>
      <c r="AO69" s="14">
        <v>0</v>
      </c>
      <c r="AP69" s="14">
        <v>0</v>
      </c>
      <c r="AQ69" s="14">
        <v>0</v>
      </c>
      <c r="AR69" s="14">
        <v>0</v>
      </c>
      <c r="AS69" s="14">
        <v>0</v>
      </c>
      <c r="AT69" s="14">
        <v>0</v>
      </c>
      <c r="AU69" s="14">
        <v>0</v>
      </c>
    </row>
    <row r="70" spans="1:47" x14ac:dyDescent="0.35">
      <c r="A70" s="14" t="s">
        <v>102</v>
      </c>
      <c r="B70" s="14">
        <v>31.05</v>
      </c>
      <c r="C70" s="14">
        <v>591.04999999999995</v>
      </c>
      <c r="D70" s="14">
        <v>591.04999999999995</v>
      </c>
      <c r="E70" s="14">
        <v>591.04999999999995</v>
      </c>
      <c r="F70" s="14">
        <v>591.04999999999995</v>
      </c>
      <c r="G70" s="14">
        <v>589.45000000000005</v>
      </c>
      <c r="H70" s="14">
        <v>564.45000000000005</v>
      </c>
      <c r="I70" s="14">
        <v>564.45000000000005</v>
      </c>
      <c r="J70" s="14">
        <v>564.53</v>
      </c>
      <c r="K70" s="14">
        <v>560.53</v>
      </c>
      <c r="L70" s="14">
        <v>560.53</v>
      </c>
      <c r="M70" s="14">
        <v>649.13</v>
      </c>
      <c r="N70" s="14">
        <v>649.13</v>
      </c>
      <c r="O70" s="14">
        <v>649.13</v>
      </c>
      <c r="P70" s="14">
        <v>649.13</v>
      </c>
      <c r="Q70" s="14">
        <v>649.13</v>
      </c>
      <c r="R70" s="14">
        <v>649.13</v>
      </c>
      <c r="S70" s="14">
        <v>649.13</v>
      </c>
      <c r="T70" s="14">
        <v>649.13</v>
      </c>
      <c r="U70" s="14">
        <v>649.13</v>
      </c>
      <c r="V70" s="14">
        <v>649.14</v>
      </c>
      <c r="W70" s="14">
        <v>649.14</v>
      </c>
      <c r="X70" s="14">
        <v>649.15</v>
      </c>
      <c r="Y70" s="14">
        <v>649.15</v>
      </c>
      <c r="Z70" s="14">
        <v>649.15</v>
      </c>
      <c r="AA70" s="14">
        <v>649.15</v>
      </c>
      <c r="AB70" s="14">
        <v>649.15</v>
      </c>
      <c r="AC70" s="14">
        <v>649.15</v>
      </c>
      <c r="AD70" s="14">
        <v>649.15</v>
      </c>
      <c r="AE70" s="14">
        <v>649.16</v>
      </c>
      <c r="AF70" s="14">
        <v>649.16</v>
      </c>
      <c r="AG70" s="14">
        <v>649.16</v>
      </c>
      <c r="AH70" s="14">
        <v>649.16</v>
      </c>
      <c r="AI70" s="14">
        <v>649.16</v>
      </c>
      <c r="AJ70" s="14">
        <v>649.16</v>
      </c>
      <c r="AK70" s="14">
        <v>649.16</v>
      </c>
      <c r="AL70" s="14">
        <v>649.16</v>
      </c>
      <c r="AM70" s="14">
        <v>649.16</v>
      </c>
      <c r="AN70" s="14">
        <v>649.16</v>
      </c>
      <c r="AO70" s="14">
        <v>649.16999999999996</v>
      </c>
      <c r="AP70" s="14">
        <v>649.16999999999996</v>
      </c>
      <c r="AQ70" s="14">
        <v>649.16999999999996</v>
      </c>
      <c r="AR70" s="14">
        <v>649.16999999999996</v>
      </c>
      <c r="AS70" s="14">
        <v>649.16999999999996</v>
      </c>
      <c r="AT70" s="14">
        <v>649.16999999999996</v>
      </c>
      <c r="AU70" s="14">
        <v>649.16999999999996</v>
      </c>
    </row>
    <row r="71" spans="1:47" x14ac:dyDescent="0.35">
      <c r="A71" s="14" t="s">
        <v>103</v>
      </c>
      <c r="B71" s="14">
        <v>1594.63</v>
      </c>
      <c r="C71" s="14">
        <v>1382.99</v>
      </c>
      <c r="D71" s="14">
        <v>1382.99</v>
      </c>
      <c r="E71" s="14">
        <v>1382.99</v>
      </c>
      <c r="F71" s="14">
        <v>1382.99</v>
      </c>
      <c r="G71" s="14">
        <v>1382.99</v>
      </c>
      <c r="H71" s="14">
        <v>723.28</v>
      </c>
      <c r="I71" s="14">
        <v>415.12</v>
      </c>
      <c r="J71" s="14">
        <v>415.12</v>
      </c>
      <c r="K71" s="14">
        <v>415.12</v>
      </c>
      <c r="L71" s="14">
        <v>253.12</v>
      </c>
      <c r="M71" s="14">
        <v>311.04000000000002</v>
      </c>
      <c r="N71" s="14">
        <v>311.04000000000002</v>
      </c>
      <c r="O71" s="14">
        <v>311.04000000000002</v>
      </c>
      <c r="P71" s="14">
        <v>311.04000000000002</v>
      </c>
      <c r="Q71" s="14">
        <v>311.04000000000002</v>
      </c>
      <c r="R71" s="14">
        <v>311.04000000000002</v>
      </c>
      <c r="S71" s="14">
        <v>311.04000000000002</v>
      </c>
      <c r="T71" s="14">
        <v>311.04000000000002</v>
      </c>
      <c r="U71" s="14">
        <v>311.04000000000002</v>
      </c>
      <c r="V71" s="14">
        <v>311.04000000000002</v>
      </c>
      <c r="W71" s="14">
        <v>311.04000000000002</v>
      </c>
      <c r="X71" s="14">
        <v>311.04000000000002</v>
      </c>
      <c r="Y71" s="14">
        <v>311.04000000000002</v>
      </c>
      <c r="Z71" s="14">
        <v>311.04000000000002</v>
      </c>
      <c r="AA71" s="14">
        <v>311.04000000000002</v>
      </c>
      <c r="AB71" s="14">
        <v>311.04000000000002</v>
      </c>
      <c r="AC71" s="14">
        <v>311.04000000000002</v>
      </c>
      <c r="AD71" s="14">
        <v>311.04000000000002</v>
      </c>
      <c r="AE71" s="14">
        <v>311.04000000000002</v>
      </c>
      <c r="AF71" s="14">
        <v>244</v>
      </c>
      <c r="AG71" s="14">
        <v>244</v>
      </c>
      <c r="AH71" s="14">
        <v>244</v>
      </c>
      <c r="AI71" s="14">
        <v>244</v>
      </c>
      <c r="AJ71" s="14">
        <v>244</v>
      </c>
      <c r="AK71" s="14">
        <v>244</v>
      </c>
      <c r="AL71" s="14">
        <v>244</v>
      </c>
      <c r="AM71" s="14">
        <v>244</v>
      </c>
      <c r="AN71" s="14">
        <v>244</v>
      </c>
      <c r="AO71" s="14">
        <v>244</v>
      </c>
      <c r="AP71" s="14">
        <v>244</v>
      </c>
      <c r="AQ71" s="14">
        <v>244</v>
      </c>
      <c r="AR71" s="14">
        <v>244</v>
      </c>
      <c r="AS71" s="14">
        <v>244</v>
      </c>
      <c r="AT71" s="14">
        <v>244</v>
      </c>
      <c r="AU71" s="14">
        <v>244</v>
      </c>
    </row>
    <row r="73" spans="1:47" ht="18.5" x14ac:dyDescent="0.45">
      <c r="A73" s="15" t="s">
        <v>109</v>
      </c>
    </row>
    <row r="74" spans="1:47" x14ac:dyDescent="0.35">
      <c r="A74" s="14" t="s">
        <v>49</v>
      </c>
      <c r="B74" s="14" t="s">
        <v>50</v>
      </c>
      <c r="C74" s="14" t="s">
        <v>51</v>
      </c>
      <c r="D74" s="14" t="s">
        <v>52</v>
      </c>
      <c r="E74" s="14" t="s">
        <v>53</v>
      </c>
      <c r="F74" s="14" t="s">
        <v>54</v>
      </c>
      <c r="G74" s="14" t="s">
        <v>55</v>
      </c>
      <c r="H74" s="14" t="s">
        <v>56</v>
      </c>
      <c r="I74" s="14" t="s">
        <v>57</v>
      </c>
      <c r="J74" s="14" t="s">
        <v>58</v>
      </c>
      <c r="K74" s="14" t="s">
        <v>59</v>
      </c>
      <c r="L74" s="14" t="s">
        <v>60</v>
      </c>
      <c r="M74" s="14" t="s">
        <v>61</v>
      </c>
      <c r="N74" s="14" t="s">
        <v>62</v>
      </c>
      <c r="O74" s="14" t="s">
        <v>63</v>
      </c>
      <c r="P74" s="14" t="s">
        <v>64</v>
      </c>
      <c r="Q74" s="14" t="s">
        <v>65</v>
      </c>
      <c r="R74" s="14" t="s">
        <v>66</v>
      </c>
      <c r="S74" s="14" t="s">
        <v>67</v>
      </c>
      <c r="T74" s="14" t="s">
        <v>68</v>
      </c>
      <c r="U74" s="14" t="s">
        <v>69</v>
      </c>
      <c r="V74" s="14" t="s">
        <v>70</v>
      </c>
      <c r="W74" s="14" t="s">
        <v>71</v>
      </c>
      <c r="X74" s="14" t="s">
        <v>72</v>
      </c>
      <c r="Y74" s="14" t="s">
        <v>73</v>
      </c>
      <c r="Z74" s="14" t="s">
        <v>74</v>
      </c>
      <c r="AA74" s="14" t="s">
        <v>75</v>
      </c>
      <c r="AB74" s="14" t="s">
        <v>76</v>
      </c>
      <c r="AC74" s="14" t="s">
        <v>77</v>
      </c>
      <c r="AD74" s="14" t="s">
        <v>78</v>
      </c>
      <c r="AE74" s="14" t="s">
        <v>79</v>
      </c>
      <c r="AF74" s="14" t="s">
        <v>80</v>
      </c>
      <c r="AG74" s="14" t="s">
        <v>81</v>
      </c>
      <c r="AH74" s="14" t="s">
        <v>82</v>
      </c>
      <c r="AI74" s="14" t="s">
        <v>83</v>
      </c>
      <c r="AJ74" s="14" t="s">
        <v>84</v>
      </c>
      <c r="AK74" s="14" t="s">
        <v>85</v>
      </c>
      <c r="AL74" s="14" t="s">
        <v>86</v>
      </c>
      <c r="AM74" s="14" t="s">
        <v>87</v>
      </c>
      <c r="AN74" s="14" t="s">
        <v>88</v>
      </c>
      <c r="AO74" s="14" t="s">
        <v>89</v>
      </c>
      <c r="AP74" s="14" t="s">
        <v>90</v>
      </c>
      <c r="AQ74" s="14" t="s">
        <v>91</v>
      </c>
      <c r="AR74" s="14" t="s">
        <v>92</v>
      </c>
      <c r="AS74" s="14" t="s">
        <v>93</v>
      </c>
      <c r="AT74" s="14" t="s">
        <v>94</v>
      </c>
      <c r="AU74" s="14" t="s">
        <v>95</v>
      </c>
    </row>
    <row r="75" spans="1:47" x14ac:dyDescent="0.35">
      <c r="A75" s="14" t="s">
        <v>96</v>
      </c>
      <c r="B75" s="14">
        <v>8505</v>
      </c>
      <c r="C75" s="14">
        <v>8410</v>
      </c>
      <c r="D75" s="14">
        <v>8410</v>
      </c>
      <c r="E75" s="14">
        <v>8416</v>
      </c>
      <c r="F75" s="14">
        <v>8424</v>
      </c>
      <c r="G75" s="14">
        <v>8463</v>
      </c>
      <c r="H75" s="14">
        <v>8524</v>
      </c>
      <c r="I75" s="14">
        <v>8524</v>
      </c>
      <c r="J75" s="14">
        <v>8565</v>
      </c>
      <c r="K75" s="14">
        <v>8972</v>
      </c>
      <c r="L75" s="14">
        <v>9023</v>
      </c>
      <c r="M75" s="14">
        <v>9105.2999999999993</v>
      </c>
      <c r="N75" s="14">
        <v>9161.2999999999993</v>
      </c>
      <c r="O75" s="14">
        <v>9161.2999999999993</v>
      </c>
      <c r="P75" s="14">
        <v>9161.2999999999993</v>
      </c>
      <c r="Q75" s="14">
        <v>9161.2999999999993</v>
      </c>
      <c r="R75" s="14">
        <v>9161.2999999999993</v>
      </c>
      <c r="S75" s="14">
        <v>9161.2999999999993</v>
      </c>
      <c r="T75" s="14">
        <v>9161.2999999999993</v>
      </c>
      <c r="U75" s="14">
        <v>9161.2999999999993</v>
      </c>
      <c r="V75" s="14">
        <v>9161.2999999999993</v>
      </c>
      <c r="W75" s="14">
        <v>9161.2999999999993</v>
      </c>
      <c r="X75" s="14">
        <v>9161.2999999999993</v>
      </c>
      <c r="Y75" s="14">
        <v>9161.2999999999993</v>
      </c>
      <c r="Z75" s="14">
        <v>9161.2999999999993</v>
      </c>
      <c r="AA75" s="14">
        <v>9161.2999999999993</v>
      </c>
      <c r="AB75" s="14">
        <v>9161.2999999999993</v>
      </c>
      <c r="AC75" s="14">
        <v>9161.2999999999993</v>
      </c>
      <c r="AD75" s="14">
        <v>9161.2999999999993</v>
      </c>
      <c r="AE75" s="14">
        <v>9161.2999999999993</v>
      </c>
      <c r="AF75" s="14">
        <v>9161.2999999999993</v>
      </c>
      <c r="AG75" s="14">
        <v>9313.84</v>
      </c>
      <c r="AH75" s="14">
        <v>9313.84</v>
      </c>
      <c r="AI75" s="14">
        <v>9313.84</v>
      </c>
      <c r="AJ75" s="14">
        <v>9313.84</v>
      </c>
      <c r="AK75" s="14">
        <v>9313.84</v>
      </c>
      <c r="AL75" s="14">
        <v>9313.84</v>
      </c>
      <c r="AM75" s="14">
        <v>9313.84</v>
      </c>
      <c r="AN75" s="14">
        <v>9313.84</v>
      </c>
      <c r="AO75" s="14">
        <v>9313.84</v>
      </c>
      <c r="AP75" s="14">
        <v>9313.84</v>
      </c>
      <c r="AQ75" s="14">
        <v>9313.84</v>
      </c>
      <c r="AR75" s="14">
        <v>9451.1200000000008</v>
      </c>
      <c r="AS75" s="14">
        <v>9574.68</v>
      </c>
      <c r="AT75" s="14">
        <v>9685.8799999999992</v>
      </c>
      <c r="AU75" s="14">
        <v>9766.9500000000007</v>
      </c>
    </row>
    <row r="76" spans="1:47" x14ac:dyDescent="0.35">
      <c r="A76" s="14" t="s">
        <v>97</v>
      </c>
      <c r="B76" s="14">
        <v>15</v>
      </c>
      <c r="C76" s="14">
        <v>414</v>
      </c>
      <c r="D76" s="14">
        <v>491</v>
      </c>
      <c r="E76" s="14">
        <v>782</v>
      </c>
      <c r="F76" s="14">
        <v>1168</v>
      </c>
      <c r="G76" s="14">
        <v>1447</v>
      </c>
      <c r="H76" s="14">
        <v>1970</v>
      </c>
      <c r="I76" s="14">
        <v>2053</v>
      </c>
      <c r="J76" s="14">
        <v>2491</v>
      </c>
      <c r="K76" s="14">
        <v>3490</v>
      </c>
      <c r="L76" s="14">
        <v>4374</v>
      </c>
      <c r="M76" s="14">
        <v>4841.45</v>
      </c>
      <c r="N76" s="14">
        <v>5115.45</v>
      </c>
      <c r="O76" s="14">
        <v>5076.45</v>
      </c>
      <c r="P76" s="14">
        <v>5076.45</v>
      </c>
      <c r="Q76" s="14">
        <v>5376.45</v>
      </c>
      <c r="R76" s="14">
        <v>5536.45</v>
      </c>
      <c r="S76" s="14">
        <v>5536.45</v>
      </c>
      <c r="T76" s="14">
        <v>5536.45</v>
      </c>
      <c r="U76" s="14">
        <v>5536.45</v>
      </c>
      <c r="V76" s="14">
        <v>5536.45</v>
      </c>
      <c r="W76" s="14">
        <v>5536.45</v>
      </c>
      <c r="X76" s="14">
        <v>5586.45</v>
      </c>
      <c r="Y76" s="14">
        <v>5586.45</v>
      </c>
      <c r="Z76" s="14">
        <v>5636.45</v>
      </c>
      <c r="AA76" s="14">
        <v>5686.45</v>
      </c>
      <c r="AB76" s="14">
        <v>5736.45</v>
      </c>
      <c r="AC76" s="14">
        <v>5786.45</v>
      </c>
      <c r="AD76" s="14">
        <v>5836.45</v>
      </c>
      <c r="AE76" s="14">
        <v>5886.45</v>
      </c>
      <c r="AF76" s="14">
        <v>5936.45</v>
      </c>
      <c r="AG76" s="14">
        <v>5986.45</v>
      </c>
      <c r="AH76" s="14">
        <v>6036.45</v>
      </c>
      <c r="AI76" s="14">
        <v>6086.45</v>
      </c>
      <c r="AJ76" s="14">
        <v>6136.45</v>
      </c>
      <c r="AK76" s="14">
        <v>6186.45</v>
      </c>
      <c r="AL76" s="14">
        <v>6236.45</v>
      </c>
      <c r="AM76" s="14">
        <v>6286.45</v>
      </c>
      <c r="AN76" s="14">
        <v>6336.45</v>
      </c>
      <c r="AO76" s="14">
        <v>6386.45</v>
      </c>
      <c r="AP76" s="14">
        <v>6436.45</v>
      </c>
      <c r="AQ76" s="14">
        <v>6486.45</v>
      </c>
      <c r="AR76" s="14">
        <v>6536.45</v>
      </c>
      <c r="AS76" s="14">
        <v>6586.45</v>
      </c>
      <c r="AT76" s="14">
        <v>6636.45</v>
      </c>
      <c r="AU76" s="14">
        <v>6686.45</v>
      </c>
    </row>
    <row r="77" spans="1:47" x14ac:dyDescent="0.35">
      <c r="A77" s="14" t="s">
        <v>98</v>
      </c>
      <c r="B77" s="14">
        <v>209</v>
      </c>
      <c r="C77" s="14">
        <v>176</v>
      </c>
      <c r="D77" s="14">
        <v>176</v>
      </c>
      <c r="E77" s="14">
        <v>148</v>
      </c>
      <c r="F77" s="14">
        <v>207</v>
      </c>
      <c r="G77" s="14">
        <v>207</v>
      </c>
      <c r="H77" s="14">
        <v>207</v>
      </c>
      <c r="I77" s="14">
        <v>207</v>
      </c>
      <c r="J77" s="14">
        <v>207</v>
      </c>
      <c r="K77" s="14">
        <v>592</v>
      </c>
      <c r="L77" s="14">
        <v>465.4</v>
      </c>
      <c r="M77" s="14">
        <v>801.3</v>
      </c>
      <c r="N77" s="14">
        <v>692.7</v>
      </c>
      <c r="O77" s="14">
        <v>692.7</v>
      </c>
      <c r="P77" s="14">
        <v>492.7</v>
      </c>
      <c r="Q77" s="14">
        <v>492.7</v>
      </c>
      <c r="R77" s="14">
        <v>492.7</v>
      </c>
      <c r="S77" s="14">
        <v>492.7</v>
      </c>
      <c r="T77" s="14">
        <v>492.7</v>
      </c>
      <c r="U77" s="14">
        <v>492.7</v>
      </c>
      <c r="V77" s="14">
        <v>492.7</v>
      </c>
      <c r="W77" s="14">
        <v>492.7</v>
      </c>
      <c r="X77" s="14">
        <v>492.7</v>
      </c>
      <c r="Y77" s="14">
        <v>492.7</v>
      </c>
      <c r="Z77" s="14">
        <v>492.7</v>
      </c>
      <c r="AA77" s="14">
        <v>492.7</v>
      </c>
      <c r="AB77" s="14">
        <v>492.7</v>
      </c>
      <c r="AC77" s="14">
        <v>492.7</v>
      </c>
      <c r="AD77" s="14">
        <v>492.7</v>
      </c>
      <c r="AE77" s="14">
        <v>492.7</v>
      </c>
      <c r="AF77" s="14">
        <v>492.7</v>
      </c>
      <c r="AG77" s="14">
        <v>492.7</v>
      </c>
      <c r="AH77" s="14">
        <v>492.7</v>
      </c>
      <c r="AI77" s="14">
        <v>492.7</v>
      </c>
      <c r="AJ77" s="14">
        <v>492.7</v>
      </c>
      <c r="AK77" s="14">
        <v>492.7</v>
      </c>
      <c r="AL77" s="14">
        <v>492.7</v>
      </c>
      <c r="AM77" s="14">
        <v>492.7</v>
      </c>
      <c r="AN77" s="14">
        <v>492.7</v>
      </c>
      <c r="AO77" s="14">
        <v>492.7</v>
      </c>
      <c r="AP77" s="14">
        <v>492.7</v>
      </c>
      <c r="AQ77" s="14">
        <v>492.7</v>
      </c>
      <c r="AR77" s="14">
        <v>492.7</v>
      </c>
      <c r="AS77" s="14">
        <v>492.7</v>
      </c>
      <c r="AT77" s="14">
        <v>492.7</v>
      </c>
      <c r="AU77" s="14">
        <v>492.7</v>
      </c>
    </row>
    <row r="78" spans="1:47" x14ac:dyDescent="0.35">
      <c r="A78" s="14" t="s">
        <v>99</v>
      </c>
      <c r="B78" s="14">
        <v>16.75</v>
      </c>
      <c r="C78" s="14">
        <v>20.48</v>
      </c>
      <c r="D78" s="14">
        <v>25.77</v>
      </c>
      <c r="E78" s="14">
        <v>32.72</v>
      </c>
      <c r="F78" s="14">
        <v>94.57</v>
      </c>
      <c r="G78" s="14">
        <v>281.13</v>
      </c>
      <c r="H78" s="14">
        <v>419.4</v>
      </c>
      <c r="I78" s="14">
        <v>645.29999999999995</v>
      </c>
      <c r="J78" s="14">
        <v>1018.7</v>
      </c>
      <c r="K78" s="14">
        <v>1509.4</v>
      </c>
      <c r="L78" s="14">
        <v>2119</v>
      </c>
      <c r="M78" s="14">
        <v>2400.46</v>
      </c>
      <c r="N78" s="14">
        <v>2580.46</v>
      </c>
      <c r="O78" s="14">
        <v>2669.46</v>
      </c>
      <c r="P78" s="14">
        <v>2669.46</v>
      </c>
      <c r="Q78" s="14">
        <v>2669.46</v>
      </c>
      <c r="R78" s="14">
        <v>2669.46</v>
      </c>
      <c r="S78" s="14">
        <v>2669.46</v>
      </c>
      <c r="T78" s="14">
        <v>2669.46</v>
      </c>
      <c r="U78" s="14">
        <v>2669.46</v>
      </c>
      <c r="V78" s="14">
        <v>2669.46</v>
      </c>
      <c r="W78" s="14">
        <v>2669.46</v>
      </c>
      <c r="X78" s="14">
        <v>2669.46</v>
      </c>
      <c r="Y78" s="14">
        <v>2669.46</v>
      </c>
      <c r="Z78" s="14">
        <v>2769.46</v>
      </c>
      <c r="AA78" s="14">
        <v>2869.46</v>
      </c>
      <c r="AB78" s="14">
        <v>2969.46</v>
      </c>
      <c r="AC78" s="14">
        <v>3069.46</v>
      </c>
      <c r="AD78" s="14">
        <v>3169.46</v>
      </c>
      <c r="AE78" s="14">
        <v>3269.46</v>
      </c>
      <c r="AF78" s="14">
        <v>3369.46</v>
      </c>
      <c r="AG78" s="14">
        <v>3469.46</v>
      </c>
      <c r="AH78" s="14">
        <v>3569.46</v>
      </c>
      <c r="AI78" s="14">
        <v>3669.46</v>
      </c>
      <c r="AJ78" s="14">
        <v>3769.46</v>
      </c>
      <c r="AK78" s="14">
        <v>3869.46</v>
      </c>
      <c r="AL78" s="14">
        <v>3969.46</v>
      </c>
      <c r="AM78" s="14">
        <v>4069.46</v>
      </c>
      <c r="AN78" s="14">
        <v>4169.46</v>
      </c>
      <c r="AO78" s="14">
        <v>4269.46</v>
      </c>
      <c r="AP78" s="14">
        <v>4369.46</v>
      </c>
      <c r="AQ78" s="14">
        <v>4469.46</v>
      </c>
      <c r="AR78" s="14">
        <v>4569.46</v>
      </c>
      <c r="AS78" s="14">
        <v>4669.46</v>
      </c>
      <c r="AT78" s="14">
        <v>4769.46</v>
      </c>
      <c r="AU78" s="14">
        <v>4869.46</v>
      </c>
    </row>
    <row r="79" spans="1:47" x14ac:dyDescent="0.35">
      <c r="A79" s="14" t="s">
        <v>100</v>
      </c>
      <c r="B79" s="14">
        <v>11450</v>
      </c>
      <c r="C79" s="14">
        <v>11990</v>
      </c>
      <c r="D79" s="14">
        <v>11990</v>
      </c>
      <c r="E79" s="14">
        <v>11990</v>
      </c>
      <c r="F79" s="14">
        <v>11990</v>
      </c>
      <c r="G79" s="14">
        <v>11990</v>
      </c>
      <c r="H79" s="14">
        <v>11990</v>
      </c>
      <c r="I79" s="14">
        <v>11990</v>
      </c>
      <c r="J79" s="14">
        <v>13640</v>
      </c>
      <c r="K79" s="14">
        <v>13568</v>
      </c>
      <c r="L79" s="14">
        <v>13568</v>
      </c>
      <c r="M79" s="14">
        <v>13568</v>
      </c>
      <c r="N79" s="14">
        <v>12633</v>
      </c>
      <c r="O79" s="14">
        <v>12633</v>
      </c>
      <c r="P79" s="14">
        <v>12633</v>
      </c>
      <c r="Q79" s="14">
        <v>11808</v>
      </c>
      <c r="R79" s="14">
        <v>11808</v>
      </c>
      <c r="S79" s="14">
        <v>10873</v>
      </c>
      <c r="T79" s="14">
        <v>9113</v>
      </c>
      <c r="U79" s="14">
        <v>10873</v>
      </c>
      <c r="V79" s="14">
        <v>8971</v>
      </c>
      <c r="W79" s="14">
        <v>7746</v>
      </c>
      <c r="X79" s="14">
        <v>8684</v>
      </c>
      <c r="Y79" s="14">
        <v>9524</v>
      </c>
      <c r="Z79" s="14">
        <v>8702</v>
      </c>
      <c r="AA79" s="14">
        <v>9542</v>
      </c>
      <c r="AB79" s="14">
        <v>8720</v>
      </c>
      <c r="AC79" s="14">
        <v>9560</v>
      </c>
      <c r="AD79" s="14">
        <v>9565</v>
      </c>
      <c r="AE79" s="14">
        <v>10405</v>
      </c>
      <c r="AF79" s="14">
        <v>10405</v>
      </c>
      <c r="AG79" s="14">
        <v>10405</v>
      </c>
      <c r="AH79" s="14">
        <v>10410</v>
      </c>
      <c r="AI79" s="14">
        <v>10410</v>
      </c>
      <c r="AJ79" s="14">
        <v>10420</v>
      </c>
      <c r="AK79" s="14">
        <v>10440</v>
      </c>
      <c r="AL79" s="14">
        <v>10460</v>
      </c>
      <c r="AM79" s="14">
        <v>10480</v>
      </c>
      <c r="AN79" s="14">
        <v>10500</v>
      </c>
      <c r="AO79" s="14">
        <v>10525</v>
      </c>
      <c r="AP79" s="14">
        <v>10550</v>
      </c>
      <c r="AQ79" s="14">
        <v>10600</v>
      </c>
      <c r="AR79" s="14">
        <v>10700</v>
      </c>
      <c r="AS79" s="14">
        <v>10800</v>
      </c>
      <c r="AT79" s="14">
        <v>10900</v>
      </c>
      <c r="AU79" s="14">
        <v>10900</v>
      </c>
    </row>
    <row r="80" spans="1:47" x14ac:dyDescent="0.35">
      <c r="A80" s="14" t="s">
        <v>101</v>
      </c>
      <c r="B80" s="14">
        <v>6226</v>
      </c>
      <c r="C80" s="14">
        <v>6118</v>
      </c>
      <c r="D80" s="14">
        <v>6128</v>
      </c>
      <c r="E80" s="14">
        <v>5949</v>
      </c>
      <c r="F80" s="14">
        <v>5949</v>
      </c>
      <c r="G80" s="14">
        <v>4487</v>
      </c>
      <c r="H80" s="14">
        <v>4064</v>
      </c>
      <c r="I80" s="14">
        <v>3296</v>
      </c>
      <c r="J80" s="14">
        <v>2291</v>
      </c>
      <c r="K80" s="14">
        <v>153</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c r="AI80" s="14">
        <v>0</v>
      </c>
      <c r="AJ80" s="14">
        <v>0</v>
      </c>
      <c r="AK80" s="14">
        <v>0</v>
      </c>
      <c r="AL80" s="14">
        <v>0</v>
      </c>
      <c r="AM80" s="14">
        <v>0</v>
      </c>
      <c r="AN80" s="14">
        <v>0</v>
      </c>
      <c r="AO80" s="14">
        <v>0</v>
      </c>
      <c r="AP80" s="14">
        <v>0</v>
      </c>
      <c r="AQ80" s="14">
        <v>0</v>
      </c>
      <c r="AR80" s="14">
        <v>0</v>
      </c>
      <c r="AS80" s="14">
        <v>0</v>
      </c>
      <c r="AT80" s="14">
        <v>0</v>
      </c>
      <c r="AU80" s="14">
        <v>0</v>
      </c>
    </row>
    <row r="81" spans="1:47" x14ac:dyDescent="0.35">
      <c r="A81" s="14" t="s">
        <v>102</v>
      </c>
      <c r="B81" s="14">
        <v>4916.91</v>
      </c>
      <c r="C81" s="14">
        <v>5007.2700000000004</v>
      </c>
      <c r="D81" s="14">
        <v>5005.4399999999996</v>
      </c>
      <c r="E81" s="14">
        <v>6361.94</v>
      </c>
      <c r="F81" s="14">
        <v>6022.17</v>
      </c>
      <c r="G81" s="14">
        <v>8870.89</v>
      </c>
      <c r="H81" s="14">
        <v>9094.02</v>
      </c>
      <c r="I81" s="14">
        <v>9276.02</v>
      </c>
      <c r="J81" s="14">
        <v>9314.02</v>
      </c>
      <c r="K81" s="14">
        <v>8949.34</v>
      </c>
      <c r="L81" s="14">
        <v>9556.34</v>
      </c>
      <c r="M81" s="14">
        <v>9629.6299999999992</v>
      </c>
      <c r="N81" s="14">
        <v>9918.6299999999992</v>
      </c>
      <c r="O81" s="14">
        <v>9918.6299999999992</v>
      </c>
      <c r="P81" s="14">
        <v>9918.6299999999992</v>
      </c>
      <c r="Q81" s="14">
        <v>10903.63</v>
      </c>
      <c r="R81" s="14">
        <v>10903.63</v>
      </c>
      <c r="S81" s="14">
        <v>10903.63</v>
      </c>
      <c r="T81" s="14">
        <v>10903.63</v>
      </c>
      <c r="U81" s="14">
        <v>10903.63</v>
      </c>
      <c r="V81" s="14">
        <v>10903.63</v>
      </c>
      <c r="W81" s="14">
        <v>10903.63</v>
      </c>
      <c r="X81" s="14">
        <v>10903.63</v>
      </c>
      <c r="Y81" s="14">
        <v>10903.63</v>
      </c>
      <c r="Z81" s="14">
        <v>10903.63</v>
      </c>
      <c r="AA81" s="14">
        <v>10903.63</v>
      </c>
      <c r="AB81" s="14">
        <v>10903.63</v>
      </c>
      <c r="AC81" s="14">
        <v>10903.63</v>
      </c>
      <c r="AD81" s="14">
        <v>10903.63</v>
      </c>
      <c r="AE81" s="14">
        <v>10903.63</v>
      </c>
      <c r="AF81" s="14">
        <v>10903.63</v>
      </c>
      <c r="AG81" s="14">
        <v>10903.63</v>
      </c>
      <c r="AH81" s="14">
        <v>10903.63</v>
      </c>
      <c r="AI81" s="14">
        <v>10903.63</v>
      </c>
      <c r="AJ81" s="14">
        <v>10903.63</v>
      </c>
      <c r="AK81" s="14">
        <v>10903.63</v>
      </c>
      <c r="AL81" s="14">
        <v>10903.63</v>
      </c>
      <c r="AM81" s="14">
        <v>10903.63</v>
      </c>
      <c r="AN81" s="14">
        <v>10903.63</v>
      </c>
      <c r="AO81" s="14">
        <v>10903.63</v>
      </c>
      <c r="AP81" s="14">
        <v>10903.63</v>
      </c>
      <c r="AQ81" s="14">
        <v>10903.63</v>
      </c>
      <c r="AR81" s="14">
        <v>10903.63</v>
      </c>
      <c r="AS81" s="14">
        <v>10903.63</v>
      </c>
      <c r="AT81" s="14">
        <v>10903.63</v>
      </c>
      <c r="AU81" s="14">
        <v>10903.63</v>
      </c>
    </row>
    <row r="82" spans="1:47" x14ac:dyDescent="0.35">
      <c r="A82" s="14" t="s">
        <v>103</v>
      </c>
      <c r="B82" s="14">
        <v>115.81</v>
      </c>
      <c r="C82" s="14">
        <v>115.81</v>
      </c>
      <c r="D82" s="14">
        <v>115.81</v>
      </c>
      <c r="E82" s="14">
        <v>115.81</v>
      </c>
      <c r="F82" s="14">
        <v>115.81</v>
      </c>
      <c r="G82" s="14">
        <v>249.32</v>
      </c>
      <c r="H82" s="14">
        <v>249.32</v>
      </c>
      <c r="I82" s="14">
        <v>249.32</v>
      </c>
      <c r="J82" s="14">
        <v>249.32</v>
      </c>
      <c r="K82" s="14">
        <v>250.45</v>
      </c>
      <c r="L82" s="14">
        <v>250.45</v>
      </c>
      <c r="M82" s="14">
        <v>250.45</v>
      </c>
      <c r="N82" s="14">
        <v>250.45</v>
      </c>
      <c r="O82" s="14">
        <v>250.45</v>
      </c>
      <c r="P82" s="14">
        <v>250.45</v>
      </c>
      <c r="Q82" s="14">
        <v>250.45</v>
      </c>
      <c r="R82" s="14">
        <v>250.45</v>
      </c>
      <c r="S82" s="14">
        <v>250.45</v>
      </c>
      <c r="T82" s="14">
        <v>250.45</v>
      </c>
      <c r="U82" s="14">
        <v>250.45</v>
      </c>
      <c r="V82" s="14">
        <v>250.45</v>
      </c>
      <c r="W82" s="14">
        <v>250.45</v>
      </c>
      <c r="X82" s="14">
        <v>250.45</v>
      </c>
      <c r="Y82" s="14">
        <v>250.45</v>
      </c>
      <c r="Z82" s="14">
        <v>250.45</v>
      </c>
      <c r="AA82" s="14">
        <v>250.45</v>
      </c>
      <c r="AB82" s="14">
        <v>250.45</v>
      </c>
      <c r="AC82" s="14">
        <v>250.45</v>
      </c>
      <c r="AD82" s="14">
        <v>250.45</v>
      </c>
      <c r="AE82" s="14">
        <v>250.45</v>
      </c>
      <c r="AF82" s="14">
        <v>250.45</v>
      </c>
      <c r="AG82" s="14">
        <v>250.45</v>
      </c>
      <c r="AH82" s="14">
        <v>250.45</v>
      </c>
      <c r="AI82" s="14">
        <v>250.45</v>
      </c>
      <c r="AJ82" s="14">
        <v>250.45</v>
      </c>
      <c r="AK82" s="14">
        <v>250.45</v>
      </c>
      <c r="AL82" s="14">
        <v>250.45</v>
      </c>
      <c r="AM82" s="14">
        <v>250.45</v>
      </c>
      <c r="AN82" s="14">
        <v>250.45</v>
      </c>
      <c r="AO82" s="14">
        <v>250.45</v>
      </c>
      <c r="AP82" s="14">
        <v>250.45</v>
      </c>
      <c r="AQ82" s="14">
        <v>250.45</v>
      </c>
      <c r="AR82" s="14">
        <v>250.45</v>
      </c>
      <c r="AS82" s="14">
        <v>250.45</v>
      </c>
      <c r="AT82" s="14">
        <v>250.45</v>
      </c>
      <c r="AU82" s="14">
        <v>250.45</v>
      </c>
    </row>
    <row r="84" spans="1:47" ht="18.5" x14ac:dyDescent="0.45">
      <c r="A84" s="15" t="s">
        <v>110</v>
      </c>
    </row>
    <row r="85" spans="1:47" x14ac:dyDescent="0.35">
      <c r="A85" s="14" t="s">
        <v>49</v>
      </c>
      <c r="B85" s="14" t="s">
        <v>50</v>
      </c>
      <c r="C85" s="14" t="s">
        <v>51</v>
      </c>
      <c r="D85" s="14" t="s">
        <v>52</v>
      </c>
      <c r="E85" s="14" t="s">
        <v>53</v>
      </c>
      <c r="F85" s="14" t="s">
        <v>54</v>
      </c>
      <c r="G85" s="14" t="s">
        <v>55</v>
      </c>
      <c r="H85" s="14" t="s">
        <v>56</v>
      </c>
      <c r="I85" s="14" t="s">
        <v>57</v>
      </c>
      <c r="J85" s="14" t="s">
        <v>58</v>
      </c>
      <c r="K85" s="14" t="s">
        <v>59</v>
      </c>
      <c r="L85" s="14" t="s">
        <v>60</v>
      </c>
      <c r="M85" s="14" t="s">
        <v>61</v>
      </c>
      <c r="N85" s="14" t="s">
        <v>62</v>
      </c>
      <c r="O85" s="14" t="s">
        <v>63</v>
      </c>
      <c r="P85" s="14" t="s">
        <v>64</v>
      </c>
      <c r="Q85" s="14" t="s">
        <v>65</v>
      </c>
      <c r="R85" s="14" t="s">
        <v>66</v>
      </c>
      <c r="S85" s="14" t="s">
        <v>67</v>
      </c>
      <c r="T85" s="14" t="s">
        <v>68</v>
      </c>
      <c r="U85" s="14" t="s">
        <v>69</v>
      </c>
      <c r="V85" s="14" t="s">
        <v>70</v>
      </c>
      <c r="W85" s="14" t="s">
        <v>71</v>
      </c>
      <c r="X85" s="14" t="s">
        <v>72</v>
      </c>
      <c r="Y85" s="14" t="s">
        <v>73</v>
      </c>
      <c r="Z85" s="14" t="s">
        <v>74</v>
      </c>
      <c r="AA85" s="14" t="s">
        <v>75</v>
      </c>
      <c r="AB85" s="14" t="s">
        <v>76</v>
      </c>
      <c r="AC85" s="14" t="s">
        <v>77</v>
      </c>
      <c r="AD85" s="14" t="s">
        <v>78</v>
      </c>
      <c r="AE85" s="14" t="s">
        <v>79</v>
      </c>
      <c r="AF85" s="14" t="s">
        <v>80</v>
      </c>
      <c r="AG85" s="14" t="s">
        <v>81</v>
      </c>
      <c r="AH85" s="14" t="s">
        <v>82</v>
      </c>
      <c r="AI85" s="14" t="s">
        <v>83</v>
      </c>
      <c r="AJ85" s="14" t="s">
        <v>84</v>
      </c>
      <c r="AK85" s="14" t="s">
        <v>85</v>
      </c>
      <c r="AL85" s="14" t="s">
        <v>86</v>
      </c>
      <c r="AM85" s="14" t="s">
        <v>87</v>
      </c>
      <c r="AN85" s="14" t="s">
        <v>88</v>
      </c>
      <c r="AO85" s="14" t="s">
        <v>89</v>
      </c>
      <c r="AP85" s="14" t="s">
        <v>90</v>
      </c>
      <c r="AQ85" s="14" t="s">
        <v>91</v>
      </c>
      <c r="AR85" s="14" t="s">
        <v>92</v>
      </c>
      <c r="AS85" s="14" t="s">
        <v>93</v>
      </c>
      <c r="AT85" s="14" t="s">
        <v>94</v>
      </c>
      <c r="AU85" s="14" t="s">
        <v>95</v>
      </c>
    </row>
    <row r="86" spans="1:47" x14ac:dyDescent="0.35">
      <c r="A86" s="14" t="s">
        <v>96</v>
      </c>
      <c r="B86" s="14">
        <v>5053.63</v>
      </c>
      <c r="C86" s="14">
        <v>5053.63</v>
      </c>
      <c r="D86" s="14">
        <v>5053.63</v>
      </c>
      <c r="E86" s="14">
        <v>5053.63</v>
      </c>
      <c r="F86" s="14">
        <v>5053.63</v>
      </c>
      <c r="G86" s="14">
        <v>5053.63</v>
      </c>
      <c r="H86" s="14">
        <v>5053.63</v>
      </c>
      <c r="I86" s="14">
        <v>5053.63</v>
      </c>
      <c r="J86" s="14">
        <v>5254.63</v>
      </c>
      <c r="K86" s="14">
        <v>5313.05</v>
      </c>
      <c r="L86" s="14">
        <v>5349.16</v>
      </c>
      <c r="M86" s="14">
        <v>5349.16</v>
      </c>
      <c r="N86" s="14">
        <v>5349.16</v>
      </c>
      <c r="O86" s="14">
        <v>5349.16</v>
      </c>
      <c r="P86" s="14">
        <v>5349.16</v>
      </c>
      <c r="Q86" s="14">
        <v>5349.16</v>
      </c>
      <c r="R86" s="14">
        <v>5449.16</v>
      </c>
      <c r="S86" s="14">
        <v>6049.16</v>
      </c>
      <c r="T86" s="14">
        <v>6049.16</v>
      </c>
      <c r="U86" s="14">
        <v>6049.16</v>
      </c>
      <c r="V86" s="14">
        <v>6049.16</v>
      </c>
      <c r="W86" s="14">
        <v>6049.16</v>
      </c>
      <c r="X86" s="14">
        <v>6049.16</v>
      </c>
      <c r="Y86" s="14">
        <v>6049.16</v>
      </c>
      <c r="Z86" s="14">
        <v>6049.16</v>
      </c>
      <c r="AA86" s="14">
        <v>6049.16</v>
      </c>
      <c r="AB86" s="14">
        <v>6049.16</v>
      </c>
      <c r="AC86" s="14">
        <v>6049.16</v>
      </c>
      <c r="AD86" s="14">
        <v>6049.16</v>
      </c>
      <c r="AE86" s="14">
        <v>6072.76</v>
      </c>
      <c r="AF86" s="14">
        <v>6094</v>
      </c>
      <c r="AG86" s="14">
        <v>6113.12</v>
      </c>
      <c r="AH86" s="14">
        <v>6130.32</v>
      </c>
      <c r="AI86" s="14">
        <v>6130.32</v>
      </c>
      <c r="AJ86" s="14">
        <v>6130.32</v>
      </c>
      <c r="AK86" s="14">
        <v>6145.8</v>
      </c>
      <c r="AL86" s="14">
        <v>6145.8</v>
      </c>
      <c r="AM86" s="14">
        <v>6145.8</v>
      </c>
      <c r="AN86" s="14">
        <v>6145.8</v>
      </c>
      <c r="AO86" s="14">
        <v>6145.8</v>
      </c>
      <c r="AP86" s="14">
        <v>6145.8</v>
      </c>
      <c r="AQ86" s="14">
        <v>6159.74</v>
      </c>
      <c r="AR86" s="14">
        <v>6159.74</v>
      </c>
      <c r="AS86" s="14">
        <v>6159.74</v>
      </c>
      <c r="AT86" s="14">
        <v>6159.74</v>
      </c>
      <c r="AU86" s="14">
        <v>6159.74</v>
      </c>
    </row>
    <row r="87" spans="1:47" x14ac:dyDescent="0.35">
      <c r="A87" s="14" t="s">
        <v>97</v>
      </c>
      <c r="B87" s="14">
        <v>20</v>
      </c>
      <c r="C87" s="14">
        <v>103.95</v>
      </c>
      <c r="D87" s="14">
        <v>103.95</v>
      </c>
      <c r="E87" s="14">
        <v>103.95</v>
      </c>
      <c r="F87" s="14">
        <v>103.95</v>
      </c>
      <c r="G87" s="14">
        <v>103.95</v>
      </c>
      <c r="H87" s="14">
        <v>241.95</v>
      </c>
      <c r="I87" s="14">
        <v>258.45</v>
      </c>
      <c r="J87" s="14">
        <v>258.45</v>
      </c>
      <c r="K87" s="14">
        <v>258.45</v>
      </c>
      <c r="L87" s="14">
        <v>258.45</v>
      </c>
      <c r="M87" s="14">
        <v>258.45</v>
      </c>
      <c r="N87" s="14">
        <v>258.45</v>
      </c>
      <c r="O87" s="14">
        <v>258.45</v>
      </c>
      <c r="P87" s="14">
        <v>258.45</v>
      </c>
      <c r="Q87" s="14">
        <v>258.45</v>
      </c>
      <c r="R87" s="14">
        <v>258.45</v>
      </c>
      <c r="S87" s="14">
        <v>258.45</v>
      </c>
      <c r="T87" s="14">
        <v>258.45</v>
      </c>
      <c r="U87" s="14">
        <v>258.45</v>
      </c>
      <c r="V87" s="14">
        <v>258.45</v>
      </c>
      <c r="W87" s="14">
        <v>292.49</v>
      </c>
      <c r="X87" s="14">
        <v>327.45999999999998</v>
      </c>
      <c r="Y87" s="14">
        <v>363.26</v>
      </c>
      <c r="Z87" s="14">
        <v>399.77</v>
      </c>
      <c r="AA87" s="14">
        <v>436.72</v>
      </c>
      <c r="AB87" s="14">
        <v>474.15</v>
      </c>
      <c r="AC87" s="14">
        <v>512.04999999999995</v>
      </c>
      <c r="AD87" s="14">
        <v>550.21</v>
      </c>
      <c r="AE87" s="14">
        <v>588.65</v>
      </c>
      <c r="AF87" s="14">
        <v>627.38</v>
      </c>
      <c r="AG87" s="14">
        <v>666.34</v>
      </c>
      <c r="AH87" s="14">
        <v>705.55</v>
      </c>
      <c r="AI87" s="14">
        <v>744.91</v>
      </c>
      <c r="AJ87" s="14">
        <v>784.41</v>
      </c>
      <c r="AK87" s="14">
        <v>823.96</v>
      </c>
      <c r="AL87" s="14">
        <v>863.56</v>
      </c>
      <c r="AM87" s="14">
        <v>903.22</v>
      </c>
      <c r="AN87" s="14">
        <v>942.9</v>
      </c>
      <c r="AO87" s="14">
        <v>982.64</v>
      </c>
      <c r="AP87" s="14">
        <v>1022.43</v>
      </c>
      <c r="AQ87" s="14">
        <v>1062.29</v>
      </c>
      <c r="AR87" s="14">
        <v>1102.22</v>
      </c>
      <c r="AS87" s="14">
        <v>1142.24</v>
      </c>
      <c r="AT87" s="14">
        <v>1182.3399999999999</v>
      </c>
      <c r="AU87" s="14">
        <v>1222.92</v>
      </c>
    </row>
    <row r="88" spans="1:47" x14ac:dyDescent="0.35">
      <c r="A88" s="14" t="s">
        <v>98</v>
      </c>
      <c r="B88" s="14">
        <v>22</v>
      </c>
      <c r="C88" s="14">
        <v>22</v>
      </c>
      <c r="D88" s="14">
        <v>22</v>
      </c>
      <c r="E88" s="14">
        <v>22</v>
      </c>
      <c r="F88" s="14">
        <v>22</v>
      </c>
      <c r="G88" s="14">
        <v>22</v>
      </c>
      <c r="H88" s="14">
        <v>22</v>
      </c>
      <c r="I88" s="14">
        <v>22</v>
      </c>
      <c r="J88" s="14">
        <v>22</v>
      </c>
      <c r="K88" s="14">
        <v>22</v>
      </c>
      <c r="L88" s="14">
        <v>22</v>
      </c>
      <c r="M88" s="14">
        <v>22</v>
      </c>
      <c r="N88" s="14">
        <v>22</v>
      </c>
      <c r="O88" s="14">
        <v>22</v>
      </c>
      <c r="P88" s="14">
        <v>22</v>
      </c>
      <c r="Q88" s="14">
        <v>22</v>
      </c>
      <c r="R88" s="14">
        <v>22</v>
      </c>
      <c r="S88" s="14">
        <v>22</v>
      </c>
      <c r="T88" s="14">
        <v>22</v>
      </c>
      <c r="U88" s="14">
        <v>22</v>
      </c>
      <c r="V88" s="14">
        <v>22</v>
      </c>
      <c r="W88" s="14">
        <v>22</v>
      </c>
      <c r="X88" s="14">
        <v>22</v>
      </c>
      <c r="Y88" s="14">
        <v>22</v>
      </c>
      <c r="Z88" s="14">
        <v>22</v>
      </c>
      <c r="AA88" s="14">
        <v>22</v>
      </c>
      <c r="AB88" s="14">
        <v>22</v>
      </c>
      <c r="AC88" s="14">
        <v>22</v>
      </c>
      <c r="AD88" s="14">
        <v>22</v>
      </c>
      <c r="AE88" s="14">
        <v>22</v>
      </c>
      <c r="AF88" s="14">
        <v>22</v>
      </c>
      <c r="AG88" s="14">
        <v>22</v>
      </c>
      <c r="AH88" s="14">
        <v>22</v>
      </c>
      <c r="AI88" s="14">
        <v>22</v>
      </c>
      <c r="AJ88" s="14">
        <v>22</v>
      </c>
      <c r="AK88" s="14">
        <v>22</v>
      </c>
      <c r="AL88" s="14">
        <v>22</v>
      </c>
      <c r="AM88" s="14">
        <v>22</v>
      </c>
      <c r="AN88" s="14">
        <v>22</v>
      </c>
      <c r="AO88" s="14">
        <v>22</v>
      </c>
      <c r="AP88" s="14">
        <v>22</v>
      </c>
      <c r="AQ88" s="14">
        <v>22</v>
      </c>
      <c r="AR88" s="14">
        <v>22</v>
      </c>
      <c r="AS88" s="14">
        <v>22</v>
      </c>
      <c r="AT88" s="14">
        <v>22</v>
      </c>
      <c r="AU88" s="14">
        <v>22</v>
      </c>
    </row>
    <row r="89" spans="1:47" x14ac:dyDescent="0.35">
      <c r="A89" s="14" t="s">
        <v>99</v>
      </c>
      <c r="B89" s="14">
        <v>0</v>
      </c>
      <c r="C89" s="14">
        <v>0</v>
      </c>
      <c r="D89" s="14">
        <v>0</v>
      </c>
      <c r="E89" s="14">
        <v>0</v>
      </c>
      <c r="F89" s="14">
        <v>0</v>
      </c>
      <c r="G89" s="14">
        <v>0</v>
      </c>
      <c r="H89" s="14">
        <v>0</v>
      </c>
      <c r="I89" s="14">
        <v>0</v>
      </c>
      <c r="J89" s="14">
        <v>1</v>
      </c>
      <c r="K89" s="14">
        <v>2</v>
      </c>
      <c r="L89" s="14">
        <v>3</v>
      </c>
      <c r="M89" s="14">
        <v>4</v>
      </c>
      <c r="N89" s="14">
        <v>5</v>
      </c>
      <c r="O89" s="14">
        <v>6</v>
      </c>
      <c r="P89" s="14">
        <v>6</v>
      </c>
      <c r="Q89" s="14">
        <v>6</v>
      </c>
      <c r="R89" s="14">
        <v>6</v>
      </c>
      <c r="S89" s="14">
        <v>6</v>
      </c>
      <c r="T89" s="14">
        <v>6</v>
      </c>
      <c r="U89" s="14">
        <v>6</v>
      </c>
      <c r="V89" s="14">
        <v>6</v>
      </c>
      <c r="W89" s="14">
        <v>6</v>
      </c>
      <c r="X89" s="14">
        <v>6</v>
      </c>
      <c r="Y89" s="14">
        <v>6</v>
      </c>
      <c r="Z89" s="14">
        <v>11</v>
      </c>
      <c r="AA89" s="14">
        <v>16</v>
      </c>
      <c r="AB89" s="14">
        <v>21</v>
      </c>
      <c r="AC89" s="14">
        <v>26</v>
      </c>
      <c r="AD89" s="14">
        <v>31</v>
      </c>
      <c r="AE89" s="14">
        <v>36</v>
      </c>
      <c r="AF89" s="14">
        <v>41</v>
      </c>
      <c r="AG89" s="14">
        <v>46</v>
      </c>
      <c r="AH89" s="14">
        <v>51</v>
      </c>
      <c r="AI89" s="14">
        <v>56</v>
      </c>
      <c r="AJ89" s="14">
        <v>61</v>
      </c>
      <c r="AK89" s="14">
        <v>66</v>
      </c>
      <c r="AL89" s="14">
        <v>71</v>
      </c>
      <c r="AM89" s="14">
        <v>76</v>
      </c>
      <c r="AN89" s="14">
        <v>81</v>
      </c>
      <c r="AO89" s="14">
        <v>86</v>
      </c>
      <c r="AP89" s="14">
        <v>91</v>
      </c>
      <c r="AQ89" s="14">
        <v>96</v>
      </c>
      <c r="AR89" s="14">
        <v>101</v>
      </c>
      <c r="AS89" s="14">
        <v>106</v>
      </c>
      <c r="AT89" s="14">
        <v>111</v>
      </c>
      <c r="AU89" s="14">
        <v>116</v>
      </c>
    </row>
    <row r="90" spans="1:47" x14ac:dyDescent="0.35">
      <c r="A90" s="14" t="s">
        <v>100</v>
      </c>
      <c r="B90" s="14">
        <v>0</v>
      </c>
      <c r="C90" s="14">
        <v>0</v>
      </c>
      <c r="D90" s="14">
        <v>0</v>
      </c>
      <c r="E90" s="14">
        <v>0</v>
      </c>
      <c r="F90" s="14">
        <v>0</v>
      </c>
      <c r="G90" s="14">
        <v>0</v>
      </c>
      <c r="H90" s="14">
        <v>0</v>
      </c>
      <c r="I90" s="14">
        <v>0</v>
      </c>
      <c r="J90" s="14">
        <v>0</v>
      </c>
      <c r="K90" s="14">
        <v>0</v>
      </c>
      <c r="L90" s="14">
        <v>0</v>
      </c>
      <c r="M90" s="14">
        <v>0</v>
      </c>
      <c r="N90" s="14">
        <v>0</v>
      </c>
      <c r="O90" s="14">
        <v>0</v>
      </c>
      <c r="P90" s="14">
        <v>0</v>
      </c>
      <c r="Q90" s="14">
        <v>0</v>
      </c>
      <c r="R90" s="14">
        <v>0</v>
      </c>
      <c r="S90" s="14">
        <v>0</v>
      </c>
      <c r="T90" s="14">
        <v>0</v>
      </c>
      <c r="U90" s="14">
        <v>0</v>
      </c>
      <c r="V90" s="14">
        <v>0</v>
      </c>
      <c r="W90" s="14">
        <v>0</v>
      </c>
      <c r="X90" s="14">
        <v>0</v>
      </c>
      <c r="Y90" s="14">
        <v>0</v>
      </c>
      <c r="Z90" s="14">
        <v>0</v>
      </c>
      <c r="AA90" s="14">
        <v>0</v>
      </c>
      <c r="AB90" s="14">
        <v>0</v>
      </c>
      <c r="AC90" s="14">
        <v>0</v>
      </c>
      <c r="AD90" s="14">
        <v>0</v>
      </c>
      <c r="AE90" s="14">
        <v>0</v>
      </c>
      <c r="AF90" s="14">
        <v>0</v>
      </c>
      <c r="AG90" s="14">
        <v>0</v>
      </c>
      <c r="AH90" s="14">
        <v>0</v>
      </c>
      <c r="AI90" s="14">
        <v>0</v>
      </c>
      <c r="AJ90" s="14">
        <v>0</v>
      </c>
      <c r="AK90" s="14">
        <v>0</v>
      </c>
      <c r="AL90" s="14">
        <v>0</v>
      </c>
      <c r="AM90" s="14">
        <v>0</v>
      </c>
      <c r="AN90" s="14">
        <v>0</v>
      </c>
      <c r="AO90" s="14">
        <v>0</v>
      </c>
      <c r="AP90" s="14">
        <v>0</v>
      </c>
      <c r="AQ90" s="14">
        <v>0</v>
      </c>
      <c r="AR90" s="14">
        <v>0</v>
      </c>
      <c r="AS90" s="14">
        <v>0</v>
      </c>
      <c r="AT90" s="14">
        <v>0</v>
      </c>
      <c r="AU90" s="14">
        <v>0</v>
      </c>
    </row>
    <row r="91" spans="1:47" x14ac:dyDescent="0.35">
      <c r="A91" s="14" t="s">
        <v>101</v>
      </c>
      <c r="B91" s="14">
        <v>97.64</v>
      </c>
      <c r="C91" s="14">
        <v>97.64</v>
      </c>
      <c r="D91" s="14">
        <v>97.64</v>
      </c>
      <c r="E91" s="14">
        <v>97.64</v>
      </c>
      <c r="F91" s="14">
        <v>97.64</v>
      </c>
      <c r="G91" s="14">
        <v>97.64</v>
      </c>
      <c r="H91" s="14">
        <v>97.64</v>
      </c>
      <c r="I91" s="14">
        <v>97.64</v>
      </c>
      <c r="J91" s="14">
        <v>97.64</v>
      </c>
      <c r="K91" s="14">
        <v>97.64</v>
      </c>
      <c r="L91" s="14">
        <v>97.64</v>
      </c>
      <c r="M91" s="14">
        <v>97.64</v>
      </c>
      <c r="N91" s="14">
        <v>97.64</v>
      </c>
      <c r="O91" s="14">
        <v>97.64</v>
      </c>
      <c r="P91" s="14">
        <v>97.64</v>
      </c>
      <c r="Q91" s="14">
        <v>0</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c r="AI91" s="14">
        <v>0</v>
      </c>
      <c r="AJ91" s="14">
        <v>0</v>
      </c>
      <c r="AK91" s="14">
        <v>0</v>
      </c>
      <c r="AL91" s="14">
        <v>0</v>
      </c>
      <c r="AM91" s="14">
        <v>0</v>
      </c>
      <c r="AN91" s="14">
        <v>0</v>
      </c>
      <c r="AO91" s="14">
        <v>0</v>
      </c>
      <c r="AP91" s="14">
        <v>0</v>
      </c>
      <c r="AQ91" s="14">
        <v>0</v>
      </c>
      <c r="AR91" s="14">
        <v>0</v>
      </c>
      <c r="AS91" s="14">
        <v>0</v>
      </c>
      <c r="AT91" s="14">
        <v>0</v>
      </c>
      <c r="AU91" s="14">
        <v>0</v>
      </c>
    </row>
    <row r="92" spans="1:47" x14ac:dyDescent="0.35">
      <c r="A92" s="14" t="s">
        <v>102</v>
      </c>
      <c r="B92" s="14">
        <v>400.38</v>
      </c>
      <c r="C92" s="14">
        <v>400</v>
      </c>
      <c r="D92" s="14">
        <v>400</v>
      </c>
      <c r="E92" s="14">
        <v>400</v>
      </c>
      <c r="F92" s="14">
        <v>400</v>
      </c>
      <c r="G92" s="14">
        <v>400</v>
      </c>
      <c r="H92" s="14">
        <v>400</v>
      </c>
      <c r="I92" s="14">
        <v>400</v>
      </c>
      <c r="J92" s="14">
        <v>400</v>
      </c>
      <c r="K92" s="14">
        <v>407.68</v>
      </c>
      <c r="L92" s="14">
        <v>407.68</v>
      </c>
      <c r="M92" s="14">
        <v>402.61</v>
      </c>
      <c r="N92" s="14">
        <v>402.61</v>
      </c>
      <c r="O92" s="14">
        <v>402.61</v>
      </c>
      <c r="P92" s="14">
        <v>402.61</v>
      </c>
      <c r="Q92" s="14">
        <v>402.61</v>
      </c>
      <c r="R92" s="14">
        <v>402.61</v>
      </c>
      <c r="S92" s="14">
        <v>402.61</v>
      </c>
      <c r="T92" s="14">
        <v>402.61</v>
      </c>
      <c r="U92" s="14">
        <v>402.61</v>
      </c>
      <c r="V92" s="14">
        <v>402.61</v>
      </c>
      <c r="W92" s="14">
        <v>402.61</v>
      </c>
      <c r="X92" s="14">
        <v>402.61</v>
      </c>
      <c r="Y92" s="14">
        <v>402.61</v>
      </c>
      <c r="Z92" s="14">
        <v>402.61</v>
      </c>
      <c r="AA92" s="14">
        <v>402.61</v>
      </c>
      <c r="AB92" s="14">
        <v>402.61</v>
      </c>
      <c r="AC92" s="14">
        <v>402.61</v>
      </c>
      <c r="AD92" s="14">
        <v>402.61</v>
      </c>
      <c r="AE92" s="14">
        <v>402.61</v>
      </c>
      <c r="AF92" s="14">
        <v>402.61</v>
      </c>
      <c r="AG92" s="14">
        <v>402.61</v>
      </c>
      <c r="AH92" s="14">
        <v>402.61</v>
      </c>
      <c r="AI92" s="14">
        <v>402.61</v>
      </c>
      <c r="AJ92" s="14">
        <v>402.61</v>
      </c>
      <c r="AK92" s="14">
        <v>402.61</v>
      </c>
      <c r="AL92" s="14">
        <v>402.61</v>
      </c>
      <c r="AM92" s="14">
        <v>402.61</v>
      </c>
      <c r="AN92" s="14">
        <v>402.61</v>
      </c>
      <c r="AO92" s="14">
        <v>402.61</v>
      </c>
      <c r="AP92" s="14">
        <v>402.61</v>
      </c>
      <c r="AQ92" s="14">
        <v>402.61</v>
      </c>
      <c r="AR92" s="14">
        <v>402.61</v>
      </c>
      <c r="AS92" s="14">
        <v>402.61</v>
      </c>
      <c r="AT92" s="14">
        <v>402.61</v>
      </c>
      <c r="AU92" s="14">
        <v>402.61</v>
      </c>
    </row>
    <row r="93" spans="1:47" x14ac:dyDescent="0.35">
      <c r="A93" s="14" t="s">
        <v>103</v>
      </c>
      <c r="B93" s="14">
        <v>0</v>
      </c>
      <c r="C93" s="14">
        <v>0</v>
      </c>
      <c r="D93" s="14">
        <v>0</v>
      </c>
      <c r="E93" s="14">
        <v>0</v>
      </c>
      <c r="F93" s="14">
        <v>0</v>
      </c>
      <c r="G93" s="14">
        <v>0</v>
      </c>
      <c r="H93" s="14">
        <v>0</v>
      </c>
      <c r="I93" s="14">
        <v>0</v>
      </c>
      <c r="J93" s="14">
        <v>0</v>
      </c>
      <c r="K93" s="14">
        <v>4.93</v>
      </c>
      <c r="L93" s="14">
        <v>4.93</v>
      </c>
      <c r="M93" s="14">
        <v>4.93</v>
      </c>
      <c r="N93" s="14">
        <v>4.93</v>
      </c>
      <c r="O93" s="14">
        <v>4.93</v>
      </c>
      <c r="P93" s="14">
        <v>4.93</v>
      </c>
      <c r="Q93" s="14">
        <v>4.93</v>
      </c>
      <c r="R93" s="14">
        <v>4.93</v>
      </c>
      <c r="S93" s="14">
        <v>4.93</v>
      </c>
      <c r="T93" s="14">
        <v>4.93</v>
      </c>
      <c r="U93" s="14">
        <v>4.93</v>
      </c>
      <c r="V93" s="14">
        <v>4.93</v>
      </c>
      <c r="W93" s="14">
        <v>4.93</v>
      </c>
      <c r="X93" s="14">
        <v>4.93</v>
      </c>
      <c r="Y93" s="14">
        <v>4.93</v>
      </c>
      <c r="Z93" s="14">
        <v>4.93</v>
      </c>
      <c r="AA93" s="14">
        <v>4.93</v>
      </c>
      <c r="AB93" s="14">
        <v>4.93</v>
      </c>
      <c r="AC93" s="14">
        <v>4.93</v>
      </c>
      <c r="AD93" s="14">
        <v>4.93</v>
      </c>
      <c r="AE93" s="14">
        <v>4.93</v>
      </c>
      <c r="AF93" s="14">
        <v>4.93</v>
      </c>
      <c r="AG93" s="14">
        <v>4.93</v>
      </c>
      <c r="AH93" s="14">
        <v>4.93</v>
      </c>
      <c r="AI93" s="14">
        <v>4.93</v>
      </c>
      <c r="AJ93" s="14">
        <v>4.93</v>
      </c>
      <c r="AK93" s="14">
        <v>4.93</v>
      </c>
      <c r="AL93" s="14">
        <v>4.93</v>
      </c>
      <c r="AM93" s="14">
        <v>4.93</v>
      </c>
      <c r="AN93" s="14">
        <v>4.93</v>
      </c>
      <c r="AO93" s="14">
        <v>4.93</v>
      </c>
      <c r="AP93" s="14">
        <v>4.93</v>
      </c>
      <c r="AQ93" s="14">
        <v>4.93</v>
      </c>
      <c r="AR93" s="14">
        <v>4.93</v>
      </c>
      <c r="AS93" s="14">
        <v>4.93</v>
      </c>
      <c r="AT93" s="14">
        <v>4.93</v>
      </c>
      <c r="AU93" s="14">
        <v>4.93</v>
      </c>
    </row>
    <row r="95" spans="1:47" ht="18.5" x14ac:dyDescent="0.45">
      <c r="A95" s="15" t="s">
        <v>111</v>
      </c>
    </row>
    <row r="96" spans="1:47" x14ac:dyDescent="0.35">
      <c r="A96" s="14" t="s">
        <v>49</v>
      </c>
      <c r="B96" s="14" t="s">
        <v>50</v>
      </c>
      <c r="C96" s="14" t="s">
        <v>51</v>
      </c>
      <c r="D96" s="14" t="s">
        <v>52</v>
      </c>
      <c r="E96" s="14" t="s">
        <v>53</v>
      </c>
      <c r="F96" s="14" t="s">
        <v>54</v>
      </c>
      <c r="G96" s="14" t="s">
        <v>55</v>
      </c>
      <c r="H96" s="14" t="s">
        <v>56</v>
      </c>
      <c r="I96" s="14" t="s">
        <v>57</v>
      </c>
      <c r="J96" s="14" t="s">
        <v>58</v>
      </c>
      <c r="K96" s="14" t="s">
        <v>59</v>
      </c>
      <c r="L96" s="14" t="s">
        <v>60</v>
      </c>
      <c r="M96" s="14" t="s">
        <v>61</v>
      </c>
      <c r="N96" s="14" t="s">
        <v>62</v>
      </c>
      <c r="O96" s="14" t="s">
        <v>63</v>
      </c>
      <c r="P96" s="14" t="s">
        <v>64</v>
      </c>
      <c r="Q96" s="14" t="s">
        <v>65</v>
      </c>
      <c r="R96" s="14" t="s">
        <v>66</v>
      </c>
      <c r="S96" s="14" t="s">
        <v>67</v>
      </c>
      <c r="T96" s="14" t="s">
        <v>68</v>
      </c>
      <c r="U96" s="14" t="s">
        <v>69</v>
      </c>
      <c r="V96" s="14" t="s">
        <v>70</v>
      </c>
      <c r="W96" s="14" t="s">
        <v>71</v>
      </c>
      <c r="X96" s="14" t="s">
        <v>72</v>
      </c>
      <c r="Y96" s="14" t="s">
        <v>73</v>
      </c>
      <c r="Z96" s="14" t="s">
        <v>74</v>
      </c>
      <c r="AA96" s="14" t="s">
        <v>75</v>
      </c>
      <c r="AB96" s="14" t="s">
        <v>76</v>
      </c>
      <c r="AC96" s="14" t="s">
        <v>77</v>
      </c>
      <c r="AD96" s="14" t="s">
        <v>78</v>
      </c>
      <c r="AE96" s="14" t="s">
        <v>79</v>
      </c>
      <c r="AF96" s="14" t="s">
        <v>80</v>
      </c>
      <c r="AG96" s="14" t="s">
        <v>81</v>
      </c>
      <c r="AH96" s="14" t="s">
        <v>82</v>
      </c>
      <c r="AI96" s="14" t="s">
        <v>83</v>
      </c>
      <c r="AJ96" s="14" t="s">
        <v>84</v>
      </c>
      <c r="AK96" s="14" t="s">
        <v>85</v>
      </c>
      <c r="AL96" s="14" t="s">
        <v>86</v>
      </c>
      <c r="AM96" s="14" t="s">
        <v>87</v>
      </c>
      <c r="AN96" s="14" t="s">
        <v>88</v>
      </c>
      <c r="AO96" s="14" t="s">
        <v>89</v>
      </c>
      <c r="AP96" s="14" t="s">
        <v>90</v>
      </c>
      <c r="AQ96" s="14" t="s">
        <v>91</v>
      </c>
      <c r="AR96" s="14" t="s">
        <v>92</v>
      </c>
      <c r="AS96" s="14" t="s">
        <v>93</v>
      </c>
      <c r="AT96" s="14" t="s">
        <v>94</v>
      </c>
      <c r="AU96" s="14" t="s">
        <v>95</v>
      </c>
    </row>
    <row r="97" spans="1:47" x14ac:dyDescent="0.35">
      <c r="A97" s="14" t="s">
        <v>96</v>
      </c>
      <c r="B97" s="14">
        <v>869</v>
      </c>
      <c r="C97" s="14">
        <v>874</v>
      </c>
      <c r="D97" s="14">
        <v>874</v>
      </c>
      <c r="E97" s="14">
        <v>874</v>
      </c>
      <c r="F97" s="14">
        <v>874</v>
      </c>
      <c r="G97" s="14">
        <v>874</v>
      </c>
      <c r="H97" s="14">
        <v>879</v>
      </c>
      <c r="I97" s="14">
        <v>894</v>
      </c>
      <c r="J97" s="14">
        <v>894</v>
      </c>
      <c r="K97" s="14">
        <v>894</v>
      </c>
      <c r="L97" s="14">
        <v>894</v>
      </c>
      <c r="M97" s="14">
        <v>894.35</v>
      </c>
      <c r="N97" s="14">
        <v>894.35</v>
      </c>
      <c r="O97" s="14">
        <v>894.35</v>
      </c>
      <c r="P97" s="14">
        <v>894.35</v>
      </c>
      <c r="Q97" s="14">
        <v>894.35</v>
      </c>
      <c r="R97" s="14">
        <v>894.35</v>
      </c>
      <c r="S97" s="14">
        <v>894.35</v>
      </c>
      <c r="T97" s="14">
        <v>894.35</v>
      </c>
      <c r="U97" s="14">
        <v>894.35</v>
      </c>
      <c r="V97" s="14">
        <v>894.35</v>
      </c>
      <c r="W97" s="14">
        <v>894.35</v>
      </c>
      <c r="X97" s="14">
        <v>894.35</v>
      </c>
      <c r="Y97" s="14">
        <v>894.35</v>
      </c>
      <c r="Z97" s="14">
        <v>894.35</v>
      </c>
      <c r="AA97" s="14">
        <v>894.35</v>
      </c>
      <c r="AB97" s="14">
        <v>894.35</v>
      </c>
      <c r="AC97" s="14">
        <v>894.35</v>
      </c>
      <c r="AD97" s="14">
        <v>894.35</v>
      </c>
      <c r="AE97" s="14">
        <v>894.35</v>
      </c>
      <c r="AF97" s="14">
        <v>894.35</v>
      </c>
      <c r="AG97" s="14">
        <v>894.35</v>
      </c>
      <c r="AH97" s="14">
        <v>894.35</v>
      </c>
      <c r="AI97" s="14">
        <v>894.35</v>
      </c>
      <c r="AJ97" s="14">
        <v>894.35</v>
      </c>
      <c r="AK97" s="14">
        <v>894.35</v>
      </c>
      <c r="AL97" s="14">
        <v>894.35</v>
      </c>
      <c r="AM97" s="14">
        <v>894.35</v>
      </c>
      <c r="AN97" s="14">
        <v>894.35</v>
      </c>
      <c r="AO97" s="14">
        <v>894.35</v>
      </c>
      <c r="AP97" s="14">
        <v>894.35</v>
      </c>
      <c r="AQ97" s="14">
        <v>894.35</v>
      </c>
      <c r="AR97" s="14">
        <v>894.35</v>
      </c>
      <c r="AS97" s="14">
        <v>894.35</v>
      </c>
      <c r="AT97" s="14">
        <v>894.35</v>
      </c>
      <c r="AU97" s="14">
        <v>894.35</v>
      </c>
    </row>
    <row r="98" spans="1:47" x14ac:dyDescent="0.35">
      <c r="A98" s="14" t="s">
        <v>97</v>
      </c>
      <c r="B98" s="14">
        <v>251</v>
      </c>
      <c r="C98" s="14">
        <v>386</v>
      </c>
      <c r="D98" s="14">
        <v>525</v>
      </c>
      <c r="E98" s="14">
        <v>525</v>
      </c>
      <c r="F98" s="14">
        <v>591</v>
      </c>
      <c r="G98" s="14">
        <v>723</v>
      </c>
      <c r="H98" s="14">
        <v>865</v>
      </c>
      <c r="I98" s="14">
        <v>1088</v>
      </c>
      <c r="J98" s="14">
        <v>1088</v>
      </c>
      <c r="K98" s="14">
        <v>1434</v>
      </c>
      <c r="L98" s="14">
        <v>1463</v>
      </c>
      <c r="M98" s="14">
        <v>1466.76</v>
      </c>
      <c r="N98" s="14">
        <v>1466.76</v>
      </c>
      <c r="O98" s="14">
        <v>1466.76</v>
      </c>
      <c r="P98" s="14">
        <v>1466.76</v>
      </c>
      <c r="Q98" s="14">
        <v>1466.76</v>
      </c>
      <c r="R98" s="14">
        <v>1466.76</v>
      </c>
      <c r="S98" s="14">
        <v>2786.76</v>
      </c>
      <c r="T98" s="14">
        <v>2786.76</v>
      </c>
      <c r="U98" s="14">
        <v>2786.76</v>
      </c>
      <c r="V98" s="14">
        <v>2786.76</v>
      </c>
      <c r="W98" s="14">
        <v>2786.76</v>
      </c>
      <c r="X98" s="14">
        <v>2956.76</v>
      </c>
      <c r="Y98" s="14">
        <v>3056.76</v>
      </c>
      <c r="Z98" s="14">
        <v>3156.76</v>
      </c>
      <c r="AA98" s="14">
        <v>3556.76</v>
      </c>
      <c r="AB98" s="14">
        <v>3856.76</v>
      </c>
      <c r="AC98" s="14">
        <v>4256.76</v>
      </c>
      <c r="AD98" s="14">
        <v>4356.76</v>
      </c>
      <c r="AE98" s="14">
        <v>4456.76</v>
      </c>
      <c r="AF98" s="14">
        <v>4456.76</v>
      </c>
      <c r="AG98" s="14">
        <v>4556.76</v>
      </c>
      <c r="AH98" s="14">
        <v>4556.76</v>
      </c>
      <c r="AI98" s="14">
        <v>4656.76</v>
      </c>
      <c r="AJ98" s="14">
        <v>4656.76</v>
      </c>
      <c r="AK98" s="14">
        <v>4756.76</v>
      </c>
      <c r="AL98" s="14">
        <v>4756.76</v>
      </c>
      <c r="AM98" s="14">
        <v>4956.76</v>
      </c>
      <c r="AN98" s="14">
        <v>4956.76</v>
      </c>
      <c r="AO98" s="14">
        <v>5156.76</v>
      </c>
      <c r="AP98" s="14">
        <v>5156.76</v>
      </c>
      <c r="AQ98" s="14">
        <v>5356.76</v>
      </c>
      <c r="AR98" s="14">
        <v>5356.76</v>
      </c>
      <c r="AS98" s="14">
        <v>5556.76</v>
      </c>
      <c r="AT98" s="14">
        <v>5556.76</v>
      </c>
      <c r="AU98" s="14">
        <v>5556.76</v>
      </c>
    </row>
    <row r="99" spans="1:47" x14ac:dyDescent="0.35">
      <c r="A99" s="14" t="s">
        <v>98</v>
      </c>
      <c r="B99" s="14">
        <v>271</v>
      </c>
      <c r="C99" s="14">
        <v>313.10000000000002</v>
      </c>
      <c r="D99" s="14">
        <v>313.10000000000002</v>
      </c>
      <c r="E99" s="14">
        <v>313.10000000000002</v>
      </c>
      <c r="F99" s="14">
        <v>323.2</v>
      </c>
      <c r="G99" s="14">
        <v>340.2</v>
      </c>
      <c r="H99" s="14">
        <v>358.7</v>
      </c>
      <c r="I99" s="14">
        <v>413.8</v>
      </c>
      <c r="J99" s="14">
        <v>416.65</v>
      </c>
      <c r="K99" s="14">
        <v>438.3</v>
      </c>
      <c r="L99" s="14">
        <v>428</v>
      </c>
      <c r="M99" s="14">
        <v>281.61</v>
      </c>
      <c r="N99" s="14">
        <v>281.61</v>
      </c>
      <c r="O99" s="14">
        <v>272.61</v>
      </c>
      <c r="P99" s="14">
        <v>272.61</v>
      </c>
      <c r="Q99" s="14">
        <v>281.61</v>
      </c>
      <c r="R99" s="14">
        <v>281.61</v>
      </c>
      <c r="S99" s="14">
        <v>301.61</v>
      </c>
      <c r="T99" s="14">
        <v>351.61</v>
      </c>
      <c r="U99" s="14">
        <v>342.61</v>
      </c>
      <c r="V99" s="14">
        <v>351.61</v>
      </c>
      <c r="W99" s="14">
        <v>351.61</v>
      </c>
      <c r="X99" s="14">
        <v>342.61</v>
      </c>
      <c r="Y99" s="14">
        <v>392.61</v>
      </c>
      <c r="Z99" s="14">
        <v>392.61</v>
      </c>
      <c r="AA99" s="14">
        <v>401.61</v>
      </c>
      <c r="AB99" s="14">
        <v>392.61</v>
      </c>
      <c r="AC99" s="14">
        <v>392.61</v>
      </c>
      <c r="AD99" s="14">
        <v>451.61</v>
      </c>
      <c r="AE99" s="14">
        <v>451.61</v>
      </c>
      <c r="AF99" s="14">
        <v>442.61</v>
      </c>
      <c r="AG99" s="14">
        <v>442.61</v>
      </c>
      <c r="AH99" s="14">
        <v>451.61</v>
      </c>
      <c r="AI99" s="14">
        <v>451.61</v>
      </c>
      <c r="AJ99" s="14">
        <v>451.61</v>
      </c>
      <c r="AK99" s="14">
        <v>442.61</v>
      </c>
      <c r="AL99" s="14">
        <v>442.61</v>
      </c>
      <c r="AM99" s="14">
        <v>442.61</v>
      </c>
      <c r="AN99" s="14">
        <v>451.61</v>
      </c>
      <c r="AO99" s="14">
        <v>442.61</v>
      </c>
      <c r="AP99" s="14">
        <v>442.61</v>
      </c>
      <c r="AQ99" s="14">
        <v>442.61</v>
      </c>
      <c r="AR99" s="14">
        <v>442.61</v>
      </c>
      <c r="AS99" s="14">
        <v>442.61</v>
      </c>
      <c r="AT99" s="14">
        <v>451.61</v>
      </c>
      <c r="AU99" s="14">
        <v>451.61</v>
      </c>
    </row>
    <row r="100" spans="1:47" x14ac:dyDescent="0.35">
      <c r="A100" s="14" t="s">
        <v>99</v>
      </c>
      <c r="B100" s="14">
        <v>0</v>
      </c>
      <c r="C100" s="14">
        <v>0</v>
      </c>
      <c r="D100" s="14">
        <v>0</v>
      </c>
      <c r="E100" s="14">
        <v>0</v>
      </c>
      <c r="F100" s="14">
        <v>0</v>
      </c>
      <c r="G100" s="14">
        <v>0</v>
      </c>
      <c r="H100" s="14">
        <v>0</v>
      </c>
      <c r="I100" s="14">
        <v>2.1800000000000002</v>
      </c>
      <c r="J100" s="14">
        <v>4.47</v>
      </c>
      <c r="K100" s="14">
        <v>4.47</v>
      </c>
      <c r="L100" s="14">
        <v>4.47</v>
      </c>
      <c r="M100" s="14">
        <v>4.47</v>
      </c>
      <c r="N100" s="14">
        <v>21.47</v>
      </c>
      <c r="O100" s="14">
        <v>36.47</v>
      </c>
      <c r="P100" s="14">
        <v>36.47</v>
      </c>
      <c r="Q100" s="14">
        <v>36.47</v>
      </c>
      <c r="R100" s="14">
        <v>236.47</v>
      </c>
      <c r="S100" s="14">
        <v>636.47</v>
      </c>
      <c r="T100" s="14">
        <v>636.47</v>
      </c>
      <c r="U100" s="14">
        <v>636.47</v>
      </c>
      <c r="V100" s="14">
        <v>636.47</v>
      </c>
      <c r="W100" s="14">
        <v>736.47</v>
      </c>
      <c r="X100" s="14">
        <v>836.47</v>
      </c>
      <c r="Y100" s="14">
        <v>836.47</v>
      </c>
      <c r="Z100" s="14">
        <v>936.47</v>
      </c>
      <c r="AA100" s="14">
        <v>1036.47</v>
      </c>
      <c r="AB100" s="14">
        <v>1136.47</v>
      </c>
      <c r="AC100" s="14">
        <v>1236.47</v>
      </c>
      <c r="AD100" s="14">
        <v>1336.47</v>
      </c>
      <c r="AE100" s="14">
        <v>1436.47</v>
      </c>
      <c r="AF100" s="14">
        <v>1736.47</v>
      </c>
      <c r="AG100" s="14">
        <v>1836.47</v>
      </c>
      <c r="AH100" s="14">
        <v>1936.47</v>
      </c>
      <c r="AI100" s="14">
        <v>1936.47</v>
      </c>
      <c r="AJ100" s="14">
        <v>1936.47</v>
      </c>
      <c r="AK100" s="14">
        <v>2136.4699999999998</v>
      </c>
      <c r="AL100" s="14">
        <v>2136.4699999999998</v>
      </c>
      <c r="AM100" s="14">
        <v>2136.4699999999998</v>
      </c>
      <c r="AN100" s="14">
        <v>2136.4699999999998</v>
      </c>
      <c r="AO100" s="14">
        <v>2136.4699999999998</v>
      </c>
      <c r="AP100" s="14">
        <v>2336.4699999999998</v>
      </c>
      <c r="AQ100" s="14">
        <v>2336.4699999999998</v>
      </c>
      <c r="AR100" s="14">
        <v>2336.4699999999998</v>
      </c>
      <c r="AS100" s="14">
        <v>2336.4699999999998</v>
      </c>
      <c r="AT100" s="14">
        <v>2336.4699999999998</v>
      </c>
      <c r="AU100" s="14">
        <v>2336.4699999999998</v>
      </c>
    </row>
    <row r="101" spans="1:47" x14ac:dyDescent="0.35">
      <c r="A101" s="14" t="s">
        <v>100</v>
      </c>
      <c r="B101" s="14">
        <v>0</v>
      </c>
      <c r="C101" s="14">
        <v>0</v>
      </c>
      <c r="D101" s="14">
        <v>0</v>
      </c>
      <c r="E101" s="14">
        <v>0</v>
      </c>
      <c r="F101" s="14">
        <v>0</v>
      </c>
      <c r="G101" s="14">
        <v>0</v>
      </c>
      <c r="H101" s="14">
        <v>0</v>
      </c>
      <c r="I101" s="14">
        <v>0</v>
      </c>
      <c r="J101" s="14">
        <v>0</v>
      </c>
      <c r="K101" s="14">
        <v>0</v>
      </c>
      <c r="L101" s="14">
        <v>0</v>
      </c>
      <c r="M101" s="14">
        <v>0</v>
      </c>
      <c r="N101" s="14">
        <v>0</v>
      </c>
      <c r="O101" s="14">
        <v>0</v>
      </c>
      <c r="P101" s="14">
        <v>0</v>
      </c>
      <c r="Q101" s="14">
        <v>0</v>
      </c>
      <c r="R101" s="14">
        <v>0</v>
      </c>
      <c r="S101" s="14">
        <v>0</v>
      </c>
      <c r="T101" s="14">
        <v>0</v>
      </c>
      <c r="U101" s="14">
        <v>0</v>
      </c>
      <c r="V101" s="14">
        <v>0</v>
      </c>
      <c r="W101" s="14">
        <v>0</v>
      </c>
      <c r="X101" s="14">
        <v>0</v>
      </c>
      <c r="Y101" s="14">
        <v>0</v>
      </c>
      <c r="Z101" s="14">
        <v>0</v>
      </c>
      <c r="AA101" s="14">
        <v>0</v>
      </c>
      <c r="AB101" s="14">
        <v>0</v>
      </c>
      <c r="AC101" s="14">
        <v>0</v>
      </c>
      <c r="AD101" s="14">
        <v>0</v>
      </c>
      <c r="AE101" s="14">
        <v>0</v>
      </c>
      <c r="AF101" s="14">
        <v>0</v>
      </c>
      <c r="AG101" s="14">
        <v>0</v>
      </c>
      <c r="AH101" s="14">
        <v>0</v>
      </c>
      <c r="AI101" s="14">
        <v>0</v>
      </c>
      <c r="AJ101" s="14">
        <v>0</v>
      </c>
      <c r="AK101" s="14">
        <v>0</v>
      </c>
      <c r="AL101" s="14">
        <v>0</v>
      </c>
      <c r="AM101" s="14">
        <v>0</v>
      </c>
      <c r="AN101" s="14">
        <v>0</v>
      </c>
      <c r="AO101" s="14">
        <v>0</v>
      </c>
      <c r="AP101" s="14">
        <v>0</v>
      </c>
      <c r="AQ101" s="14">
        <v>0</v>
      </c>
      <c r="AR101" s="14">
        <v>0</v>
      </c>
      <c r="AS101" s="14">
        <v>0</v>
      </c>
      <c r="AT101" s="14">
        <v>0</v>
      </c>
      <c r="AU101" s="14">
        <v>0</v>
      </c>
    </row>
    <row r="102" spans="1:47" x14ac:dyDescent="0.35">
      <c r="A102" s="14" t="s">
        <v>101</v>
      </c>
      <c r="B102" s="14">
        <v>5696</v>
      </c>
      <c r="C102" s="14">
        <v>5720</v>
      </c>
      <c r="D102" s="14">
        <v>5774</v>
      </c>
      <c r="E102" s="14">
        <v>5774</v>
      </c>
      <c r="F102" s="14">
        <v>5827</v>
      </c>
      <c r="G102" s="14">
        <v>5591</v>
      </c>
      <c r="H102" s="14">
        <v>5488</v>
      </c>
      <c r="I102" s="14">
        <v>5546</v>
      </c>
      <c r="J102" s="14">
        <v>5679.3</v>
      </c>
      <c r="K102" s="14">
        <v>6114</v>
      </c>
      <c r="L102" s="14">
        <v>6142.8</v>
      </c>
      <c r="M102" s="14">
        <v>6142.8</v>
      </c>
      <c r="N102" s="14">
        <v>6142.8</v>
      </c>
      <c r="O102" s="14">
        <v>5554.8</v>
      </c>
      <c r="P102" s="14">
        <v>5554.8</v>
      </c>
      <c r="Q102" s="14">
        <v>5399.8</v>
      </c>
      <c r="R102" s="14">
        <v>4385.8</v>
      </c>
      <c r="S102" s="14">
        <v>3194.8</v>
      </c>
      <c r="T102" s="14">
        <v>0</v>
      </c>
      <c r="U102" s="14">
        <v>0</v>
      </c>
      <c r="V102" s="14">
        <v>0</v>
      </c>
      <c r="W102" s="14">
        <v>0</v>
      </c>
      <c r="X102" s="14">
        <v>0</v>
      </c>
      <c r="Y102" s="14">
        <v>0</v>
      </c>
      <c r="Z102" s="14">
        <v>0</v>
      </c>
      <c r="AA102" s="14">
        <v>0</v>
      </c>
      <c r="AB102" s="14">
        <v>0</v>
      </c>
      <c r="AC102" s="14">
        <v>0</v>
      </c>
      <c r="AD102" s="14">
        <v>0</v>
      </c>
      <c r="AE102" s="14">
        <v>0</v>
      </c>
      <c r="AF102" s="14">
        <v>0</v>
      </c>
      <c r="AG102" s="14">
        <v>0</v>
      </c>
      <c r="AH102" s="14">
        <v>0</v>
      </c>
      <c r="AI102" s="14">
        <v>0</v>
      </c>
      <c r="AJ102" s="14">
        <v>0</v>
      </c>
      <c r="AK102" s="14">
        <v>0</v>
      </c>
      <c r="AL102" s="14">
        <v>0</v>
      </c>
      <c r="AM102" s="14">
        <v>0</v>
      </c>
      <c r="AN102" s="14">
        <v>0</v>
      </c>
      <c r="AO102" s="14">
        <v>0</v>
      </c>
      <c r="AP102" s="14">
        <v>0</v>
      </c>
      <c r="AQ102" s="14">
        <v>0</v>
      </c>
      <c r="AR102" s="14">
        <v>0</v>
      </c>
      <c r="AS102" s="14">
        <v>0</v>
      </c>
      <c r="AT102" s="14">
        <v>0</v>
      </c>
      <c r="AU102" s="14">
        <v>0</v>
      </c>
    </row>
    <row r="103" spans="1:47" x14ac:dyDescent="0.35">
      <c r="A103" s="14" t="s">
        <v>102</v>
      </c>
      <c r="B103" s="14">
        <v>4904</v>
      </c>
      <c r="C103" s="14">
        <v>4452.6899999999996</v>
      </c>
      <c r="D103" s="14">
        <v>4558.4399999999996</v>
      </c>
      <c r="E103" s="14">
        <v>4956.4399999999996</v>
      </c>
      <c r="F103" s="14">
        <v>5247.44</v>
      </c>
      <c r="G103" s="14">
        <v>5326.44</v>
      </c>
      <c r="H103" s="14">
        <v>5385</v>
      </c>
      <c r="I103" s="14">
        <v>5791.44</v>
      </c>
      <c r="J103" s="14">
        <v>5945</v>
      </c>
      <c r="K103" s="14">
        <v>6241.44</v>
      </c>
      <c r="L103" s="14">
        <v>7177.96</v>
      </c>
      <c r="M103" s="14">
        <v>7510.15</v>
      </c>
      <c r="N103" s="14">
        <v>7741.15</v>
      </c>
      <c r="O103" s="14">
        <v>8100.15</v>
      </c>
      <c r="P103" s="14">
        <v>8100.15</v>
      </c>
      <c r="Q103" s="14">
        <v>8912.15</v>
      </c>
      <c r="R103" s="14">
        <v>10289.15</v>
      </c>
      <c r="S103" s="14">
        <v>11080.15</v>
      </c>
      <c r="T103" s="14">
        <v>15024.25</v>
      </c>
      <c r="U103" s="14">
        <v>15763.25</v>
      </c>
      <c r="V103" s="14">
        <v>15764.43</v>
      </c>
      <c r="W103" s="14">
        <v>15814.62</v>
      </c>
      <c r="X103" s="14">
        <v>15960.83</v>
      </c>
      <c r="Y103" s="14">
        <v>16615.95</v>
      </c>
      <c r="Z103" s="14">
        <v>16896.02</v>
      </c>
      <c r="AA103" s="14">
        <v>16992.080000000002</v>
      </c>
      <c r="AB103" s="14">
        <v>17221.14</v>
      </c>
      <c r="AC103" s="14">
        <v>17450.2</v>
      </c>
      <c r="AD103" s="14">
        <v>16660.259999999998</v>
      </c>
      <c r="AE103" s="14">
        <v>18209.330000000002</v>
      </c>
      <c r="AF103" s="14">
        <v>18618.39</v>
      </c>
      <c r="AG103" s="14">
        <v>18698.45</v>
      </c>
      <c r="AH103" s="14">
        <v>17813.5</v>
      </c>
      <c r="AI103" s="14">
        <v>17893.560000000001</v>
      </c>
      <c r="AJ103" s="14">
        <v>17213.61</v>
      </c>
      <c r="AK103" s="14">
        <v>17222.66</v>
      </c>
      <c r="AL103" s="14">
        <v>17222.71</v>
      </c>
      <c r="AM103" s="14">
        <v>17222.75</v>
      </c>
      <c r="AN103" s="14">
        <v>17213.8</v>
      </c>
      <c r="AO103" s="14">
        <v>17222.849999999999</v>
      </c>
      <c r="AP103" s="14">
        <v>17222.900000000001</v>
      </c>
      <c r="AQ103" s="14">
        <v>17222.95</v>
      </c>
      <c r="AR103" s="14">
        <v>17223</v>
      </c>
      <c r="AS103" s="14">
        <v>17223.05</v>
      </c>
      <c r="AT103" s="14">
        <v>17214.099999999999</v>
      </c>
      <c r="AU103" s="14">
        <v>17214.169999999998</v>
      </c>
    </row>
    <row r="104" spans="1:47" x14ac:dyDescent="0.35">
      <c r="A104" s="14" t="s">
        <v>103</v>
      </c>
      <c r="B104" s="14">
        <v>7.15</v>
      </c>
      <c r="C104" s="14">
        <v>7.15</v>
      </c>
      <c r="D104" s="14">
        <v>7.15</v>
      </c>
      <c r="E104" s="14">
        <v>7.15</v>
      </c>
      <c r="F104" s="14">
        <v>7.15</v>
      </c>
      <c r="G104" s="14">
        <v>7.15</v>
      </c>
      <c r="H104" s="14">
        <v>7.15</v>
      </c>
      <c r="I104" s="14">
        <v>7.15</v>
      </c>
      <c r="J104" s="14">
        <v>7.15</v>
      </c>
      <c r="K104" s="14">
        <v>7.15</v>
      </c>
      <c r="L104" s="14">
        <v>7.15</v>
      </c>
      <c r="M104" s="14">
        <v>7.15</v>
      </c>
      <c r="N104" s="14">
        <v>7.15</v>
      </c>
      <c r="O104" s="14">
        <v>7.15</v>
      </c>
      <c r="P104" s="14">
        <v>7.15</v>
      </c>
      <c r="Q104" s="14">
        <v>7.15</v>
      </c>
      <c r="R104" s="14">
        <v>7.15</v>
      </c>
      <c r="S104" s="14">
        <v>7.15</v>
      </c>
      <c r="T104" s="14">
        <v>7.15</v>
      </c>
      <c r="U104" s="14">
        <v>7.15</v>
      </c>
      <c r="V104" s="14">
        <v>7.15</v>
      </c>
      <c r="W104" s="14">
        <v>7.15</v>
      </c>
      <c r="X104" s="14">
        <v>7.15</v>
      </c>
      <c r="Y104" s="14">
        <v>7.15</v>
      </c>
      <c r="Z104" s="14">
        <v>7.15</v>
      </c>
      <c r="AA104" s="14">
        <v>7.15</v>
      </c>
      <c r="AB104" s="14">
        <v>7.15</v>
      </c>
      <c r="AC104" s="14">
        <v>7.15</v>
      </c>
      <c r="AD104" s="14">
        <v>7.15</v>
      </c>
      <c r="AE104" s="14">
        <v>7.15</v>
      </c>
      <c r="AF104" s="14">
        <v>7.15</v>
      </c>
      <c r="AG104" s="14">
        <v>7.15</v>
      </c>
      <c r="AH104" s="14">
        <v>7.15</v>
      </c>
      <c r="AI104" s="14">
        <v>7.15</v>
      </c>
      <c r="AJ104" s="14">
        <v>7.15</v>
      </c>
      <c r="AK104" s="14">
        <v>7.15</v>
      </c>
      <c r="AL104" s="14">
        <v>7.15</v>
      </c>
      <c r="AM104" s="14">
        <v>7.15</v>
      </c>
      <c r="AN104" s="14">
        <v>7.15</v>
      </c>
      <c r="AO104" s="14">
        <v>7.15</v>
      </c>
      <c r="AP104" s="14">
        <v>7.15</v>
      </c>
      <c r="AQ104" s="14">
        <v>7.15</v>
      </c>
      <c r="AR104" s="14">
        <v>7.15</v>
      </c>
      <c r="AS104" s="14">
        <v>7.15</v>
      </c>
      <c r="AT104" s="14">
        <v>7.15</v>
      </c>
      <c r="AU104" s="14">
        <v>7.15</v>
      </c>
    </row>
    <row r="106" spans="1:47" ht="18.5" x14ac:dyDescent="0.45">
      <c r="A106" s="15" t="s">
        <v>112</v>
      </c>
    </row>
    <row r="107" spans="1:47" x14ac:dyDescent="0.35">
      <c r="A107" s="14" t="s">
        <v>49</v>
      </c>
      <c r="B107" s="14" t="s">
        <v>50</v>
      </c>
      <c r="C107" s="14" t="s">
        <v>51</v>
      </c>
      <c r="D107" s="14" t="s">
        <v>52</v>
      </c>
      <c r="E107" s="14" t="s">
        <v>53</v>
      </c>
      <c r="F107" s="14" t="s">
        <v>54</v>
      </c>
      <c r="G107" s="14" t="s">
        <v>55</v>
      </c>
      <c r="H107" s="14" t="s">
        <v>56</v>
      </c>
      <c r="I107" s="14" t="s">
        <v>57</v>
      </c>
      <c r="J107" s="14" t="s">
        <v>58</v>
      </c>
      <c r="K107" s="14" t="s">
        <v>59</v>
      </c>
      <c r="L107" s="14" t="s">
        <v>60</v>
      </c>
      <c r="M107" s="14" t="s">
        <v>61</v>
      </c>
      <c r="N107" s="14" t="s">
        <v>62</v>
      </c>
      <c r="O107" s="14" t="s">
        <v>63</v>
      </c>
      <c r="P107" s="14" t="s">
        <v>64</v>
      </c>
      <c r="Q107" s="14" t="s">
        <v>65</v>
      </c>
      <c r="R107" s="14" t="s">
        <v>66</v>
      </c>
      <c r="S107" s="14" t="s">
        <v>67</v>
      </c>
      <c r="T107" s="14" t="s">
        <v>68</v>
      </c>
      <c r="U107" s="14" t="s">
        <v>69</v>
      </c>
      <c r="V107" s="14" t="s">
        <v>70</v>
      </c>
      <c r="W107" s="14" t="s">
        <v>71</v>
      </c>
      <c r="X107" s="14" t="s">
        <v>72</v>
      </c>
      <c r="Y107" s="14" t="s">
        <v>73</v>
      </c>
      <c r="Z107" s="14" t="s">
        <v>74</v>
      </c>
      <c r="AA107" s="14" t="s">
        <v>75</v>
      </c>
      <c r="AB107" s="14" t="s">
        <v>76</v>
      </c>
      <c r="AC107" s="14" t="s">
        <v>77</v>
      </c>
      <c r="AD107" s="14" t="s">
        <v>78</v>
      </c>
      <c r="AE107" s="14" t="s">
        <v>79</v>
      </c>
      <c r="AF107" s="14" t="s">
        <v>80</v>
      </c>
      <c r="AG107" s="14" t="s">
        <v>81</v>
      </c>
      <c r="AH107" s="14" t="s">
        <v>82</v>
      </c>
      <c r="AI107" s="14" t="s">
        <v>83</v>
      </c>
      <c r="AJ107" s="14" t="s">
        <v>84</v>
      </c>
      <c r="AK107" s="14" t="s">
        <v>85</v>
      </c>
      <c r="AL107" s="14" t="s">
        <v>86</v>
      </c>
      <c r="AM107" s="14" t="s">
        <v>87</v>
      </c>
      <c r="AN107" s="14" t="s">
        <v>88</v>
      </c>
      <c r="AO107" s="14" t="s">
        <v>89</v>
      </c>
      <c r="AP107" s="14" t="s">
        <v>90</v>
      </c>
      <c r="AQ107" s="14" t="s">
        <v>91</v>
      </c>
      <c r="AR107" s="14" t="s">
        <v>92</v>
      </c>
      <c r="AS107" s="14" t="s">
        <v>93</v>
      </c>
      <c r="AT107" s="14" t="s">
        <v>94</v>
      </c>
      <c r="AU107" s="14" t="s">
        <v>95</v>
      </c>
    </row>
    <row r="108" spans="1:47" x14ac:dyDescent="0.35">
      <c r="A108" s="14" t="s">
        <v>96</v>
      </c>
      <c r="B108" s="14">
        <v>12847</v>
      </c>
      <c r="C108" s="14">
        <v>12614</v>
      </c>
      <c r="D108" s="14">
        <v>12661</v>
      </c>
      <c r="E108" s="14">
        <v>12733</v>
      </c>
      <c r="F108" s="14">
        <v>12858</v>
      </c>
      <c r="G108" s="14">
        <v>13202</v>
      </c>
      <c r="H108" s="14">
        <v>13673</v>
      </c>
      <c r="I108" s="14">
        <v>13673</v>
      </c>
      <c r="J108" s="14">
        <v>13687</v>
      </c>
      <c r="K108" s="14">
        <v>14207</v>
      </c>
      <c r="L108" s="14">
        <v>15029</v>
      </c>
      <c r="M108" s="14">
        <v>15708.87</v>
      </c>
      <c r="N108" s="14">
        <v>15905.47</v>
      </c>
      <c r="O108" s="14">
        <v>15955.47</v>
      </c>
      <c r="P108" s="14">
        <v>15955.47</v>
      </c>
      <c r="Q108" s="14">
        <v>15955.47</v>
      </c>
      <c r="R108" s="14">
        <v>15955.47</v>
      </c>
      <c r="S108" s="14">
        <v>15955.47</v>
      </c>
      <c r="T108" s="14">
        <v>15955.47</v>
      </c>
      <c r="U108" s="14">
        <v>15955.47</v>
      </c>
      <c r="V108" s="14">
        <v>17055.47</v>
      </c>
      <c r="W108" s="14">
        <v>17060.47</v>
      </c>
      <c r="X108" s="14">
        <v>17075.47</v>
      </c>
      <c r="Y108" s="14">
        <v>17090.47</v>
      </c>
      <c r="Z108" s="14">
        <v>17105.47</v>
      </c>
      <c r="AA108" s="14">
        <v>17120.47</v>
      </c>
      <c r="AB108" s="14">
        <v>17135.47</v>
      </c>
      <c r="AC108" s="14">
        <v>17150.47</v>
      </c>
      <c r="AD108" s="14">
        <v>17165.47</v>
      </c>
      <c r="AE108" s="14">
        <v>17180.47</v>
      </c>
      <c r="AF108" s="14">
        <v>17195.47</v>
      </c>
      <c r="AG108" s="14">
        <v>17210.47</v>
      </c>
      <c r="AH108" s="14">
        <v>17225.47</v>
      </c>
      <c r="AI108" s="14">
        <v>17240.47</v>
      </c>
      <c r="AJ108" s="14">
        <v>17255.47</v>
      </c>
      <c r="AK108" s="14">
        <v>17270.47</v>
      </c>
      <c r="AL108" s="14">
        <v>17285.47</v>
      </c>
      <c r="AM108" s="14">
        <v>17300.47</v>
      </c>
      <c r="AN108" s="14">
        <v>17406.91</v>
      </c>
      <c r="AO108" s="14">
        <v>17504.21</v>
      </c>
      <c r="AP108" s="14">
        <v>17519.21</v>
      </c>
      <c r="AQ108" s="14">
        <v>17534.21</v>
      </c>
      <c r="AR108" s="14">
        <v>17549.21</v>
      </c>
      <c r="AS108" s="14">
        <v>17564.21</v>
      </c>
      <c r="AT108" s="14">
        <v>17579.21</v>
      </c>
      <c r="AU108" s="14">
        <v>17594.21</v>
      </c>
    </row>
    <row r="109" spans="1:47" x14ac:dyDescent="0.35">
      <c r="A109" s="14" t="s">
        <v>97</v>
      </c>
      <c r="B109" s="14">
        <v>0</v>
      </c>
      <c r="C109" s="14">
        <v>0</v>
      </c>
      <c r="D109" s="14">
        <v>0</v>
      </c>
      <c r="E109" s="14">
        <v>0</v>
      </c>
      <c r="F109" s="14">
        <v>102</v>
      </c>
      <c r="G109" s="14">
        <v>102</v>
      </c>
      <c r="H109" s="14">
        <v>246</v>
      </c>
      <c r="I109" s="14">
        <v>246</v>
      </c>
      <c r="J109" s="14">
        <v>388</v>
      </c>
      <c r="K109" s="14">
        <v>488</v>
      </c>
      <c r="L109" s="14">
        <v>488</v>
      </c>
      <c r="M109" s="14">
        <v>488.25</v>
      </c>
      <c r="N109" s="14">
        <v>702.25</v>
      </c>
      <c r="O109" s="14">
        <v>702.25</v>
      </c>
      <c r="P109" s="14">
        <v>702.25</v>
      </c>
      <c r="Q109" s="14">
        <v>702.25</v>
      </c>
      <c r="R109" s="14">
        <v>702.25</v>
      </c>
      <c r="S109" s="14">
        <v>702.25</v>
      </c>
      <c r="T109" s="14">
        <v>702.25</v>
      </c>
      <c r="U109" s="14">
        <v>752.25</v>
      </c>
      <c r="V109" s="14">
        <v>802.25</v>
      </c>
      <c r="W109" s="14">
        <v>802.25</v>
      </c>
      <c r="X109" s="14">
        <v>802.25</v>
      </c>
      <c r="Y109" s="14">
        <v>852.25</v>
      </c>
      <c r="Z109" s="14">
        <v>852.25</v>
      </c>
      <c r="AA109" s="14">
        <v>902.25</v>
      </c>
      <c r="AB109" s="14">
        <v>952.25</v>
      </c>
      <c r="AC109" s="14">
        <v>1002.25</v>
      </c>
      <c r="AD109" s="14">
        <v>1052.25</v>
      </c>
      <c r="AE109" s="14">
        <v>1102.25</v>
      </c>
      <c r="AF109" s="14">
        <v>1152.25</v>
      </c>
      <c r="AG109" s="14">
        <v>1202.25</v>
      </c>
      <c r="AH109" s="14">
        <v>1252.25</v>
      </c>
      <c r="AI109" s="14">
        <v>1302.25</v>
      </c>
      <c r="AJ109" s="14">
        <v>1352.25</v>
      </c>
      <c r="AK109" s="14">
        <v>1402.25</v>
      </c>
      <c r="AL109" s="14">
        <v>1452.25</v>
      </c>
      <c r="AM109" s="14">
        <v>1502.25</v>
      </c>
      <c r="AN109" s="14">
        <v>1552.25</v>
      </c>
      <c r="AO109" s="14">
        <v>1602.25</v>
      </c>
      <c r="AP109" s="14">
        <v>1652.25</v>
      </c>
      <c r="AQ109" s="14">
        <v>1702.25</v>
      </c>
      <c r="AR109" s="14">
        <v>1752.25</v>
      </c>
      <c r="AS109" s="14">
        <v>1802.25</v>
      </c>
      <c r="AT109" s="14">
        <v>1852.25</v>
      </c>
      <c r="AU109" s="14">
        <v>1902.25</v>
      </c>
    </row>
    <row r="110" spans="1:47" x14ac:dyDescent="0.35">
      <c r="A110" s="14" t="s">
        <v>98</v>
      </c>
      <c r="B110" s="14">
        <v>742.5</v>
      </c>
      <c r="C110" s="14">
        <v>742.5</v>
      </c>
      <c r="D110" s="14">
        <v>742.5</v>
      </c>
      <c r="E110" s="14">
        <v>742.5</v>
      </c>
      <c r="F110" s="14">
        <v>742.5</v>
      </c>
      <c r="G110" s="14">
        <v>790.5</v>
      </c>
      <c r="H110" s="14">
        <v>791.5</v>
      </c>
      <c r="I110" s="14">
        <v>791.5</v>
      </c>
      <c r="J110" s="14">
        <v>817.5</v>
      </c>
      <c r="K110" s="14">
        <v>817.5</v>
      </c>
      <c r="L110" s="14">
        <v>817.5</v>
      </c>
      <c r="M110" s="14">
        <v>887.79</v>
      </c>
      <c r="N110" s="14">
        <v>927.79</v>
      </c>
      <c r="O110" s="14">
        <v>927.79</v>
      </c>
      <c r="P110" s="14">
        <v>927.79</v>
      </c>
      <c r="Q110" s="14">
        <v>927.79</v>
      </c>
      <c r="R110" s="14">
        <v>927.79</v>
      </c>
      <c r="S110" s="14">
        <v>927.79</v>
      </c>
      <c r="T110" s="14">
        <v>927.79</v>
      </c>
      <c r="U110" s="14">
        <v>927.79</v>
      </c>
      <c r="V110" s="14">
        <v>927.79</v>
      </c>
      <c r="W110" s="14">
        <v>927.79</v>
      </c>
      <c r="X110" s="14">
        <v>927.79</v>
      </c>
      <c r="Y110" s="14">
        <v>927.79</v>
      </c>
      <c r="Z110" s="14">
        <v>927.79</v>
      </c>
      <c r="AA110" s="14">
        <v>927.79</v>
      </c>
      <c r="AB110" s="14">
        <v>927.79</v>
      </c>
      <c r="AC110" s="14">
        <v>927.79</v>
      </c>
      <c r="AD110" s="14">
        <v>927.79</v>
      </c>
      <c r="AE110" s="14">
        <v>927.79</v>
      </c>
      <c r="AF110" s="14">
        <v>927.79</v>
      </c>
      <c r="AG110" s="14">
        <v>927.79</v>
      </c>
      <c r="AH110" s="14">
        <v>927.79</v>
      </c>
      <c r="AI110" s="14">
        <v>927.79</v>
      </c>
      <c r="AJ110" s="14">
        <v>927.79</v>
      </c>
      <c r="AK110" s="14">
        <v>927.79</v>
      </c>
      <c r="AL110" s="14">
        <v>927.79</v>
      </c>
      <c r="AM110" s="14">
        <v>927.79</v>
      </c>
      <c r="AN110" s="14">
        <v>927.79</v>
      </c>
      <c r="AO110" s="14">
        <v>927.79</v>
      </c>
      <c r="AP110" s="14">
        <v>927.79</v>
      </c>
      <c r="AQ110" s="14">
        <v>927.79</v>
      </c>
      <c r="AR110" s="14">
        <v>927.79</v>
      </c>
      <c r="AS110" s="14">
        <v>927.79</v>
      </c>
      <c r="AT110" s="14">
        <v>927.79</v>
      </c>
      <c r="AU110" s="14">
        <v>927.79</v>
      </c>
    </row>
    <row r="111" spans="1:47" x14ac:dyDescent="0.35">
      <c r="A111" s="14" t="s">
        <v>99</v>
      </c>
      <c r="B111" s="14">
        <v>0</v>
      </c>
      <c r="C111" s="14">
        <v>0</v>
      </c>
      <c r="D111" s="14">
        <v>0</v>
      </c>
      <c r="E111" s="14">
        <v>0</v>
      </c>
      <c r="F111" s="14">
        <v>0</v>
      </c>
      <c r="G111" s="14">
        <v>0</v>
      </c>
      <c r="H111" s="14">
        <v>0</v>
      </c>
      <c r="I111" s="14">
        <v>0</v>
      </c>
      <c r="J111" s="14">
        <v>2.2799999999999998</v>
      </c>
      <c r="K111" s="14">
        <v>2.2799999999999998</v>
      </c>
      <c r="L111" s="14">
        <v>3.28</v>
      </c>
      <c r="M111" s="14">
        <v>3.28</v>
      </c>
      <c r="N111" s="14">
        <v>3.28</v>
      </c>
      <c r="O111" s="14">
        <v>3.28</v>
      </c>
      <c r="P111" s="14">
        <v>23.28</v>
      </c>
      <c r="Q111" s="14">
        <v>23.28</v>
      </c>
      <c r="R111" s="14">
        <v>23.28</v>
      </c>
      <c r="S111" s="14">
        <v>23.28</v>
      </c>
      <c r="T111" s="14">
        <v>63.28</v>
      </c>
      <c r="U111" s="14">
        <v>63.28</v>
      </c>
      <c r="V111" s="14">
        <v>63.28</v>
      </c>
      <c r="W111" s="14">
        <v>103.28</v>
      </c>
      <c r="X111" s="14">
        <v>103.28</v>
      </c>
      <c r="Y111" s="14">
        <v>103.28</v>
      </c>
      <c r="Z111" s="14">
        <v>143.28</v>
      </c>
      <c r="AA111" s="14">
        <v>143.28</v>
      </c>
      <c r="AB111" s="14">
        <v>143.28</v>
      </c>
      <c r="AC111" s="14">
        <v>143.28</v>
      </c>
      <c r="AD111" s="14">
        <v>183.28</v>
      </c>
      <c r="AE111" s="14">
        <v>183.28</v>
      </c>
      <c r="AF111" s="14">
        <v>352.18</v>
      </c>
      <c r="AG111" s="14">
        <v>482.64</v>
      </c>
      <c r="AH111" s="14">
        <v>654.58000000000004</v>
      </c>
      <c r="AI111" s="14">
        <v>787.77</v>
      </c>
      <c r="AJ111" s="14">
        <v>962</v>
      </c>
      <c r="AK111" s="14">
        <v>1098.1400000000001</v>
      </c>
      <c r="AL111" s="14">
        <v>1235.98</v>
      </c>
      <c r="AM111" s="14">
        <v>1374.03</v>
      </c>
      <c r="AN111" s="14">
        <v>1512.48</v>
      </c>
      <c r="AO111" s="14">
        <v>1651.52</v>
      </c>
      <c r="AP111" s="14">
        <v>1792.23</v>
      </c>
      <c r="AQ111" s="14">
        <v>1934.5</v>
      </c>
      <c r="AR111" s="14">
        <v>2077.0100000000002</v>
      </c>
      <c r="AS111" s="14">
        <v>2219.9499999999998</v>
      </c>
      <c r="AT111" s="14">
        <v>2363.5500000000002</v>
      </c>
      <c r="AU111" s="14">
        <v>2509.44</v>
      </c>
    </row>
    <row r="112" spans="1:47" x14ac:dyDescent="0.35">
      <c r="A112" s="14" t="s">
        <v>100</v>
      </c>
      <c r="B112" s="14">
        <v>0</v>
      </c>
      <c r="C112" s="14">
        <v>0</v>
      </c>
      <c r="D112" s="14">
        <v>0</v>
      </c>
      <c r="E112" s="14">
        <v>0</v>
      </c>
      <c r="F112" s="14">
        <v>0</v>
      </c>
      <c r="G112" s="14">
        <v>0</v>
      </c>
      <c r="H112" s="14">
        <v>0</v>
      </c>
      <c r="I112" s="14">
        <v>0</v>
      </c>
      <c r="J112" s="14">
        <v>0</v>
      </c>
      <c r="K112" s="14">
        <v>0</v>
      </c>
      <c r="L112" s="14">
        <v>0</v>
      </c>
      <c r="M112" s="14">
        <v>0</v>
      </c>
      <c r="N112" s="14">
        <v>0</v>
      </c>
      <c r="O112" s="14">
        <v>0</v>
      </c>
      <c r="P112" s="14">
        <v>0</v>
      </c>
      <c r="Q112" s="14">
        <v>0</v>
      </c>
      <c r="R112" s="14">
        <v>0</v>
      </c>
      <c r="S112" s="14">
        <v>0</v>
      </c>
      <c r="T112" s="14">
        <v>0</v>
      </c>
      <c r="U112" s="14">
        <v>0</v>
      </c>
      <c r="V112" s="14">
        <v>0</v>
      </c>
      <c r="W112" s="14">
        <v>0</v>
      </c>
      <c r="X112" s="14">
        <v>0</v>
      </c>
      <c r="Y112" s="14">
        <v>0</v>
      </c>
      <c r="Z112" s="14">
        <v>0</v>
      </c>
      <c r="AA112" s="14">
        <v>0</v>
      </c>
      <c r="AB112" s="14">
        <v>0</v>
      </c>
      <c r="AC112" s="14">
        <v>0</v>
      </c>
      <c r="AD112" s="14">
        <v>0</v>
      </c>
      <c r="AE112" s="14">
        <v>0</v>
      </c>
      <c r="AF112" s="14">
        <v>0</v>
      </c>
      <c r="AG112" s="14">
        <v>0</v>
      </c>
      <c r="AH112" s="14">
        <v>0</v>
      </c>
      <c r="AI112" s="14">
        <v>0</v>
      </c>
      <c r="AJ112" s="14">
        <v>0</v>
      </c>
      <c r="AK112" s="14">
        <v>0</v>
      </c>
      <c r="AL112" s="14">
        <v>0</v>
      </c>
      <c r="AM112" s="14">
        <v>0</v>
      </c>
      <c r="AN112" s="14">
        <v>0</v>
      </c>
      <c r="AO112" s="14">
        <v>0</v>
      </c>
      <c r="AP112" s="14">
        <v>0</v>
      </c>
      <c r="AQ112" s="14">
        <v>0</v>
      </c>
      <c r="AR112" s="14">
        <v>0</v>
      </c>
      <c r="AS112" s="14">
        <v>0</v>
      </c>
      <c r="AT112" s="14">
        <v>0</v>
      </c>
      <c r="AU112" s="14">
        <v>0</v>
      </c>
    </row>
    <row r="113" spans="1:47" x14ac:dyDescent="0.35">
      <c r="A113" s="14" t="s">
        <v>101</v>
      </c>
      <c r="B113" s="14">
        <v>0</v>
      </c>
      <c r="C113" s="14">
        <v>0</v>
      </c>
      <c r="D113" s="14">
        <v>0</v>
      </c>
      <c r="E113" s="14">
        <v>0</v>
      </c>
      <c r="F113" s="14">
        <v>0</v>
      </c>
      <c r="G113" s="14">
        <v>0</v>
      </c>
      <c r="H113" s="14">
        <v>0</v>
      </c>
      <c r="I113" s="14">
        <v>0</v>
      </c>
      <c r="J113" s="14">
        <v>0</v>
      </c>
      <c r="K113" s="14">
        <v>0</v>
      </c>
      <c r="L113" s="14">
        <v>0</v>
      </c>
      <c r="M113" s="14">
        <v>0</v>
      </c>
      <c r="N113" s="14">
        <v>0</v>
      </c>
      <c r="O113" s="14">
        <v>0</v>
      </c>
      <c r="P113" s="14">
        <v>0</v>
      </c>
      <c r="Q113" s="14">
        <v>0</v>
      </c>
      <c r="R113" s="14">
        <v>0</v>
      </c>
      <c r="S113" s="14">
        <v>0</v>
      </c>
      <c r="T113" s="14">
        <v>0</v>
      </c>
      <c r="U113" s="14">
        <v>0</v>
      </c>
      <c r="V113" s="14">
        <v>0</v>
      </c>
      <c r="W113" s="14">
        <v>0</v>
      </c>
      <c r="X113" s="14">
        <v>0</v>
      </c>
      <c r="Y113" s="14">
        <v>0</v>
      </c>
      <c r="Z113" s="14">
        <v>0</v>
      </c>
      <c r="AA113" s="14">
        <v>0</v>
      </c>
      <c r="AB113" s="14">
        <v>0</v>
      </c>
      <c r="AC113" s="14">
        <v>0</v>
      </c>
      <c r="AD113" s="14">
        <v>0</v>
      </c>
      <c r="AE113" s="14">
        <v>0</v>
      </c>
      <c r="AF113" s="14">
        <v>0</v>
      </c>
      <c r="AG113" s="14">
        <v>0</v>
      </c>
      <c r="AH113" s="14">
        <v>0</v>
      </c>
      <c r="AI113" s="14">
        <v>0</v>
      </c>
      <c r="AJ113" s="14">
        <v>0</v>
      </c>
      <c r="AK113" s="14">
        <v>0</v>
      </c>
      <c r="AL113" s="14">
        <v>0</v>
      </c>
      <c r="AM113" s="14">
        <v>0</v>
      </c>
      <c r="AN113" s="14">
        <v>0</v>
      </c>
      <c r="AO113" s="14">
        <v>0</v>
      </c>
      <c r="AP113" s="14">
        <v>0</v>
      </c>
      <c r="AQ113" s="14">
        <v>0</v>
      </c>
      <c r="AR113" s="14">
        <v>0</v>
      </c>
      <c r="AS113" s="14">
        <v>0</v>
      </c>
      <c r="AT113" s="14">
        <v>0</v>
      </c>
      <c r="AU113" s="14">
        <v>0</v>
      </c>
    </row>
    <row r="114" spans="1:47" x14ac:dyDescent="0.35">
      <c r="A114" s="14" t="s">
        <v>102</v>
      </c>
      <c r="B114" s="14">
        <v>1375.52</v>
      </c>
      <c r="C114" s="14">
        <v>1474.52</v>
      </c>
      <c r="D114" s="14">
        <v>1474.52</v>
      </c>
      <c r="E114" s="14">
        <v>1474.52</v>
      </c>
      <c r="F114" s="14">
        <v>1474.52</v>
      </c>
      <c r="G114" s="14">
        <v>1474.52</v>
      </c>
      <c r="H114" s="14">
        <v>1526.53</v>
      </c>
      <c r="I114" s="14">
        <v>1474.52</v>
      </c>
      <c r="J114" s="14">
        <v>1523.52</v>
      </c>
      <c r="K114" s="14">
        <v>1523.52</v>
      </c>
      <c r="L114" s="14">
        <v>1523.52</v>
      </c>
      <c r="M114" s="14">
        <v>520.33000000000004</v>
      </c>
      <c r="N114" s="14">
        <v>520.33000000000004</v>
      </c>
      <c r="O114" s="14">
        <v>520.33000000000004</v>
      </c>
      <c r="P114" s="14">
        <v>520.33000000000004</v>
      </c>
      <c r="Q114" s="14">
        <v>520.33000000000004</v>
      </c>
      <c r="R114" s="14">
        <v>520.33000000000004</v>
      </c>
      <c r="S114" s="14">
        <v>520.33000000000004</v>
      </c>
      <c r="T114" s="14">
        <v>520.33000000000004</v>
      </c>
      <c r="U114" s="14">
        <v>520.33000000000004</v>
      </c>
      <c r="V114" s="14">
        <v>620.33000000000004</v>
      </c>
      <c r="W114" s="14">
        <v>620.33000000000004</v>
      </c>
      <c r="X114" s="14">
        <v>620.33000000000004</v>
      </c>
      <c r="Y114" s="14">
        <v>620.33000000000004</v>
      </c>
      <c r="Z114" s="14">
        <v>620.33000000000004</v>
      </c>
      <c r="AA114" s="14">
        <v>620.33000000000004</v>
      </c>
      <c r="AB114" s="14">
        <v>630.33000000000004</v>
      </c>
      <c r="AC114" s="14">
        <v>630.33000000000004</v>
      </c>
      <c r="AD114" s="14">
        <v>630.33000000000004</v>
      </c>
      <c r="AE114" s="14">
        <v>630.33000000000004</v>
      </c>
      <c r="AF114" s="14">
        <v>630.33000000000004</v>
      </c>
      <c r="AG114" s="14">
        <v>630.33000000000004</v>
      </c>
      <c r="AH114" s="14">
        <v>630.33000000000004</v>
      </c>
      <c r="AI114" s="14">
        <v>630.33000000000004</v>
      </c>
      <c r="AJ114" s="14">
        <v>630.33000000000004</v>
      </c>
      <c r="AK114" s="14">
        <v>630.33000000000004</v>
      </c>
      <c r="AL114" s="14">
        <v>630.33000000000004</v>
      </c>
      <c r="AM114" s="14">
        <v>630.33000000000004</v>
      </c>
      <c r="AN114" s="14">
        <v>630.33000000000004</v>
      </c>
      <c r="AO114" s="14">
        <v>630.33000000000004</v>
      </c>
      <c r="AP114" s="14">
        <v>630.33000000000004</v>
      </c>
      <c r="AQ114" s="14">
        <v>630.33000000000004</v>
      </c>
      <c r="AR114" s="14">
        <v>630.33000000000004</v>
      </c>
      <c r="AS114" s="14">
        <v>630.33000000000004</v>
      </c>
      <c r="AT114" s="14">
        <v>630.33000000000004</v>
      </c>
      <c r="AU114" s="14">
        <v>630.33000000000004</v>
      </c>
    </row>
    <row r="115" spans="1:47" x14ac:dyDescent="0.35">
      <c r="A115" s="14" t="s">
        <v>103</v>
      </c>
      <c r="B115" s="14">
        <v>82.46</v>
      </c>
      <c r="C115" s="14">
        <v>82.46</v>
      </c>
      <c r="D115" s="14">
        <v>82.46</v>
      </c>
      <c r="E115" s="14">
        <v>82.46</v>
      </c>
      <c r="F115" s="14">
        <v>82.46</v>
      </c>
      <c r="G115" s="14">
        <v>82.46</v>
      </c>
      <c r="H115" s="14">
        <v>49.43</v>
      </c>
      <c r="I115" s="14">
        <v>82.46</v>
      </c>
      <c r="J115" s="14">
        <v>82.46</v>
      </c>
      <c r="K115" s="14">
        <v>82.46</v>
      </c>
      <c r="L115" s="14">
        <v>82.46</v>
      </c>
      <c r="M115" s="14">
        <v>82.46</v>
      </c>
      <c r="N115" s="14">
        <v>122.46</v>
      </c>
      <c r="O115" s="14">
        <v>122.46</v>
      </c>
      <c r="P115" s="14">
        <v>122.46</v>
      </c>
      <c r="Q115" s="14">
        <v>122.46</v>
      </c>
      <c r="R115" s="14">
        <v>122.46</v>
      </c>
      <c r="S115" s="14">
        <v>122.46</v>
      </c>
      <c r="T115" s="14">
        <v>122.46</v>
      </c>
      <c r="U115" s="14">
        <v>122.46</v>
      </c>
      <c r="V115" s="14">
        <v>122.46</v>
      </c>
      <c r="W115" s="14">
        <v>122.46</v>
      </c>
      <c r="X115" s="14">
        <v>122.46</v>
      </c>
      <c r="Y115" s="14">
        <v>122.46</v>
      </c>
      <c r="Z115" s="14">
        <v>122.46</v>
      </c>
      <c r="AA115" s="14">
        <v>122.46</v>
      </c>
      <c r="AB115" s="14">
        <v>122.46</v>
      </c>
      <c r="AC115" s="14">
        <v>122.46</v>
      </c>
      <c r="AD115" s="14">
        <v>122.46</v>
      </c>
      <c r="AE115" s="14">
        <v>122.46</v>
      </c>
      <c r="AF115" s="14">
        <v>122.46</v>
      </c>
      <c r="AG115" s="14">
        <v>122.46</v>
      </c>
      <c r="AH115" s="14">
        <v>122.46</v>
      </c>
      <c r="AI115" s="14">
        <v>122.46</v>
      </c>
      <c r="AJ115" s="14">
        <v>122.46</v>
      </c>
      <c r="AK115" s="14">
        <v>122.46</v>
      </c>
      <c r="AL115" s="14">
        <v>122.46</v>
      </c>
      <c r="AM115" s="14">
        <v>122.46</v>
      </c>
      <c r="AN115" s="14">
        <v>122.46</v>
      </c>
      <c r="AO115" s="14">
        <v>122.46</v>
      </c>
      <c r="AP115" s="14">
        <v>122.46</v>
      </c>
      <c r="AQ115" s="14">
        <v>122.46</v>
      </c>
      <c r="AR115" s="14">
        <v>122.46</v>
      </c>
      <c r="AS115" s="14">
        <v>122.46</v>
      </c>
      <c r="AT115" s="14">
        <v>122.46</v>
      </c>
      <c r="AU115" s="14">
        <v>122.46</v>
      </c>
    </row>
    <row r="117" spans="1:47" ht="18.5" x14ac:dyDescent="0.45">
      <c r="A117" s="15" t="s">
        <v>113</v>
      </c>
    </row>
    <row r="118" spans="1:47" x14ac:dyDescent="0.35">
      <c r="A118" s="14" t="s">
        <v>49</v>
      </c>
      <c r="B118" s="14" t="s">
        <v>50</v>
      </c>
      <c r="C118" s="14" t="s">
        <v>51</v>
      </c>
      <c r="D118" s="14" t="s">
        <v>52</v>
      </c>
      <c r="E118" s="14" t="s">
        <v>53</v>
      </c>
      <c r="F118" s="14" t="s">
        <v>54</v>
      </c>
      <c r="G118" s="14" t="s">
        <v>55</v>
      </c>
      <c r="H118" s="14" t="s">
        <v>56</v>
      </c>
      <c r="I118" s="14" t="s">
        <v>57</v>
      </c>
      <c r="J118" s="14" t="s">
        <v>58</v>
      </c>
      <c r="K118" s="14" t="s">
        <v>59</v>
      </c>
      <c r="L118" s="14" t="s">
        <v>60</v>
      </c>
      <c r="M118" s="14" t="s">
        <v>61</v>
      </c>
      <c r="N118" s="14" t="s">
        <v>62</v>
      </c>
      <c r="O118" s="14" t="s">
        <v>63</v>
      </c>
      <c r="P118" s="14" t="s">
        <v>64</v>
      </c>
      <c r="Q118" s="14" t="s">
        <v>65</v>
      </c>
      <c r="R118" s="14" t="s">
        <v>66</v>
      </c>
      <c r="S118" s="14" t="s">
        <v>67</v>
      </c>
      <c r="T118" s="14" t="s">
        <v>68</v>
      </c>
      <c r="U118" s="14" t="s">
        <v>69</v>
      </c>
      <c r="V118" s="14" t="s">
        <v>70</v>
      </c>
      <c r="W118" s="14" t="s">
        <v>71</v>
      </c>
      <c r="X118" s="14" t="s">
        <v>72</v>
      </c>
      <c r="Y118" s="14" t="s">
        <v>73</v>
      </c>
      <c r="Z118" s="14" t="s">
        <v>74</v>
      </c>
      <c r="AA118" s="14" t="s">
        <v>75</v>
      </c>
      <c r="AB118" s="14" t="s">
        <v>76</v>
      </c>
      <c r="AC118" s="14" t="s">
        <v>77</v>
      </c>
      <c r="AD118" s="14" t="s">
        <v>78</v>
      </c>
      <c r="AE118" s="14" t="s">
        <v>79</v>
      </c>
      <c r="AF118" s="14" t="s">
        <v>80</v>
      </c>
      <c r="AG118" s="14" t="s">
        <v>81</v>
      </c>
      <c r="AH118" s="14" t="s">
        <v>82</v>
      </c>
      <c r="AI118" s="14" t="s">
        <v>83</v>
      </c>
      <c r="AJ118" s="14" t="s">
        <v>84</v>
      </c>
      <c r="AK118" s="14" t="s">
        <v>85</v>
      </c>
      <c r="AL118" s="14" t="s">
        <v>86</v>
      </c>
      <c r="AM118" s="14" t="s">
        <v>87</v>
      </c>
      <c r="AN118" s="14" t="s">
        <v>88</v>
      </c>
      <c r="AO118" s="14" t="s">
        <v>89</v>
      </c>
      <c r="AP118" s="14" t="s">
        <v>90</v>
      </c>
      <c r="AQ118" s="14" t="s">
        <v>91</v>
      </c>
      <c r="AR118" s="14" t="s">
        <v>92</v>
      </c>
      <c r="AS118" s="14" t="s">
        <v>93</v>
      </c>
      <c r="AT118" s="14" t="s">
        <v>94</v>
      </c>
      <c r="AU118" s="14" t="s">
        <v>95</v>
      </c>
    </row>
    <row r="119" spans="1:47" x14ac:dyDescent="0.35">
      <c r="A119" s="14" t="s">
        <v>96</v>
      </c>
      <c r="B119" s="14">
        <v>863.81</v>
      </c>
      <c r="C119" s="14">
        <v>863.81</v>
      </c>
      <c r="D119" s="14">
        <v>863.81</v>
      </c>
      <c r="E119" s="14">
        <v>863.81</v>
      </c>
      <c r="F119" s="14">
        <v>863.81</v>
      </c>
      <c r="G119" s="14">
        <v>863.81</v>
      </c>
      <c r="H119" s="14">
        <v>863.81</v>
      </c>
      <c r="I119" s="14">
        <v>863.81</v>
      </c>
      <c r="J119" s="14">
        <v>863.81</v>
      </c>
      <c r="K119" s="14">
        <v>863.81</v>
      </c>
      <c r="L119" s="14">
        <v>889.06</v>
      </c>
      <c r="M119" s="14">
        <v>889.06</v>
      </c>
      <c r="N119" s="14">
        <v>889.06</v>
      </c>
      <c r="O119" s="14">
        <v>889.06</v>
      </c>
      <c r="P119" s="14">
        <v>889.06</v>
      </c>
      <c r="Q119" s="14">
        <v>889.06</v>
      </c>
      <c r="R119" s="14">
        <v>889.06</v>
      </c>
      <c r="S119" s="14">
        <v>889.06</v>
      </c>
      <c r="T119" s="14">
        <v>889.06</v>
      </c>
      <c r="U119" s="14">
        <v>898.16</v>
      </c>
      <c r="V119" s="14">
        <v>923.16</v>
      </c>
      <c r="W119" s="14">
        <v>923.16</v>
      </c>
      <c r="X119" s="14">
        <v>923.16</v>
      </c>
      <c r="Y119" s="14">
        <v>923.16</v>
      </c>
      <c r="Z119" s="14">
        <v>923.16</v>
      </c>
      <c r="AA119" s="14">
        <v>923.16</v>
      </c>
      <c r="AB119" s="14">
        <v>923.16</v>
      </c>
      <c r="AC119" s="14">
        <v>948.16</v>
      </c>
      <c r="AD119" s="14">
        <v>956.35</v>
      </c>
      <c r="AE119" s="14">
        <v>963.72</v>
      </c>
      <c r="AF119" s="14">
        <v>970.35</v>
      </c>
      <c r="AG119" s="14">
        <v>970.35</v>
      </c>
      <c r="AH119" s="14">
        <v>970.35</v>
      </c>
      <c r="AI119" s="14">
        <v>976.33</v>
      </c>
      <c r="AJ119" s="14">
        <v>976.33</v>
      </c>
      <c r="AK119" s="14">
        <v>976.33</v>
      </c>
      <c r="AL119" s="14">
        <v>976.33</v>
      </c>
      <c r="AM119" s="14">
        <v>981.7</v>
      </c>
      <c r="AN119" s="14">
        <v>981.7</v>
      </c>
      <c r="AO119" s="14">
        <v>981.7</v>
      </c>
      <c r="AP119" s="14">
        <v>981.7</v>
      </c>
      <c r="AQ119" s="14">
        <v>981.7</v>
      </c>
      <c r="AR119" s="14">
        <v>981.7</v>
      </c>
      <c r="AS119" s="14">
        <v>981.7</v>
      </c>
      <c r="AT119" s="14">
        <v>981.7</v>
      </c>
      <c r="AU119" s="14">
        <v>981.7</v>
      </c>
    </row>
    <row r="120" spans="1:47" x14ac:dyDescent="0.35">
      <c r="A120" s="14" t="s">
        <v>97</v>
      </c>
      <c r="B120" s="14">
        <v>15.86</v>
      </c>
      <c r="C120" s="14">
        <v>171.18</v>
      </c>
      <c r="D120" s="14">
        <v>171.18</v>
      </c>
      <c r="E120" s="14">
        <v>171.18</v>
      </c>
      <c r="F120" s="14">
        <v>171.18</v>
      </c>
      <c r="G120" s="14">
        <v>171.18</v>
      </c>
      <c r="H120" s="14">
        <v>196.68</v>
      </c>
      <c r="I120" s="14">
        <v>196.68</v>
      </c>
      <c r="J120" s="14">
        <v>196.68</v>
      </c>
      <c r="K120" s="14">
        <v>196.68</v>
      </c>
      <c r="L120" s="14">
        <v>221.18</v>
      </c>
      <c r="M120" s="14">
        <v>221.18</v>
      </c>
      <c r="N120" s="14">
        <v>221.18</v>
      </c>
      <c r="O120" s="14">
        <v>221.18</v>
      </c>
      <c r="P120" s="14">
        <v>221.18</v>
      </c>
      <c r="Q120" s="14">
        <v>221.18</v>
      </c>
      <c r="R120" s="14">
        <v>221.18</v>
      </c>
      <c r="S120" s="14">
        <v>221.18</v>
      </c>
      <c r="T120" s="14">
        <v>244.38</v>
      </c>
      <c r="U120" s="14">
        <v>344.38</v>
      </c>
      <c r="V120" s="14">
        <v>712.38</v>
      </c>
      <c r="W120" s="14">
        <v>712.38</v>
      </c>
      <c r="X120" s="14">
        <v>738.64</v>
      </c>
      <c r="Y120" s="14">
        <v>888.64</v>
      </c>
      <c r="Z120" s="14">
        <v>888.64</v>
      </c>
      <c r="AA120" s="14">
        <v>916.74</v>
      </c>
      <c r="AB120" s="14">
        <v>945.17</v>
      </c>
      <c r="AC120" s="14">
        <v>1073.79</v>
      </c>
      <c r="AD120" s="14">
        <v>1102.6099999999999</v>
      </c>
      <c r="AE120" s="14">
        <v>1331.58</v>
      </c>
      <c r="AF120" s="14">
        <v>1360.7</v>
      </c>
      <c r="AG120" s="14">
        <v>1389.92</v>
      </c>
      <c r="AH120" s="14">
        <v>1419.23</v>
      </c>
      <c r="AI120" s="14">
        <v>1648.62</v>
      </c>
      <c r="AJ120" s="14">
        <v>1678.06</v>
      </c>
      <c r="AK120" s="14">
        <v>1807.51</v>
      </c>
      <c r="AL120" s="14">
        <v>1836.9</v>
      </c>
      <c r="AM120" s="14">
        <v>1966.33</v>
      </c>
      <c r="AN120" s="14">
        <v>1995.78</v>
      </c>
      <c r="AO120" s="14">
        <v>2175.3200000000002</v>
      </c>
      <c r="AP120" s="14">
        <v>2204.9299999999998</v>
      </c>
      <c r="AQ120" s="14">
        <v>2384.64</v>
      </c>
      <c r="AR120" s="14">
        <v>2414.44</v>
      </c>
      <c r="AS120" s="14">
        <v>2594.37</v>
      </c>
      <c r="AT120" s="14">
        <v>2624.4</v>
      </c>
      <c r="AU120" s="14">
        <v>2655.08</v>
      </c>
    </row>
    <row r="121" spans="1:47" x14ac:dyDescent="0.35">
      <c r="A121" s="14" t="s">
        <v>98</v>
      </c>
      <c r="B121" s="14">
        <v>0</v>
      </c>
      <c r="C121" s="14">
        <v>0</v>
      </c>
      <c r="D121" s="14">
        <v>0</v>
      </c>
      <c r="E121" s="14">
        <v>0</v>
      </c>
      <c r="F121" s="14">
        <v>0</v>
      </c>
      <c r="G121" s="14">
        <v>0</v>
      </c>
      <c r="H121" s="14">
        <v>0</v>
      </c>
      <c r="I121" s="14">
        <v>0</v>
      </c>
      <c r="J121" s="14">
        <v>0</v>
      </c>
      <c r="K121" s="14">
        <v>2</v>
      </c>
      <c r="L121" s="14">
        <v>2</v>
      </c>
      <c r="M121" s="14">
        <v>36</v>
      </c>
      <c r="N121" s="14">
        <v>36</v>
      </c>
      <c r="O121" s="14">
        <v>36</v>
      </c>
      <c r="P121" s="14">
        <v>36</v>
      </c>
      <c r="Q121" s="14">
        <v>36</v>
      </c>
      <c r="R121" s="14">
        <v>36</v>
      </c>
      <c r="S121" s="14">
        <v>36</v>
      </c>
      <c r="T121" s="14">
        <v>46</v>
      </c>
      <c r="U121" s="14">
        <v>46</v>
      </c>
      <c r="V121" s="14">
        <v>46</v>
      </c>
      <c r="W121" s="14">
        <v>46</v>
      </c>
      <c r="X121" s="14">
        <v>46</v>
      </c>
      <c r="Y121" s="14">
        <v>46</v>
      </c>
      <c r="Z121" s="14">
        <v>46</v>
      </c>
      <c r="AA121" s="14">
        <v>46</v>
      </c>
      <c r="AB121" s="14">
        <v>46</v>
      </c>
      <c r="AC121" s="14">
        <v>46</v>
      </c>
      <c r="AD121" s="14">
        <v>46</v>
      </c>
      <c r="AE121" s="14">
        <v>46</v>
      </c>
      <c r="AF121" s="14">
        <v>46</v>
      </c>
      <c r="AG121" s="14">
        <v>46</v>
      </c>
      <c r="AH121" s="14">
        <v>46</v>
      </c>
      <c r="AI121" s="14">
        <v>46</v>
      </c>
      <c r="AJ121" s="14">
        <v>46</v>
      </c>
      <c r="AK121" s="14">
        <v>46</v>
      </c>
      <c r="AL121" s="14">
        <v>46</v>
      </c>
      <c r="AM121" s="14">
        <v>47.39</v>
      </c>
      <c r="AN121" s="14">
        <v>47.39</v>
      </c>
      <c r="AO121" s="14">
        <v>47.39</v>
      </c>
      <c r="AP121" s="14">
        <v>47.39</v>
      </c>
      <c r="AQ121" s="14">
        <v>47.39</v>
      </c>
      <c r="AR121" s="14">
        <v>47.39</v>
      </c>
      <c r="AS121" s="14">
        <v>47.39</v>
      </c>
      <c r="AT121" s="14">
        <v>47.39</v>
      </c>
      <c r="AU121" s="14">
        <v>47.39</v>
      </c>
    </row>
    <row r="122" spans="1:47" x14ac:dyDescent="0.35">
      <c r="A122" s="14" t="s">
        <v>99</v>
      </c>
      <c r="B122" s="14">
        <v>0</v>
      </c>
      <c r="C122" s="14">
        <v>0</v>
      </c>
      <c r="D122" s="14">
        <v>0</v>
      </c>
      <c r="E122" s="14">
        <v>0</v>
      </c>
      <c r="F122" s="14">
        <v>0</v>
      </c>
      <c r="G122" s="14">
        <v>0</v>
      </c>
      <c r="H122" s="14">
        <v>0</v>
      </c>
      <c r="I122" s="14">
        <v>0</v>
      </c>
      <c r="J122" s="14">
        <v>0</v>
      </c>
      <c r="K122" s="14">
        <v>4</v>
      </c>
      <c r="L122" s="14">
        <v>4</v>
      </c>
      <c r="M122" s="14">
        <v>1.72</v>
      </c>
      <c r="N122" s="14">
        <v>1.72</v>
      </c>
      <c r="O122" s="14">
        <v>1.72</v>
      </c>
      <c r="P122" s="14">
        <v>1.72</v>
      </c>
      <c r="Q122" s="14">
        <v>21.72</v>
      </c>
      <c r="R122" s="14">
        <v>41.72</v>
      </c>
      <c r="S122" s="14">
        <v>84.92</v>
      </c>
      <c r="T122" s="14">
        <v>84.92</v>
      </c>
      <c r="U122" s="14">
        <v>84.92</v>
      </c>
      <c r="V122" s="14">
        <v>84.92</v>
      </c>
      <c r="W122" s="14">
        <v>84.92</v>
      </c>
      <c r="X122" s="14">
        <v>84.92</v>
      </c>
      <c r="Y122" s="14">
        <v>84.92</v>
      </c>
      <c r="Z122" s="14">
        <v>84.92</v>
      </c>
      <c r="AA122" s="14">
        <v>84.92</v>
      </c>
      <c r="AB122" s="14">
        <v>113.55</v>
      </c>
      <c r="AC122" s="14">
        <v>142.36000000000001</v>
      </c>
      <c r="AD122" s="14">
        <v>171.33</v>
      </c>
      <c r="AE122" s="14">
        <v>200.45</v>
      </c>
      <c r="AF122" s="14">
        <v>229.68</v>
      </c>
      <c r="AG122" s="14">
        <v>258.98</v>
      </c>
      <c r="AH122" s="14">
        <v>288.37</v>
      </c>
      <c r="AI122" s="14">
        <v>317.81</v>
      </c>
      <c r="AJ122" s="14">
        <v>347.26</v>
      </c>
      <c r="AK122" s="14">
        <v>376.66</v>
      </c>
      <c r="AL122" s="14">
        <v>406.09</v>
      </c>
      <c r="AM122" s="14">
        <v>435.54</v>
      </c>
      <c r="AN122" s="14">
        <v>465.07</v>
      </c>
      <c r="AO122" s="14">
        <v>494.68</v>
      </c>
      <c r="AP122" s="14">
        <v>524.39</v>
      </c>
      <c r="AQ122" s="14">
        <v>554.20000000000005</v>
      </c>
      <c r="AR122" s="14">
        <v>584.12</v>
      </c>
      <c r="AS122" s="14">
        <v>614.16</v>
      </c>
      <c r="AT122" s="14">
        <v>644.30999999999995</v>
      </c>
      <c r="AU122" s="14">
        <v>674.98</v>
      </c>
    </row>
    <row r="123" spans="1:47" x14ac:dyDescent="0.35">
      <c r="A123" s="14" t="s">
        <v>100</v>
      </c>
      <c r="B123" s="14">
        <v>0</v>
      </c>
      <c r="C123" s="14">
        <v>0</v>
      </c>
      <c r="D123" s="14">
        <v>0</v>
      </c>
      <c r="E123" s="14">
        <v>0</v>
      </c>
      <c r="F123" s="14">
        <v>0</v>
      </c>
      <c r="G123" s="14">
        <v>0</v>
      </c>
      <c r="H123" s="14">
        <v>0</v>
      </c>
      <c r="I123" s="14">
        <v>0</v>
      </c>
      <c r="J123" s="14">
        <v>0</v>
      </c>
      <c r="K123" s="14">
        <v>0</v>
      </c>
      <c r="L123" s="14">
        <v>0</v>
      </c>
      <c r="M123" s="14">
        <v>0</v>
      </c>
      <c r="N123" s="14">
        <v>0</v>
      </c>
      <c r="O123" s="14">
        <v>0</v>
      </c>
      <c r="P123" s="14">
        <v>0</v>
      </c>
      <c r="Q123" s="14">
        <v>0</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c r="AI123" s="14">
        <v>0</v>
      </c>
      <c r="AJ123" s="14">
        <v>0</v>
      </c>
      <c r="AK123" s="14">
        <v>0</v>
      </c>
      <c r="AL123" s="14">
        <v>0</v>
      </c>
      <c r="AM123" s="14">
        <v>0</v>
      </c>
      <c r="AN123" s="14">
        <v>0</v>
      </c>
      <c r="AO123" s="14">
        <v>0</v>
      </c>
      <c r="AP123" s="14">
        <v>0</v>
      </c>
      <c r="AQ123" s="14">
        <v>0</v>
      </c>
      <c r="AR123" s="14">
        <v>0</v>
      </c>
      <c r="AS123" s="14">
        <v>0</v>
      </c>
      <c r="AT123" s="14">
        <v>0</v>
      </c>
      <c r="AU123" s="14">
        <v>0</v>
      </c>
    </row>
    <row r="124" spans="1:47" x14ac:dyDescent="0.35">
      <c r="A124" s="14" t="s">
        <v>101</v>
      </c>
      <c r="B124" s="14">
        <v>1799</v>
      </c>
      <c r="C124" s="14">
        <v>1799</v>
      </c>
      <c r="D124" s="14">
        <v>1822</v>
      </c>
      <c r="E124" s="14">
        <v>1822</v>
      </c>
      <c r="F124" s="14">
        <v>1826</v>
      </c>
      <c r="G124" s="14">
        <v>1826</v>
      </c>
      <c r="H124" s="14">
        <v>1826</v>
      </c>
      <c r="I124" s="14">
        <v>1702</v>
      </c>
      <c r="J124" s="14">
        <v>1636</v>
      </c>
      <c r="K124" s="14">
        <v>1535</v>
      </c>
      <c r="L124" s="14">
        <v>1535</v>
      </c>
      <c r="M124" s="14">
        <v>1535</v>
      </c>
      <c r="N124" s="14">
        <v>1535</v>
      </c>
      <c r="O124" s="14">
        <v>1535</v>
      </c>
      <c r="P124" s="14">
        <v>1535</v>
      </c>
      <c r="Q124" s="14">
        <v>1535</v>
      </c>
      <c r="R124" s="14">
        <v>1396</v>
      </c>
      <c r="S124" s="14">
        <v>1257</v>
      </c>
      <c r="T124" s="14">
        <v>1257</v>
      </c>
      <c r="U124" s="14">
        <v>1257</v>
      </c>
      <c r="V124" s="14">
        <v>1257</v>
      </c>
      <c r="W124" s="14">
        <v>966</v>
      </c>
      <c r="X124" s="14">
        <v>966</v>
      </c>
      <c r="Y124" s="14">
        <v>391</v>
      </c>
      <c r="Z124" s="14">
        <v>391</v>
      </c>
      <c r="AA124" s="14">
        <v>391</v>
      </c>
      <c r="AB124" s="14">
        <v>391</v>
      </c>
      <c r="AC124" s="14">
        <v>391</v>
      </c>
      <c r="AD124" s="14">
        <v>391</v>
      </c>
      <c r="AE124" s="14">
        <v>391</v>
      </c>
      <c r="AF124" s="14">
        <v>391</v>
      </c>
      <c r="AG124" s="14">
        <v>391</v>
      </c>
      <c r="AH124" s="14">
        <v>115</v>
      </c>
      <c r="AI124" s="14">
        <v>115</v>
      </c>
      <c r="AJ124" s="14">
        <v>115</v>
      </c>
      <c r="AK124" s="14">
        <v>115</v>
      </c>
      <c r="AL124" s="14">
        <v>115</v>
      </c>
      <c r="AM124" s="14">
        <v>115</v>
      </c>
      <c r="AN124" s="14">
        <v>115</v>
      </c>
      <c r="AO124" s="14">
        <v>115</v>
      </c>
      <c r="AP124" s="14">
        <v>115</v>
      </c>
      <c r="AQ124" s="14">
        <v>115</v>
      </c>
      <c r="AR124" s="14">
        <v>115</v>
      </c>
      <c r="AS124" s="14">
        <v>115</v>
      </c>
      <c r="AT124" s="14">
        <v>115</v>
      </c>
      <c r="AU124" s="14">
        <v>115</v>
      </c>
    </row>
    <row r="125" spans="1:47" x14ac:dyDescent="0.35">
      <c r="A125" s="14" t="s">
        <v>102</v>
      </c>
      <c r="B125" s="14">
        <v>1053.45</v>
      </c>
      <c r="C125" s="14">
        <v>1053.45</v>
      </c>
      <c r="D125" s="14">
        <v>1053.45</v>
      </c>
      <c r="E125" s="14">
        <v>1053.45</v>
      </c>
      <c r="F125" s="14">
        <v>1146.45</v>
      </c>
      <c r="G125" s="14">
        <v>1393.95</v>
      </c>
      <c r="H125" s="14">
        <v>1393.95</v>
      </c>
      <c r="I125" s="14">
        <v>1393.95</v>
      </c>
      <c r="J125" s="14">
        <v>1328</v>
      </c>
      <c r="K125" s="14">
        <v>1480</v>
      </c>
      <c r="L125" s="14">
        <v>1709.95</v>
      </c>
      <c r="M125" s="14">
        <v>1859.96</v>
      </c>
      <c r="N125" s="14">
        <v>1859.96</v>
      </c>
      <c r="O125" s="14">
        <v>1859.96</v>
      </c>
      <c r="P125" s="14">
        <v>1859.96</v>
      </c>
      <c r="Q125" s="14">
        <v>2209.96</v>
      </c>
      <c r="R125" s="14">
        <v>2209.96</v>
      </c>
      <c r="S125" s="14">
        <v>2209.96</v>
      </c>
      <c r="T125" s="14">
        <v>2209.96</v>
      </c>
      <c r="U125" s="14">
        <v>2469.96</v>
      </c>
      <c r="V125" s="14">
        <v>2470</v>
      </c>
      <c r="W125" s="14">
        <v>2470.06</v>
      </c>
      <c r="X125" s="14">
        <v>2470.09</v>
      </c>
      <c r="Y125" s="14">
        <v>2470.1</v>
      </c>
      <c r="Z125" s="14">
        <v>2470.1</v>
      </c>
      <c r="AA125" s="14">
        <v>2470.11</v>
      </c>
      <c r="AB125" s="14">
        <v>2470.12</v>
      </c>
      <c r="AC125" s="14">
        <v>2470.14</v>
      </c>
      <c r="AD125" s="14">
        <v>2470.16</v>
      </c>
      <c r="AE125" s="14">
        <v>2470.1799999999998</v>
      </c>
      <c r="AF125" s="14">
        <v>2470.1999999999998</v>
      </c>
      <c r="AG125" s="14">
        <v>2470.21</v>
      </c>
      <c r="AH125" s="14">
        <v>2470.23</v>
      </c>
      <c r="AI125" s="14">
        <v>2470.25</v>
      </c>
      <c r="AJ125" s="14">
        <v>2470.2600000000002</v>
      </c>
      <c r="AK125" s="14">
        <v>2470.2800000000002</v>
      </c>
      <c r="AL125" s="14">
        <v>2470.29</v>
      </c>
      <c r="AM125" s="14">
        <v>2470.31</v>
      </c>
      <c r="AN125" s="14">
        <v>2470.3200000000002</v>
      </c>
      <c r="AO125" s="14">
        <v>2470.34</v>
      </c>
      <c r="AP125" s="14">
        <v>2470.35</v>
      </c>
      <c r="AQ125" s="14">
        <v>2470.37</v>
      </c>
      <c r="AR125" s="14">
        <v>2470.38</v>
      </c>
      <c r="AS125" s="14">
        <v>2470.4</v>
      </c>
      <c r="AT125" s="14">
        <v>2470.41</v>
      </c>
      <c r="AU125" s="14">
        <v>2470.42</v>
      </c>
    </row>
    <row r="126" spans="1:47" x14ac:dyDescent="0.35">
      <c r="A126" s="14" t="s">
        <v>103</v>
      </c>
      <c r="B126" s="14">
        <v>1.17</v>
      </c>
      <c r="C126" s="14">
        <v>1.17</v>
      </c>
      <c r="D126" s="14">
        <v>1.17</v>
      </c>
      <c r="E126" s="14">
        <v>1.17</v>
      </c>
      <c r="F126" s="14">
        <v>1.17</v>
      </c>
      <c r="G126" s="14">
        <v>1.17</v>
      </c>
      <c r="H126" s="14">
        <v>1.17</v>
      </c>
      <c r="I126" s="14">
        <v>1.17</v>
      </c>
      <c r="J126" s="14">
        <v>1.17</v>
      </c>
      <c r="K126" s="14">
        <v>16.96</v>
      </c>
      <c r="L126" s="14">
        <v>16.96</v>
      </c>
      <c r="M126" s="14">
        <v>16.96</v>
      </c>
      <c r="N126" s="14">
        <v>16.96</v>
      </c>
      <c r="O126" s="14">
        <v>16.96</v>
      </c>
      <c r="P126" s="14">
        <v>16.96</v>
      </c>
      <c r="Q126" s="14">
        <v>16.96</v>
      </c>
      <c r="R126" s="14">
        <v>16.96</v>
      </c>
      <c r="S126" s="14">
        <v>16.96</v>
      </c>
      <c r="T126" s="14">
        <v>16.96</v>
      </c>
      <c r="U126" s="14">
        <v>16.96</v>
      </c>
      <c r="V126" s="14">
        <v>16.96</v>
      </c>
      <c r="W126" s="14">
        <v>16.96</v>
      </c>
      <c r="X126" s="14">
        <v>16.96</v>
      </c>
      <c r="Y126" s="14">
        <v>16.96</v>
      </c>
      <c r="Z126" s="14">
        <v>16.96</v>
      </c>
      <c r="AA126" s="14">
        <v>16.96</v>
      </c>
      <c r="AB126" s="14">
        <v>16.96</v>
      </c>
      <c r="AC126" s="14">
        <v>16.96</v>
      </c>
      <c r="AD126" s="14">
        <v>16.96</v>
      </c>
      <c r="AE126" s="14">
        <v>16.96</v>
      </c>
      <c r="AF126" s="14">
        <v>16.96</v>
      </c>
      <c r="AG126" s="14">
        <v>16.96</v>
      </c>
      <c r="AH126" s="14">
        <v>16.96</v>
      </c>
      <c r="AI126" s="14">
        <v>16.96</v>
      </c>
      <c r="AJ126" s="14">
        <v>16.96</v>
      </c>
      <c r="AK126" s="14">
        <v>16.96</v>
      </c>
      <c r="AL126" s="14">
        <v>16.96</v>
      </c>
      <c r="AM126" s="14">
        <v>16.96</v>
      </c>
      <c r="AN126" s="14">
        <v>16.96</v>
      </c>
      <c r="AO126" s="14">
        <v>16.96</v>
      </c>
      <c r="AP126" s="14">
        <v>16.96</v>
      </c>
      <c r="AQ126" s="14">
        <v>16.96</v>
      </c>
      <c r="AR126" s="14">
        <v>16.96</v>
      </c>
      <c r="AS126" s="14">
        <v>16.96</v>
      </c>
      <c r="AT126" s="14">
        <v>16.96</v>
      </c>
      <c r="AU126" s="14">
        <v>16.96</v>
      </c>
    </row>
    <row r="128" spans="1:47" ht="18.5" x14ac:dyDescent="0.45">
      <c r="A128" s="15" t="s">
        <v>114</v>
      </c>
    </row>
    <row r="129" spans="1:47" x14ac:dyDescent="0.35">
      <c r="A129" s="14" t="s">
        <v>49</v>
      </c>
      <c r="B129" s="14" t="s">
        <v>50</v>
      </c>
      <c r="C129" s="14" t="s">
        <v>51</v>
      </c>
      <c r="D129" s="14" t="s">
        <v>52</v>
      </c>
      <c r="E129" s="14" t="s">
        <v>53</v>
      </c>
      <c r="F129" s="14" t="s">
        <v>54</v>
      </c>
      <c r="G129" s="14" t="s">
        <v>55</v>
      </c>
      <c r="H129" s="14" t="s">
        <v>56</v>
      </c>
      <c r="I129" s="14" t="s">
        <v>57</v>
      </c>
      <c r="J129" s="14" t="s">
        <v>58</v>
      </c>
      <c r="K129" s="14" t="s">
        <v>59</v>
      </c>
      <c r="L129" s="14" t="s">
        <v>60</v>
      </c>
      <c r="M129" s="14" t="s">
        <v>61</v>
      </c>
      <c r="N129" s="14" t="s">
        <v>62</v>
      </c>
      <c r="O129" s="14" t="s">
        <v>63</v>
      </c>
      <c r="P129" s="14" t="s">
        <v>64</v>
      </c>
      <c r="Q129" s="14" t="s">
        <v>65</v>
      </c>
      <c r="R129" s="14" t="s">
        <v>66</v>
      </c>
      <c r="S129" s="14" t="s">
        <v>67</v>
      </c>
      <c r="T129" s="14" t="s">
        <v>68</v>
      </c>
      <c r="U129" s="14" t="s">
        <v>69</v>
      </c>
      <c r="V129" s="14" t="s">
        <v>70</v>
      </c>
      <c r="W129" s="14" t="s">
        <v>71</v>
      </c>
      <c r="X129" s="14" t="s">
        <v>72</v>
      </c>
      <c r="Y129" s="14" t="s">
        <v>73</v>
      </c>
      <c r="Z129" s="14" t="s">
        <v>74</v>
      </c>
      <c r="AA129" s="14" t="s">
        <v>75</v>
      </c>
      <c r="AB129" s="14" t="s">
        <v>76</v>
      </c>
      <c r="AC129" s="14" t="s">
        <v>77</v>
      </c>
      <c r="AD129" s="14" t="s">
        <v>78</v>
      </c>
      <c r="AE129" s="14" t="s">
        <v>79</v>
      </c>
      <c r="AF129" s="14" t="s">
        <v>80</v>
      </c>
      <c r="AG129" s="14" t="s">
        <v>81</v>
      </c>
      <c r="AH129" s="14" t="s">
        <v>82</v>
      </c>
      <c r="AI129" s="14" t="s">
        <v>83</v>
      </c>
      <c r="AJ129" s="14" t="s">
        <v>84</v>
      </c>
      <c r="AK129" s="14" t="s">
        <v>85</v>
      </c>
      <c r="AL129" s="14" t="s">
        <v>86</v>
      </c>
      <c r="AM129" s="14" t="s">
        <v>87</v>
      </c>
      <c r="AN129" s="14" t="s">
        <v>88</v>
      </c>
      <c r="AO129" s="14" t="s">
        <v>89</v>
      </c>
      <c r="AP129" s="14" t="s">
        <v>90</v>
      </c>
      <c r="AQ129" s="14" t="s">
        <v>91</v>
      </c>
      <c r="AR129" s="14" t="s">
        <v>92</v>
      </c>
      <c r="AS129" s="14" t="s">
        <v>93</v>
      </c>
      <c r="AT129" s="14" t="s">
        <v>94</v>
      </c>
      <c r="AU129" s="14" t="s">
        <v>95</v>
      </c>
    </row>
    <row r="130" spans="1:47" x14ac:dyDescent="0.35">
      <c r="A130" s="14" t="s">
        <v>96</v>
      </c>
      <c r="B130" s="14">
        <v>77.900000000000006</v>
      </c>
      <c r="C130" s="14">
        <v>77.900000000000006</v>
      </c>
      <c r="D130" s="14">
        <v>77.900000000000006</v>
      </c>
      <c r="E130" s="14">
        <v>77.900000000000006</v>
      </c>
      <c r="F130" s="14">
        <v>77.900000000000006</v>
      </c>
      <c r="G130" s="14">
        <v>77.900000000000006</v>
      </c>
      <c r="H130" s="14">
        <v>87.9</v>
      </c>
      <c r="I130" s="14">
        <v>95.2</v>
      </c>
      <c r="J130" s="14">
        <v>94.5</v>
      </c>
      <c r="K130" s="14">
        <v>94.5</v>
      </c>
      <c r="L130" s="14">
        <v>94.5</v>
      </c>
      <c r="M130" s="14">
        <v>94.5</v>
      </c>
      <c r="N130" s="14">
        <v>94.5</v>
      </c>
      <c r="O130" s="14">
        <v>94.5</v>
      </c>
      <c r="P130" s="14">
        <v>94.5</v>
      </c>
      <c r="Q130" s="14">
        <v>94.5</v>
      </c>
      <c r="R130" s="14">
        <v>94.5</v>
      </c>
      <c r="S130" s="14">
        <v>99.5</v>
      </c>
      <c r="T130" s="14">
        <v>99.5</v>
      </c>
      <c r="U130" s="14">
        <v>99.5</v>
      </c>
      <c r="V130" s="14">
        <v>109.5</v>
      </c>
      <c r="W130" s="14">
        <v>109.5</v>
      </c>
      <c r="X130" s="14">
        <v>124.5</v>
      </c>
      <c r="Y130" s="14">
        <v>149.5</v>
      </c>
      <c r="Z130" s="14">
        <v>154.5</v>
      </c>
      <c r="AA130" s="14">
        <v>154.5</v>
      </c>
      <c r="AB130" s="14">
        <v>154.5</v>
      </c>
      <c r="AC130" s="14">
        <v>154.5</v>
      </c>
      <c r="AD130" s="14">
        <v>154.5</v>
      </c>
      <c r="AE130" s="14">
        <v>154.5</v>
      </c>
      <c r="AF130" s="14">
        <v>154.5</v>
      </c>
      <c r="AG130" s="14">
        <v>154.5</v>
      </c>
      <c r="AH130" s="14">
        <v>154.5</v>
      </c>
      <c r="AI130" s="14">
        <v>154.5</v>
      </c>
      <c r="AJ130" s="14">
        <v>154.5</v>
      </c>
      <c r="AK130" s="14">
        <v>154.5</v>
      </c>
      <c r="AL130" s="14">
        <v>154.5</v>
      </c>
      <c r="AM130" s="14">
        <v>154.5</v>
      </c>
      <c r="AN130" s="14">
        <v>154.5</v>
      </c>
      <c r="AO130" s="14">
        <v>154.5</v>
      </c>
      <c r="AP130" s="14">
        <v>154.5</v>
      </c>
      <c r="AQ130" s="14">
        <v>154.5</v>
      </c>
      <c r="AR130" s="14">
        <v>154.5</v>
      </c>
      <c r="AS130" s="14">
        <v>154.5</v>
      </c>
      <c r="AT130" s="14">
        <v>154.5</v>
      </c>
      <c r="AU130" s="14">
        <v>154.5</v>
      </c>
    </row>
    <row r="131" spans="1:47" x14ac:dyDescent="0.35">
      <c r="A131" s="14" t="s">
        <v>97</v>
      </c>
      <c r="B131" s="14">
        <v>0.81</v>
      </c>
      <c r="C131" s="14">
        <v>0.81</v>
      </c>
      <c r="D131" s="14">
        <v>0.81</v>
      </c>
      <c r="E131" s="14">
        <v>0.81</v>
      </c>
      <c r="F131" s="14">
        <v>0.81</v>
      </c>
      <c r="G131" s="14">
        <v>0.81</v>
      </c>
      <c r="H131" s="14">
        <v>0.81</v>
      </c>
      <c r="I131" s="14">
        <v>0.81</v>
      </c>
      <c r="J131" s="14">
        <v>0.81</v>
      </c>
      <c r="K131" s="14">
        <v>0.81</v>
      </c>
      <c r="L131" s="14">
        <v>0.81</v>
      </c>
      <c r="M131" s="14">
        <v>0.81</v>
      </c>
      <c r="N131" s="14">
        <v>0.81</v>
      </c>
      <c r="O131" s="14">
        <v>0.81</v>
      </c>
      <c r="P131" s="14">
        <v>0.81</v>
      </c>
      <c r="Q131" s="14">
        <v>0.81</v>
      </c>
      <c r="R131" s="14">
        <v>0.81</v>
      </c>
      <c r="S131" s="14">
        <v>0.81</v>
      </c>
      <c r="T131" s="14">
        <v>1.52</v>
      </c>
      <c r="U131" s="14">
        <v>2.3199999999999998</v>
      </c>
      <c r="V131" s="14">
        <v>8.1199999999999992</v>
      </c>
      <c r="W131" s="14">
        <v>9</v>
      </c>
      <c r="X131" s="14">
        <v>10.01</v>
      </c>
      <c r="Y131" s="14">
        <v>10.92</v>
      </c>
      <c r="Z131" s="14">
        <v>11.81</v>
      </c>
      <c r="AA131" s="14">
        <v>12.72</v>
      </c>
      <c r="AB131" s="14">
        <v>13.65</v>
      </c>
      <c r="AC131" s="14">
        <v>13.65</v>
      </c>
      <c r="AD131" s="14">
        <v>13.65</v>
      </c>
      <c r="AE131" s="14">
        <v>13.65</v>
      </c>
      <c r="AF131" s="14">
        <v>13.65</v>
      </c>
      <c r="AG131" s="14">
        <v>13.65</v>
      </c>
      <c r="AH131" s="14">
        <v>13.65</v>
      </c>
      <c r="AI131" s="14">
        <v>13.65</v>
      </c>
      <c r="AJ131" s="14">
        <v>13.65</v>
      </c>
      <c r="AK131" s="14">
        <v>13.65</v>
      </c>
      <c r="AL131" s="14">
        <v>13.65</v>
      </c>
      <c r="AM131" s="14">
        <v>13.65</v>
      </c>
      <c r="AN131" s="14">
        <v>13.65</v>
      </c>
      <c r="AO131" s="14">
        <v>13.65</v>
      </c>
      <c r="AP131" s="14">
        <v>13.65</v>
      </c>
      <c r="AQ131" s="14">
        <v>13.65</v>
      </c>
      <c r="AR131" s="14">
        <v>13.65</v>
      </c>
      <c r="AS131" s="14">
        <v>13.65</v>
      </c>
      <c r="AT131" s="14">
        <v>13.65</v>
      </c>
      <c r="AU131" s="14">
        <v>13.65</v>
      </c>
    </row>
    <row r="132" spans="1:47" x14ac:dyDescent="0.35">
      <c r="A132" s="14" t="s">
        <v>98</v>
      </c>
      <c r="B132" s="14">
        <v>0</v>
      </c>
      <c r="C132" s="14">
        <v>0</v>
      </c>
      <c r="D132" s="14">
        <v>0</v>
      </c>
      <c r="E132" s="14">
        <v>0</v>
      </c>
      <c r="F132" s="14">
        <v>0</v>
      </c>
      <c r="G132" s="14">
        <v>0</v>
      </c>
      <c r="H132" s="14">
        <v>0</v>
      </c>
      <c r="I132" s="14">
        <v>0</v>
      </c>
      <c r="J132" s="14">
        <v>0</v>
      </c>
      <c r="K132" s="14">
        <v>0</v>
      </c>
      <c r="L132" s="14">
        <v>0</v>
      </c>
      <c r="M132" s="14">
        <v>0</v>
      </c>
      <c r="N132" s="14">
        <v>0</v>
      </c>
      <c r="O132" s="14">
        <v>0</v>
      </c>
      <c r="P132" s="14">
        <v>0.5</v>
      </c>
      <c r="Q132" s="14">
        <v>0.5</v>
      </c>
      <c r="R132" s="14">
        <v>0.5</v>
      </c>
      <c r="S132" s="14">
        <v>0.5</v>
      </c>
      <c r="T132" s="14">
        <v>0.5</v>
      </c>
      <c r="U132" s="14">
        <v>0.5</v>
      </c>
      <c r="V132" s="14">
        <v>0.5</v>
      </c>
      <c r="W132" s="14">
        <v>0.5</v>
      </c>
      <c r="X132" s="14">
        <v>0.5</v>
      </c>
      <c r="Y132" s="14">
        <v>0.5</v>
      </c>
      <c r="Z132" s="14">
        <v>0.5</v>
      </c>
      <c r="AA132" s="14">
        <v>0.5</v>
      </c>
      <c r="AB132" s="14">
        <v>0.5</v>
      </c>
      <c r="AC132" s="14">
        <v>0.5</v>
      </c>
      <c r="AD132" s="14">
        <v>0.5</v>
      </c>
      <c r="AE132" s="14">
        <v>0.5</v>
      </c>
      <c r="AF132" s="14">
        <v>0.5</v>
      </c>
      <c r="AG132" s="14">
        <v>0.5</v>
      </c>
      <c r="AH132" s="14">
        <v>0.5</v>
      </c>
      <c r="AI132" s="14">
        <v>0.5</v>
      </c>
      <c r="AJ132" s="14">
        <v>0.5</v>
      </c>
      <c r="AK132" s="14">
        <v>0.5</v>
      </c>
      <c r="AL132" s="14">
        <v>0.5</v>
      </c>
      <c r="AM132" s="14">
        <v>0.5</v>
      </c>
      <c r="AN132" s="14">
        <v>0.5</v>
      </c>
      <c r="AO132" s="14">
        <v>0.5</v>
      </c>
      <c r="AP132" s="14">
        <v>0.5</v>
      </c>
      <c r="AQ132" s="14">
        <v>0.5</v>
      </c>
      <c r="AR132" s="14">
        <v>0.5</v>
      </c>
      <c r="AS132" s="14">
        <v>0.5</v>
      </c>
      <c r="AT132" s="14">
        <v>0.5</v>
      </c>
      <c r="AU132" s="14">
        <v>0.5</v>
      </c>
    </row>
    <row r="133" spans="1:47" x14ac:dyDescent="0.35">
      <c r="A133" s="14" t="s">
        <v>99</v>
      </c>
      <c r="B133" s="14">
        <v>0</v>
      </c>
      <c r="C133" s="14">
        <v>0</v>
      </c>
      <c r="D133" s="14">
        <v>0</v>
      </c>
      <c r="E133" s="14">
        <v>0</v>
      </c>
      <c r="F133" s="14">
        <v>0</v>
      </c>
      <c r="G133" s="14">
        <v>0</v>
      </c>
      <c r="H133" s="14">
        <v>0</v>
      </c>
      <c r="I133" s="14">
        <v>0</v>
      </c>
      <c r="J133" s="14">
        <v>0.04</v>
      </c>
      <c r="K133" s="14">
        <v>0.04</v>
      </c>
      <c r="L133" s="14">
        <v>0.04</v>
      </c>
      <c r="M133" s="14">
        <v>0.04</v>
      </c>
      <c r="N133" s="14">
        <v>0.04</v>
      </c>
      <c r="O133" s="14">
        <v>0.04</v>
      </c>
      <c r="P133" s="14">
        <v>0.04</v>
      </c>
      <c r="Q133" s="14">
        <v>0.04</v>
      </c>
      <c r="R133" s="14">
        <v>0.04</v>
      </c>
      <c r="S133" s="14">
        <v>0.75</v>
      </c>
      <c r="T133" s="14">
        <v>0.75</v>
      </c>
      <c r="U133" s="14">
        <v>1.55</v>
      </c>
      <c r="V133" s="14">
        <v>2.4300000000000002</v>
      </c>
      <c r="W133" s="14">
        <v>3.44</v>
      </c>
      <c r="X133" s="14">
        <v>4.3499999999999996</v>
      </c>
      <c r="Y133" s="14">
        <v>5.33</v>
      </c>
      <c r="Z133" s="14">
        <v>6.24</v>
      </c>
      <c r="AA133" s="14">
        <v>7.17</v>
      </c>
      <c r="AB133" s="14">
        <v>7.17</v>
      </c>
      <c r="AC133" s="14">
        <v>7.17</v>
      </c>
      <c r="AD133" s="14">
        <v>7.17</v>
      </c>
      <c r="AE133" s="14">
        <v>7.17</v>
      </c>
      <c r="AF133" s="14">
        <v>7.17</v>
      </c>
      <c r="AG133" s="14">
        <v>7.17</v>
      </c>
      <c r="AH133" s="14">
        <v>7.17</v>
      </c>
      <c r="AI133" s="14">
        <v>7.17</v>
      </c>
      <c r="AJ133" s="14">
        <v>7.17</v>
      </c>
      <c r="AK133" s="14">
        <v>7.17</v>
      </c>
      <c r="AL133" s="14">
        <v>7.17</v>
      </c>
      <c r="AM133" s="14">
        <v>7.17</v>
      </c>
      <c r="AN133" s="14">
        <v>7.17</v>
      </c>
      <c r="AO133" s="14">
        <v>7.17</v>
      </c>
      <c r="AP133" s="14">
        <v>7.17</v>
      </c>
      <c r="AQ133" s="14">
        <v>7.17</v>
      </c>
      <c r="AR133" s="14">
        <v>7.17</v>
      </c>
      <c r="AS133" s="14">
        <v>7.17</v>
      </c>
      <c r="AT133" s="14">
        <v>7.17</v>
      </c>
      <c r="AU133" s="14">
        <v>7.17</v>
      </c>
    </row>
    <row r="134" spans="1:47" x14ac:dyDescent="0.35">
      <c r="A134" s="14" t="s">
        <v>100</v>
      </c>
      <c r="B134" s="14">
        <v>0</v>
      </c>
      <c r="C134" s="14">
        <v>0</v>
      </c>
      <c r="D134" s="14">
        <v>0</v>
      </c>
      <c r="E134" s="14">
        <v>0</v>
      </c>
      <c r="F134" s="14">
        <v>0</v>
      </c>
      <c r="G134" s="14">
        <v>0</v>
      </c>
      <c r="H134" s="14">
        <v>0</v>
      </c>
      <c r="I134" s="14">
        <v>0</v>
      </c>
      <c r="J134" s="14">
        <v>0</v>
      </c>
      <c r="K134" s="14">
        <v>0</v>
      </c>
      <c r="L134" s="14">
        <v>0</v>
      </c>
      <c r="M134" s="14">
        <v>0</v>
      </c>
      <c r="N134" s="14">
        <v>0</v>
      </c>
      <c r="O134" s="14">
        <v>0</v>
      </c>
      <c r="P134" s="14">
        <v>0</v>
      </c>
      <c r="Q134" s="14">
        <v>0</v>
      </c>
      <c r="R134" s="14">
        <v>0</v>
      </c>
      <c r="S134" s="14">
        <v>0</v>
      </c>
      <c r="T134" s="14">
        <v>0</v>
      </c>
      <c r="U134" s="14">
        <v>0</v>
      </c>
      <c r="V134" s="14">
        <v>0</v>
      </c>
      <c r="W134" s="14">
        <v>0</v>
      </c>
      <c r="X134" s="14">
        <v>0</v>
      </c>
      <c r="Y134" s="14">
        <v>0</v>
      </c>
      <c r="Z134" s="14">
        <v>0</v>
      </c>
      <c r="AA134" s="14">
        <v>0</v>
      </c>
      <c r="AB134" s="14">
        <v>0</v>
      </c>
      <c r="AC134" s="14">
        <v>0</v>
      </c>
      <c r="AD134" s="14">
        <v>0</v>
      </c>
      <c r="AE134" s="14">
        <v>0</v>
      </c>
      <c r="AF134" s="14">
        <v>0</v>
      </c>
      <c r="AG134" s="14">
        <v>0</v>
      </c>
      <c r="AH134" s="14">
        <v>0</v>
      </c>
      <c r="AI134" s="14">
        <v>0</v>
      </c>
      <c r="AJ134" s="14">
        <v>0</v>
      </c>
      <c r="AK134" s="14">
        <v>0</v>
      </c>
      <c r="AL134" s="14">
        <v>0</v>
      </c>
      <c r="AM134" s="14">
        <v>0</v>
      </c>
      <c r="AN134" s="14">
        <v>0</v>
      </c>
      <c r="AO134" s="14">
        <v>0</v>
      </c>
      <c r="AP134" s="14">
        <v>0</v>
      </c>
      <c r="AQ134" s="14">
        <v>0</v>
      </c>
      <c r="AR134" s="14">
        <v>0</v>
      </c>
      <c r="AS134" s="14">
        <v>0</v>
      </c>
      <c r="AT134" s="14">
        <v>0</v>
      </c>
      <c r="AU134" s="14">
        <v>0</v>
      </c>
    </row>
    <row r="135" spans="1:47" x14ac:dyDescent="0.35">
      <c r="A135" s="14" t="s">
        <v>101</v>
      </c>
      <c r="B135" s="14">
        <v>0</v>
      </c>
      <c r="C135" s="14">
        <v>0</v>
      </c>
      <c r="D135" s="14">
        <v>0</v>
      </c>
      <c r="E135" s="14">
        <v>0</v>
      </c>
      <c r="F135" s="14">
        <v>0</v>
      </c>
      <c r="G135" s="14">
        <v>0</v>
      </c>
      <c r="H135" s="14">
        <v>0</v>
      </c>
      <c r="I135" s="14">
        <v>0</v>
      </c>
      <c r="J135" s="14">
        <v>0</v>
      </c>
      <c r="K135" s="14">
        <v>0</v>
      </c>
      <c r="L135" s="14">
        <v>0</v>
      </c>
      <c r="M135" s="14">
        <v>0</v>
      </c>
      <c r="N135" s="14">
        <v>0</v>
      </c>
      <c r="O135" s="14">
        <v>0</v>
      </c>
      <c r="P135" s="14">
        <v>0</v>
      </c>
      <c r="Q135" s="14">
        <v>0</v>
      </c>
      <c r="R135" s="14">
        <v>0</v>
      </c>
      <c r="S135" s="14">
        <v>0</v>
      </c>
      <c r="T135" s="14">
        <v>0</v>
      </c>
      <c r="U135" s="14">
        <v>0</v>
      </c>
      <c r="V135" s="14">
        <v>0</v>
      </c>
      <c r="W135" s="14">
        <v>0</v>
      </c>
      <c r="X135" s="14">
        <v>0</v>
      </c>
      <c r="Y135" s="14">
        <v>0</v>
      </c>
      <c r="Z135" s="14">
        <v>0</v>
      </c>
      <c r="AA135" s="14">
        <v>0</v>
      </c>
      <c r="AB135" s="14">
        <v>0</v>
      </c>
      <c r="AC135" s="14">
        <v>0</v>
      </c>
      <c r="AD135" s="14">
        <v>0</v>
      </c>
      <c r="AE135" s="14">
        <v>0</v>
      </c>
      <c r="AF135" s="14">
        <v>0</v>
      </c>
      <c r="AG135" s="14">
        <v>0</v>
      </c>
      <c r="AH135" s="14">
        <v>0</v>
      </c>
      <c r="AI135" s="14">
        <v>0</v>
      </c>
      <c r="AJ135" s="14">
        <v>0</v>
      </c>
      <c r="AK135" s="14">
        <v>0</v>
      </c>
      <c r="AL135" s="14">
        <v>0</v>
      </c>
      <c r="AM135" s="14">
        <v>0</v>
      </c>
      <c r="AN135" s="14">
        <v>0</v>
      </c>
      <c r="AO135" s="14">
        <v>0</v>
      </c>
      <c r="AP135" s="14">
        <v>0</v>
      </c>
      <c r="AQ135" s="14">
        <v>0</v>
      </c>
      <c r="AR135" s="14">
        <v>0</v>
      </c>
      <c r="AS135" s="14">
        <v>0</v>
      </c>
      <c r="AT135" s="14">
        <v>0</v>
      </c>
      <c r="AU135" s="14">
        <v>0</v>
      </c>
    </row>
    <row r="136" spans="1:47" x14ac:dyDescent="0.35">
      <c r="A136" s="14" t="s">
        <v>102</v>
      </c>
      <c r="B136" s="14">
        <v>0</v>
      </c>
      <c r="C136" s="14">
        <v>0</v>
      </c>
      <c r="D136" s="14">
        <v>0</v>
      </c>
      <c r="E136" s="14">
        <v>0</v>
      </c>
      <c r="F136" s="14">
        <v>0</v>
      </c>
      <c r="G136" s="14">
        <v>0</v>
      </c>
      <c r="H136" s="14">
        <v>0</v>
      </c>
      <c r="I136" s="14">
        <v>0</v>
      </c>
      <c r="J136" s="14">
        <v>0</v>
      </c>
      <c r="K136" s="14">
        <v>0</v>
      </c>
      <c r="L136" s="14">
        <v>4.4000000000000004</v>
      </c>
      <c r="M136" s="14">
        <v>4.4000000000000004</v>
      </c>
      <c r="N136" s="14">
        <v>4.4000000000000004</v>
      </c>
      <c r="O136" s="14">
        <v>4.4000000000000004</v>
      </c>
      <c r="P136" s="14">
        <v>15.4</v>
      </c>
      <c r="Q136" s="14">
        <v>19.8</v>
      </c>
      <c r="R136" s="14">
        <v>19.8</v>
      </c>
      <c r="S136" s="14">
        <v>19.8</v>
      </c>
      <c r="T136" s="14">
        <v>19.8</v>
      </c>
      <c r="U136" s="14">
        <v>19.8</v>
      </c>
      <c r="V136" s="14">
        <v>19.8</v>
      </c>
      <c r="W136" s="14">
        <v>19.8</v>
      </c>
      <c r="X136" s="14">
        <v>19.8</v>
      </c>
      <c r="Y136" s="14">
        <v>19.8</v>
      </c>
      <c r="Z136" s="14">
        <v>19.8</v>
      </c>
      <c r="AA136" s="14">
        <v>19.8</v>
      </c>
      <c r="AB136" s="14">
        <v>19.8</v>
      </c>
      <c r="AC136" s="14">
        <v>19.8</v>
      </c>
      <c r="AD136" s="14">
        <v>19.8</v>
      </c>
      <c r="AE136" s="14">
        <v>19.8</v>
      </c>
      <c r="AF136" s="14">
        <v>19.8</v>
      </c>
      <c r="AG136" s="14">
        <v>19.8</v>
      </c>
      <c r="AH136" s="14">
        <v>19.8</v>
      </c>
      <c r="AI136" s="14">
        <v>19.8</v>
      </c>
      <c r="AJ136" s="14">
        <v>19.8</v>
      </c>
      <c r="AK136" s="14">
        <v>19.8</v>
      </c>
      <c r="AL136" s="14">
        <v>19.8</v>
      </c>
      <c r="AM136" s="14">
        <v>19.8</v>
      </c>
      <c r="AN136" s="14">
        <v>19.8</v>
      </c>
      <c r="AO136" s="14">
        <v>19.8</v>
      </c>
      <c r="AP136" s="14">
        <v>19.8</v>
      </c>
      <c r="AQ136" s="14">
        <v>19.8</v>
      </c>
      <c r="AR136" s="14">
        <v>19.8</v>
      </c>
      <c r="AS136" s="14">
        <v>19.8</v>
      </c>
      <c r="AT136" s="14">
        <v>19.8</v>
      </c>
      <c r="AU136" s="14">
        <v>19.8</v>
      </c>
    </row>
    <row r="137" spans="1:47" x14ac:dyDescent="0.35">
      <c r="A137" s="14" t="s">
        <v>103</v>
      </c>
      <c r="B137" s="14">
        <v>33.340000000000003</v>
      </c>
      <c r="C137" s="14">
        <v>33.340000000000003</v>
      </c>
      <c r="D137" s="14">
        <v>33.340000000000003</v>
      </c>
      <c r="E137" s="14">
        <v>33.340000000000003</v>
      </c>
      <c r="F137" s="14">
        <v>33.340000000000003</v>
      </c>
      <c r="G137" s="14">
        <v>33.57</v>
      </c>
      <c r="H137" s="14">
        <v>33.57</v>
      </c>
      <c r="I137" s="14">
        <v>33.57</v>
      </c>
      <c r="J137" s="14">
        <v>33.57</v>
      </c>
      <c r="K137" s="14">
        <v>33.57</v>
      </c>
      <c r="L137" s="14">
        <v>24.57</v>
      </c>
      <c r="M137" s="14">
        <v>24.57</v>
      </c>
      <c r="N137" s="14">
        <v>24.57</v>
      </c>
      <c r="O137" s="14">
        <v>24.57</v>
      </c>
      <c r="P137" s="14">
        <v>24.57</v>
      </c>
      <c r="Q137" s="14">
        <v>24.57</v>
      </c>
      <c r="R137" s="14">
        <v>24.57</v>
      </c>
      <c r="S137" s="14">
        <v>24.57</v>
      </c>
      <c r="T137" s="14">
        <v>24.57</v>
      </c>
      <c r="U137" s="14">
        <v>24.57</v>
      </c>
      <c r="V137" s="14">
        <v>21.57</v>
      </c>
      <c r="W137" s="14">
        <v>18.57</v>
      </c>
      <c r="X137" s="14">
        <v>18.57</v>
      </c>
      <c r="Y137" s="14">
        <v>18.57</v>
      </c>
      <c r="Z137" s="14">
        <v>18.57</v>
      </c>
      <c r="AA137" s="14">
        <v>18.57</v>
      </c>
      <c r="AB137" s="14">
        <v>23.57</v>
      </c>
      <c r="AC137" s="14">
        <v>23.57</v>
      </c>
      <c r="AD137" s="14">
        <v>23.57</v>
      </c>
      <c r="AE137" s="14">
        <v>23.57</v>
      </c>
      <c r="AF137" s="14">
        <v>23.57</v>
      </c>
      <c r="AG137" s="14">
        <v>23.57</v>
      </c>
      <c r="AH137" s="14">
        <v>23.57</v>
      </c>
      <c r="AI137" s="14">
        <v>23.57</v>
      </c>
      <c r="AJ137" s="14">
        <v>23.57</v>
      </c>
      <c r="AK137" s="14">
        <v>23.57</v>
      </c>
      <c r="AL137" s="14">
        <v>23.57</v>
      </c>
      <c r="AM137" s="14">
        <v>23.57</v>
      </c>
      <c r="AN137" s="14">
        <v>23.57</v>
      </c>
      <c r="AO137" s="14">
        <v>23.57</v>
      </c>
      <c r="AP137" s="14">
        <v>23.57</v>
      </c>
      <c r="AQ137" s="14">
        <v>23.57</v>
      </c>
      <c r="AR137" s="14">
        <v>23.57</v>
      </c>
      <c r="AS137" s="14">
        <v>23.57</v>
      </c>
      <c r="AT137" s="14">
        <v>23.57</v>
      </c>
      <c r="AU137" s="14">
        <v>23.57</v>
      </c>
    </row>
    <row r="139" spans="1:47" ht="18.5" x14ac:dyDescent="0.45">
      <c r="A139" s="15" t="s">
        <v>115</v>
      </c>
    </row>
    <row r="140" spans="1:47" x14ac:dyDescent="0.35">
      <c r="A140" s="14" t="s">
        <v>49</v>
      </c>
      <c r="B140" s="14" t="s">
        <v>50</v>
      </c>
      <c r="C140" s="14" t="s">
        <v>51</v>
      </c>
      <c r="D140" s="14" t="s">
        <v>52</v>
      </c>
      <c r="E140" s="14" t="s">
        <v>53</v>
      </c>
      <c r="F140" s="14" t="s">
        <v>54</v>
      </c>
      <c r="G140" s="14" t="s">
        <v>55</v>
      </c>
      <c r="H140" s="14" t="s">
        <v>56</v>
      </c>
      <c r="I140" s="14" t="s">
        <v>57</v>
      </c>
      <c r="J140" s="14" t="s">
        <v>58</v>
      </c>
      <c r="K140" s="14" t="s">
        <v>59</v>
      </c>
      <c r="L140" s="14" t="s">
        <v>60</v>
      </c>
      <c r="M140" s="14" t="s">
        <v>61</v>
      </c>
      <c r="N140" s="14" t="s">
        <v>62</v>
      </c>
      <c r="O140" s="14" t="s">
        <v>63</v>
      </c>
      <c r="P140" s="14" t="s">
        <v>64</v>
      </c>
      <c r="Q140" s="14" t="s">
        <v>65</v>
      </c>
      <c r="R140" s="14" t="s">
        <v>66</v>
      </c>
      <c r="S140" s="14" t="s">
        <v>67</v>
      </c>
      <c r="T140" s="14" t="s">
        <v>68</v>
      </c>
      <c r="U140" s="14" t="s">
        <v>69</v>
      </c>
      <c r="V140" s="14" t="s">
        <v>70</v>
      </c>
      <c r="W140" s="14" t="s">
        <v>71</v>
      </c>
      <c r="X140" s="14" t="s">
        <v>72</v>
      </c>
      <c r="Y140" s="14" t="s">
        <v>73</v>
      </c>
      <c r="Z140" s="14" t="s">
        <v>74</v>
      </c>
      <c r="AA140" s="14" t="s">
        <v>75</v>
      </c>
      <c r="AB140" s="14" t="s">
        <v>76</v>
      </c>
      <c r="AC140" s="14" t="s">
        <v>77</v>
      </c>
      <c r="AD140" s="14" t="s">
        <v>78</v>
      </c>
      <c r="AE140" s="14" t="s">
        <v>79</v>
      </c>
      <c r="AF140" s="14" t="s">
        <v>80</v>
      </c>
      <c r="AG140" s="14" t="s">
        <v>81</v>
      </c>
      <c r="AH140" s="14" t="s">
        <v>82</v>
      </c>
      <c r="AI140" s="14" t="s">
        <v>83</v>
      </c>
      <c r="AJ140" s="14" t="s">
        <v>84</v>
      </c>
      <c r="AK140" s="14" t="s">
        <v>85</v>
      </c>
      <c r="AL140" s="14" t="s">
        <v>86</v>
      </c>
      <c r="AM140" s="14" t="s">
        <v>87</v>
      </c>
      <c r="AN140" s="14" t="s">
        <v>88</v>
      </c>
      <c r="AO140" s="14" t="s">
        <v>89</v>
      </c>
      <c r="AP140" s="14" t="s">
        <v>90</v>
      </c>
      <c r="AQ140" s="14" t="s">
        <v>91</v>
      </c>
      <c r="AR140" s="14" t="s">
        <v>92</v>
      </c>
      <c r="AS140" s="14" t="s">
        <v>93</v>
      </c>
      <c r="AT140" s="14" t="s">
        <v>94</v>
      </c>
      <c r="AU140" s="14" t="s">
        <v>95</v>
      </c>
    </row>
    <row r="141" spans="1:47" x14ac:dyDescent="0.35">
      <c r="A141" s="14" t="s">
        <v>96</v>
      </c>
      <c r="B141" s="14">
        <v>55.48</v>
      </c>
      <c r="C141" s="14">
        <v>55.48</v>
      </c>
      <c r="D141" s="14">
        <v>55.48</v>
      </c>
      <c r="E141" s="14">
        <v>55.48</v>
      </c>
      <c r="F141" s="14">
        <v>55.48</v>
      </c>
      <c r="G141" s="14">
        <v>55.48</v>
      </c>
      <c r="H141" s="14">
        <v>55.48</v>
      </c>
      <c r="I141" s="14">
        <v>55.48</v>
      </c>
      <c r="J141" s="14">
        <v>55.48</v>
      </c>
      <c r="K141" s="14">
        <v>55.48</v>
      </c>
      <c r="L141" s="14">
        <v>55.48</v>
      </c>
      <c r="M141" s="14">
        <v>55.48</v>
      </c>
      <c r="N141" s="14">
        <v>55.48</v>
      </c>
      <c r="O141" s="14">
        <v>55.48</v>
      </c>
      <c r="P141" s="14">
        <v>55.48</v>
      </c>
      <c r="Q141" s="14">
        <v>55.48</v>
      </c>
      <c r="R141" s="14">
        <v>55.48</v>
      </c>
      <c r="S141" s="14">
        <v>55.48</v>
      </c>
      <c r="T141" s="14">
        <v>55.48</v>
      </c>
      <c r="U141" s="14">
        <v>115.48</v>
      </c>
      <c r="V141" s="14">
        <v>115.48</v>
      </c>
      <c r="W141" s="14">
        <v>115.48</v>
      </c>
      <c r="X141" s="14">
        <v>115.48</v>
      </c>
      <c r="Y141" s="14">
        <v>115.48</v>
      </c>
      <c r="Z141" s="14">
        <v>115.48</v>
      </c>
      <c r="AA141" s="14">
        <v>115.48</v>
      </c>
      <c r="AB141" s="14">
        <v>115.48</v>
      </c>
      <c r="AC141" s="14">
        <v>115.48</v>
      </c>
      <c r="AD141" s="14">
        <v>115.48</v>
      </c>
      <c r="AE141" s="14">
        <v>115.48</v>
      </c>
      <c r="AF141" s="14">
        <v>115.48</v>
      </c>
      <c r="AG141" s="14">
        <v>115.48</v>
      </c>
      <c r="AH141" s="14">
        <v>115.48</v>
      </c>
      <c r="AI141" s="14">
        <v>115.48</v>
      </c>
      <c r="AJ141" s="14">
        <v>115.48</v>
      </c>
      <c r="AK141" s="14">
        <v>115.48</v>
      </c>
      <c r="AL141" s="14">
        <v>115.48</v>
      </c>
      <c r="AM141" s="14">
        <v>115.48</v>
      </c>
      <c r="AN141" s="14">
        <v>115.48</v>
      </c>
      <c r="AO141" s="14">
        <v>115.48</v>
      </c>
      <c r="AP141" s="14">
        <v>115.48</v>
      </c>
      <c r="AQ141" s="14">
        <v>115.48</v>
      </c>
      <c r="AR141" s="14">
        <v>115.48</v>
      </c>
      <c r="AS141" s="14">
        <v>115.48</v>
      </c>
      <c r="AT141" s="14">
        <v>115.48</v>
      </c>
      <c r="AU141" s="14">
        <v>115.48</v>
      </c>
    </row>
    <row r="142" spans="1:47" x14ac:dyDescent="0.35">
      <c r="A142" s="14" t="s">
        <v>97</v>
      </c>
      <c r="B142" s="14">
        <v>0</v>
      </c>
      <c r="C142" s="14">
        <v>0</v>
      </c>
      <c r="D142" s="14">
        <v>0</v>
      </c>
      <c r="E142" s="14">
        <v>0</v>
      </c>
      <c r="F142" s="14">
        <v>0</v>
      </c>
      <c r="G142" s="14">
        <v>0</v>
      </c>
      <c r="H142" s="14">
        <v>0</v>
      </c>
      <c r="I142" s="14">
        <v>9.1999999999999993</v>
      </c>
      <c r="J142" s="14">
        <v>9.1999999999999993</v>
      </c>
      <c r="K142" s="14">
        <v>9.1999999999999993</v>
      </c>
      <c r="L142" s="14">
        <v>9.1999999999999993</v>
      </c>
      <c r="M142" s="14">
        <v>9.1999999999999993</v>
      </c>
      <c r="N142" s="14">
        <v>9.1999999999999993</v>
      </c>
      <c r="O142" s="14">
        <v>9.1999999999999993</v>
      </c>
      <c r="P142" s="14">
        <v>9.1999999999999993</v>
      </c>
      <c r="Q142" s="14">
        <v>9.1999999999999993</v>
      </c>
      <c r="R142" s="14">
        <v>9.1999999999999993</v>
      </c>
      <c r="S142" s="14">
        <v>13.2</v>
      </c>
      <c r="T142" s="14">
        <v>4</v>
      </c>
      <c r="U142" s="14">
        <v>4.92</v>
      </c>
      <c r="V142" s="14">
        <v>5.83</v>
      </c>
      <c r="W142" s="14">
        <v>6.73</v>
      </c>
      <c r="X142" s="14">
        <v>7.67</v>
      </c>
      <c r="Y142" s="14">
        <v>7.67</v>
      </c>
      <c r="Z142" s="14">
        <v>7.67</v>
      </c>
      <c r="AA142" s="14">
        <v>7.67</v>
      </c>
      <c r="AB142" s="14">
        <v>7.67</v>
      </c>
      <c r="AC142" s="14">
        <v>7.67</v>
      </c>
      <c r="AD142" s="14">
        <v>7.67</v>
      </c>
      <c r="AE142" s="14">
        <v>7.67</v>
      </c>
      <c r="AF142" s="14">
        <v>7.67</v>
      </c>
      <c r="AG142" s="14">
        <v>7.67</v>
      </c>
      <c r="AH142" s="14">
        <v>7.67</v>
      </c>
      <c r="AI142" s="14">
        <v>7.67</v>
      </c>
      <c r="AJ142" s="14">
        <v>7.67</v>
      </c>
      <c r="AK142" s="14">
        <v>7.67</v>
      </c>
      <c r="AL142" s="14">
        <v>7.67</v>
      </c>
      <c r="AM142" s="14">
        <v>7.67</v>
      </c>
      <c r="AN142" s="14">
        <v>7.67</v>
      </c>
      <c r="AO142" s="14">
        <v>7.67</v>
      </c>
      <c r="AP142" s="14">
        <v>7.67</v>
      </c>
      <c r="AQ142" s="14">
        <v>7.67</v>
      </c>
      <c r="AR142" s="14">
        <v>7.67</v>
      </c>
      <c r="AS142" s="14">
        <v>7.67</v>
      </c>
      <c r="AT142" s="14">
        <v>7.67</v>
      </c>
      <c r="AU142" s="14">
        <v>7.67</v>
      </c>
    </row>
    <row r="143" spans="1:47" x14ac:dyDescent="0.35">
      <c r="A143" s="14" t="s">
        <v>98</v>
      </c>
      <c r="B143" s="14">
        <v>0</v>
      </c>
      <c r="C143" s="14">
        <v>0</v>
      </c>
      <c r="D143" s="14">
        <v>0</v>
      </c>
      <c r="E143" s="14">
        <v>0</v>
      </c>
      <c r="F143" s="14">
        <v>0</v>
      </c>
      <c r="G143" s="14">
        <v>0</v>
      </c>
      <c r="H143" s="14">
        <v>0</v>
      </c>
      <c r="I143" s="14">
        <v>0</v>
      </c>
      <c r="J143" s="14">
        <v>0</v>
      </c>
      <c r="K143" s="14">
        <v>0</v>
      </c>
      <c r="L143" s="14">
        <v>0</v>
      </c>
      <c r="M143" s="14">
        <v>0</v>
      </c>
      <c r="N143" s="14">
        <v>0</v>
      </c>
      <c r="O143" s="14">
        <v>0</v>
      </c>
      <c r="P143" s="14">
        <v>0</v>
      </c>
      <c r="Q143" s="14">
        <v>0</v>
      </c>
      <c r="R143" s="14">
        <v>0</v>
      </c>
      <c r="S143" s="14">
        <v>0</v>
      </c>
      <c r="T143" s="14">
        <v>0</v>
      </c>
      <c r="U143" s="14">
        <v>0</v>
      </c>
      <c r="V143" s="14">
        <v>0</v>
      </c>
      <c r="W143" s="14">
        <v>0</v>
      </c>
      <c r="X143" s="14">
        <v>0</v>
      </c>
      <c r="Y143" s="14">
        <v>0</v>
      </c>
      <c r="Z143" s="14">
        <v>0</v>
      </c>
      <c r="AA143" s="14">
        <v>0</v>
      </c>
      <c r="AB143" s="14">
        <v>0</v>
      </c>
      <c r="AC143" s="14">
        <v>0</v>
      </c>
      <c r="AD143" s="14">
        <v>0</v>
      </c>
      <c r="AE143" s="14">
        <v>0</v>
      </c>
      <c r="AF143" s="14">
        <v>0</v>
      </c>
      <c r="AG143" s="14">
        <v>0</v>
      </c>
      <c r="AH143" s="14">
        <v>0</v>
      </c>
      <c r="AI143" s="14">
        <v>0</v>
      </c>
      <c r="AJ143" s="14">
        <v>0</v>
      </c>
      <c r="AK143" s="14">
        <v>0</v>
      </c>
      <c r="AL143" s="14">
        <v>0</v>
      </c>
      <c r="AM143" s="14">
        <v>0</v>
      </c>
      <c r="AN143" s="14">
        <v>0</v>
      </c>
      <c r="AO143" s="14">
        <v>0</v>
      </c>
      <c r="AP143" s="14">
        <v>0</v>
      </c>
      <c r="AQ143" s="14">
        <v>0</v>
      </c>
      <c r="AR143" s="14">
        <v>0</v>
      </c>
      <c r="AS143" s="14">
        <v>0</v>
      </c>
      <c r="AT143" s="14">
        <v>0</v>
      </c>
      <c r="AU143" s="14">
        <v>0</v>
      </c>
    </row>
    <row r="144" spans="1:47" x14ac:dyDescent="0.35">
      <c r="A144" s="14" t="s">
        <v>99</v>
      </c>
      <c r="B144" s="14">
        <v>0</v>
      </c>
      <c r="C144" s="14">
        <v>0</v>
      </c>
      <c r="D144" s="14">
        <v>0</v>
      </c>
      <c r="E144" s="14">
        <v>0</v>
      </c>
      <c r="F144" s="14">
        <v>0</v>
      </c>
      <c r="G144" s="14">
        <v>0</v>
      </c>
      <c r="H144" s="14">
        <v>0</v>
      </c>
      <c r="I144" s="14">
        <v>0</v>
      </c>
      <c r="J144" s="14">
        <v>0.27</v>
      </c>
      <c r="K144" s="14">
        <v>0.42</v>
      </c>
      <c r="L144" s="14">
        <v>0.82</v>
      </c>
      <c r="M144" s="14">
        <v>1.22</v>
      </c>
      <c r="N144" s="14">
        <v>1.62</v>
      </c>
      <c r="O144" s="14">
        <v>2.02</v>
      </c>
      <c r="P144" s="14">
        <v>2.02</v>
      </c>
      <c r="Q144" s="14">
        <v>2.02</v>
      </c>
      <c r="R144" s="14">
        <v>2.02</v>
      </c>
      <c r="S144" s="14">
        <v>2.02</v>
      </c>
      <c r="T144" s="14">
        <v>2.94</v>
      </c>
      <c r="U144" s="14">
        <v>3.85</v>
      </c>
      <c r="V144" s="14">
        <v>4.75</v>
      </c>
      <c r="W144" s="14">
        <v>5.69</v>
      </c>
      <c r="X144" s="14">
        <v>5.69</v>
      </c>
      <c r="Y144" s="14">
        <v>5.69</v>
      </c>
      <c r="Z144" s="14">
        <v>5.69</v>
      </c>
      <c r="AA144" s="14">
        <v>5.69</v>
      </c>
      <c r="AB144" s="14">
        <v>5.69</v>
      </c>
      <c r="AC144" s="14">
        <v>5.69</v>
      </c>
      <c r="AD144" s="14">
        <v>5.69</v>
      </c>
      <c r="AE144" s="14">
        <v>5.69</v>
      </c>
      <c r="AF144" s="14">
        <v>5.69</v>
      </c>
      <c r="AG144" s="14">
        <v>5.69</v>
      </c>
      <c r="AH144" s="14">
        <v>5.69</v>
      </c>
      <c r="AI144" s="14">
        <v>5.69</v>
      </c>
      <c r="AJ144" s="14">
        <v>5.69</v>
      </c>
      <c r="AK144" s="14">
        <v>5.69</v>
      </c>
      <c r="AL144" s="14">
        <v>5.69</v>
      </c>
      <c r="AM144" s="14">
        <v>5.69</v>
      </c>
      <c r="AN144" s="14">
        <v>5.69</v>
      </c>
      <c r="AO144" s="14">
        <v>5.69</v>
      </c>
      <c r="AP144" s="14">
        <v>5.69</v>
      </c>
      <c r="AQ144" s="14">
        <v>5.69</v>
      </c>
      <c r="AR144" s="14">
        <v>5.69</v>
      </c>
      <c r="AS144" s="14">
        <v>5.69</v>
      </c>
      <c r="AT144" s="14">
        <v>5.69</v>
      </c>
      <c r="AU144" s="14">
        <v>5.69</v>
      </c>
    </row>
    <row r="145" spans="1:47" x14ac:dyDescent="0.35">
      <c r="A145" s="14" t="s">
        <v>100</v>
      </c>
      <c r="B145" s="14">
        <v>0</v>
      </c>
      <c r="C145" s="14">
        <v>0</v>
      </c>
      <c r="D145" s="14">
        <v>0</v>
      </c>
      <c r="E145" s="14">
        <v>0</v>
      </c>
      <c r="F145" s="14">
        <v>0</v>
      </c>
      <c r="G145" s="14">
        <v>0</v>
      </c>
      <c r="H145" s="14">
        <v>0</v>
      </c>
      <c r="I145" s="14">
        <v>0</v>
      </c>
      <c r="J145" s="14">
        <v>0</v>
      </c>
      <c r="K145" s="14">
        <v>0</v>
      </c>
      <c r="L145" s="14">
        <v>0</v>
      </c>
      <c r="M145" s="14">
        <v>0</v>
      </c>
      <c r="N145" s="14">
        <v>0</v>
      </c>
      <c r="O145" s="14">
        <v>0</v>
      </c>
      <c r="P145" s="14">
        <v>0</v>
      </c>
      <c r="Q145" s="14">
        <v>0</v>
      </c>
      <c r="R145" s="14">
        <v>0</v>
      </c>
      <c r="S145" s="14">
        <v>0</v>
      </c>
      <c r="T145" s="14">
        <v>0</v>
      </c>
      <c r="U145" s="14">
        <v>0</v>
      </c>
      <c r="V145" s="14">
        <v>0</v>
      </c>
      <c r="W145" s="14">
        <v>0</v>
      </c>
      <c r="X145" s="14">
        <v>0</v>
      </c>
      <c r="Y145" s="14">
        <v>0</v>
      </c>
      <c r="Z145" s="14">
        <v>0</v>
      </c>
      <c r="AA145" s="14">
        <v>0</v>
      </c>
      <c r="AB145" s="14">
        <v>0</v>
      </c>
      <c r="AC145" s="14">
        <v>0</v>
      </c>
      <c r="AD145" s="14">
        <v>0</v>
      </c>
      <c r="AE145" s="14">
        <v>0</v>
      </c>
      <c r="AF145" s="14">
        <v>0</v>
      </c>
      <c r="AG145" s="14">
        <v>0</v>
      </c>
      <c r="AH145" s="14">
        <v>0</v>
      </c>
      <c r="AI145" s="14">
        <v>0</v>
      </c>
      <c r="AJ145" s="14">
        <v>0</v>
      </c>
      <c r="AK145" s="14">
        <v>0</v>
      </c>
      <c r="AL145" s="14">
        <v>0</v>
      </c>
      <c r="AM145" s="14">
        <v>0</v>
      </c>
      <c r="AN145" s="14">
        <v>0</v>
      </c>
      <c r="AO145" s="14">
        <v>0</v>
      </c>
      <c r="AP145" s="14">
        <v>0</v>
      </c>
      <c r="AQ145" s="14">
        <v>0</v>
      </c>
      <c r="AR145" s="14">
        <v>0</v>
      </c>
      <c r="AS145" s="14">
        <v>0</v>
      </c>
      <c r="AT145" s="14">
        <v>0</v>
      </c>
      <c r="AU145" s="14">
        <v>0</v>
      </c>
    </row>
    <row r="146" spans="1:47" x14ac:dyDescent="0.35">
      <c r="A146" s="14" t="s">
        <v>101</v>
      </c>
      <c r="B146" s="14">
        <v>0</v>
      </c>
      <c r="C146" s="14">
        <v>0</v>
      </c>
      <c r="D146" s="14">
        <v>0</v>
      </c>
      <c r="E146" s="14">
        <v>0</v>
      </c>
      <c r="F146" s="14">
        <v>0</v>
      </c>
      <c r="G146" s="14">
        <v>0</v>
      </c>
      <c r="H146" s="14">
        <v>0</v>
      </c>
      <c r="I146" s="14">
        <v>0</v>
      </c>
      <c r="J146" s="14">
        <v>0</v>
      </c>
      <c r="K146" s="14">
        <v>0</v>
      </c>
      <c r="L146" s="14">
        <v>0</v>
      </c>
      <c r="M146" s="14">
        <v>0</v>
      </c>
      <c r="N146" s="14">
        <v>0</v>
      </c>
      <c r="O146" s="14">
        <v>0</v>
      </c>
      <c r="P146" s="14">
        <v>0</v>
      </c>
      <c r="Q146" s="14">
        <v>0</v>
      </c>
      <c r="R146" s="14">
        <v>0</v>
      </c>
      <c r="S146" s="14">
        <v>0</v>
      </c>
      <c r="T146" s="14">
        <v>0</v>
      </c>
      <c r="U146" s="14">
        <v>0</v>
      </c>
      <c r="V146" s="14">
        <v>0</v>
      </c>
      <c r="W146" s="14">
        <v>0</v>
      </c>
      <c r="X146" s="14">
        <v>0</v>
      </c>
      <c r="Y146" s="14">
        <v>0</v>
      </c>
      <c r="Z146" s="14">
        <v>0</v>
      </c>
      <c r="AA146" s="14">
        <v>0</v>
      </c>
      <c r="AB146" s="14">
        <v>0</v>
      </c>
      <c r="AC146" s="14">
        <v>0</v>
      </c>
      <c r="AD146" s="14">
        <v>0</v>
      </c>
      <c r="AE146" s="14">
        <v>0</v>
      </c>
      <c r="AF146" s="14">
        <v>0</v>
      </c>
      <c r="AG146" s="14">
        <v>0</v>
      </c>
      <c r="AH146" s="14">
        <v>0</v>
      </c>
      <c r="AI146" s="14">
        <v>0</v>
      </c>
      <c r="AJ146" s="14">
        <v>0</v>
      </c>
      <c r="AK146" s="14">
        <v>0</v>
      </c>
      <c r="AL146" s="14">
        <v>0</v>
      </c>
      <c r="AM146" s="14">
        <v>0</v>
      </c>
      <c r="AN146" s="14">
        <v>0</v>
      </c>
      <c r="AO146" s="14">
        <v>0</v>
      </c>
      <c r="AP146" s="14">
        <v>0</v>
      </c>
      <c r="AQ146" s="14">
        <v>0</v>
      </c>
      <c r="AR146" s="14">
        <v>0</v>
      </c>
      <c r="AS146" s="14">
        <v>0</v>
      </c>
      <c r="AT146" s="14">
        <v>0</v>
      </c>
      <c r="AU146" s="14">
        <v>0</v>
      </c>
    </row>
    <row r="147" spans="1:47" x14ac:dyDescent="0.35">
      <c r="A147" s="14" t="s">
        <v>102</v>
      </c>
      <c r="B147" s="14">
        <v>27.3</v>
      </c>
      <c r="C147" s="14">
        <v>27.3</v>
      </c>
      <c r="D147" s="14">
        <v>19.5</v>
      </c>
      <c r="E147" s="14">
        <v>27.2</v>
      </c>
      <c r="F147" s="14">
        <v>27.2</v>
      </c>
      <c r="G147" s="14">
        <v>27.2</v>
      </c>
      <c r="H147" s="14">
        <v>27.2</v>
      </c>
      <c r="I147" s="14">
        <v>27.2</v>
      </c>
      <c r="J147" s="14">
        <v>27.2</v>
      </c>
      <c r="K147" s="14">
        <v>27.2</v>
      </c>
      <c r="L147" s="14">
        <v>27.2</v>
      </c>
      <c r="M147" s="14">
        <v>27.2</v>
      </c>
      <c r="N147" s="14">
        <v>27.2</v>
      </c>
      <c r="O147" s="14">
        <v>27.2</v>
      </c>
      <c r="P147" s="14">
        <v>27.2</v>
      </c>
      <c r="Q147" s="14">
        <v>27.2</v>
      </c>
      <c r="R147" s="14">
        <v>27.2</v>
      </c>
      <c r="S147" s="14">
        <v>27.2</v>
      </c>
      <c r="T147" s="14">
        <v>27.2</v>
      </c>
      <c r="U147" s="14">
        <v>32.200000000000003</v>
      </c>
      <c r="V147" s="14">
        <v>37.200000000000003</v>
      </c>
      <c r="W147" s="14">
        <v>37.200000000000003</v>
      </c>
      <c r="X147" s="14">
        <v>37.200000000000003</v>
      </c>
      <c r="Y147" s="14">
        <v>37.200000000000003</v>
      </c>
      <c r="Z147" s="14">
        <v>37.200000000000003</v>
      </c>
      <c r="AA147" s="14">
        <v>37.200000000000003</v>
      </c>
      <c r="AB147" s="14">
        <v>37.200000000000003</v>
      </c>
      <c r="AC147" s="14">
        <v>37.200000000000003</v>
      </c>
      <c r="AD147" s="14">
        <v>37.200000000000003</v>
      </c>
      <c r="AE147" s="14">
        <v>37.200000000000003</v>
      </c>
      <c r="AF147" s="14">
        <v>37.200000000000003</v>
      </c>
      <c r="AG147" s="14">
        <v>37.200000000000003</v>
      </c>
      <c r="AH147" s="14">
        <v>37.200000000000003</v>
      </c>
      <c r="AI147" s="14">
        <v>37.200000000000003</v>
      </c>
      <c r="AJ147" s="14">
        <v>37.200000000000003</v>
      </c>
      <c r="AK147" s="14">
        <v>37.200000000000003</v>
      </c>
      <c r="AL147" s="14">
        <v>37.200000000000003</v>
      </c>
      <c r="AM147" s="14">
        <v>37.200000000000003</v>
      </c>
      <c r="AN147" s="14">
        <v>37.200000000000003</v>
      </c>
      <c r="AO147" s="14">
        <v>37.200000000000003</v>
      </c>
      <c r="AP147" s="14">
        <v>37.200000000000003</v>
      </c>
      <c r="AQ147" s="14">
        <v>37.200000000000003</v>
      </c>
      <c r="AR147" s="14">
        <v>37.200000000000003</v>
      </c>
      <c r="AS147" s="14">
        <v>37.200000000000003</v>
      </c>
      <c r="AT147" s="14">
        <v>37.200000000000003</v>
      </c>
      <c r="AU147" s="14">
        <v>37.200000000000003</v>
      </c>
    </row>
    <row r="148" spans="1:47" x14ac:dyDescent="0.35">
      <c r="A148" s="14" t="s">
        <v>103</v>
      </c>
      <c r="B148" s="14">
        <v>121.7</v>
      </c>
      <c r="C148" s="14">
        <v>82.7</v>
      </c>
      <c r="D148" s="14">
        <v>87.7</v>
      </c>
      <c r="E148" s="14">
        <v>84</v>
      </c>
      <c r="F148" s="14">
        <v>100</v>
      </c>
      <c r="G148" s="14">
        <v>100</v>
      </c>
      <c r="H148" s="14">
        <v>100</v>
      </c>
      <c r="I148" s="14">
        <v>100</v>
      </c>
      <c r="J148" s="14">
        <v>104</v>
      </c>
      <c r="K148" s="14">
        <v>78</v>
      </c>
      <c r="L148" s="14">
        <v>94</v>
      </c>
      <c r="M148" s="14">
        <v>94.06</v>
      </c>
      <c r="N148" s="14">
        <v>104.06</v>
      </c>
      <c r="O148" s="14">
        <v>114.06</v>
      </c>
      <c r="P148" s="14">
        <v>124.06</v>
      </c>
      <c r="Q148" s="14">
        <v>124.06</v>
      </c>
      <c r="R148" s="14">
        <v>124.06</v>
      </c>
      <c r="S148" s="14">
        <v>124.06</v>
      </c>
      <c r="T148" s="14">
        <v>124.06</v>
      </c>
      <c r="U148" s="14">
        <v>124.06</v>
      </c>
      <c r="V148" s="14">
        <v>124.06</v>
      </c>
      <c r="W148" s="14">
        <v>124.06</v>
      </c>
      <c r="X148" s="14">
        <v>124.06</v>
      </c>
      <c r="Y148" s="14">
        <v>124.06</v>
      </c>
      <c r="Z148" s="14">
        <v>124.06</v>
      </c>
      <c r="AA148" s="14">
        <v>129.06</v>
      </c>
      <c r="AB148" s="14">
        <v>129.06</v>
      </c>
      <c r="AC148" s="14">
        <v>129.06</v>
      </c>
      <c r="AD148" s="14">
        <v>129.06</v>
      </c>
      <c r="AE148" s="14">
        <v>129.06</v>
      </c>
      <c r="AF148" s="14">
        <v>129.06</v>
      </c>
      <c r="AG148" s="14">
        <v>129.06</v>
      </c>
      <c r="AH148" s="14">
        <v>129.06</v>
      </c>
      <c r="AI148" s="14">
        <v>129.06</v>
      </c>
      <c r="AJ148" s="14">
        <v>129.06</v>
      </c>
      <c r="AK148" s="14">
        <v>129.06</v>
      </c>
      <c r="AL148" s="14">
        <v>129.06</v>
      </c>
      <c r="AM148" s="14">
        <v>129.06</v>
      </c>
      <c r="AN148" s="14">
        <v>129.06</v>
      </c>
      <c r="AO148" s="14">
        <v>129.06</v>
      </c>
      <c r="AP148" s="14">
        <v>129.06</v>
      </c>
      <c r="AQ148" s="14">
        <v>129.06</v>
      </c>
      <c r="AR148" s="14">
        <v>129.06</v>
      </c>
      <c r="AS148" s="14">
        <v>129.06</v>
      </c>
      <c r="AT148" s="14">
        <v>129.06</v>
      </c>
      <c r="AU148" s="14">
        <v>129.06</v>
      </c>
    </row>
    <row r="150" spans="1:47" ht="18.5" x14ac:dyDescent="0.45">
      <c r="A150" s="15" t="s">
        <v>116</v>
      </c>
    </row>
    <row r="151" spans="1:47" x14ac:dyDescent="0.35">
      <c r="A151" s="14" t="s">
        <v>49</v>
      </c>
      <c r="B151" s="14" t="s">
        <v>50</v>
      </c>
      <c r="C151" s="14" t="s">
        <v>51</v>
      </c>
      <c r="D151" s="14" t="s">
        <v>52</v>
      </c>
      <c r="E151" s="14" t="s">
        <v>53</v>
      </c>
      <c r="F151" s="14" t="s">
        <v>54</v>
      </c>
      <c r="G151" s="14" t="s">
        <v>55</v>
      </c>
      <c r="H151" s="14" t="s">
        <v>56</v>
      </c>
      <c r="I151" s="14" t="s">
        <v>57</v>
      </c>
      <c r="J151" s="14" t="s">
        <v>58</v>
      </c>
      <c r="K151" s="14" t="s">
        <v>59</v>
      </c>
      <c r="L151" s="14" t="s">
        <v>60</v>
      </c>
      <c r="M151" s="14" t="s">
        <v>61</v>
      </c>
      <c r="N151" s="14" t="s">
        <v>62</v>
      </c>
      <c r="O151" s="14" t="s">
        <v>63</v>
      </c>
      <c r="P151" s="14" t="s">
        <v>64</v>
      </c>
      <c r="Q151" s="14" t="s">
        <v>65</v>
      </c>
      <c r="R151" s="14" t="s">
        <v>66</v>
      </c>
      <c r="S151" s="14" t="s">
        <v>67</v>
      </c>
      <c r="T151" s="14" t="s">
        <v>68</v>
      </c>
      <c r="U151" s="14" t="s">
        <v>69</v>
      </c>
      <c r="V151" s="14" t="s">
        <v>70</v>
      </c>
      <c r="W151" s="14" t="s">
        <v>71</v>
      </c>
      <c r="X151" s="14" t="s">
        <v>72</v>
      </c>
      <c r="Y151" s="14" t="s">
        <v>73</v>
      </c>
      <c r="Z151" s="14" t="s">
        <v>74</v>
      </c>
      <c r="AA151" s="14" t="s">
        <v>75</v>
      </c>
      <c r="AB151" s="14" t="s">
        <v>76</v>
      </c>
      <c r="AC151" s="14" t="s">
        <v>77</v>
      </c>
      <c r="AD151" s="14" t="s">
        <v>78</v>
      </c>
      <c r="AE151" s="14" t="s">
        <v>79</v>
      </c>
      <c r="AF151" s="14" t="s">
        <v>80</v>
      </c>
      <c r="AG151" s="14" t="s">
        <v>81</v>
      </c>
      <c r="AH151" s="14" t="s">
        <v>82</v>
      </c>
      <c r="AI151" s="14" t="s">
        <v>83</v>
      </c>
      <c r="AJ151" s="14" t="s">
        <v>84</v>
      </c>
      <c r="AK151" s="14" t="s">
        <v>85</v>
      </c>
      <c r="AL151" s="14" t="s">
        <v>86</v>
      </c>
      <c r="AM151" s="14" t="s">
        <v>87</v>
      </c>
      <c r="AN151" s="14" t="s">
        <v>88</v>
      </c>
      <c r="AO151" s="14" t="s">
        <v>89</v>
      </c>
      <c r="AP151" s="14" t="s">
        <v>90</v>
      </c>
      <c r="AQ151" s="14" t="s">
        <v>91</v>
      </c>
      <c r="AR151" s="14" t="s">
        <v>92</v>
      </c>
      <c r="AS151" s="14" t="s">
        <v>93</v>
      </c>
      <c r="AT151" s="14" t="s">
        <v>94</v>
      </c>
      <c r="AU151" s="14" t="s">
        <v>95</v>
      </c>
    </row>
    <row r="152" spans="1:47" x14ac:dyDescent="0.35">
      <c r="A152" s="14" t="s">
        <v>96</v>
      </c>
      <c r="B152" s="14">
        <v>0</v>
      </c>
      <c r="C152" s="14">
        <v>0</v>
      </c>
      <c r="D152" s="14">
        <v>0</v>
      </c>
      <c r="E152" s="14">
        <v>0</v>
      </c>
      <c r="F152" s="14">
        <v>0</v>
      </c>
      <c r="G152" s="14">
        <v>0</v>
      </c>
      <c r="H152" s="14">
        <v>0</v>
      </c>
      <c r="I152" s="14">
        <v>0</v>
      </c>
      <c r="J152" s="14">
        <v>0</v>
      </c>
      <c r="K152" s="14">
        <v>0</v>
      </c>
      <c r="L152" s="14">
        <v>0</v>
      </c>
      <c r="M152" s="14">
        <v>0</v>
      </c>
      <c r="N152" s="14">
        <v>0</v>
      </c>
      <c r="O152" s="14">
        <v>0</v>
      </c>
      <c r="P152" s="14">
        <v>0</v>
      </c>
      <c r="Q152" s="14">
        <v>0</v>
      </c>
      <c r="R152" s="14">
        <v>0</v>
      </c>
      <c r="S152" s="14">
        <v>0</v>
      </c>
      <c r="T152" s="14">
        <v>0</v>
      </c>
      <c r="U152" s="14">
        <v>0</v>
      </c>
      <c r="V152" s="14">
        <v>0</v>
      </c>
      <c r="W152" s="14">
        <v>0</v>
      </c>
      <c r="X152" s="14">
        <v>0</v>
      </c>
      <c r="Y152" s="14">
        <v>0</v>
      </c>
      <c r="Z152" s="14">
        <v>0</v>
      </c>
      <c r="AA152" s="14">
        <v>0</v>
      </c>
      <c r="AB152" s="14">
        <v>0</v>
      </c>
      <c r="AC152" s="14">
        <v>0</v>
      </c>
      <c r="AD152" s="14">
        <v>0</v>
      </c>
      <c r="AE152" s="14">
        <v>0</v>
      </c>
      <c r="AF152" s="14">
        <v>0</v>
      </c>
      <c r="AG152" s="14">
        <v>0</v>
      </c>
      <c r="AH152" s="14">
        <v>0</v>
      </c>
      <c r="AI152" s="14">
        <v>0</v>
      </c>
      <c r="AJ152" s="14">
        <v>0</v>
      </c>
      <c r="AK152" s="14">
        <v>0</v>
      </c>
      <c r="AL152" s="14">
        <v>0</v>
      </c>
      <c r="AM152" s="14">
        <v>0</v>
      </c>
      <c r="AN152" s="14">
        <v>0</v>
      </c>
      <c r="AO152" s="14">
        <v>0</v>
      </c>
      <c r="AP152" s="14">
        <v>0</v>
      </c>
      <c r="AQ152" s="14">
        <v>0</v>
      </c>
      <c r="AR152" s="14">
        <v>0</v>
      </c>
      <c r="AS152" s="14">
        <v>0</v>
      </c>
      <c r="AT152" s="14">
        <v>0</v>
      </c>
      <c r="AU152" s="14">
        <v>0</v>
      </c>
    </row>
    <row r="153" spans="1:47" x14ac:dyDescent="0.35">
      <c r="A153" s="14" t="s">
        <v>97</v>
      </c>
      <c r="B153" s="14">
        <v>0</v>
      </c>
      <c r="C153" s="14">
        <v>0</v>
      </c>
      <c r="D153" s="14">
        <v>0</v>
      </c>
      <c r="E153" s="14">
        <v>0</v>
      </c>
      <c r="F153" s="14">
        <v>0</v>
      </c>
      <c r="G153" s="14">
        <v>0</v>
      </c>
      <c r="H153" s="14">
        <v>0</v>
      </c>
      <c r="I153" s="14">
        <v>0</v>
      </c>
      <c r="J153" s="14">
        <v>0</v>
      </c>
      <c r="K153" s="14">
        <v>0</v>
      </c>
      <c r="L153" s="14">
        <v>0</v>
      </c>
      <c r="M153" s="14">
        <v>0</v>
      </c>
      <c r="N153" s="14">
        <v>0</v>
      </c>
      <c r="O153" s="14">
        <v>0</v>
      </c>
      <c r="P153" s="14">
        <v>0</v>
      </c>
      <c r="Q153" s="14">
        <v>0</v>
      </c>
      <c r="R153" s="14">
        <v>0</v>
      </c>
      <c r="S153" s="14">
        <v>0</v>
      </c>
      <c r="T153" s="14">
        <v>0.25</v>
      </c>
      <c r="U153" s="14">
        <v>0.51</v>
      </c>
      <c r="V153" s="14">
        <v>0.78</v>
      </c>
      <c r="W153" s="14">
        <v>1.03</v>
      </c>
      <c r="X153" s="14">
        <v>1.29</v>
      </c>
      <c r="Y153" s="14">
        <v>1.55</v>
      </c>
      <c r="Z153" s="14">
        <v>1.81</v>
      </c>
      <c r="AA153" s="14">
        <v>2.0699999999999998</v>
      </c>
      <c r="AB153" s="14">
        <v>2.33</v>
      </c>
      <c r="AC153" s="14">
        <v>2.59</v>
      </c>
      <c r="AD153" s="14">
        <v>2.86</v>
      </c>
      <c r="AE153" s="14">
        <v>3.12</v>
      </c>
      <c r="AF153" s="14">
        <v>3.39</v>
      </c>
      <c r="AG153" s="14">
        <v>3.66</v>
      </c>
      <c r="AH153" s="14">
        <v>3.93</v>
      </c>
      <c r="AI153" s="14">
        <v>4.2</v>
      </c>
      <c r="AJ153" s="14">
        <v>4.47</v>
      </c>
      <c r="AK153" s="14">
        <v>4.74</v>
      </c>
      <c r="AL153" s="14">
        <v>5.0199999999999996</v>
      </c>
      <c r="AM153" s="14">
        <v>5.3</v>
      </c>
      <c r="AN153" s="14">
        <v>5.58</v>
      </c>
      <c r="AO153" s="14">
        <v>5.86</v>
      </c>
      <c r="AP153" s="14">
        <v>6.14</v>
      </c>
      <c r="AQ153" s="14">
        <v>6.43</v>
      </c>
      <c r="AR153" s="14">
        <v>6.72</v>
      </c>
      <c r="AS153" s="14">
        <v>7.01</v>
      </c>
      <c r="AT153" s="14">
        <v>7.3</v>
      </c>
      <c r="AU153" s="14">
        <v>7.61</v>
      </c>
    </row>
    <row r="154" spans="1:47" x14ac:dyDescent="0.35">
      <c r="A154" s="14" t="s">
        <v>98</v>
      </c>
      <c r="B154" s="14">
        <v>0</v>
      </c>
      <c r="C154" s="14">
        <v>0</v>
      </c>
      <c r="D154" s="14">
        <v>0</v>
      </c>
      <c r="E154" s="14">
        <v>0</v>
      </c>
      <c r="F154" s="14">
        <v>0</v>
      </c>
      <c r="G154" s="14">
        <v>0</v>
      </c>
      <c r="H154" s="14">
        <v>0</v>
      </c>
      <c r="I154" s="14">
        <v>0</v>
      </c>
      <c r="J154" s="14">
        <v>0</v>
      </c>
      <c r="K154" s="14">
        <v>0</v>
      </c>
      <c r="L154" s="14">
        <v>0</v>
      </c>
      <c r="M154" s="14">
        <v>0</v>
      </c>
      <c r="N154" s="14">
        <v>0</v>
      </c>
      <c r="O154" s="14">
        <v>0</v>
      </c>
      <c r="P154" s="14">
        <v>0</v>
      </c>
      <c r="Q154" s="14">
        <v>0</v>
      </c>
      <c r="R154" s="14">
        <v>0</v>
      </c>
      <c r="S154" s="14">
        <v>0</v>
      </c>
      <c r="T154" s="14">
        <v>0</v>
      </c>
      <c r="U154" s="14">
        <v>0</v>
      </c>
      <c r="V154" s="14">
        <v>0</v>
      </c>
      <c r="W154" s="14">
        <v>0</v>
      </c>
      <c r="X154" s="14">
        <v>0</v>
      </c>
      <c r="Y154" s="14">
        <v>0</v>
      </c>
      <c r="Z154" s="14">
        <v>0</v>
      </c>
      <c r="AA154" s="14">
        <v>0</v>
      </c>
      <c r="AB154" s="14">
        <v>0</v>
      </c>
      <c r="AC154" s="14">
        <v>0</v>
      </c>
      <c r="AD154" s="14">
        <v>0</v>
      </c>
      <c r="AE154" s="14">
        <v>0</v>
      </c>
      <c r="AF154" s="14">
        <v>0</v>
      </c>
      <c r="AG154" s="14">
        <v>0</v>
      </c>
      <c r="AH154" s="14">
        <v>0</v>
      </c>
      <c r="AI154" s="14">
        <v>0</v>
      </c>
      <c r="AJ154" s="14">
        <v>0</v>
      </c>
      <c r="AK154" s="14">
        <v>0</v>
      </c>
      <c r="AL154" s="14">
        <v>0</v>
      </c>
      <c r="AM154" s="14">
        <v>0</v>
      </c>
      <c r="AN154" s="14">
        <v>0</v>
      </c>
      <c r="AO154" s="14">
        <v>0</v>
      </c>
      <c r="AP154" s="14">
        <v>0</v>
      </c>
      <c r="AQ154" s="14">
        <v>0</v>
      </c>
      <c r="AR154" s="14">
        <v>0</v>
      </c>
      <c r="AS154" s="14">
        <v>0</v>
      </c>
      <c r="AT154" s="14">
        <v>0</v>
      </c>
      <c r="AU154" s="14">
        <v>0</v>
      </c>
    </row>
    <row r="155" spans="1:47" x14ac:dyDescent="0.35">
      <c r="A155" s="14" t="s">
        <v>99</v>
      </c>
      <c r="B155" s="14">
        <v>0</v>
      </c>
      <c r="C155" s="14">
        <v>0</v>
      </c>
      <c r="D155" s="14">
        <v>0</v>
      </c>
      <c r="E155" s="14">
        <v>0</v>
      </c>
      <c r="F155" s="14">
        <v>0</v>
      </c>
      <c r="G155" s="14">
        <v>0</v>
      </c>
      <c r="H155" s="14">
        <v>0</v>
      </c>
      <c r="I155" s="14">
        <v>0</v>
      </c>
      <c r="J155" s="14">
        <v>0.03</v>
      </c>
      <c r="K155" s="14">
        <v>0.03</v>
      </c>
      <c r="L155" s="14">
        <v>0.03</v>
      </c>
      <c r="M155" s="14">
        <v>0.03</v>
      </c>
      <c r="N155" s="14">
        <v>0.03</v>
      </c>
      <c r="O155" s="14">
        <v>0.03</v>
      </c>
      <c r="P155" s="14">
        <v>0.03</v>
      </c>
      <c r="Q155" s="14">
        <v>0.03</v>
      </c>
      <c r="R155" s="14">
        <v>0.03</v>
      </c>
      <c r="S155" s="14">
        <v>0.28999999999999998</v>
      </c>
      <c r="T155" s="14">
        <v>0.55000000000000004</v>
      </c>
      <c r="U155" s="14">
        <v>0.81</v>
      </c>
      <c r="V155" s="14">
        <v>1.07</v>
      </c>
      <c r="W155" s="14">
        <v>1.32</v>
      </c>
      <c r="X155" s="14">
        <v>1.58</v>
      </c>
      <c r="Y155" s="14">
        <v>1.84</v>
      </c>
      <c r="Z155" s="14">
        <v>2.1</v>
      </c>
      <c r="AA155" s="14">
        <v>2.36</v>
      </c>
      <c r="AB155" s="14">
        <v>2.63</v>
      </c>
      <c r="AC155" s="14">
        <v>2.89</v>
      </c>
      <c r="AD155" s="14">
        <v>3.16</v>
      </c>
      <c r="AE155" s="14">
        <v>3.42</v>
      </c>
      <c r="AF155" s="14">
        <v>3.69</v>
      </c>
      <c r="AG155" s="14">
        <v>3.96</v>
      </c>
      <c r="AH155" s="14">
        <v>4.2300000000000004</v>
      </c>
      <c r="AI155" s="14">
        <v>4.5</v>
      </c>
      <c r="AJ155" s="14">
        <v>4.78</v>
      </c>
      <c r="AK155" s="14">
        <v>5.05</v>
      </c>
      <c r="AL155" s="14">
        <v>5.33</v>
      </c>
      <c r="AM155" s="14">
        <v>5.61</v>
      </c>
      <c r="AN155" s="14">
        <v>5.89</v>
      </c>
      <c r="AO155" s="14">
        <v>6.17</v>
      </c>
      <c r="AP155" s="14">
        <v>6.46</v>
      </c>
      <c r="AQ155" s="14">
        <v>6.75</v>
      </c>
      <c r="AR155" s="14">
        <v>7.04</v>
      </c>
      <c r="AS155" s="14">
        <v>7.34</v>
      </c>
      <c r="AT155" s="14">
        <v>7.63</v>
      </c>
      <c r="AU155" s="14">
        <v>7.94</v>
      </c>
    </row>
    <row r="156" spans="1:47" x14ac:dyDescent="0.35">
      <c r="A156" s="14" t="s">
        <v>100</v>
      </c>
      <c r="B156" s="14">
        <v>0</v>
      </c>
      <c r="C156" s="14">
        <v>0</v>
      </c>
      <c r="D156" s="14">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c r="AI156" s="14">
        <v>0</v>
      </c>
      <c r="AJ156" s="14">
        <v>0</v>
      </c>
      <c r="AK156" s="14">
        <v>0</v>
      </c>
      <c r="AL156" s="14">
        <v>0</v>
      </c>
      <c r="AM156" s="14">
        <v>0</v>
      </c>
      <c r="AN156" s="14">
        <v>0</v>
      </c>
      <c r="AO156" s="14">
        <v>0</v>
      </c>
      <c r="AP156" s="14">
        <v>0</v>
      </c>
      <c r="AQ156" s="14">
        <v>0</v>
      </c>
      <c r="AR156" s="14">
        <v>0</v>
      </c>
      <c r="AS156" s="14">
        <v>0</v>
      </c>
      <c r="AT156" s="14">
        <v>0</v>
      </c>
      <c r="AU156" s="14">
        <v>0</v>
      </c>
    </row>
    <row r="157" spans="1:47" x14ac:dyDescent="0.35">
      <c r="A157" s="14" t="s">
        <v>101</v>
      </c>
      <c r="B157" s="14">
        <v>0</v>
      </c>
      <c r="C157" s="14">
        <v>0</v>
      </c>
      <c r="D157" s="14">
        <v>0</v>
      </c>
      <c r="E157" s="14">
        <v>0</v>
      </c>
      <c r="F157" s="14">
        <v>0</v>
      </c>
      <c r="G157" s="14">
        <v>0</v>
      </c>
      <c r="H157" s="14">
        <v>0</v>
      </c>
      <c r="I157" s="14">
        <v>0</v>
      </c>
      <c r="J157" s="14">
        <v>0</v>
      </c>
      <c r="K157" s="14">
        <v>0</v>
      </c>
      <c r="L157" s="14">
        <v>0</v>
      </c>
      <c r="M157" s="14">
        <v>0</v>
      </c>
      <c r="N157" s="14">
        <v>0</v>
      </c>
      <c r="O157" s="14">
        <v>0</v>
      </c>
      <c r="P157" s="14">
        <v>0</v>
      </c>
      <c r="Q157" s="14">
        <v>0</v>
      </c>
      <c r="R157" s="14">
        <v>0</v>
      </c>
      <c r="S157" s="14">
        <v>0</v>
      </c>
      <c r="T157" s="14">
        <v>0</v>
      </c>
      <c r="U157" s="14">
        <v>0</v>
      </c>
      <c r="V157" s="14">
        <v>0</v>
      </c>
      <c r="W157" s="14">
        <v>0</v>
      </c>
      <c r="X157" s="14">
        <v>0</v>
      </c>
      <c r="Y157" s="14">
        <v>0</v>
      </c>
      <c r="Z157" s="14">
        <v>0</v>
      </c>
      <c r="AA157" s="14">
        <v>0</v>
      </c>
      <c r="AB157" s="14">
        <v>0</v>
      </c>
      <c r="AC157" s="14">
        <v>0</v>
      </c>
      <c r="AD157" s="14">
        <v>0</v>
      </c>
      <c r="AE157" s="14">
        <v>0</v>
      </c>
      <c r="AF157" s="14">
        <v>0</v>
      </c>
      <c r="AG157" s="14">
        <v>0</v>
      </c>
      <c r="AH157" s="14">
        <v>0</v>
      </c>
      <c r="AI157" s="14">
        <v>0</v>
      </c>
      <c r="AJ157" s="14">
        <v>0</v>
      </c>
      <c r="AK157" s="14">
        <v>0</v>
      </c>
      <c r="AL157" s="14">
        <v>0</v>
      </c>
      <c r="AM157" s="14">
        <v>0</v>
      </c>
      <c r="AN157" s="14">
        <v>0</v>
      </c>
      <c r="AO157" s="14">
        <v>0</v>
      </c>
      <c r="AP157" s="14">
        <v>0</v>
      </c>
      <c r="AQ157" s="14">
        <v>0</v>
      </c>
      <c r="AR157" s="14">
        <v>0</v>
      </c>
      <c r="AS157" s="14">
        <v>0</v>
      </c>
      <c r="AT157" s="14">
        <v>0</v>
      </c>
      <c r="AU157" s="14">
        <v>0</v>
      </c>
    </row>
    <row r="158" spans="1:47" x14ac:dyDescent="0.35">
      <c r="A158" s="14" t="s">
        <v>102</v>
      </c>
      <c r="B158" s="14">
        <v>0</v>
      </c>
      <c r="C158" s="14">
        <v>0</v>
      </c>
      <c r="D158" s="14">
        <v>0</v>
      </c>
      <c r="E158" s="14">
        <v>0</v>
      </c>
      <c r="F158" s="14">
        <v>0</v>
      </c>
      <c r="G158" s="14">
        <v>0</v>
      </c>
      <c r="H158" s="14">
        <v>0</v>
      </c>
      <c r="I158" s="14">
        <v>0</v>
      </c>
      <c r="J158" s="14">
        <v>0</v>
      </c>
      <c r="K158" s="14">
        <v>0</v>
      </c>
      <c r="L158" s="14">
        <v>0</v>
      </c>
      <c r="M158" s="14">
        <v>0</v>
      </c>
      <c r="N158" s="14">
        <v>0</v>
      </c>
      <c r="O158" s="14">
        <v>0</v>
      </c>
      <c r="P158" s="14">
        <v>0</v>
      </c>
      <c r="Q158" s="14">
        <v>0</v>
      </c>
      <c r="R158" s="14">
        <v>0</v>
      </c>
      <c r="S158" s="14">
        <v>0</v>
      </c>
      <c r="T158" s="14">
        <v>0</v>
      </c>
      <c r="U158" s="14">
        <v>0</v>
      </c>
      <c r="V158" s="14">
        <v>0</v>
      </c>
      <c r="W158" s="14">
        <v>0</v>
      </c>
      <c r="X158" s="14">
        <v>0</v>
      </c>
      <c r="Y158" s="14">
        <v>0</v>
      </c>
      <c r="Z158" s="14">
        <v>0</v>
      </c>
      <c r="AA158" s="14">
        <v>0</v>
      </c>
      <c r="AB158" s="14">
        <v>0</v>
      </c>
      <c r="AC158" s="14">
        <v>0</v>
      </c>
      <c r="AD158" s="14">
        <v>0</v>
      </c>
      <c r="AE158" s="14">
        <v>0</v>
      </c>
      <c r="AF158" s="14">
        <v>0</v>
      </c>
      <c r="AG158" s="14">
        <v>0</v>
      </c>
      <c r="AH158" s="14">
        <v>0</v>
      </c>
      <c r="AI158" s="14">
        <v>0</v>
      </c>
      <c r="AJ158" s="14">
        <v>0</v>
      </c>
      <c r="AK158" s="14">
        <v>0</v>
      </c>
      <c r="AL158" s="14">
        <v>0</v>
      </c>
      <c r="AM158" s="14">
        <v>0</v>
      </c>
      <c r="AN158" s="14">
        <v>0</v>
      </c>
      <c r="AO158" s="14">
        <v>0</v>
      </c>
      <c r="AP158" s="14">
        <v>0</v>
      </c>
      <c r="AQ158" s="14">
        <v>0</v>
      </c>
      <c r="AR158" s="14">
        <v>0</v>
      </c>
      <c r="AS158" s="14">
        <v>0</v>
      </c>
      <c r="AT158" s="14">
        <v>0</v>
      </c>
      <c r="AU158" s="14">
        <v>0</v>
      </c>
    </row>
    <row r="159" spans="1:47" x14ac:dyDescent="0.35">
      <c r="A159" s="14" t="s">
        <v>103</v>
      </c>
      <c r="B159" s="14">
        <v>54.28</v>
      </c>
      <c r="C159" s="14">
        <v>54.28</v>
      </c>
      <c r="D159" s="14">
        <v>54.28</v>
      </c>
      <c r="E159" s="14">
        <v>54.28</v>
      </c>
      <c r="F159" s="14">
        <v>54.28</v>
      </c>
      <c r="G159" s="14">
        <v>54.28</v>
      </c>
      <c r="H159" s="14">
        <v>54.28</v>
      </c>
      <c r="I159" s="14">
        <v>54.28</v>
      </c>
      <c r="J159" s="14">
        <v>54.28</v>
      </c>
      <c r="K159" s="14">
        <v>54.28</v>
      </c>
      <c r="L159" s="14">
        <v>54.28</v>
      </c>
      <c r="M159" s="14">
        <v>54.28</v>
      </c>
      <c r="N159" s="14">
        <v>54.28</v>
      </c>
      <c r="O159" s="14">
        <v>54.28</v>
      </c>
      <c r="P159" s="14">
        <v>54.28</v>
      </c>
      <c r="Q159" s="14">
        <v>54.28</v>
      </c>
      <c r="R159" s="14">
        <v>54.28</v>
      </c>
      <c r="S159" s="14">
        <v>54.28</v>
      </c>
      <c r="T159" s="14">
        <v>54.28</v>
      </c>
      <c r="U159" s="14">
        <v>58.28</v>
      </c>
      <c r="V159" s="14">
        <v>58.28</v>
      </c>
      <c r="W159" s="14">
        <v>58.28</v>
      </c>
      <c r="X159" s="14">
        <v>58.28</v>
      </c>
      <c r="Y159" s="14">
        <v>62.28</v>
      </c>
      <c r="Z159" s="14">
        <v>62.28</v>
      </c>
      <c r="AA159" s="14">
        <v>62.28</v>
      </c>
      <c r="AB159" s="14">
        <v>62.28</v>
      </c>
      <c r="AC159" s="14">
        <v>66.28</v>
      </c>
      <c r="AD159" s="14">
        <v>66.28</v>
      </c>
      <c r="AE159" s="14">
        <v>66.28</v>
      </c>
      <c r="AF159" s="14">
        <v>66.28</v>
      </c>
      <c r="AG159" s="14">
        <v>70.28</v>
      </c>
      <c r="AH159" s="14">
        <v>70.28</v>
      </c>
      <c r="AI159" s="14">
        <v>70.28</v>
      </c>
      <c r="AJ159" s="14">
        <v>70.28</v>
      </c>
      <c r="AK159" s="14">
        <v>70.28</v>
      </c>
      <c r="AL159" s="14">
        <v>70.28</v>
      </c>
      <c r="AM159" s="14">
        <v>70.28</v>
      </c>
      <c r="AN159" s="14">
        <v>70.28</v>
      </c>
      <c r="AO159" s="14">
        <v>70.28</v>
      </c>
      <c r="AP159" s="14">
        <v>70.28</v>
      </c>
      <c r="AQ159" s="14">
        <v>70.28</v>
      </c>
      <c r="AR159" s="14">
        <v>70.28</v>
      </c>
      <c r="AS159" s="14">
        <v>70.28</v>
      </c>
      <c r="AT159" s="14">
        <v>70.28</v>
      </c>
      <c r="AU159" s="14">
        <v>70.28</v>
      </c>
    </row>
  </sheetData>
  <pageMargins left="0.75" right="0.75" top="0.75" bottom="0.5" header="0.5" footer="0.75"/>
  <pageSetup orientation="portrait"/>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73B73-67CA-444D-8E99-7575994344B8}">
  <dimension ref="A1:AU159"/>
  <sheetViews>
    <sheetView topLeftCell="E5" workbookViewId="0">
      <selection activeCell="L9" sqref="L9:P16"/>
    </sheetView>
  </sheetViews>
  <sheetFormatPr defaultColWidth="8.81640625" defaultRowHeight="14.5" x14ac:dyDescent="0.35"/>
  <cols>
    <col min="1" max="11" width="8.81640625" style="14"/>
    <col min="12" max="15" width="9.1796875" style="14" bestFit="1" customWidth="1"/>
    <col min="16" max="16" width="11.81640625" style="14" bestFit="1" customWidth="1"/>
    <col min="17" max="16384" width="8.81640625" style="14"/>
  </cols>
  <sheetData>
    <row r="1" spans="1:47" ht="21" x14ac:dyDescent="0.5">
      <c r="A1" s="16" t="s">
        <v>42</v>
      </c>
    </row>
    <row r="2" spans="1:47" ht="21" x14ac:dyDescent="0.5">
      <c r="A2" s="16" t="s">
        <v>117</v>
      </c>
    </row>
    <row r="3" spans="1:47" ht="21" x14ac:dyDescent="0.5">
      <c r="A3" s="16" t="s">
        <v>44</v>
      </c>
    </row>
    <row r="4" spans="1:47" ht="21" x14ac:dyDescent="0.5">
      <c r="A4" s="16" t="s">
        <v>45</v>
      </c>
    </row>
    <row r="5" spans="1:47" ht="21" x14ac:dyDescent="0.5">
      <c r="A5" s="17" t="s">
        <v>46</v>
      </c>
      <c r="B5" s="17" t="s">
        <v>47</v>
      </c>
    </row>
    <row r="7" spans="1:47" ht="18.5" x14ac:dyDescent="0.45">
      <c r="A7" s="15" t="s">
        <v>48</v>
      </c>
    </row>
    <row r="8" spans="1:47" x14ac:dyDescent="0.35">
      <c r="A8" s="14" t="s">
        <v>49</v>
      </c>
      <c r="B8" s="14" t="s">
        <v>50</v>
      </c>
      <c r="C8" s="14" t="s">
        <v>51</v>
      </c>
      <c r="D8" s="14" t="s">
        <v>52</v>
      </c>
      <c r="E8" s="14" t="s">
        <v>53</v>
      </c>
      <c r="F8" s="14" t="s">
        <v>54</v>
      </c>
      <c r="G8" s="14" t="s">
        <v>55</v>
      </c>
      <c r="H8" s="14" t="s">
        <v>56</v>
      </c>
      <c r="I8" s="14" t="s">
        <v>57</v>
      </c>
      <c r="J8" s="14" t="s">
        <v>58</v>
      </c>
      <c r="K8" s="14" t="s">
        <v>59</v>
      </c>
      <c r="L8" s="14" t="s">
        <v>60</v>
      </c>
      <c r="M8" s="14" t="s">
        <v>61</v>
      </c>
      <c r="N8" s="14" t="s">
        <v>62</v>
      </c>
      <c r="O8" s="14" t="s">
        <v>63</v>
      </c>
      <c r="P8" s="14" t="s">
        <v>64</v>
      </c>
      <c r="Q8" s="14" t="s">
        <v>65</v>
      </c>
      <c r="R8" s="14" t="s">
        <v>66</v>
      </c>
      <c r="S8" s="14" t="s">
        <v>67</v>
      </c>
      <c r="T8" s="14" t="s">
        <v>68</v>
      </c>
      <c r="U8" s="14" t="s">
        <v>69</v>
      </c>
      <c r="V8" s="14" t="s">
        <v>70</v>
      </c>
      <c r="W8" s="14" t="s">
        <v>71</v>
      </c>
      <c r="X8" s="14" t="s">
        <v>72</v>
      </c>
      <c r="Y8" s="14" t="s">
        <v>73</v>
      </c>
      <c r="Z8" s="14" t="s">
        <v>74</v>
      </c>
      <c r="AA8" s="14" t="s">
        <v>75</v>
      </c>
      <c r="AB8" s="14" t="s">
        <v>76</v>
      </c>
      <c r="AC8" s="14" t="s">
        <v>77</v>
      </c>
      <c r="AD8" s="14" t="s">
        <v>78</v>
      </c>
      <c r="AE8" s="14" t="s">
        <v>79</v>
      </c>
      <c r="AF8" s="14" t="s">
        <v>80</v>
      </c>
      <c r="AG8" s="14" t="s">
        <v>81</v>
      </c>
      <c r="AH8" s="14" t="s">
        <v>82</v>
      </c>
      <c r="AI8" s="14" t="s">
        <v>83</v>
      </c>
      <c r="AJ8" s="14" t="s">
        <v>84</v>
      </c>
      <c r="AK8" s="14" t="s">
        <v>85</v>
      </c>
      <c r="AL8" s="14" t="s">
        <v>86</v>
      </c>
      <c r="AM8" s="14" t="s">
        <v>87</v>
      </c>
      <c r="AN8" s="14" t="s">
        <v>88</v>
      </c>
      <c r="AO8" s="14" t="s">
        <v>89</v>
      </c>
      <c r="AP8" s="14" t="s">
        <v>90</v>
      </c>
      <c r="AQ8" s="14" t="s">
        <v>91</v>
      </c>
      <c r="AR8" s="14" t="s">
        <v>92</v>
      </c>
      <c r="AS8" s="14" t="s">
        <v>93</v>
      </c>
      <c r="AT8" s="14" t="s">
        <v>94</v>
      </c>
      <c r="AU8" s="14" t="s">
        <v>95</v>
      </c>
    </row>
    <row r="9" spans="1:47" x14ac:dyDescent="0.35">
      <c r="A9" s="14" t="s">
        <v>96</v>
      </c>
      <c r="B9" s="14">
        <v>358380.79999999999</v>
      </c>
      <c r="C9" s="14">
        <v>349124.5</v>
      </c>
      <c r="D9" s="14">
        <v>363798.5</v>
      </c>
      <c r="E9" s="14">
        <v>373817.3</v>
      </c>
      <c r="F9" s="14">
        <v>365011.8</v>
      </c>
      <c r="G9" s="14">
        <v>347937.5</v>
      </c>
      <c r="H9" s="14">
        <v>371953.2</v>
      </c>
      <c r="I9" s="14">
        <v>375760.2</v>
      </c>
      <c r="J9" s="14">
        <v>387396.2</v>
      </c>
      <c r="K9" s="14">
        <v>378786.2</v>
      </c>
      <c r="L9" s="14">
        <v>378498.4</v>
      </c>
      <c r="M9" s="14">
        <v>381710.1</v>
      </c>
      <c r="N9" s="14">
        <v>390771.5</v>
      </c>
      <c r="O9" s="14">
        <v>382163.9</v>
      </c>
      <c r="P9" s="36">
        <v>375998.3</v>
      </c>
      <c r="Q9" s="14">
        <v>379167.6</v>
      </c>
      <c r="R9" s="14">
        <v>379937</v>
      </c>
      <c r="S9" s="14">
        <v>397151.3</v>
      </c>
      <c r="T9" s="14">
        <v>397276.8</v>
      </c>
      <c r="U9" s="14">
        <v>397874.5</v>
      </c>
      <c r="V9" s="14">
        <v>403503.6</v>
      </c>
      <c r="W9" s="14">
        <v>403895.5</v>
      </c>
      <c r="X9" s="14">
        <v>407160.4</v>
      </c>
      <c r="Y9" s="14">
        <v>407955.7</v>
      </c>
      <c r="Z9" s="14">
        <v>408309.2</v>
      </c>
      <c r="AA9" s="14">
        <v>408930.8</v>
      </c>
      <c r="AB9" s="14">
        <v>409118.6</v>
      </c>
      <c r="AC9" s="14">
        <v>409471</v>
      </c>
      <c r="AD9" s="14">
        <v>410111.3</v>
      </c>
      <c r="AE9" s="14">
        <v>410885.9</v>
      </c>
      <c r="AF9" s="14">
        <v>411534.1</v>
      </c>
      <c r="AG9" s="14">
        <v>412888.3</v>
      </c>
      <c r="AH9" s="14">
        <v>413568.4</v>
      </c>
      <c r="AI9" s="14">
        <v>414148.9</v>
      </c>
      <c r="AJ9" s="14">
        <v>414713.4</v>
      </c>
      <c r="AK9" s="14">
        <v>415402.9</v>
      </c>
      <c r="AL9" s="14">
        <v>415879.3</v>
      </c>
      <c r="AM9" s="14">
        <v>416382.6</v>
      </c>
      <c r="AN9" s="14">
        <v>417276.8</v>
      </c>
      <c r="AO9" s="14">
        <v>418196.8</v>
      </c>
      <c r="AP9" s="14">
        <v>418744.3</v>
      </c>
      <c r="AQ9" s="14">
        <v>419432.7</v>
      </c>
      <c r="AR9" s="14">
        <v>420567.4</v>
      </c>
      <c r="AS9" s="14">
        <v>421612.7</v>
      </c>
      <c r="AT9" s="14">
        <v>422601.4</v>
      </c>
      <c r="AU9" s="14">
        <v>423424.3</v>
      </c>
    </row>
    <row r="10" spans="1:47" x14ac:dyDescent="0.35">
      <c r="A10" s="14" t="s">
        <v>97</v>
      </c>
      <c r="B10" s="14">
        <v>1453.41</v>
      </c>
      <c r="C10" s="14">
        <v>2529.41</v>
      </c>
      <c r="D10" s="14">
        <v>3683.41</v>
      </c>
      <c r="E10" s="14">
        <v>4715.4399999999996</v>
      </c>
      <c r="F10" s="14">
        <v>7031.23</v>
      </c>
      <c r="G10" s="14">
        <v>8354.23</v>
      </c>
      <c r="H10" s="14">
        <v>11622.99</v>
      </c>
      <c r="I10" s="14">
        <v>13716.78</v>
      </c>
      <c r="J10" s="14">
        <v>17544.740000000002</v>
      </c>
      <c r="K10" s="14">
        <v>21484.5</v>
      </c>
      <c r="L10" s="14">
        <v>26692.57</v>
      </c>
      <c r="M10" s="14">
        <v>30624</v>
      </c>
      <c r="N10" s="14">
        <v>31197</v>
      </c>
      <c r="O10" s="14">
        <v>32814.01</v>
      </c>
      <c r="P10" s="36">
        <v>32333</v>
      </c>
      <c r="Q10" s="14">
        <v>35393.5</v>
      </c>
      <c r="R10" s="14">
        <v>37200.11</v>
      </c>
      <c r="S10" s="14">
        <v>48899.95</v>
      </c>
      <c r="T10" s="14">
        <v>49412.36</v>
      </c>
      <c r="U10" s="14">
        <v>52082.38</v>
      </c>
      <c r="V10" s="14">
        <v>54292.97</v>
      </c>
      <c r="W10" s="14">
        <v>54853.55</v>
      </c>
      <c r="X10" s="14">
        <v>57173.32</v>
      </c>
      <c r="Y10" s="14">
        <v>59315.82</v>
      </c>
      <c r="Z10" s="14">
        <v>60938.05</v>
      </c>
      <c r="AA10" s="14">
        <v>65951.73</v>
      </c>
      <c r="AB10" s="14">
        <v>69648.94</v>
      </c>
      <c r="AC10" s="14">
        <v>74188.88</v>
      </c>
      <c r="AD10" s="14">
        <v>76343.34</v>
      </c>
      <c r="AE10" s="14">
        <v>79031.53</v>
      </c>
      <c r="AF10" s="14">
        <v>80220.98</v>
      </c>
      <c r="AG10" s="14">
        <v>82241.47</v>
      </c>
      <c r="AH10" s="14">
        <v>83643.77</v>
      </c>
      <c r="AI10" s="14">
        <v>86363.199999999997</v>
      </c>
      <c r="AJ10" s="14">
        <v>87788.45</v>
      </c>
      <c r="AK10" s="14">
        <v>90240.62</v>
      </c>
      <c r="AL10" s="14">
        <v>91679.92</v>
      </c>
      <c r="AM10" s="14">
        <v>94927.38</v>
      </c>
      <c r="AN10" s="14">
        <v>96450.84</v>
      </c>
      <c r="AO10" s="14">
        <v>99984.68</v>
      </c>
      <c r="AP10" s="14">
        <v>101562.2</v>
      </c>
      <c r="AQ10" s="14">
        <v>105118.3</v>
      </c>
      <c r="AR10" s="14">
        <v>106768.5</v>
      </c>
      <c r="AS10" s="14">
        <v>110359.3</v>
      </c>
      <c r="AT10" s="14">
        <v>112067.5</v>
      </c>
      <c r="AU10" s="14">
        <v>113811.4</v>
      </c>
    </row>
    <row r="11" spans="1:47" x14ac:dyDescent="0.35">
      <c r="A11" s="14" t="s">
        <v>98</v>
      </c>
      <c r="B11" s="14">
        <v>6997.43</v>
      </c>
      <c r="C11" s="14">
        <v>7143.38</v>
      </c>
      <c r="D11" s="14">
        <v>6971.02</v>
      </c>
      <c r="E11" s="14">
        <v>6319.81</v>
      </c>
      <c r="F11" s="14">
        <v>6057.39</v>
      </c>
      <c r="G11" s="14">
        <v>8266.52</v>
      </c>
      <c r="H11" s="14">
        <v>8716.9</v>
      </c>
      <c r="I11" s="14">
        <v>9038.92</v>
      </c>
      <c r="J11" s="14">
        <v>9208.18</v>
      </c>
      <c r="K11" s="14">
        <v>11997.93</v>
      </c>
      <c r="L11" s="14">
        <v>8462.34</v>
      </c>
      <c r="M11" s="14">
        <v>10240.42</v>
      </c>
      <c r="N11" s="14">
        <v>6300.36</v>
      </c>
      <c r="O11" s="14">
        <v>9260.9699999999993</v>
      </c>
      <c r="P11" s="36">
        <v>8892.7199999999993</v>
      </c>
      <c r="Q11" s="14">
        <v>7631.89</v>
      </c>
      <c r="R11" s="14">
        <v>7732.25</v>
      </c>
      <c r="S11" s="14">
        <v>7931.22</v>
      </c>
      <c r="T11" s="14">
        <v>8034.84</v>
      </c>
      <c r="U11" s="14">
        <v>8052.64</v>
      </c>
      <c r="V11" s="14">
        <v>8113.65</v>
      </c>
      <c r="W11" s="14">
        <v>8226.91</v>
      </c>
      <c r="X11" s="14">
        <v>8265.5300000000007</v>
      </c>
      <c r="Y11" s="14">
        <v>8308.39</v>
      </c>
      <c r="Z11" s="14">
        <v>8349.92</v>
      </c>
      <c r="AA11" s="14">
        <v>8391.06</v>
      </c>
      <c r="AB11" s="14">
        <v>8426.92</v>
      </c>
      <c r="AC11" s="14">
        <v>8381.56</v>
      </c>
      <c r="AD11" s="14">
        <v>8422.85</v>
      </c>
      <c r="AE11" s="14">
        <v>8461.59</v>
      </c>
      <c r="AF11" s="14">
        <v>8507.9</v>
      </c>
      <c r="AG11" s="14">
        <v>8569.34</v>
      </c>
      <c r="AH11" s="14">
        <v>8612.23</v>
      </c>
      <c r="AI11" s="14">
        <v>8684.18</v>
      </c>
      <c r="AJ11" s="14">
        <v>8730.27</v>
      </c>
      <c r="AK11" s="14">
        <v>8771.91</v>
      </c>
      <c r="AL11" s="14">
        <v>8834.8799999999992</v>
      </c>
      <c r="AM11" s="14">
        <v>8876.76</v>
      </c>
      <c r="AN11" s="14">
        <v>9019.1200000000008</v>
      </c>
      <c r="AO11" s="14">
        <v>9056.98</v>
      </c>
      <c r="AP11" s="14">
        <v>9102.44</v>
      </c>
      <c r="AQ11" s="14">
        <v>9345.09</v>
      </c>
      <c r="AR11" s="14">
        <v>9384.2099999999991</v>
      </c>
      <c r="AS11" s="14">
        <v>9328.06</v>
      </c>
      <c r="AT11" s="14">
        <v>9273.4699999999993</v>
      </c>
      <c r="AU11" s="14">
        <v>9335.09</v>
      </c>
    </row>
    <row r="12" spans="1:47" x14ac:dyDescent="0.35">
      <c r="A12" s="14" t="s">
        <v>99</v>
      </c>
      <c r="B12" s="14">
        <v>0</v>
      </c>
      <c r="C12" s="14">
        <v>0</v>
      </c>
      <c r="D12" s="14">
        <v>0</v>
      </c>
      <c r="E12" s="14">
        <v>0</v>
      </c>
      <c r="F12" s="14">
        <v>5</v>
      </c>
      <c r="G12" s="14">
        <v>123</v>
      </c>
      <c r="H12" s="14">
        <v>398</v>
      </c>
      <c r="I12" s="14">
        <v>842</v>
      </c>
      <c r="J12" s="14">
        <v>1173</v>
      </c>
      <c r="K12" s="14">
        <v>1757.71</v>
      </c>
      <c r="L12" s="14">
        <v>1426</v>
      </c>
      <c r="M12" s="14">
        <v>1779</v>
      </c>
      <c r="N12" s="14">
        <v>2001</v>
      </c>
      <c r="O12" s="14">
        <v>2191</v>
      </c>
      <c r="P12" s="36">
        <v>2194</v>
      </c>
      <c r="Q12" s="14">
        <v>2216.0500000000002</v>
      </c>
      <c r="R12" s="14">
        <v>2512.38</v>
      </c>
      <c r="S12" s="14">
        <v>3174.22</v>
      </c>
      <c r="T12" s="14">
        <v>3228.6</v>
      </c>
      <c r="U12" s="14">
        <v>3256.8</v>
      </c>
      <c r="V12" s="14">
        <v>3338.28</v>
      </c>
      <c r="W12" s="14">
        <v>3568.82</v>
      </c>
      <c r="X12" s="14">
        <v>3763.63</v>
      </c>
      <c r="Y12" s="14">
        <v>3792.33</v>
      </c>
      <c r="Z12" s="14">
        <v>4212.8900000000003</v>
      </c>
      <c r="AA12" s="14">
        <v>4598.42</v>
      </c>
      <c r="AB12" s="14">
        <v>5021.5600000000004</v>
      </c>
      <c r="AC12" s="14">
        <v>5420.63</v>
      </c>
      <c r="AD12" s="14">
        <v>5883.03</v>
      </c>
      <c r="AE12" s="14">
        <v>6340.06</v>
      </c>
      <c r="AF12" s="14">
        <v>7336.42</v>
      </c>
      <c r="AG12" s="14">
        <v>8026.69</v>
      </c>
      <c r="AH12" s="14">
        <v>8772.9</v>
      </c>
      <c r="AI12" s="14">
        <v>9323.98</v>
      </c>
      <c r="AJ12" s="14">
        <v>9933.34</v>
      </c>
      <c r="AK12" s="14">
        <v>10742.18</v>
      </c>
      <c r="AL12" s="14">
        <v>11327.33</v>
      </c>
      <c r="AM12" s="14">
        <v>11888.67</v>
      </c>
      <c r="AN12" s="14">
        <v>12477.17</v>
      </c>
      <c r="AO12" s="14">
        <v>13044.37</v>
      </c>
      <c r="AP12" s="14">
        <v>13914.87</v>
      </c>
      <c r="AQ12" s="14">
        <v>14451.67</v>
      </c>
      <c r="AR12" s="14">
        <v>15014.02</v>
      </c>
      <c r="AS12" s="14">
        <v>15555.04</v>
      </c>
      <c r="AT12" s="14">
        <v>16123.15</v>
      </c>
      <c r="AU12" s="14">
        <v>16735.41</v>
      </c>
    </row>
    <row r="13" spans="1:47" x14ac:dyDescent="0.35">
      <c r="A13" s="14" t="s">
        <v>100</v>
      </c>
      <c r="B13" s="14">
        <v>86668.58</v>
      </c>
      <c r="C13" s="14">
        <v>92144.58</v>
      </c>
      <c r="D13" s="14">
        <v>88190.58</v>
      </c>
      <c r="E13" s="14">
        <v>90585.23</v>
      </c>
      <c r="F13" s="14">
        <v>84992.27</v>
      </c>
      <c r="G13" s="14">
        <v>85526.59</v>
      </c>
      <c r="H13" s="14">
        <v>88291.22</v>
      </c>
      <c r="I13" s="14">
        <v>89487.62</v>
      </c>
      <c r="J13" s="14">
        <v>97581.99</v>
      </c>
      <c r="K13" s="14">
        <v>101207.8</v>
      </c>
      <c r="L13" s="14">
        <v>96045.98</v>
      </c>
      <c r="M13" s="14">
        <v>95687.01</v>
      </c>
      <c r="N13" s="14">
        <v>95565</v>
      </c>
      <c r="O13" s="14">
        <v>95029.01</v>
      </c>
      <c r="P13" s="36">
        <v>95470</v>
      </c>
      <c r="Q13" s="14">
        <v>85043.13</v>
      </c>
      <c r="R13" s="14">
        <v>82450.679999999993</v>
      </c>
      <c r="S13" s="14">
        <v>83620.78</v>
      </c>
      <c r="T13" s="14">
        <v>71867.570000000007</v>
      </c>
      <c r="U13" s="14">
        <v>84830.06</v>
      </c>
      <c r="V13" s="14">
        <v>74096.28</v>
      </c>
      <c r="W13" s="14">
        <v>64653</v>
      </c>
      <c r="X13" s="14">
        <v>71883.850000000006</v>
      </c>
      <c r="Y13" s="14">
        <v>78359.240000000005</v>
      </c>
      <c r="Z13" s="14">
        <v>72022.61</v>
      </c>
      <c r="AA13" s="14">
        <v>78498</v>
      </c>
      <c r="AB13" s="14">
        <v>72161.37</v>
      </c>
      <c r="AC13" s="14">
        <v>78636.759999999995</v>
      </c>
      <c r="AD13" s="14">
        <v>78675.3</v>
      </c>
      <c r="AE13" s="14">
        <v>85150.7</v>
      </c>
      <c r="AF13" s="14">
        <v>85150.7</v>
      </c>
      <c r="AG13" s="14">
        <v>85150.7</v>
      </c>
      <c r="AH13" s="14">
        <v>85189.24</v>
      </c>
      <c r="AI13" s="14">
        <v>85189.24</v>
      </c>
      <c r="AJ13" s="14">
        <v>85266.33</v>
      </c>
      <c r="AK13" s="14">
        <v>85420.5</v>
      </c>
      <c r="AL13" s="14">
        <v>80634.039999999994</v>
      </c>
      <c r="AM13" s="14">
        <v>80788.22</v>
      </c>
      <c r="AN13" s="14">
        <v>80942.39</v>
      </c>
      <c r="AO13" s="14">
        <v>86488.33</v>
      </c>
      <c r="AP13" s="14">
        <v>86681.06</v>
      </c>
      <c r="AQ13" s="14">
        <v>87066.49</v>
      </c>
      <c r="AR13" s="14">
        <v>87837.37</v>
      </c>
      <c r="AS13" s="14">
        <v>88608.25</v>
      </c>
      <c r="AT13" s="14">
        <v>89379.16</v>
      </c>
      <c r="AU13" s="14">
        <v>89379.16</v>
      </c>
    </row>
    <row r="14" spans="1:47" x14ac:dyDescent="0.35">
      <c r="A14" s="14" t="s">
        <v>101</v>
      </c>
      <c r="B14" s="14">
        <v>97362.16</v>
      </c>
      <c r="C14" s="14">
        <v>92204.69</v>
      </c>
      <c r="D14" s="14">
        <v>97287.24</v>
      </c>
      <c r="E14" s="14">
        <v>91097.93</v>
      </c>
      <c r="F14" s="14">
        <v>76661.64</v>
      </c>
      <c r="G14" s="14">
        <v>71258.570000000007</v>
      </c>
      <c r="H14" s="14">
        <v>65177.45</v>
      </c>
      <c r="I14" s="14">
        <v>63091.11</v>
      </c>
      <c r="J14" s="14">
        <v>64779.21</v>
      </c>
      <c r="K14" s="14">
        <v>64238.38</v>
      </c>
      <c r="L14" s="14">
        <v>57142.41</v>
      </c>
      <c r="M14" s="14">
        <v>57243.38</v>
      </c>
      <c r="N14" s="14">
        <v>55265.55</v>
      </c>
      <c r="O14" s="14">
        <v>46520.81</v>
      </c>
      <c r="P14" s="36">
        <v>44038.21</v>
      </c>
      <c r="Q14" s="14">
        <v>44275.77</v>
      </c>
      <c r="R14" s="14">
        <v>46841.120000000003</v>
      </c>
      <c r="S14" s="14">
        <v>31809.65</v>
      </c>
      <c r="T14" s="14">
        <v>14439.09</v>
      </c>
      <c r="U14" s="14">
        <v>14066.88</v>
      </c>
      <c r="V14" s="14">
        <v>12990.5</v>
      </c>
      <c r="W14" s="14">
        <v>11632.8</v>
      </c>
      <c r="X14" s="14">
        <v>11687.34</v>
      </c>
      <c r="Y14" s="14">
        <v>7449.65</v>
      </c>
      <c r="Z14" s="14">
        <v>7513.04</v>
      </c>
      <c r="AA14" s="14">
        <v>7449.26</v>
      </c>
      <c r="AB14" s="14">
        <v>7609.77</v>
      </c>
      <c r="AC14" s="14">
        <v>6467.47</v>
      </c>
      <c r="AD14" s="14">
        <v>6582.65</v>
      </c>
      <c r="AE14" s="14">
        <v>6553.35</v>
      </c>
      <c r="AF14" s="14">
        <v>6212.05</v>
      </c>
      <c r="AG14" s="14">
        <v>5890.7</v>
      </c>
      <c r="AH14" s="14">
        <v>3851.93</v>
      </c>
      <c r="AI14" s="14">
        <v>3810.13</v>
      </c>
      <c r="AJ14" s="14">
        <v>3359.07</v>
      </c>
      <c r="AK14" s="14">
        <v>3292.17</v>
      </c>
      <c r="AL14" s="14">
        <v>2502.02</v>
      </c>
      <c r="AM14" s="14">
        <v>2434.71</v>
      </c>
      <c r="AN14" s="14">
        <v>2337.5100000000002</v>
      </c>
      <c r="AO14" s="14">
        <v>2175.2199999999998</v>
      </c>
      <c r="AP14" s="14">
        <v>2052.5300000000002</v>
      </c>
      <c r="AQ14" s="14">
        <v>1914.79</v>
      </c>
      <c r="AR14" s="14">
        <v>2011.17</v>
      </c>
      <c r="AS14" s="14">
        <v>1918.04</v>
      </c>
      <c r="AT14" s="14">
        <v>1781.75</v>
      </c>
      <c r="AU14" s="14">
        <v>1719.47</v>
      </c>
    </row>
    <row r="15" spans="1:47" x14ac:dyDescent="0.35">
      <c r="A15" s="14" t="s">
        <v>102</v>
      </c>
      <c r="B15" s="14">
        <v>40015.800000000003</v>
      </c>
      <c r="C15" s="14">
        <v>43057.99</v>
      </c>
      <c r="D15" s="14">
        <v>47278.59</v>
      </c>
      <c r="E15" s="14">
        <v>43912.88</v>
      </c>
      <c r="F15" s="14">
        <v>42619.74</v>
      </c>
      <c r="G15" s="14">
        <v>54093.18</v>
      </c>
      <c r="H15" s="14">
        <v>63514.07</v>
      </c>
      <c r="I15" s="14">
        <v>63899.03</v>
      </c>
      <c r="J15" s="14">
        <v>60403.56</v>
      </c>
      <c r="K15" s="14">
        <v>59038.3</v>
      </c>
      <c r="L15" s="14">
        <v>65743.649999999994</v>
      </c>
      <c r="M15" s="14">
        <v>63421.96</v>
      </c>
      <c r="N15" s="14">
        <v>62934.239999999998</v>
      </c>
      <c r="O15" s="14">
        <v>66979.59</v>
      </c>
      <c r="P15" s="36">
        <v>69561.62</v>
      </c>
      <c r="Q15" s="14">
        <v>70753</v>
      </c>
      <c r="R15" s="14">
        <v>75516.67</v>
      </c>
      <c r="S15" s="14">
        <v>85524.11</v>
      </c>
      <c r="T15" s="14">
        <v>108256.7</v>
      </c>
      <c r="U15" s="14">
        <v>104663.5</v>
      </c>
      <c r="V15" s="14">
        <v>115648.2</v>
      </c>
      <c r="W15" s="14">
        <v>125330.8</v>
      </c>
      <c r="X15" s="14">
        <v>121439.9</v>
      </c>
      <c r="Y15" s="14">
        <v>120455.6</v>
      </c>
      <c r="Z15" s="14">
        <v>126168.4</v>
      </c>
      <c r="AA15" s="14">
        <v>122879.7</v>
      </c>
      <c r="AB15" s="14">
        <v>126948.6</v>
      </c>
      <c r="AC15" s="14">
        <v>124866.7</v>
      </c>
      <c r="AD15" s="14">
        <v>125267.8</v>
      </c>
      <c r="AE15" s="14">
        <v>121783.7</v>
      </c>
      <c r="AF15" s="14">
        <v>120069.4</v>
      </c>
      <c r="AG15" s="14">
        <v>121628.9</v>
      </c>
      <c r="AH15" s="14">
        <v>123413.7</v>
      </c>
      <c r="AI15" s="14">
        <v>122285.1</v>
      </c>
      <c r="AJ15" s="14">
        <v>122247.5</v>
      </c>
      <c r="AK15" s="14">
        <v>121173.8</v>
      </c>
      <c r="AL15" s="14">
        <v>119489.9</v>
      </c>
      <c r="AM15" s="14">
        <v>121453.2</v>
      </c>
      <c r="AN15" s="14">
        <v>122334</v>
      </c>
      <c r="AO15" s="14">
        <v>121220</v>
      </c>
      <c r="AP15" s="14">
        <v>121478.5</v>
      </c>
      <c r="AQ15" s="14">
        <v>120170.4</v>
      </c>
      <c r="AR15" s="14">
        <v>120608.6</v>
      </c>
      <c r="AS15" s="14">
        <v>119091.5</v>
      </c>
      <c r="AT15" s="14">
        <v>118960.9</v>
      </c>
      <c r="AU15" s="14">
        <v>119782.7</v>
      </c>
    </row>
    <row r="16" spans="1:47" x14ac:dyDescent="0.35">
      <c r="A16" s="14" t="s">
        <v>103</v>
      </c>
      <c r="B16" s="14">
        <v>8193.9599999999991</v>
      </c>
      <c r="C16" s="14">
        <v>7877.58</v>
      </c>
      <c r="D16" s="14">
        <v>8776.76</v>
      </c>
      <c r="E16" s="14">
        <v>6929.51</v>
      </c>
      <c r="F16" s="14">
        <v>7336.52</v>
      </c>
      <c r="G16" s="14">
        <v>5187.67</v>
      </c>
      <c r="H16" s="14">
        <v>4561.87</v>
      </c>
      <c r="I16" s="14">
        <v>4271.87</v>
      </c>
      <c r="J16" s="14">
        <v>4071.33</v>
      </c>
      <c r="K16" s="14">
        <v>6616.76</v>
      </c>
      <c r="L16" s="14">
        <v>5266.72</v>
      </c>
      <c r="M16" s="14">
        <v>5087.45</v>
      </c>
      <c r="N16" s="14">
        <v>4150.07</v>
      </c>
      <c r="O16" s="14">
        <v>4189.29</v>
      </c>
      <c r="P16" s="36">
        <v>3719.72</v>
      </c>
      <c r="Q16" s="14">
        <v>4062.56</v>
      </c>
      <c r="R16" s="14">
        <v>4629.41</v>
      </c>
      <c r="S16" s="14">
        <v>3947.51</v>
      </c>
      <c r="T16" s="14">
        <v>5566.84</v>
      </c>
      <c r="U16" s="14">
        <v>4525.6499999999996</v>
      </c>
      <c r="V16" s="14">
        <v>4308.91</v>
      </c>
      <c r="W16" s="14">
        <v>4940.58</v>
      </c>
      <c r="X16" s="14">
        <v>3620.26</v>
      </c>
      <c r="Y16" s="14">
        <v>3851.86</v>
      </c>
      <c r="Z16" s="14">
        <v>4491.82</v>
      </c>
      <c r="AA16" s="14">
        <v>4594.91</v>
      </c>
      <c r="AB16" s="14">
        <v>6400.93</v>
      </c>
      <c r="AC16" s="14">
        <v>5246.71</v>
      </c>
      <c r="AD16" s="14">
        <v>6651.42</v>
      </c>
      <c r="AE16" s="14">
        <v>6376.11</v>
      </c>
      <c r="AF16" s="14">
        <v>6114.38</v>
      </c>
      <c r="AG16" s="14">
        <v>3315.68</v>
      </c>
      <c r="AH16" s="14">
        <v>4941.43</v>
      </c>
      <c r="AI16" s="14">
        <v>4909.3100000000004</v>
      </c>
      <c r="AJ16" s="14">
        <v>5031.71</v>
      </c>
      <c r="AK16" s="14">
        <v>4987.1499999999996</v>
      </c>
      <c r="AL16" s="14">
        <v>7482.62</v>
      </c>
      <c r="AM16" s="14">
        <v>5228.55</v>
      </c>
      <c r="AN16" s="14">
        <v>5630.91</v>
      </c>
      <c r="AO16" s="14">
        <v>3848.84</v>
      </c>
      <c r="AP16" s="14">
        <v>3764.69</v>
      </c>
      <c r="AQ16" s="14">
        <v>3675.71</v>
      </c>
      <c r="AR16" s="14">
        <v>3743.44</v>
      </c>
      <c r="AS16" s="14">
        <v>3660.6</v>
      </c>
      <c r="AT16" s="14">
        <v>3735.52</v>
      </c>
      <c r="AU16" s="14">
        <v>3798.51</v>
      </c>
    </row>
    <row r="17" spans="1:47" x14ac:dyDescent="0.35">
      <c r="A17" s="20"/>
      <c r="B17" s="20"/>
      <c r="C17" s="20"/>
      <c r="D17" s="20"/>
      <c r="E17" s="20"/>
      <c r="F17" s="20"/>
      <c r="G17" s="20"/>
      <c r="H17" s="20"/>
      <c r="I17" s="20"/>
      <c r="J17" s="20"/>
      <c r="K17" s="20"/>
      <c r="L17" s="37">
        <f>SUBTOTAL(109,Table158[2015])</f>
        <v>639278.07000000007</v>
      </c>
      <c r="M17" s="37">
        <f>SUBTOTAL(109,Table158[2016])</f>
        <v>645793.31999999983</v>
      </c>
      <c r="N17" s="37">
        <f>SUBTOTAL(109,Table158[2017])</f>
        <v>648184.72</v>
      </c>
      <c r="O17" s="37">
        <f>SUBTOTAL(109,Table158[2018])</f>
        <v>639148.57999999996</v>
      </c>
      <c r="P17" s="37">
        <f>SUBTOTAL(109,Table158[2019])</f>
        <v>632207.56999999995</v>
      </c>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row>
    <row r="18" spans="1:47" ht="18.5" x14ac:dyDescent="0.45">
      <c r="A18" s="15" t="s">
        <v>104</v>
      </c>
    </row>
    <row r="19" spans="1:47" x14ac:dyDescent="0.35">
      <c r="A19" s="14" t="s">
        <v>49</v>
      </c>
      <c r="B19" s="14" t="s">
        <v>50</v>
      </c>
      <c r="C19" s="14" t="s">
        <v>51</v>
      </c>
      <c r="D19" s="14" t="s">
        <v>52</v>
      </c>
      <c r="E19" s="14" t="s">
        <v>53</v>
      </c>
      <c r="F19" s="14" t="s">
        <v>54</v>
      </c>
      <c r="G19" s="14" t="s">
        <v>55</v>
      </c>
      <c r="H19" s="14" t="s">
        <v>56</v>
      </c>
      <c r="I19" s="14" t="s">
        <v>57</v>
      </c>
      <c r="J19" s="14" t="s">
        <v>58</v>
      </c>
      <c r="K19" s="14" t="s">
        <v>59</v>
      </c>
      <c r="L19" s="14" t="s">
        <v>60</v>
      </c>
      <c r="M19" s="14" t="s">
        <v>61</v>
      </c>
      <c r="N19" s="14" t="s">
        <v>62</v>
      </c>
      <c r="O19" s="14" t="s">
        <v>63</v>
      </c>
      <c r="P19" s="14" t="s">
        <v>64</v>
      </c>
      <c r="Q19" s="14" t="s">
        <v>65</v>
      </c>
      <c r="R19" s="14" t="s">
        <v>66</v>
      </c>
      <c r="S19" s="14" t="s">
        <v>67</v>
      </c>
      <c r="T19" s="14" t="s">
        <v>68</v>
      </c>
      <c r="U19" s="14" t="s">
        <v>69</v>
      </c>
      <c r="V19" s="14" t="s">
        <v>70</v>
      </c>
      <c r="W19" s="14" t="s">
        <v>71</v>
      </c>
      <c r="X19" s="14" t="s">
        <v>72</v>
      </c>
      <c r="Y19" s="14" t="s">
        <v>73</v>
      </c>
      <c r="Z19" s="14" t="s">
        <v>74</v>
      </c>
      <c r="AA19" s="14" t="s">
        <v>75</v>
      </c>
      <c r="AB19" s="14" t="s">
        <v>76</v>
      </c>
      <c r="AC19" s="14" t="s">
        <v>77</v>
      </c>
      <c r="AD19" s="14" t="s">
        <v>78</v>
      </c>
      <c r="AE19" s="14" t="s">
        <v>79</v>
      </c>
      <c r="AF19" s="14" t="s">
        <v>80</v>
      </c>
      <c r="AG19" s="14" t="s">
        <v>81</v>
      </c>
      <c r="AH19" s="14" t="s">
        <v>82</v>
      </c>
      <c r="AI19" s="14" t="s">
        <v>83</v>
      </c>
      <c r="AJ19" s="14" t="s">
        <v>84</v>
      </c>
      <c r="AK19" s="14" t="s">
        <v>85</v>
      </c>
      <c r="AL19" s="14" t="s">
        <v>86</v>
      </c>
      <c r="AM19" s="14" t="s">
        <v>87</v>
      </c>
      <c r="AN19" s="14" t="s">
        <v>88</v>
      </c>
      <c r="AO19" s="14" t="s">
        <v>89</v>
      </c>
      <c r="AP19" s="14" t="s">
        <v>90</v>
      </c>
      <c r="AQ19" s="14" t="s">
        <v>91</v>
      </c>
      <c r="AR19" s="14" t="s">
        <v>92</v>
      </c>
      <c r="AS19" s="14" t="s">
        <v>93</v>
      </c>
      <c r="AT19" s="14" t="s">
        <v>94</v>
      </c>
      <c r="AU19" s="14" t="s">
        <v>95</v>
      </c>
    </row>
    <row r="20" spans="1:47" x14ac:dyDescent="0.35">
      <c r="A20" s="14" t="s">
        <v>96</v>
      </c>
      <c r="B20" s="14">
        <v>40741.370000000003</v>
      </c>
      <c r="C20" s="14">
        <v>41953.37</v>
      </c>
      <c r="D20" s="14">
        <v>40291.379999999997</v>
      </c>
      <c r="E20" s="14">
        <v>41897.25</v>
      </c>
      <c r="F20" s="14">
        <v>36728</v>
      </c>
      <c r="G20" s="14">
        <v>40286.800000000003</v>
      </c>
      <c r="H20" s="14">
        <v>40033.370000000003</v>
      </c>
      <c r="I20" s="14">
        <v>42202.52</v>
      </c>
      <c r="J20" s="14">
        <v>41441.68</v>
      </c>
      <c r="K20" s="14">
        <v>39047.83</v>
      </c>
      <c r="L20" s="14">
        <v>39686</v>
      </c>
      <c r="M20" s="14">
        <v>39482.99</v>
      </c>
      <c r="N20" s="14">
        <v>36548</v>
      </c>
      <c r="O20" s="14">
        <v>41831</v>
      </c>
      <c r="P20" s="14">
        <v>40798</v>
      </c>
      <c r="Q20" s="14">
        <v>44229.08</v>
      </c>
      <c r="R20" s="14">
        <v>44998.71</v>
      </c>
      <c r="S20" s="14">
        <v>45778.13</v>
      </c>
      <c r="T20" s="14">
        <v>45877.23</v>
      </c>
      <c r="U20" s="14">
        <v>46000.71</v>
      </c>
      <c r="V20" s="14">
        <v>46081.07</v>
      </c>
      <c r="W20" s="14">
        <v>46132.89</v>
      </c>
      <c r="X20" s="14">
        <v>46192.22</v>
      </c>
      <c r="Y20" s="14">
        <v>46560.81</v>
      </c>
      <c r="Z20" s="14">
        <v>46599.49</v>
      </c>
      <c r="AA20" s="14">
        <v>46620.39</v>
      </c>
      <c r="AB20" s="14">
        <v>46648.78</v>
      </c>
      <c r="AC20" s="14">
        <v>46673.7</v>
      </c>
      <c r="AD20" s="14">
        <v>46699.29</v>
      </c>
      <c r="AE20" s="14">
        <v>46719.81</v>
      </c>
      <c r="AF20" s="14">
        <v>46737.18</v>
      </c>
      <c r="AG20" s="14">
        <v>46760.97</v>
      </c>
      <c r="AH20" s="14">
        <v>46782.15</v>
      </c>
      <c r="AI20" s="14">
        <v>46790.51</v>
      </c>
      <c r="AJ20" s="14">
        <v>46796.98</v>
      </c>
      <c r="AK20" s="14">
        <v>46802.84</v>
      </c>
      <c r="AL20" s="14">
        <v>46811.96</v>
      </c>
      <c r="AM20" s="14">
        <v>46817.39</v>
      </c>
      <c r="AN20" s="14">
        <v>46832.18</v>
      </c>
      <c r="AO20" s="14">
        <v>46852.05</v>
      </c>
      <c r="AP20" s="14">
        <v>46864.84</v>
      </c>
      <c r="AQ20" s="14">
        <v>46881.14</v>
      </c>
      <c r="AR20" s="14">
        <v>46897.89</v>
      </c>
      <c r="AS20" s="14">
        <v>46908.46</v>
      </c>
      <c r="AT20" s="14">
        <v>46925.71</v>
      </c>
      <c r="AU20" s="14">
        <v>46935.91</v>
      </c>
    </row>
    <row r="21" spans="1:47" x14ac:dyDescent="0.35">
      <c r="A21" s="14" t="s">
        <v>97</v>
      </c>
      <c r="B21" s="14">
        <v>0</v>
      </c>
      <c r="C21" s="14">
        <v>0</v>
      </c>
      <c r="D21" s="14">
        <v>0</v>
      </c>
      <c r="E21" s="14">
        <v>0</v>
      </c>
      <c r="F21" s="14">
        <v>102</v>
      </c>
      <c r="G21" s="14">
        <v>183</v>
      </c>
      <c r="H21" s="14">
        <v>198</v>
      </c>
      <c r="I21" s="14">
        <v>195</v>
      </c>
      <c r="J21" s="14">
        <v>192</v>
      </c>
      <c r="K21" s="14">
        <v>176.96</v>
      </c>
      <c r="L21" s="14">
        <v>172</v>
      </c>
      <c r="M21" s="14">
        <v>190</v>
      </c>
      <c r="N21" s="14">
        <v>186</v>
      </c>
      <c r="O21" s="14">
        <v>206</v>
      </c>
      <c r="P21" s="14">
        <v>182</v>
      </c>
      <c r="Q21" s="14">
        <v>181.79</v>
      </c>
      <c r="R21" s="14">
        <v>181.82</v>
      </c>
      <c r="S21" s="14">
        <v>181.89</v>
      </c>
      <c r="T21" s="14">
        <v>181.9</v>
      </c>
      <c r="U21" s="14">
        <v>181.91</v>
      </c>
      <c r="V21" s="14">
        <v>181.92</v>
      </c>
      <c r="W21" s="14">
        <v>181.92</v>
      </c>
      <c r="X21" s="14">
        <v>181.93</v>
      </c>
      <c r="Y21" s="14">
        <v>181.96</v>
      </c>
      <c r="Z21" s="14">
        <v>181.96</v>
      </c>
      <c r="AA21" s="14">
        <v>182.84</v>
      </c>
      <c r="AB21" s="14">
        <v>183.72</v>
      </c>
      <c r="AC21" s="14">
        <v>184.6</v>
      </c>
      <c r="AD21" s="14">
        <v>185.48</v>
      </c>
      <c r="AE21" s="14">
        <v>186.35</v>
      </c>
      <c r="AF21" s="14">
        <v>187.22</v>
      </c>
      <c r="AG21" s="14">
        <v>188.09</v>
      </c>
      <c r="AH21" s="14">
        <v>188.95</v>
      </c>
      <c r="AI21" s="14">
        <v>189.81</v>
      </c>
      <c r="AJ21" s="14">
        <v>190.67</v>
      </c>
      <c r="AK21" s="14">
        <v>191.52</v>
      </c>
      <c r="AL21" s="14">
        <v>192.38</v>
      </c>
      <c r="AM21" s="14">
        <v>193.23</v>
      </c>
      <c r="AN21" s="14">
        <v>194.07</v>
      </c>
      <c r="AO21" s="14">
        <v>194.92</v>
      </c>
      <c r="AP21" s="14">
        <v>195.76</v>
      </c>
      <c r="AQ21" s="14">
        <v>196.6</v>
      </c>
      <c r="AR21" s="14">
        <v>197.44</v>
      </c>
      <c r="AS21" s="14">
        <v>198.28</v>
      </c>
      <c r="AT21" s="14">
        <v>199.11</v>
      </c>
      <c r="AU21" s="14">
        <v>199.94</v>
      </c>
    </row>
    <row r="22" spans="1:47" x14ac:dyDescent="0.35">
      <c r="A22" s="14" t="s">
        <v>98</v>
      </c>
      <c r="B22" s="14">
        <v>0</v>
      </c>
      <c r="C22" s="14">
        <v>0</v>
      </c>
      <c r="D22" s="14">
        <v>0</v>
      </c>
      <c r="E22" s="14">
        <v>0</v>
      </c>
      <c r="F22" s="14">
        <v>0</v>
      </c>
      <c r="G22" s="14">
        <v>0</v>
      </c>
      <c r="H22" s="14">
        <v>0</v>
      </c>
      <c r="I22" s="14">
        <v>0</v>
      </c>
      <c r="J22" s="14">
        <v>0</v>
      </c>
      <c r="K22" s="14">
        <v>0</v>
      </c>
      <c r="L22" s="14">
        <v>0</v>
      </c>
      <c r="M22" s="14">
        <v>0</v>
      </c>
      <c r="N22" s="14">
        <v>0</v>
      </c>
      <c r="O22" s="14">
        <v>0</v>
      </c>
      <c r="P22" s="14">
        <v>0</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c r="AI22" s="14">
        <v>0</v>
      </c>
      <c r="AJ22" s="14">
        <v>0</v>
      </c>
      <c r="AK22" s="14">
        <v>0</v>
      </c>
      <c r="AL22" s="14">
        <v>0</v>
      </c>
      <c r="AM22" s="14">
        <v>0</v>
      </c>
      <c r="AN22" s="14">
        <v>0</v>
      </c>
      <c r="AO22" s="14">
        <v>0</v>
      </c>
      <c r="AP22" s="14">
        <v>0</v>
      </c>
      <c r="AQ22" s="14">
        <v>0</v>
      </c>
      <c r="AR22" s="14">
        <v>0</v>
      </c>
      <c r="AS22" s="14">
        <v>0</v>
      </c>
      <c r="AT22" s="14">
        <v>0</v>
      </c>
      <c r="AU22" s="14">
        <v>0</v>
      </c>
    </row>
    <row r="23" spans="1:47" x14ac:dyDescent="0.35">
      <c r="A23" s="14" t="s">
        <v>99</v>
      </c>
      <c r="B23" s="14">
        <v>0</v>
      </c>
      <c r="C23" s="14">
        <v>0</v>
      </c>
      <c r="D23" s="14">
        <v>0</v>
      </c>
      <c r="E23" s="14">
        <v>0</v>
      </c>
      <c r="F23" s="14">
        <v>0</v>
      </c>
      <c r="G23" s="14">
        <v>0</v>
      </c>
      <c r="H23" s="14">
        <v>0</v>
      </c>
      <c r="I23" s="14">
        <v>0</v>
      </c>
      <c r="J23" s="14">
        <v>0</v>
      </c>
      <c r="K23" s="14">
        <v>0</v>
      </c>
      <c r="L23" s="14">
        <v>0</v>
      </c>
      <c r="M23" s="14">
        <v>0</v>
      </c>
      <c r="N23" s="14">
        <v>0</v>
      </c>
      <c r="O23" s="14">
        <v>0</v>
      </c>
      <c r="P23" s="14">
        <v>0</v>
      </c>
      <c r="Q23" s="14">
        <v>0</v>
      </c>
      <c r="R23" s="14">
        <v>0</v>
      </c>
      <c r="S23" s="14">
        <v>0</v>
      </c>
      <c r="T23" s="14">
        <v>0</v>
      </c>
      <c r="U23" s="14">
        <v>0</v>
      </c>
      <c r="V23" s="14">
        <v>0</v>
      </c>
      <c r="W23" s="14">
        <v>0</v>
      </c>
      <c r="X23" s="14">
        <v>0</v>
      </c>
      <c r="Y23" s="14">
        <v>0</v>
      </c>
      <c r="Z23" s="14">
        <v>0</v>
      </c>
      <c r="AA23" s="14">
        <v>0</v>
      </c>
      <c r="AB23" s="14">
        <v>0</v>
      </c>
      <c r="AC23" s="14">
        <v>0</v>
      </c>
      <c r="AD23" s="14">
        <v>0</v>
      </c>
      <c r="AE23" s="14">
        <v>0</v>
      </c>
      <c r="AF23" s="14">
        <v>0</v>
      </c>
      <c r="AG23" s="14">
        <v>0</v>
      </c>
      <c r="AH23" s="14">
        <v>0</v>
      </c>
      <c r="AI23" s="14">
        <v>0</v>
      </c>
      <c r="AJ23" s="14">
        <v>0</v>
      </c>
      <c r="AK23" s="14">
        <v>0</v>
      </c>
      <c r="AL23" s="14">
        <v>0</v>
      </c>
      <c r="AM23" s="14">
        <v>0</v>
      </c>
      <c r="AN23" s="14">
        <v>0</v>
      </c>
      <c r="AO23" s="14">
        <v>0</v>
      </c>
      <c r="AP23" s="14">
        <v>0</v>
      </c>
      <c r="AQ23" s="14">
        <v>0</v>
      </c>
      <c r="AR23" s="14">
        <v>0</v>
      </c>
      <c r="AS23" s="14">
        <v>0</v>
      </c>
      <c r="AT23" s="14">
        <v>0</v>
      </c>
      <c r="AU23" s="14">
        <v>0</v>
      </c>
    </row>
    <row r="24" spans="1:47" x14ac:dyDescent="0.35">
      <c r="A24" s="14" t="s">
        <v>100</v>
      </c>
      <c r="B24" s="14">
        <v>0</v>
      </c>
      <c r="C24" s="14">
        <v>0</v>
      </c>
      <c r="D24" s="14">
        <v>0</v>
      </c>
      <c r="E24" s="14">
        <v>0</v>
      </c>
      <c r="F24" s="14">
        <v>0</v>
      </c>
      <c r="G24" s="14">
        <v>0</v>
      </c>
      <c r="H24" s="14">
        <v>0</v>
      </c>
      <c r="I24" s="14">
        <v>0</v>
      </c>
      <c r="J24" s="14">
        <v>0</v>
      </c>
      <c r="K24" s="14">
        <v>0</v>
      </c>
      <c r="L24" s="14">
        <v>0</v>
      </c>
      <c r="M24" s="14">
        <v>0</v>
      </c>
      <c r="N24" s="14">
        <v>0</v>
      </c>
      <c r="O24" s="14">
        <v>0</v>
      </c>
      <c r="P24" s="14">
        <v>0</v>
      </c>
      <c r="Q24" s="14">
        <v>0</v>
      </c>
      <c r="R24" s="14">
        <v>0</v>
      </c>
      <c r="S24" s="14">
        <v>0</v>
      </c>
      <c r="T24" s="14">
        <v>0</v>
      </c>
      <c r="U24" s="14">
        <v>0</v>
      </c>
      <c r="V24" s="14">
        <v>0</v>
      </c>
      <c r="W24" s="14">
        <v>0</v>
      </c>
      <c r="X24" s="14">
        <v>0</v>
      </c>
      <c r="Y24" s="14">
        <v>0</v>
      </c>
      <c r="Z24" s="14">
        <v>0</v>
      </c>
      <c r="AA24" s="14">
        <v>0</v>
      </c>
      <c r="AB24" s="14">
        <v>0</v>
      </c>
      <c r="AC24" s="14">
        <v>0</v>
      </c>
      <c r="AD24" s="14">
        <v>0</v>
      </c>
      <c r="AE24" s="14">
        <v>0</v>
      </c>
      <c r="AF24" s="14">
        <v>0</v>
      </c>
      <c r="AG24" s="14">
        <v>0</v>
      </c>
      <c r="AH24" s="14">
        <v>0</v>
      </c>
      <c r="AI24" s="14">
        <v>0</v>
      </c>
      <c r="AJ24" s="14">
        <v>0</v>
      </c>
      <c r="AK24" s="14">
        <v>0</v>
      </c>
      <c r="AL24" s="14">
        <v>0</v>
      </c>
      <c r="AM24" s="14">
        <v>0</v>
      </c>
      <c r="AN24" s="14">
        <v>0</v>
      </c>
      <c r="AO24" s="14">
        <v>0</v>
      </c>
      <c r="AP24" s="14">
        <v>0</v>
      </c>
      <c r="AQ24" s="14">
        <v>0</v>
      </c>
      <c r="AR24" s="14">
        <v>0</v>
      </c>
      <c r="AS24" s="14">
        <v>0</v>
      </c>
      <c r="AT24" s="14">
        <v>0</v>
      </c>
      <c r="AU24" s="14">
        <v>0</v>
      </c>
    </row>
    <row r="25" spans="1:47" x14ac:dyDescent="0.35">
      <c r="A25" s="14" t="s">
        <v>101</v>
      </c>
      <c r="B25" s="14">
        <v>0</v>
      </c>
      <c r="C25" s="14">
        <v>0</v>
      </c>
      <c r="D25" s="14">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c r="AI25" s="14">
        <v>0</v>
      </c>
      <c r="AJ25" s="14">
        <v>0</v>
      </c>
      <c r="AK25" s="14">
        <v>0</v>
      </c>
      <c r="AL25" s="14">
        <v>0</v>
      </c>
      <c r="AM25" s="14">
        <v>0</v>
      </c>
      <c r="AN25" s="14">
        <v>0</v>
      </c>
      <c r="AO25" s="14">
        <v>0</v>
      </c>
      <c r="AP25" s="14">
        <v>0</v>
      </c>
      <c r="AQ25" s="14">
        <v>0</v>
      </c>
      <c r="AR25" s="14">
        <v>0</v>
      </c>
      <c r="AS25" s="14">
        <v>0</v>
      </c>
      <c r="AT25" s="14">
        <v>0</v>
      </c>
      <c r="AU25" s="14">
        <v>0</v>
      </c>
    </row>
    <row r="26" spans="1:47" x14ac:dyDescent="0.35">
      <c r="A26" s="14" t="s">
        <v>102</v>
      </c>
      <c r="B26" s="14">
        <v>267.07</v>
      </c>
      <c r="C26" s="14">
        <v>277.82</v>
      </c>
      <c r="D26" s="14">
        <v>236.77</v>
      </c>
      <c r="E26" s="14">
        <v>456.94</v>
      </c>
      <c r="F26" s="14">
        <v>447.62</v>
      </c>
      <c r="G26" s="14">
        <v>454.97</v>
      </c>
      <c r="H26" s="14">
        <v>449.29</v>
      </c>
      <c r="I26" s="14">
        <v>418.8</v>
      </c>
      <c r="J26" s="14">
        <v>444.36</v>
      </c>
      <c r="K26" s="14">
        <v>416.68</v>
      </c>
      <c r="L26" s="14">
        <v>225.22</v>
      </c>
      <c r="M26" s="14">
        <v>265.72000000000003</v>
      </c>
      <c r="N26" s="14">
        <v>391.17</v>
      </c>
      <c r="O26" s="14">
        <v>113.27</v>
      </c>
      <c r="P26" s="14">
        <v>263.31</v>
      </c>
      <c r="Q26" s="14">
        <v>395.86</v>
      </c>
      <c r="R26" s="14">
        <v>408.82</v>
      </c>
      <c r="S26" s="14">
        <v>444.5</v>
      </c>
      <c r="T26" s="14">
        <v>448.96</v>
      </c>
      <c r="U26" s="14">
        <v>454.56</v>
      </c>
      <c r="V26" s="14">
        <v>469.4</v>
      </c>
      <c r="W26" s="14">
        <v>496.8</v>
      </c>
      <c r="X26" s="14">
        <v>528.5</v>
      </c>
      <c r="Y26" s="14">
        <v>239.2</v>
      </c>
      <c r="Z26" s="14">
        <v>256.75</v>
      </c>
      <c r="AA26" s="14">
        <v>268.02999999999997</v>
      </c>
      <c r="AB26" s="14">
        <v>280.57</v>
      </c>
      <c r="AC26" s="14">
        <v>292.43</v>
      </c>
      <c r="AD26" s="14">
        <v>311.55</v>
      </c>
      <c r="AE26" s="14">
        <v>328.76</v>
      </c>
      <c r="AF26" s="14">
        <v>344.44</v>
      </c>
      <c r="AG26" s="14">
        <v>362.06</v>
      </c>
      <c r="AH26" s="14">
        <v>382.9</v>
      </c>
      <c r="AI26" s="14">
        <v>390.79</v>
      </c>
      <c r="AJ26" s="14">
        <v>401.18</v>
      </c>
      <c r="AK26" s="14">
        <v>406.53</v>
      </c>
      <c r="AL26" s="14">
        <v>416.98</v>
      </c>
      <c r="AM26" s="14">
        <v>427.44</v>
      </c>
      <c r="AN26" s="14">
        <v>445.63</v>
      </c>
      <c r="AO26" s="14">
        <v>469.17</v>
      </c>
      <c r="AP26" s="14">
        <v>488.73</v>
      </c>
      <c r="AQ26" s="14">
        <v>509.78</v>
      </c>
      <c r="AR26" s="14">
        <v>531.70000000000005</v>
      </c>
      <c r="AS26" s="14">
        <v>521.54</v>
      </c>
      <c r="AT26" s="14">
        <v>470.16</v>
      </c>
      <c r="AU26" s="14">
        <v>431.07</v>
      </c>
    </row>
    <row r="27" spans="1:47" x14ac:dyDescent="0.35">
      <c r="A27" s="14" t="s">
        <v>103</v>
      </c>
      <c r="B27" s="14">
        <v>1306.21</v>
      </c>
      <c r="C27" s="14">
        <v>823.06</v>
      </c>
      <c r="D27" s="14">
        <v>1305.52</v>
      </c>
      <c r="E27" s="14">
        <v>1139.06</v>
      </c>
      <c r="F27" s="14">
        <v>1121.5899999999999</v>
      </c>
      <c r="G27" s="14">
        <v>1017.23</v>
      </c>
      <c r="H27" s="14">
        <v>1039.3599999999999</v>
      </c>
      <c r="I27" s="14">
        <v>998.93</v>
      </c>
      <c r="J27" s="14">
        <v>1179.72</v>
      </c>
      <c r="K27" s="14">
        <v>1595.16</v>
      </c>
      <c r="L27" s="14">
        <v>1669.78</v>
      </c>
      <c r="M27" s="14">
        <v>1909.28</v>
      </c>
      <c r="N27" s="14">
        <v>1778.83</v>
      </c>
      <c r="O27" s="14">
        <v>1483.73</v>
      </c>
      <c r="P27" s="14">
        <v>1450.69</v>
      </c>
      <c r="Q27" s="14">
        <v>933.49</v>
      </c>
      <c r="R27" s="14">
        <v>958.54</v>
      </c>
      <c r="S27" s="14">
        <v>263.27999999999997</v>
      </c>
      <c r="T27" s="14">
        <v>275.76</v>
      </c>
      <c r="U27" s="14">
        <v>250.15</v>
      </c>
      <c r="V27" s="14">
        <v>247.64</v>
      </c>
      <c r="W27" s="14">
        <v>255.07</v>
      </c>
      <c r="X27" s="14">
        <v>172.16</v>
      </c>
      <c r="Y27" s="14">
        <v>270.51</v>
      </c>
      <c r="Z27" s="14">
        <v>282.38</v>
      </c>
      <c r="AA27" s="14">
        <v>310.39999999999998</v>
      </c>
      <c r="AB27" s="14">
        <v>352.01</v>
      </c>
      <c r="AC27" s="14">
        <v>329.11</v>
      </c>
      <c r="AD27" s="14">
        <v>407.95</v>
      </c>
      <c r="AE27" s="14">
        <v>394.36</v>
      </c>
      <c r="AF27" s="14">
        <v>397.85</v>
      </c>
      <c r="AG27" s="14">
        <v>246.77</v>
      </c>
      <c r="AH27" s="14">
        <v>332.52</v>
      </c>
      <c r="AI27" s="14">
        <v>332.59</v>
      </c>
      <c r="AJ27" s="14">
        <v>332.64</v>
      </c>
      <c r="AK27" s="14">
        <v>332.69</v>
      </c>
      <c r="AL27" s="14">
        <v>408.89</v>
      </c>
      <c r="AM27" s="14">
        <v>265.88</v>
      </c>
      <c r="AN27" s="14">
        <v>269.27999999999997</v>
      </c>
      <c r="AO27" s="14">
        <v>297.11</v>
      </c>
      <c r="AP27" s="14">
        <v>297.2</v>
      </c>
      <c r="AQ27" s="14">
        <v>273.39</v>
      </c>
      <c r="AR27" s="14">
        <v>309.58999999999997</v>
      </c>
      <c r="AS27" s="14">
        <v>282.42</v>
      </c>
      <c r="AT27" s="14">
        <v>312.74</v>
      </c>
      <c r="AU27" s="14">
        <v>312.82</v>
      </c>
    </row>
    <row r="29" spans="1:47" ht="18.5" x14ac:dyDescent="0.45">
      <c r="A29" s="15" t="s">
        <v>105</v>
      </c>
    </row>
    <row r="30" spans="1:47" x14ac:dyDescent="0.35">
      <c r="A30" s="14" t="s">
        <v>49</v>
      </c>
      <c r="B30" s="14" t="s">
        <v>50</v>
      </c>
      <c r="C30" s="14" t="s">
        <v>51</v>
      </c>
      <c r="D30" s="14" t="s">
        <v>52</v>
      </c>
      <c r="E30" s="14" t="s">
        <v>53</v>
      </c>
      <c r="F30" s="14" t="s">
        <v>54</v>
      </c>
      <c r="G30" s="14" t="s">
        <v>55</v>
      </c>
      <c r="H30" s="14" t="s">
        <v>56</v>
      </c>
      <c r="I30" s="14" t="s">
        <v>57</v>
      </c>
      <c r="J30" s="14" t="s">
        <v>58</v>
      </c>
      <c r="K30" s="14" t="s">
        <v>59</v>
      </c>
      <c r="L30" s="14" t="s">
        <v>60</v>
      </c>
      <c r="M30" s="14" t="s">
        <v>61</v>
      </c>
      <c r="N30" s="14" t="s">
        <v>62</v>
      </c>
      <c r="O30" s="14" t="s">
        <v>63</v>
      </c>
      <c r="P30" s="14" t="s">
        <v>64</v>
      </c>
      <c r="Q30" s="14" t="s">
        <v>65</v>
      </c>
      <c r="R30" s="14" t="s">
        <v>66</v>
      </c>
      <c r="S30" s="14" t="s">
        <v>67</v>
      </c>
      <c r="T30" s="14" t="s">
        <v>68</v>
      </c>
      <c r="U30" s="14" t="s">
        <v>69</v>
      </c>
      <c r="V30" s="14" t="s">
        <v>70</v>
      </c>
      <c r="W30" s="14" t="s">
        <v>71</v>
      </c>
      <c r="X30" s="14" t="s">
        <v>72</v>
      </c>
      <c r="Y30" s="14" t="s">
        <v>73</v>
      </c>
      <c r="Z30" s="14" t="s">
        <v>74</v>
      </c>
      <c r="AA30" s="14" t="s">
        <v>75</v>
      </c>
      <c r="AB30" s="14" t="s">
        <v>76</v>
      </c>
      <c r="AC30" s="14" t="s">
        <v>77</v>
      </c>
      <c r="AD30" s="14" t="s">
        <v>78</v>
      </c>
      <c r="AE30" s="14" t="s">
        <v>79</v>
      </c>
      <c r="AF30" s="14" t="s">
        <v>80</v>
      </c>
      <c r="AG30" s="14" t="s">
        <v>81</v>
      </c>
      <c r="AH30" s="14" t="s">
        <v>82</v>
      </c>
      <c r="AI30" s="14" t="s">
        <v>83</v>
      </c>
      <c r="AJ30" s="14" t="s">
        <v>84</v>
      </c>
      <c r="AK30" s="14" t="s">
        <v>85</v>
      </c>
      <c r="AL30" s="14" t="s">
        <v>86</v>
      </c>
      <c r="AM30" s="14" t="s">
        <v>87</v>
      </c>
      <c r="AN30" s="14" t="s">
        <v>88</v>
      </c>
      <c r="AO30" s="14" t="s">
        <v>89</v>
      </c>
      <c r="AP30" s="14" t="s">
        <v>90</v>
      </c>
      <c r="AQ30" s="14" t="s">
        <v>91</v>
      </c>
      <c r="AR30" s="14" t="s">
        <v>92</v>
      </c>
      <c r="AS30" s="14" t="s">
        <v>93</v>
      </c>
      <c r="AT30" s="14" t="s">
        <v>94</v>
      </c>
      <c r="AU30" s="14" t="s">
        <v>95</v>
      </c>
    </row>
    <row r="31" spans="1:47" x14ac:dyDescent="0.35">
      <c r="A31" s="14" t="s">
        <v>96</v>
      </c>
      <c r="B31" s="14">
        <v>0</v>
      </c>
      <c r="C31" s="14">
        <v>0</v>
      </c>
      <c r="D31" s="14">
        <v>0</v>
      </c>
      <c r="E31" s="14">
        <v>0</v>
      </c>
      <c r="F31" s="14">
        <v>0</v>
      </c>
      <c r="G31" s="14">
        <v>0</v>
      </c>
      <c r="H31" s="14">
        <v>0</v>
      </c>
      <c r="I31" s="14">
        <v>0</v>
      </c>
      <c r="J31" s="14">
        <v>0</v>
      </c>
      <c r="K31" s="14">
        <v>0</v>
      </c>
      <c r="L31" s="14">
        <v>0</v>
      </c>
      <c r="M31" s="14">
        <v>0</v>
      </c>
      <c r="N31" s="14">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row>
    <row r="32" spans="1:47" x14ac:dyDescent="0.35">
      <c r="A32" s="14" t="s">
        <v>97</v>
      </c>
      <c r="B32" s="14">
        <v>40</v>
      </c>
      <c r="C32" s="14">
        <v>36</v>
      </c>
      <c r="D32" s="14">
        <v>40</v>
      </c>
      <c r="E32" s="14">
        <v>142</v>
      </c>
      <c r="F32" s="14">
        <v>347</v>
      </c>
      <c r="G32" s="14">
        <v>458</v>
      </c>
      <c r="H32" s="14">
        <v>488</v>
      </c>
      <c r="I32" s="14">
        <v>468</v>
      </c>
      <c r="J32" s="14">
        <v>499</v>
      </c>
      <c r="K32" s="14">
        <v>611.28</v>
      </c>
      <c r="L32" s="14">
        <v>606</v>
      </c>
      <c r="M32" s="14">
        <v>594</v>
      </c>
      <c r="N32" s="14">
        <v>604</v>
      </c>
      <c r="O32" s="14">
        <v>640</v>
      </c>
      <c r="P32" s="14">
        <v>645</v>
      </c>
      <c r="Q32" s="14">
        <v>677.27</v>
      </c>
      <c r="R32" s="14">
        <v>940.07</v>
      </c>
      <c r="S32" s="14">
        <v>940.03</v>
      </c>
      <c r="T32" s="14">
        <v>947.04</v>
      </c>
      <c r="U32" s="14">
        <v>954.87</v>
      </c>
      <c r="V32" s="14">
        <v>1225.8900000000001</v>
      </c>
      <c r="W32" s="14">
        <v>1234.44</v>
      </c>
      <c r="X32" s="14">
        <v>1243.1500000000001</v>
      </c>
      <c r="Y32" s="14">
        <v>1252.01</v>
      </c>
      <c r="Z32" s="14">
        <v>1261.1400000000001</v>
      </c>
      <c r="AA32" s="14">
        <v>1537.15</v>
      </c>
      <c r="AB32" s="14">
        <v>1550.71</v>
      </c>
      <c r="AC32" s="14">
        <v>1564.6</v>
      </c>
      <c r="AD32" s="14">
        <v>1578.8</v>
      </c>
      <c r="AE32" s="14">
        <v>1593.43</v>
      </c>
      <c r="AF32" s="14">
        <v>1608.3</v>
      </c>
      <c r="AG32" s="14">
        <v>1623.57</v>
      </c>
      <c r="AH32" s="14">
        <v>1639.24</v>
      </c>
      <c r="AI32" s="14">
        <v>1655.27</v>
      </c>
      <c r="AJ32" s="14">
        <v>1671.69</v>
      </c>
      <c r="AK32" s="14">
        <v>1688.44</v>
      </c>
      <c r="AL32" s="14">
        <v>1705.53</v>
      </c>
      <c r="AM32" s="14">
        <v>1723.03</v>
      </c>
      <c r="AN32" s="14">
        <v>1740.94</v>
      </c>
      <c r="AO32" s="14">
        <v>1759.22</v>
      </c>
      <c r="AP32" s="14">
        <v>1777.75</v>
      </c>
      <c r="AQ32" s="14">
        <v>1796.52</v>
      </c>
      <c r="AR32" s="14">
        <v>1815.57</v>
      </c>
      <c r="AS32" s="14">
        <v>1835.02</v>
      </c>
      <c r="AT32" s="14">
        <v>1854.7</v>
      </c>
      <c r="AU32" s="14">
        <v>1875.48</v>
      </c>
    </row>
    <row r="33" spans="1:47" x14ac:dyDescent="0.35">
      <c r="A33" s="14" t="s">
        <v>98</v>
      </c>
      <c r="B33" s="14">
        <v>0</v>
      </c>
      <c r="C33" s="14">
        <v>0</v>
      </c>
      <c r="D33" s="14">
        <v>0</v>
      </c>
      <c r="E33" s="14">
        <v>5</v>
      </c>
      <c r="F33" s="14">
        <v>5</v>
      </c>
      <c r="G33" s="14">
        <v>5</v>
      </c>
      <c r="H33" s="14">
        <v>5</v>
      </c>
      <c r="I33" s="14">
        <v>5</v>
      </c>
      <c r="J33" s="14">
        <v>5</v>
      </c>
      <c r="K33" s="14">
        <v>2.5</v>
      </c>
      <c r="L33" s="14">
        <v>3</v>
      </c>
      <c r="M33" s="14">
        <v>3</v>
      </c>
      <c r="N33" s="14">
        <v>2</v>
      </c>
      <c r="O33" s="14">
        <v>2</v>
      </c>
      <c r="P33" s="14">
        <v>3</v>
      </c>
      <c r="Q33" s="14">
        <v>3</v>
      </c>
      <c r="R33" s="14">
        <v>3</v>
      </c>
      <c r="S33" s="14">
        <v>3</v>
      </c>
      <c r="T33" s="14">
        <v>3</v>
      </c>
      <c r="U33" s="14">
        <v>3.53</v>
      </c>
      <c r="V33" s="14">
        <v>3.53</v>
      </c>
      <c r="W33" s="14">
        <v>3.53</v>
      </c>
      <c r="X33" s="14">
        <v>3.53</v>
      </c>
      <c r="Y33" s="14">
        <v>3.53</v>
      </c>
      <c r="Z33" s="14">
        <v>3.53</v>
      </c>
      <c r="AA33" s="14">
        <v>3.53</v>
      </c>
      <c r="AB33" s="14">
        <v>3.53</v>
      </c>
      <c r="AC33" s="14">
        <v>3.53</v>
      </c>
      <c r="AD33" s="14">
        <v>3.53</v>
      </c>
      <c r="AE33" s="14">
        <v>3.53</v>
      </c>
      <c r="AF33" s="14">
        <v>3.53</v>
      </c>
      <c r="AG33" s="14">
        <v>4.3099999999999996</v>
      </c>
      <c r="AH33" s="14">
        <v>4.3099999999999996</v>
      </c>
      <c r="AI33" s="14">
        <v>4.3099999999999996</v>
      </c>
      <c r="AJ33" s="14">
        <v>4.3099999999999996</v>
      </c>
      <c r="AK33" s="14">
        <v>5.19</v>
      </c>
      <c r="AL33" s="14">
        <v>5.19</v>
      </c>
      <c r="AM33" s="14">
        <v>5.19</v>
      </c>
      <c r="AN33" s="14">
        <v>5.19</v>
      </c>
      <c r="AO33" s="14">
        <v>5.19</v>
      </c>
      <c r="AP33" s="14">
        <v>5.19</v>
      </c>
      <c r="AQ33" s="14">
        <v>6.15</v>
      </c>
      <c r="AR33" s="14">
        <v>7.2</v>
      </c>
      <c r="AS33" s="14">
        <v>8.26</v>
      </c>
      <c r="AT33" s="14">
        <v>9.31</v>
      </c>
      <c r="AU33" s="14">
        <v>10.36</v>
      </c>
    </row>
    <row r="34" spans="1:47" x14ac:dyDescent="0.35">
      <c r="A34" s="14" t="s">
        <v>99</v>
      </c>
      <c r="B34" s="14">
        <v>0</v>
      </c>
      <c r="C34" s="14">
        <v>0</v>
      </c>
      <c r="D34" s="14">
        <v>0</v>
      </c>
      <c r="E34" s="14">
        <v>0</v>
      </c>
      <c r="F34" s="14">
        <v>0</v>
      </c>
      <c r="G34" s="14">
        <v>0</v>
      </c>
      <c r="H34" s="14">
        <v>0</v>
      </c>
      <c r="I34" s="14">
        <v>0</v>
      </c>
      <c r="J34" s="14">
        <v>0</v>
      </c>
      <c r="K34" s="14">
        <v>0</v>
      </c>
      <c r="L34" s="14">
        <v>0</v>
      </c>
      <c r="M34" s="14">
        <v>0</v>
      </c>
      <c r="N34" s="14">
        <v>0</v>
      </c>
      <c r="O34" s="14">
        <v>0</v>
      </c>
      <c r="P34" s="14">
        <v>0</v>
      </c>
      <c r="Q34" s="14">
        <v>0</v>
      </c>
      <c r="R34" s="14">
        <v>0</v>
      </c>
      <c r="S34" s="14">
        <v>3.64</v>
      </c>
      <c r="T34" s="14">
        <v>3.64</v>
      </c>
      <c r="U34" s="14">
        <v>7.89</v>
      </c>
      <c r="V34" s="14">
        <v>12.29</v>
      </c>
      <c r="W34" s="14">
        <v>16.79</v>
      </c>
      <c r="X34" s="14">
        <v>21.39</v>
      </c>
      <c r="Y34" s="14">
        <v>26.11</v>
      </c>
      <c r="Z34" s="14">
        <v>30.91</v>
      </c>
      <c r="AA34" s="14">
        <v>35.83</v>
      </c>
      <c r="AB34" s="14">
        <v>40.85</v>
      </c>
      <c r="AC34" s="14">
        <v>45.96</v>
      </c>
      <c r="AD34" s="14">
        <v>51.21</v>
      </c>
      <c r="AE34" s="14">
        <v>56.55</v>
      </c>
      <c r="AF34" s="14">
        <v>62.01</v>
      </c>
      <c r="AG34" s="14">
        <v>67.59</v>
      </c>
      <c r="AH34" s="14">
        <v>73.290000000000006</v>
      </c>
      <c r="AI34" s="14">
        <v>79.08</v>
      </c>
      <c r="AJ34" s="14">
        <v>84.99</v>
      </c>
      <c r="AK34" s="14">
        <v>91.02</v>
      </c>
      <c r="AL34" s="14">
        <v>97.14</v>
      </c>
      <c r="AM34" s="14">
        <v>103.38</v>
      </c>
      <c r="AN34" s="14">
        <v>109.74</v>
      </c>
      <c r="AO34" s="14">
        <v>116.16</v>
      </c>
      <c r="AP34" s="14">
        <v>122.6</v>
      </c>
      <c r="AQ34" s="14">
        <v>129.13999999999999</v>
      </c>
      <c r="AR34" s="14">
        <v>135.76</v>
      </c>
      <c r="AS34" s="14">
        <v>142.41</v>
      </c>
      <c r="AT34" s="14">
        <v>149.19</v>
      </c>
      <c r="AU34" s="14">
        <v>156.26</v>
      </c>
    </row>
    <row r="35" spans="1:47" x14ac:dyDescent="0.35">
      <c r="A35" s="14" t="s">
        <v>100</v>
      </c>
      <c r="B35" s="14">
        <v>0</v>
      </c>
      <c r="C35" s="14">
        <v>0</v>
      </c>
      <c r="D35" s="14">
        <v>0</v>
      </c>
      <c r="E35" s="14">
        <v>0</v>
      </c>
      <c r="F35" s="14">
        <v>0</v>
      </c>
      <c r="G35" s="14">
        <v>0</v>
      </c>
      <c r="H35" s="14">
        <v>0</v>
      </c>
      <c r="I35" s="14">
        <v>0</v>
      </c>
      <c r="J35" s="14">
        <v>0</v>
      </c>
      <c r="K35" s="14">
        <v>0</v>
      </c>
      <c r="L35" s="14">
        <v>0</v>
      </c>
      <c r="M35" s="14">
        <v>0</v>
      </c>
      <c r="N35" s="14">
        <v>0</v>
      </c>
      <c r="O35" s="14">
        <v>0</v>
      </c>
      <c r="P35" s="14">
        <v>0</v>
      </c>
      <c r="Q35" s="14">
        <v>0</v>
      </c>
      <c r="R35" s="14">
        <v>0</v>
      </c>
      <c r="S35" s="14">
        <v>0</v>
      </c>
      <c r="T35" s="14">
        <v>0</v>
      </c>
      <c r="U35" s="14">
        <v>0</v>
      </c>
      <c r="V35" s="14">
        <v>0</v>
      </c>
      <c r="W35" s="14">
        <v>0</v>
      </c>
      <c r="X35" s="14">
        <v>0</v>
      </c>
      <c r="Y35" s="14">
        <v>0</v>
      </c>
      <c r="Z35" s="14">
        <v>0</v>
      </c>
      <c r="AA35" s="14">
        <v>0</v>
      </c>
      <c r="AB35" s="14">
        <v>0</v>
      </c>
      <c r="AC35" s="14">
        <v>0</v>
      </c>
      <c r="AD35" s="14">
        <v>0</v>
      </c>
      <c r="AE35" s="14">
        <v>0</v>
      </c>
      <c r="AF35" s="14">
        <v>0</v>
      </c>
      <c r="AG35" s="14">
        <v>0</v>
      </c>
      <c r="AH35" s="14">
        <v>0</v>
      </c>
      <c r="AI35" s="14">
        <v>0</v>
      </c>
      <c r="AJ35" s="14">
        <v>0</v>
      </c>
      <c r="AK35" s="14">
        <v>0</v>
      </c>
      <c r="AL35" s="14">
        <v>0</v>
      </c>
      <c r="AM35" s="14">
        <v>0</v>
      </c>
      <c r="AN35" s="14">
        <v>0</v>
      </c>
      <c r="AO35" s="14">
        <v>0</v>
      </c>
      <c r="AP35" s="14">
        <v>0</v>
      </c>
      <c r="AQ35" s="14">
        <v>0</v>
      </c>
      <c r="AR35" s="14">
        <v>0</v>
      </c>
      <c r="AS35" s="14">
        <v>0</v>
      </c>
      <c r="AT35" s="14">
        <v>0</v>
      </c>
      <c r="AU35" s="14">
        <v>0</v>
      </c>
    </row>
    <row r="36" spans="1:47" x14ac:dyDescent="0.35">
      <c r="A36" s="14" t="s">
        <v>101</v>
      </c>
      <c r="B36" s="14">
        <v>0</v>
      </c>
      <c r="C36" s="14">
        <v>0</v>
      </c>
      <c r="D36" s="14">
        <v>0</v>
      </c>
      <c r="E36" s="14">
        <v>0</v>
      </c>
      <c r="F36" s="14">
        <v>0</v>
      </c>
      <c r="G36" s="14">
        <v>0</v>
      </c>
      <c r="H36" s="14">
        <v>0</v>
      </c>
      <c r="I36" s="14">
        <v>0</v>
      </c>
      <c r="J36" s="14">
        <v>0</v>
      </c>
      <c r="K36" s="14">
        <v>0</v>
      </c>
      <c r="L36" s="14">
        <v>0</v>
      </c>
      <c r="M36" s="14">
        <v>0</v>
      </c>
      <c r="N36" s="14">
        <v>0</v>
      </c>
      <c r="O36" s="14">
        <v>0</v>
      </c>
      <c r="P36" s="14">
        <v>0</v>
      </c>
      <c r="Q36" s="14">
        <v>0</v>
      </c>
      <c r="R36" s="14">
        <v>0</v>
      </c>
      <c r="S36" s="14">
        <v>0</v>
      </c>
      <c r="T36" s="14">
        <v>0</v>
      </c>
      <c r="U36" s="14">
        <v>0</v>
      </c>
      <c r="V36" s="14">
        <v>0</v>
      </c>
      <c r="W36" s="14">
        <v>0</v>
      </c>
      <c r="X36" s="14">
        <v>0</v>
      </c>
      <c r="Y36" s="14">
        <v>0</v>
      </c>
      <c r="Z36" s="14">
        <v>0</v>
      </c>
      <c r="AA36" s="14">
        <v>0</v>
      </c>
      <c r="AB36" s="14">
        <v>0</v>
      </c>
      <c r="AC36" s="14">
        <v>0</v>
      </c>
      <c r="AD36" s="14">
        <v>0</v>
      </c>
      <c r="AE36" s="14">
        <v>0</v>
      </c>
      <c r="AF36" s="14">
        <v>0</v>
      </c>
      <c r="AG36" s="14">
        <v>0</v>
      </c>
      <c r="AH36" s="14">
        <v>0</v>
      </c>
      <c r="AI36" s="14">
        <v>0</v>
      </c>
      <c r="AJ36" s="14">
        <v>0</v>
      </c>
      <c r="AK36" s="14">
        <v>0</v>
      </c>
      <c r="AL36" s="14">
        <v>0</v>
      </c>
      <c r="AM36" s="14">
        <v>0</v>
      </c>
      <c r="AN36" s="14">
        <v>0</v>
      </c>
      <c r="AO36" s="14">
        <v>0</v>
      </c>
      <c r="AP36" s="14">
        <v>0</v>
      </c>
      <c r="AQ36" s="14">
        <v>0</v>
      </c>
      <c r="AR36" s="14">
        <v>0</v>
      </c>
      <c r="AS36" s="14">
        <v>0</v>
      </c>
      <c r="AT36" s="14">
        <v>0</v>
      </c>
      <c r="AU36" s="14">
        <v>0</v>
      </c>
    </row>
    <row r="37" spans="1:47" x14ac:dyDescent="0.35">
      <c r="A37" s="14" t="s">
        <v>102</v>
      </c>
      <c r="B37" s="14">
        <v>0</v>
      </c>
      <c r="C37" s="14">
        <v>0</v>
      </c>
      <c r="D37" s="14">
        <v>0</v>
      </c>
      <c r="E37" s="14">
        <v>0</v>
      </c>
      <c r="F37" s="14">
        <v>0</v>
      </c>
      <c r="G37" s="14">
        <v>0</v>
      </c>
      <c r="H37" s="14">
        <v>0</v>
      </c>
      <c r="I37" s="14">
        <v>0</v>
      </c>
      <c r="J37" s="14">
        <v>0</v>
      </c>
      <c r="K37" s="14">
        <v>0</v>
      </c>
      <c r="L37" s="14">
        <v>0</v>
      </c>
      <c r="M37" s="14">
        <v>0</v>
      </c>
      <c r="N37" s="14">
        <v>0</v>
      </c>
      <c r="O37" s="14">
        <v>0</v>
      </c>
      <c r="P37" s="14">
        <v>0</v>
      </c>
      <c r="Q37" s="14">
        <v>0</v>
      </c>
      <c r="R37" s="14">
        <v>0</v>
      </c>
      <c r="S37" s="14">
        <v>0</v>
      </c>
      <c r="T37" s="14">
        <v>0</v>
      </c>
      <c r="U37" s="14">
        <v>0</v>
      </c>
      <c r="V37" s="14">
        <v>0</v>
      </c>
      <c r="W37" s="14">
        <v>0</v>
      </c>
      <c r="X37" s="14">
        <v>0</v>
      </c>
      <c r="Y37" s="14">
        <v>0</v>
      </c>
      <c r="Z37" s="14">
        <v>0</v>
      </c>
      <c r="AA37" s="14">
        <v>0</v>
      </c>
      <c r="AB37" s="14">
        <v>0</v>
      </c>
      <c r="AC37" s="14">
        <v>0</v>
      </c>
      <c r="AD37" s="14">
        <v>0</v>
      </c>
      <c r="AE37" s="14">
        <v>0</v>
      </c>
      <c r="AF37" s="14">
        <v>0</v>
      </c>
      <c r="AG37" s="14">
        <v>0</v>
      </c>
      <c r="AH37" s="14">
        <v>0</v>
      </c>
      <c r="AI37" s="14">
        <v>0</v>
      </c>
      <c r="AJ37" s="14">
        <v>0</v>
      </c>
      <c r="AK37" s="14">
        <v>0</v>
      </c>
      <c r="AL37" s="14">
        <v>0</v>
      </c>
      <c r="AM37" s="14">
        <v>0</v>
      </c>
      <c r="AN37" s="14">
        <v>0</v>
      </c>
      <c r="AO37" s="14">
        <v>0</v>
      </c>
      <c r="AP37" s="14">
        <v>0</v>
      </c>
      <c r="AQ37" s="14">
        <v>0</v>
      </c>
      <c r="AR37" s="14">
        <v>0</v>
      </c>
      <c r="AS37" s="14">
        <v>0</v>
      </c>
      <c r="AT37" s="14">
        <v>0</v>
      </c>
      <c r="AU37" s="14">
        <v>0</v>
      </c>
    </row>
    <row r="38" spans="1:47" x14ac:dyDescent="0.35">
      <c r="A38" s="14" t="s">
        <v>103</v>
      </c>
      <c r="B38" s="14">
        <v>0.88</v>
      </c>
      <c r="C38" s="14">
        <v>0.88</v>
      </c>
      <c r="D38" s="14">
        <v>0.88</v>
      </c>
      <c r="E38" s="14">
        <v>0.48</v>
      </c>
      <c r="F38" s="14">
        <v>2.72</v>
      </c>
      <c r="G38" s="14">
        <v>0</v>
      </c>
      <c r="H38" s="14">
        <v>0</v>
      </c>
      <c r="I38" s="14">
        <v>8.16</v>
      </c>
      <c r="J38" s="14">
        <v>2.17</v>
      </c>
      <c r="K38" s="14">
        <v>5.8</v>
      </c>
      <c r="L38" s="14">
        <v>7</v>
      </c>
      <c r="M38" s="14">
        <v>7</v>
      </c>
      <c r="N38" s="14">
        <v>7</v>
      </c>
      <c r="O38" s="14">
        <v>6</v>
      </c>
      <c r="P38" s="14">
        <v>3</v>
      </c>
      <c r="Q38" s="14">
        <v>48.27</v>
      </c>
      <c r="R38" s="14">
        <v>48.27</v>
      </c>
      <c r="S38" s="14">
        <v>48.37</v>
      </c>
      <c r="T38" s="14">
        <v>76.540000000000006</v>
      </c>
      <c r="U38" s="14">
        <v>58.88</v>
      </c>
      <c r="V38" s="14">
        <v>58.88</v>
      </c>
      <c r="W38" s="14">
        <v>58.88</v>
      </c>
      <c r="X38" s="14">
        <v>18.79</v>
      </c>
      <c r="Y38" s="14">
        <v>53.58</v>
      </c>
      <c r="Z38" s="14">
        <v>57.15</v>
      </c>
      <c r="AA38" s="14">
        <v>58.14</v>
      </c>
      <c r="AB38" s="14">
        <v>76.540000000000006</v>
      </c>
      <c r="AC38" s="14">
        <v>58.88</v>
      </c>
      <c r="AD38" s="14">
        <v>129.63999999999999</v>
      </c>
      <c r="AE38" s="14">
        <v>127.58</v>
      </c>
      <c r="AF38" s="14">
        <v>142.01</v>
      </c>
      <c r="AG38" s="14">
        <v>6.42</v>
      </c>
      <c r="AH38" s="14">
        <v>124.34</v>
      </c>
      <c r="AI38" s="14">
        <v>124.34</v>
      </c>
      <c r="AJ38" s="14">
        <v>124.34</v>
      </c>
      <c r="AK38" s="14">
        <v>124.34</v>
      </c>
      <c r="AL38" s="14">
        <v>840.15</v>
      </c>
      <c r="AM38" s="14">
        <v>604.39</v>
      </c>
      <c r="AN38" s="14">
        <v>668.4</v>
      </c>
      <c r="AO38" s="14">
        <v>237.14</v>
      </c>
      <c r="AP38" s="14">
        <v>237.14</v>
      </c>
      <c r="AQ38" s="14">
        <v>235.34</v>
      </c>
      <c r="AR38" s="14">
        <v>237.14</v>
      </c>
      <c r="AS38" s="14">
        <v>237.14</v>
      </c>
      <c r="AT38" s="14">
        <v>237.14</v>
      </c>
      <c r="AU38" s="14">
        <v>237.14</v>
      </c>
    </row>
    <row r="40" spans="1:47" ht="18.5" x14ac:dyDescent="0.45">
      <c r="A40" s="15" t="s">
        <v>106</v>
      </c>
    </row>
    <row r="41" spans="1:47" x14ac:dyDescent="0.35">
      <c r="A41" s="14" t="s">
        <v>49</v>
      </c>
      <c r="B41" s="14" t="s">
        <v>50</v>
      </c>
      <c r="C41" s="14" t="s">
        <v>51</v>
      </c>
      <c r="D41" s="14" t="s">
        <v>52</v>
      </c>
      <c r="E41" s="14" t="s">
        <v>53</v>
      </c>
      <c r="F41" s="14" t="s">
        <v>54</v>
      </c>
      <c r="G41" s="14" t="s">
        <v>55</v>
      </c>
      <c r="H41" s="14" t="s">
        <v>56</v>
      </c>
      <c r="I41" s="14" t="s">
        <v>57</v>
      </c>
      <c r="J41" s="14" t="s">
        <v>58</v>
      </c>
      <c r="K41" s="14" t="s">
        <v>59</v>
      </c>
      <c r="L41" s="14" t="s">
        <v>60</v>
      </c>
      <c r="M41" s="14" t="s">
        <v>61</v>
      </c>
      <c r="N41" s="14" t="s">
        <v>62</v>
      </c>
      <c r="O41" s="14" t="s">
        <v>63</v>
      </c>
      <c r="P41" s="14" t="s">
        <v>64</v>
      </c>
      <c r="Q41" s="14" t="s">
        <v>65</v>
      </c>
      <c r="R41" s="14" t="s">
        <v>66</v>
      </c>
      <c r="S41" s="14" t="s">
        <v>67</v>
      </c>
      <c r="T41" s="14" t="s">
        <v>68</v>
      </c>
      <c r="U41" s="14" t="s">
        <v>69</v>
      </c>
      <c r="V41" s="14" t="s">
        <v>70</v>
      </c>
      <c r="W41" s="14" t="s">
        <v>71</v>
      </c>
      <c r="X41" s="14" t="s">
        <v>72</v>
      </c>
      <c r="Y41" s="14" t="s">
        <v>73</v>
      </c>
      <c r="Z41" s="14" t="s">
        <v>74</v>
      </c>
      <c r="AA41" s="14" t="s">
        <v>75</v>
      </c>
      <c r="AB41" s="14" t="s">
        <v>76</v>
      </c>
      <c r="AC41" s="14" t="s">
        <v>77</v>
      </c>
      <c r="AD41" s="14" t="s">
        <v>78</v>
      </c>
      <c r="AE41" s="14" t="s">
        <v>79</v>
      </c>
      <c r="AF41" s="14" t="s">
        <v>80</v>
      </c>
      <c r="AG41" s="14" t="s">
        <v>81</v>
      </c>
      <c r="AH41" s="14" t="s">
        <v>82</v>
      </c>
      <c r="AI41" s="14" t="s">
        <v>83</v>
      </c>
      <c r="AJ41" s="14" t="s">
        <v>84</v>
      </c>
      <c r="AK41" s="14" t="s">
        <v>85</v>
      </c>
      <c r="AL41" s="14" t="s">
        <v>86</v>
      </c>
      <c r="AM41" s="14" t="s">
        <v>87</v>
      </c>
      <c r="AN41" s="14" t="s">
        <v>88</v>
      </c>
      <c r="AO41" s="14" t="s">
        <v>89</v>
      </c>
      <c r="AP41" s="14" t="s">
        <v>90</v>
      </c>
      <c r="AQ41" s="14" t="s">
        <v>91</v>
      </c>
      <c r="AR41" s="14" t="s">
        <v>92</v>
      </c>
      <c r="AS41" s="14" t="s">
        <v>93</v>
      </c>
      <c r="AT41" s="14" t="s">
        <v>94</v>
      </c>
      <c r="AU41" s="14" t="s">
        <v>95</v>
      </c>
    </row>
    <row r="42" spans="1:47" x14ac:dyDescent="0.35">
      <c r="A42" s="14" t="s">
        <v>96</v>
      </c>
      <c r="B42" s="14">
        <v>926.06</v>
      </c>
      <c r="C42" s="14">
        <v>926.06</v>
      </c>
      <c r="D42" s="14">
        <v>926.06</v>
      </c>
      <c r="E42" s="14">
        <v>1096.6600000000001</v>
      </c>
      <c r="F42" s="14">
        <v>1074.1400000000001</v>
      </c>
      <c r="G42" s="14">
        <v>1007.81</v>
      </c>
      <c r="H42" s="14">
        <v>1112.47</v>
      </c>
      <c r="I42" s="14">
        <v>851.5</v>
      </c>
      <c r="J42" s="14">
        <v>1005.76</v>
      </c>
      <c r="K42" s="14">
        <v>1128.69</v>
      </c>
      <c r="L42" s="14">
        <v>979.2</v>
      </c>
      <c r="M42" s="14">
        <v>779.28</v>
      </c>
      <c r="N42" s="14">
        <v>824.89</v>
      </c>
      <c r="O42" s="14">
        <v>910.29</v>
      </c>
      <c r="P42" s="14">
        <v>1001.52</v>
      </c>
      <c r="Q42" s="14">
        <v>1001.5</v>
      </c>
      <c r="R42" s="14">
        <v>1001.53</v>
      </c>
      <c r="S42" s="14">
        <v>1001.5</v>
      </c>
      <c r="T42" s="14">
        <v>1001.53</v>
      </c>
      <c r="U42" s="14">
        <v>1001.52</v>
      </c>
      <c r="V42" s="14">
        <v>1001.51</v>
      </c>
      <c r="W42" s="14">
        <v>1001.51</v>
      </c>
      <c r="X42" s="14">
        <v>1001.51</v>
      </c>
      <c r="Y42" s="14">
        <v>1001.52</v>
      </c>
      <c r="Z42" s="14">
        <v>1001.52</v>
      </c>
      <c r="AA42" s="14">
        <v>1001.51</v>
      </c>
      <c r="AB42" s="14">
        <v>1001.53</v>
      </c>
      <c r="AC42" s="14">
        <v>1001.51</v>
      </c>
      <c r="AD42" s="14">
        <v>1001.52</v>
      </c>
      <c r="AE42" s="14">
        <v>1055.22</v>
      </c>
      <c r="AF42" s="14">
        <v>1055.22</v>
      </c>
      <c r="AG42" s="14">
        <v>1114.53</v>
      </c>
      <c r="AH42" s="14">
        <v>1114.52</v>
      </c>
      <c r="AI42" s="14">
        <v>1114.53</v>
      </c>
      <c r="AJ42" s="14">
        <v>1114.52</v>
      </c>
      <c r="AK42" s="14">
        <v>1172.24</v>
      </c>
      <c r="AL42" s="14">
        <v>1172.26</v>
      </c>
      <c r="AM42" s="14">
        <v>1172.25</v>
      </c>
      <c r="AN42" s="14">
        <v>1172.25</v>
      </c>
      <c r="AO42" s="14">
        <v>1236.46</v>
      </c>
      <c r="AP42" s="14">
        <v>1300.93</v>
      </c>
      <c r="AQ42" s="14">
        <v>1365.15</v>
      </c>
      <c r="AR42" s="14">
        <v>1428.04</v>
      </c>
      <c r="AS42" s="14">
        <v>1484.63</v>
      </c>
      <c r="AT42" s="14">
        <v>1535.53</v>
      </c>
      <c r="AU42" s="14">
        <v>1535.53</v>
      </c>
    </row>
    <row r="43" spans="1:47" x14ac:dyDescent="0.35">
      <c r="A43" s="14" t="s">
        <v>97</v>
      </c>
      <c r="B43" s="14">
        <v>85</v>
      </c>
      <c r="C43" s="14">
        <v>110</v>
      </c>
      <c r="D43" s="14">
        <v>157</v>
      </c>
      <c r="E43" s="14">
        <v>149</v>
      </c>
      <c r="F43" s="14">
        <v>154</v>
      </c>
      <c r="G43" s="14">
        <v>387</v>
      </c>
      <c r="H43" s="14">
        <v>664.19</v>
      </c>
      <c r="I43" s="14">
        <v>800</v>
      </c>
      <c r="J43" s="14">
        <v>765</v>
      </c>
      <c r="K43" s="14">
        <v>748.68</v>
      </c>
      <c r="L43" s="14">
        <v>803.57</v>
      </c>
      <c r="M43" s="14">
        <v>999</v>
      </c>
      <c r="N43" s="14">
        <v>1309</v>
      </c>
      <c r="O43" s="14">
        <v>1153</v>
      </c>
      <c r="P43" s="14">
        <v>1057</v>
      </c>
      <c r="Q43" s="14">
        <v>1056.93</v>
      </c>
      <c r="R43" s="14">
        <v>1056.95</v>
      </c>
      <c r="S43" s="14">
        <v>1056.93</v>
      </c>
      <c r="T43" s="14">
        <v>1099.03</v>
      </c>
      <c r="U43" s="14">
        <v>1099.03</v>
      </c>
      <c r="V43" s="14">
        <v>1145.42</v>
      </c>
      <c r="W43" s="14">
        <v>1192.74</v>
      </c>
      <c r="X43" s="14">
        <v>1240.44</v>
      </c>
      <c r="Y43" s="14">
        <v>1288.9100000000001</v>
      </c>
      <c r="Z43" s="14">
        <v>1338.38</v>
      </c>
      <c r="AA43" s="14">
        <v>1417.42</v>
      </c>
      <c r="AB43" s="14">
        <v>1497.66</v>
      </c>
      <c r="AC43" s="14">
        <v>1579.14</v>
      </c>
      <c r="AD43" s="14">
        <v>1662.04</v>
      </c>
      <c r="AE43" s="14">
        <v>1746.35</v>
      </c>
      <c r="AF43" s="14">
        <v>1831.79</v>
      </c>
      <c r="AG43" s="14">
        <v>1919.03</v>
      </c>
      <c r="AH43" s="14">
        <v>2007.76</v>
      </c>
      <c r="AI43" s="14">
        <v>2098.09</v>
      </c>
      <c r="AJ43" s="14">
        <v>2189.5300000000002</v>
      </c>
      <c r="AK43" s="14">
        <v>2282.42</v>
      </c>
      <c r="AL43" s="14">
        <v>2376.54</v>
      </c>
      <c r="AM43" s="14">
        <v>2471.7800000000002</v>
      </c>
      <c r="AN43" s="14">
        <v>2567.92</v>
      </c>
      <c r="AO43" s="14">
        <v>2732.1</v>
      </c>
      <c r="AP43" s="14">
        <v>2897.83</v>
      </c>
      <c r="AQ43" s="14">
        <v>3067.64</v>
      </c>
      <c r="AR43" s="14">
        <v>3238.37</v>
      </c>
      <c r="AS43" s="14">
        <v>3410.14</v>
      </c>
      <c r="AT43" s="14">
        <v>3582.98</v>
      </c>
      <c r="AU43" s="14">
        <v>3759.08</v>
      </c>
    </row>
    <row r="44" spans="1:47" x14ac:dyDescent="0.35">
      <c r="A44" s="14" t="s">
        <v>98</v>
      </c>
      <c r="B44" s="14">
        <v>318</v>
      </c>
      <c r="C44" s="14">
        <v>318</v>
      </c>
      <c r="D44" s="14">
        <v>318</v>
      </c>
      <c r="E44" s="14">
        <v>322</v>
      </c>
      <c r="F44" s="14">
        <v>245</v>
      </c>
      <c r="G44" s="14">
        <v>378</v>
      </c>
      <c r="H44" s="14">
        <v>363</v>
      </c>
      <c r="I44" s="14">
        <v>387</v>
      </c>
      <c r="J44" s="14">
        <v>331</v>
      </c>
      <c r="K44" s="14">
        <v>253.9</v>
      </c>
      <c r="L44" s="14">
        <v>427</v>
      </c>
      <c r="M44" s="14">
        <v>395</v>
      </c>
      <c r="N44" s="14">
        <v>288</v>
      </c>
      <c r="O44" s="14">
        <v>487</v>
      </c>
      <c r="P44" s="14">
        <v>314</v>
      </c>
      <c r="Q44" s="14">
        <v>107.1</v>
      </c>
      <c r="R44" s="14">
        <v>126.51</v>
      </c>
      <c r="S44" s="14">
        <v>137.33000000000001</v>
      </c>
      <c r="T44" s="14">
        <v>140.46</v>
      </c>
      <c r="U44" s="14">
        <v>140.46</v>
      </c>
      <c r="V44" s="14">
        <v>132.81</v>
      </c>
      <c r="W44" s="14">
        <v>204.82</v>
      </c>
      <c r="X44" s="14">
        <v>202.1</v>
      </c>
      <c r="Y44" s="14">
        <v>203.78</v>
      </c>
      <c r="Z44" s="14">
        <v>204.14</v>
      </c>
      <c r="AA44" s="14">
        <v>204.03</v>
      </c>
      <c r="AB44" s="14">
        <v>204.1</v>
      </c>
      <c r="AC44" s="14">
        <v>172.39</v>
      </c>
      <c r="AD44" s="14">
        <v>172.87</v>
      </c>
      <c r="AE44" s="14">
        <v>172.2</v>
      </c>
      <c r="AF44" s="14">
        <v>177.51</v>
      </c>
      <c r="AG44" s="14">
        <v>176.04</v>
      </c>
      <c r="AH44" s="14">
        <v>174.33</v>
      </c>
      <c r="AI44" s="14">
        <v>173.27</v>
      </c>
      <c r="AJ44" s="14">
        <v>174.35</v>
      </c>
      <c r="AK44" s="14">
        <v>172.02</v>
      </c>
      <c r="AL44" s="14">
        <v>181.13</v>
      </c>
      <c r="AM44" s="14">
        <v>178.24</v>
      </c>
      <c r="AN44" s="14">
        <v>212.23</v>
      </c>
      <c r="AO44" s="14">
        <v>212.23</v>
      </c>
      <c r="AP44" s="14">
        <v>212.23</v>
      </c>
      <c r="AQ44" s="14">
        <v>213.3</v>
      </c>
      <c r="AR44" s="14">
        <v>159.09</v>
      </c>
      <c r="AS44" s="14">
        <v>155.04</v>
      </c>
      <c r="AT44" s="14">
        <v>214.87</v>
      </c>
      <c r="AU44" s="14">
        <v>216.03</v>
      </c>
    </row>
    <row r="45" spans="1:47" x14ac:dyDescent="0.35">
      <c r="A45" s="14" t="s">
        <v>99</v>
      </c>
      <c r="B45" s="14">
        <v>0</v>
      </c>
      <c r="C45" s="14">
        <v>0</v>
      </c>
      <c r="D45" s="14">
        <v>0</v>
      </c>
      <c r="E45" s="14">
        <v>0</v>
      </c>
      <c r="F45" s="14">
        <v>0</v>
      </c>
      <c r="G45" s="14">
        <v>0</v>
      </c>
      <c r="H45" s="14">
        <v>0</v>
      </c>
      <c r="I45" s="14">
        <v>0</v>
      </c>
      <c r="J45" s="14">
        <v>0</v>
      </c>
      <c r="K45" s="14">
        <v>0</v>
      </c>
      <c r="L45" s="14">
        <v>0</v>
      </c>
      <c r="M45" s="14">
        <v>0</v>
      </c>
      <c r="N45" s="14">
        <v>0</v>
      </c>
      <c r="O45" s="14">
        <v>0</v>
      </c>
      <c r="P45" s="14">
        <v>0</v>
      </c>
      <c r="Q45" s="14">
        <v>0</v>
      </c>
      <c r="R45" s="14">
        <v>0</v>
      </c>
      <c r="S45" s="14">
        <v>0</v>
      </c>
      <c r="T45" s="14">
        <v>0</v>
      </c>
      <c r="U45" s="14">
        <v>0</v>
      </c>
      <c r="V45" s="14">
        <v>0</v>
      </c>
      <c r="W45" s="14">
        <v>18.13</v>
      </c>
      <c r="X45" s="14">
        <v>36.270000000000003</v>
      </c>
      <c r="Y45" s="14">
        <v>36.270000000000003</v>
      </c>
      <c r="Z45" s="14">
        <v>54.4</v>
      </c>
      <c r="AA45" s="14">
        <v>72.53</v>
      </c>
      <c r="AB45" s="14">
        <v>90.67</v>
      </c>
      <c r="AC45" s="14">
        <v>108.8</v>
      </c>
      <c r="AD45" s="14">
        <v>126.93</v>
      </c>
      <c r="AE45" s="14">
        <v>145.07</v>
      </c>
      <c r="AF45" s="14">
        <v>145.07</v>
      </c>
      <c r="AG45" s="14">
        <v>163.19999999999999</v>
      </c>
      <c r="AH45" s="14">
        <v>181.33</v>
      </c>
      <c r="AI45" s="14">
        <v>199.47</v>
      </c>
      <c r="AJ45" s="14">
        <v>217.6</v>
      </c>
      <c r="AK45" s="14">
        <v>235.73</v>
      </c>
      <c r="AL45" s="14">
        <v>253.87</v>
      </c>
      <c r="AM45" s="14">
        <v>272</v>
      </c>
      <c r="AN45" s="14">
        <v>290.13</v>
      </c>
      <c r="AO45" s="14">
        <v>308.26</v>
      </c>
      <c r="AP45" s="14">
        <v>326.39999999999998</v>
      </c>
      <c r="AQ45" s="14">
        <v>344.53</v>
      </c>
      <c r="AR45" s="14">
        <v>362.66</v>
      </c>
      <c r="AS45" s="14">
        <v>380.8</v>
      </c>
      <c r="AT45" s="14">
        <v>398.93</v>
      </c>
      <c r="AU45" s="14">
        <v>417.06</v>
      </c>
    </row>
    <row r="46" spans="1:47" x14ac:dyDescent="0.35">
      <c r="A46" s="14" t="s">
        <v>100</v>
      </c>
      <c r="B46" s="14">
        <v>0</v>
      </c>
      <c r="C46" s="14">
        <v>0</v>
      </c>
      <c r="D46" s="14">
        <v>0</v>
      </c>
      <c r="E46" s="14">
        <v>0</v>
      </c>
      <c r="F46" s="14">
        <v>0</v>
      </c>
      <c r="G46" s="14">
        <v>0</v>
      </c>
      <c r="H46" s="14">
        <v>0</v>
      </c>
      <c r="I46" s="14">
        <v>0</v>
      </c>
      <c r="J46" s="14">
        <v>0</v>
      </c>
      <c r="K46" s="14">
        <v>0</v>
      </c>
      <c r="L46" s="14">
        <v>0</v>
      </c>
      <c r="M46" s="14">
        <v>0</v>
      </c>
      <c r="N46" s="14">
        <v>0</v>
      </c>
      <c r="O46" s="14">
        <v>0</v>
      </c>
      <c r="P46" s="14">
        <v>0</v>
      </c>
      <c r="Q46" s="14">
        <v>0</v>
      </c>
      <c r="R46" s="14">
        <v>0</v>
      </c>
      <c r="S46" s="14">
        <v>0</v>
      </c>
      <c r="T46" s="14">
        <v>0</v>
      </c>
      <c r="U46" s="14">
        <v>0</v>
      </c>
      <c r="V46" s="14">
        <v>0</v>
      </c>
      <c r="W46" s="14">
        <v>0</v>
      </c>
      <c r="X46" s="14">
        <v>0</v>
      </c>
      <c r="Y46" s="14">
        <v>0</v>
      </c>
      <c r="Z46" s="14">
        <v>0</v>
      </c>
      <c r="AA46" s="14">
        <v>0</v>
      </c>
      <c r="AB46" s="14">
        <v>0</v>
      </c>
      <c r="AC46" s="14">
        <v>0</v>
      </c>
      <c r="AD46" s="14">
        <v>0</v>
      </c>
      <c r="AE46" s="14">
        <v>0</v>
      </c>
      <c r="AF46" s="14">
        <v>0</v>
      </c>
      <c r="AG46" s="14">
        <v>0</v>
      </c>
      <c r="AH46" s="14">
        <v>0</v>
      </c>
      <c r="AI46" s="14">
        <v>0</v>
      </c>
      <c r="AJ46" s="14">
        <v>0</v>
      </c>
      <c r="AK46" s="14">
        <v>0</v>
      </c>
      <c r="AL46" s="14">
        <v>0</v>
      </c>
      <c r="AM46" s="14">
        <v>0</v>
      </c>
      <c r="AN46" s="14">
        <v>0</v>
      </c>
      <c r="AO46" s="14">
        <v>0</v>
      </c>
      <c r="AP46" s="14">
        <v>0</v>
      </c>
      <c r="AQ46" s="14">
        <v>0</v>
      </c>
      <c r="AR46" s="14">
        <v>0</v>
      </c>
      <c r="AS46" s="14">
        <v>0</v>
      </c>
      <c r="AT46" s="14">
        <v>0</v>
      </c>
      <c r="AU46" s="14">
        <v>0</v>
      </c>
    </row>
    <row r="47" spans="1:47" x14ac:dyDescent="0.35">
      <c r="A47" s="14" t="s">
        <v>101</v>
      </c>
      <c r="B47" s="14">
        <v>8374.98</v>
      </c>
      <c r="C47" s="14">
        <v>8119.94</v>
      </c>
      <c r="D47" s="14">
        <v>8768.6299999999992</v>
      </c>
      <c r="E47" s="14">
        <v>8765.9699999999993</v>
      </c>
      <c r="F47" s="14">
        <v>7688.15</v>
      </c>
      <c r="G47" s="14">
        <v>7492.97</v>
      </c>
      <c r="H47" s="14">
        <v>6494.95</v>
      </c>
      <c r="I47" s="14">
        <v>6173.75</v>
      </c>
      <c r="J47" s="14">
        <v>6848.48</v>
      </c>
      <c r="K47" s="14">
        <v>5521.82</v>
      </c>
      <c r="L47" s="14">
        <v>4854.08</v>
      </c>
      <c r="M47" s="14">
        <v>4812.21</v>
      </c>
      <c r="N47" s="14">
        <v>4829.16</v>
      </c>
      <c r="O47" s="14">
        <v>4959.76</v>
      </c>
      <c r="P47" s="14">
        <v>4972.72</v>
      </c>
      <c r="Q47" s="14">
        <v>4454.2700000000004</v>
      </c>
      <c r="R47" s="14">
        <v>4431.5</v>
      </c>
      <c r="S47" s="14">
        <v>4909.3999999999996</v>
      </c>
      <c r="T47" s="14">
        <v>5046.07</v>
      </c>
      <c r="U47" s="14">
        <v>5178.1899999999996</v>
      </c>
      <c r="V47" s="14">
        <v>4583.8999999999996</v>
      </c>
      <c r="W47" s="14">
        <v>4612.6000000000004</v>
      </c>
      <c r="X47" s="14">
        <v>4538.9399999999996</v>
      </c>
      <c r="Y47" s="14">
        <v>4570.6400000000003</v>
      </c>
      <c r="Z47" s="14">
        <v>4585.08</v>
      </c>
      <c r="AA47" s="14">
        <v>4580.59</v>
      </c>
      <c r="AB47" s="14">
        <v>4583.47</v>
      </c>
      <c r="AC47" s="14">
        <v>3505.46</v>
      </c>
      <c r="AD47" s="14">
        <v>3525.19</v>
      </c>
      <c r="AE47" s="14">
        <v>3498.07</v>
      </c>
      <c r="AF47" s="14">
        <v>3158.62</v>
      </c>
      <c r="AG47" s="14">
        <v>3107.71</v>
      </c>
      <c r="AH47" s="14">
        <v>3015.86</v>
      </c>
      <c r="AI47" s="14">
        <v>2978.9</v>
      </c>
      <c r="AJ47" s="14">
        <v>2526.94</v>
      </c>
      <c r="AK47" s="14">
        <v>2459.04</v>
      </c>
      <c r="AL47" s="14">
        <v>2115.6799999999998</v>
      </c>
      <c r="AM47" s="14">
        <v>2048.37</v>
      </c>
      <c r="AN47" s="14">
        <v>1951.18</v>
      </c>
      <c r="AO47" s="14">
        <v>1788.88</v>
      </c>
      <c r="AP47" s="14">
        <v>1666.19</v>
      </c>
      <c r="AQ47" s="14">
        <v>1528.46</v>
      </c>
      <c r="AR47" s="14">
        <v>1624.83</v>
      </c>
      <c r="AS47" s="14">
        <v>1531.7</v>
      </c>
      <c r="AT47" s="14">
        <v>1395.41</v>
      </c>
      <c r="AU47" s="14">
        <v>1333.13</v>
      </c>
    </row>
    <row r="48" spans="1:47" x14ac:dyDescent="0.35">
      <c r="A48" s="14" t="s">
        <v>102</v>
      </c>
      <c r="B48" s="14">
        <v>165.12</v>
      </c>
      <c r="C48" s="14">
        <v>354.87</v>
      </c>
      <c r="D48" s="14">
        <v>804.62</v>
      </c>
      <c r="E48" s="14">
        <v>1158.9100000000001</v>
      </c>
      <c r="F48" s="14">
        <v>1489.51</v>
      </c>
      <c r="G48" s="14">
        <v>2111.4</v>
      </c>
      <c r="H48" s="14">
        <v>2260.7800000000002</v>
      </c>
      <c r="I48" s="14">
        <v>2103.87</v>
      </c>
      <c r="J48" s="14">
        <v>1291.8499999999999</v>
      </c>
      <c r="K48" s="14">
        <v>1363.72</v>
      </c>
      <c r="L48" s="14">
        <v>2630.25</v>
      </c>
      <c r="M48" s="14">
        <v>2462.5700000000002</v>
      </c>
      <c r="N48" s="14">
        <v>2564.71</v>
      </c>
      <c r="O48" s="14">
        <v>2328.5700000000002</v>
      </c>
      <c r="P48" s="14">
        <v>2106.4899999999998</v>
      </c>
      <c r="Q48" s="14">
        <v>575.44000000000005</v>
      </c>
      <c r="R48" s="14">
        <v>666.79</v>
      </c>
      <c r="S48" s="14">
        <v>712.38</v>
      </c>
      <c r="T48" s="14">
        <v>719.63</v>
      </c>
      <c r="U48" s="14">
        <v>719.63</v>
      </c>
      <c r="V48" s="14">
        <v>1529.08</v>
      </c>
      <c r="W48" s="14">
        <v>1533.05</v>
      </c>
      <c r="X48" s="14">
        <v>1533.05</v>
      </c>
      <c r="Y48" s="14">
        <v>1533.05</v>
      </c>
      <c r="Z48" s="14">
        <v>1533.05</v>
      </c>
      <c r="AA48" s="14">
        <v>1533.05</v>
      </c>
      <c r="AB48" s="14">
        <v>1533.05</v>
      </c>
      <c r="AC48" s="14">
        <v>2946.2</v>
      </c>
      <c r="AD48" s="14">
        <v>2938.41</v>
      </c>
      <c r="AE48" s="14">
        <v>2904.65</v>
      </c>
      <c r="AF48" s="14">
        <v>3089.69</v>
      </c>
      <c r="AG48" s="14">
        <v>3044.04</v>
      </c>
      <c r="AH48" s="14">
        <v>3055.43</v>
      </c>
      <c r="AI48" s="14">
        <v>3023.42</v>
      </c>
      <c r="AJ48" s="14">
        <v>3274.83</v>
      </c>
      <c r="AK48" s="14">
        <v>3208.67</v>
      </c>
      <c r="AL48" s="14">
        <v>3196.95</v>
      </c>
      <c r="AM48" s="14">
        <v>3147.52</v>
      </c>
      <c r="AN48" s="14">
        <v>3104.98</v>
      </c>
      <c r="AO48" s="14">
        <v>3031.65</v>
      </c>
      <c r="AP48" s="14">
        <v>2931.58</v>
      </c>
      <c r="AQ48" s="14">
        <v>2843.22</v>
      </c>
      <c r="AR48" s="14">
        <v>2626.11</v>
      </c>
      <c r="AS48" s="14">
        <v>2561.44</v>
      </c>
      <c r="AT48" s="14">
        <v>2543.17</v>
      </c>
      <c r="AU48" s="14">
        <v>2534.27</v>
      </c>
    </row>
    <row r="49" spans="1:47" x14ac:dyDescent="0.35">
      <c r="A49" s="14" t="s">
        <v>103</v>
      </c>
      <c r="B49" s="14">
        <v>1911.5</v>
      </c>
      <c r="C49" s="14">
        <v>1624.09</v>
      </c>
      <c r="D49" s="14">
        <v>1586.95</v>
      </c>
      <c r="E49" s="14">
        <v>708.16</v>
      </c>
      <c r="F49" s="14">
        <v>1014.59</v>
      </c>
      <c r="G49" s="14">
        <v>563.73</v>
      </c>
      <c r="H49" s="14">
        <v>693.24</v>
      </c>
      <c r="I49" s="14">
        <v>762.46</v>
      </c>
      <c r="J49" s="14">
        <v>512.59</v>
      </c>
      <c r="K49" s="14">
        <v>1608.56</v>
      </c>
      <c r="L49" s="14">
        <v>491.61</v>
      </c>
      <c r="M49" s="14">
        <v>348.22</v>
      </c>
      <c r="N49" s="14">
        <v>247.13</v>
      </c>
      <c r="O49" s="14">
        <v>309.67</v>
      </c>
      <c r="P49" s="14">
        <v>207.79</v>
      </c>
      <c r="Q49" s="14">
        <v>24.43</v>
      </c>
      <c r="R49" s="14">
        <v>53.21</v>
      </c>
      <c r="S49" s="14">
        <v>88.54</v>
      </c>
      <c r="T49" s="14">
        <v>156.56</v>
      </c>
      <c r="U49" s="14">
        <v>103.05</v>
      </c>
      <c r="V49" s="14">
        <v>125.22</v>
      </c>
      <c r="W49" s="14">
        <v>149.88</v>
      </c>
      <c r="X49" s="14">
        <v>249.53</v>
      </c>
      <c r="Y49" s="14">
        <v>272.32</v>
      </c>
      <c r="Z49" s="14">
        <v>276.07</v>
      </c>
      <c r="AA49" s="14">
        <v>276.16000000000003</v>
      </c>
      <c r="AB49" s="14">
        <v>277.14</v>
      </c>
      <c r="AC49" s="14">
        <v>98.77</v>
      </c>
      <c r="AD49" s="14">
        <v>124.85</v>
      </c>
      <c r="AE49" s="14">
        <v>130.41</v>
      </c>
      <c r="AF49" s="14">
        <v>240.49</v>
      </c>
      <c r="AG49" s="14">
        <v>233.71</v>
      </c>
      <c r="AH49" s="14">
        <v>247.83</v>
      </c>
      <c r="AI49" s="14">
        <v>244.18</v>
      </c>
      <c r="AJ49" s="14">
        <v>258.91000000000003</v>
      </c>
      <c r="AK49" s="14">
        <v>251.2</v>
      </c>
      <c r="AL49" s="14">
        <v>284.43</v>
      </c>
      <c r="AM49" s="14">
        <v>270.04000000000002</v>
      </c>
      <c r="AN49" s="14">
        <v>267.5</v>
      </c>
      <c r="AO49" s="14">
        <v>262.60000000000002</v>
      </c>
      <c r="AP49" s="14">
        <v>252.55</v>
      </c>
      <c r="AQ49" s="14">
        <v>243.51</v>
      </c>
      <c r="AR49" s="14">
        <v>239.05</v>
      </c>
      <c r="AS49" s="14">
        <v>234.93</v>
      </c>
      <c r="AT49" s="14">
        <v>232.5</v>
      </c>
      <c r="AU49" s="14">
        <v>232.14</v>
      </c>
    </row>
    <row r="51" spans="1:47" ht="18.5" x14ac:dyDescent="0.45">
      <c r="A51" s="15" t="s">
        <v>107</v>
      </c>
    </row>
    <row r="52" spans="1:47" x14ac:dyDescent="0.35">
      <c r="A52" s="14" t="s">
        <v>49</v>
      </c>
      <c r="B52" s="14" t="s">
        <v>50</v>
      </c>
      <c r="C52" s="14" t="s">
        <v>51</v>
      </c>
      <c r="D52" s="14" t="s">
        <v>52</v>
      </c>
      <c r="E52" s="14" t="s">
        <v>53</v>
      </c>
      <c r="F52" s="14" t="s">
        <v>54</v>
      </c>
      <c r="G52" s="14" t="s">
        <v>55</v>
      </c>
      <c r="H52" s="14" t="s">
        <v>56</v>
      </c>
      <c r="I52" s="14" t="s">
        <v>57</v>
      </c>
      <c r="J52" s="14" t="s">
        <v>58</v>
      </c>
      <c r="K52" s="14" t="s">
        <v>59</v>
      </c>
      <c r="L52" s="14" t="s">
        <v>60</v>
      </c>
      <c r="M52" s="14" t="s">
        <v>61</v>
      </c>
      <c r="N52" s="14" t="s">
        <v>62</v>
      </c>
      <c r="O52" s="14" t="s">
        <v>63</v>
      </c>
      <c r="P52" s="14" t="s">
        <v>64</v>
      </c>
      <c r="Q52" s="14" t="s">
        <v>65</v>
      </c>
      <c r="R52" s="14" t="s">
        <v>66</v>
      </c>
      <c r="S52" s="14" t="s">
        <v>67</v>
      </c>
      <c r="T52" s="14" t="s">
        <v>68</v>
      </c>
      <c r="U52" s="14" t="s">
        <v>69</v>
      </c>
      <c r="V52" s="14" t="s">
        <v>70</v>
      </c>
      <c r="W52" s="14" t="s">
        <v>71</v>
      </c>
      <c r="X52" s="14" t="s">
        <v>72</v>
      </c>
      <c r="Y52" s="14" t="s">
        <v>73</v>
      </c>
      <c r="Z52" s="14" t="s">
        <v>74</v>
      </c>
      <c r="AA52" s="14" t="s">
        <v>75</v>
      </c>
      <c r="AB52" s="14" t="s">
        <v>76</v>
      </c>
      <c r="AC52" s="14" t="s">
        <v>77</v>
      </c>
      <c r="AD52" s="14" t="s">
        <v>78</v>
      </c>
      <c r="AE52" s="14" t="s">
        <v>79</v>
      </c>
      <c r="AF52" s="14" t="s">
        <v>80</v>
      </c>
      <c r="AG52" s="14" t="s">
        <v>81</v>
      </c>
      <c r="AH52" s="14" t="s">
        <v>82</v>
      </c>
      <c r="AI52" s="14" t="s">
        <v>83</v>
      </c>
      <c r="AJ52" s="14" t="s">
        <v>84</v>
      </c>
      <c r="AK52" s="14" t="s">
        <v>85</v>
      </c>
      <c r="AL52" s="14" t="s">
        <v>86</v>
      </c>
      <c r="AM52" s="14" t="s">
        <v>87</v>
      </c>
      <c r="AN52" s="14" t="s">
        <v>88</v>
      </c>
      <c r="AO52" s="14" t="s">
        <v>89</v>
      </c>
      <c r="AP52" s="14" t="s">
        <v>90</v>
      </c>
      <c r="AQ52" s="14" t="s">
        <v>91</v>
      </c>
      <c r="AR52" s="14" t="s">
        <v>92</v>
      </c>
      <c r="AS52" s="14" t="s">
        <v>93</v>
      </c>
      <c r="AT52" s="14" t="s">
        <v>94</v>
      </c>
      <c r="AU52" s="14" t="s">
        <v>95</v>
      </c>
    </row>
    <row r="53" spans="1:47" x14ac:dyDescent="0.35">
      <c r="A53" s="14" t="s">
        <v>96</v>
      </c>
      <c r="B53" s="14">
        <v>3875</v>
      </c>
      <c r="C53" s="14">
        <v>3731</v>
      </c>
      <c r="D53" s="14">
        <v>2793.76</v>
      </c>
      <c r="E53" s="14">
        <v>3536.09</v>
      </c>
      <c r="F53" s="14">
        <v>2964.24</v>
      </c>
      <c r="G53" s="14">
        <v>3325.35</v>
      </c>
      <c r="H53" s="14">
        <v>3921.29</v>
      </c>
      <c r="I53" s="14">
        <v>2957.28</v>
      </c>
      <c r="J53" s="14">
        <v>3410.31</v>
      </c>
      <c r="K53" s="14">
        <v>2963.11</v>
      </c>
      <c r="L53" s="14">
        <v>2615</v>
      </c>
      <c r="M53" s="14">
        <v>3262</v>
      </c>
      <c r="N53" s="14">
        <v>2597</v>
      </c>
      <c r="O53" s="14">
        <v>2535</v>
      </c>
      <c r="P53" s="14">
        <v>2994</v>
      </c>
      <c r="Q53" s="14">
        <v>2994.02</v>
      </c>
      <c r="R53" s="14">
        <v>2994.01</v>
      </c>
      <c r="S53" s="14">
        <v>2993.99</v>
      </c>
      <c r="T53" s="14">
        <v>2993.98</v>
      </c>
      <c r="U53" s="14">
        <v>3033.32</v>
      </c>
      <c r="V53" s="14">
        <v>3033.34</v>
      </c>
      <c r="W53" s="14">
        <v>3069.42</v>
      </c>
      <c r="X53" s="14">
        <v>3069.45</v>
      </c>
      <c r="Y53" s="14">
        <v>3109.47</v>
      </c>
      <c r="Z53" s="14">
        <v>3146.43</v>
      </c>
      <c r="AA53" s="14">
        <v>3146.41</v>
      </c>
      <c r="AB53" s="14">
        <v>3146.44</v>
      </c>
      <c r="AC53" s="14">
        <v>3146.44</v>
      </c>
      <c r="AD53" s="14">
        <v>3146.44</v>
      </c>
      <c r="AE53" s="14">
        <v>3146.44</v>
      </c>
      <c r="AF53" s="14">
        <v>3146.41</v>
      </c>
      <c r="AG53" s="14">
        <v>3187.61</v>
      </c>
      <c r="AH53" s="14">
        <v>3187.6</v>
      </c>
      <c r="AI53" s="14">
        <v>3224.63</v>
      </c>
      <c r="AJ53" s="14">
        <v>3257.94</v>
      </c>
      <c r="AK53" s="14">
        <v>3287.98</v>
      </c>
      <c r="AL53" s="14">
        <v>3287.97</v>
      </c>
      <c r="AM53" s="14">
        <v>3287.97</v>
      </c>
      <c r="AN53" s="14">
        <v>3287.98</v>
      </c>
      <c r="AO53" s="14">
        <v>3287.98</v>
      </c>
      <c r="AP53" s="14">
        <v>3287.99</v>
      </c>
      <c r="AQ53" s="14">
        <v>3314.96</v>
      </c>
      <c r="AR53" s="14">
        <v>3339.31</v>
      </c>
      <c r="AS53" s="14">
        <v>3361.21</v>
      </c>
      <c r="AT53" s="14">
        <v>3361.22</v>
      </c>
      <c r="AU53" s="14">
        <v>3361.23</v>
      </c>
    </row>
    <row r="54" spans="1:47" x14ac:dyDescent="0.35">
      <c r="A54" s="14" t="s">
        <v>97</v>
      </c>
      <c r="B54" s="14">
        <v>0</v>
      </c>
      <c r="C54" s="14">
        <v>0</v>
      </c>
      <c r="D54" s="14">
        <v>0</v>
      </c>
      <c r="E54" s="14">
        <v>0</v>
      </c>
      <c r="F54" s="14">
        <v>270</v>
      </c>
      <c r="G54" s="14">
        <v>389</v>
      </c>
      <c r="H54" s="14">
        <v>693</v>
      </c>
      <c r="I54" s="14">
        <v>733</v>
      </c>
      <c r="J54" s="14">
        <v>737</v>
      </c>
      <c r="K54" s="14">
        <v>785.85</v>
      </c>
      <c r="L54" s="14">
        <v>792</v>
      </c>
      <c r="M54" s="14">
        <v>766</v>
      </c>
      <c r="N54" s="14">
        <v>781</v>
      </c>
      <c r="O54" s="14">
        <v>825</v>
      </c>
      <c r="P54" s="14">
        <v>888</v>
      </c>
      <c r="Q54" s="14">
        <v>888.01</v>
      </c>
      <c r="R54" s="14">
        <v>1030.18</v>
      </c>
      <c r="S54" s="14">
        <v>1152.81</v>
      </c>
      <c r="T54" s="14">
        <v>1187.78</v>
      </c>
      <c r="U54" s="14">
        <v>1221.6199999999999</v>
      </c>
      <c r="V54" s="14">
        <v>1256.0899999999999</v>
      </c>
      <c r="W54" s="14">
        <v>1291.26</v>
      </c>
      <c r="X54" s="14">
        <v>1326.83</v>
      </c>
      <c r="Y54" s="14">
        <v>1362.69</v>
      </c>
      <c r="Z54" s="14">
        <v>1398.91</v>
      </c>
      <c r="AA54" s="14">
        <v>1435.46</v>
      </c>
      <c r="AB54" s="14">
        <v>1472.49</v>
      </c>
      <c r="AC54" s="14">
        <v>1509.87</v>
      </c>
      <c r="AD54" s="14">
        <v>1652.74</v>
      </c>
      <c r="AE54" s="14">
        <v>1690.68</v>
      </c>
      <c r="AF54" s="14">
        <v>1728.72</v>
      </c>
      <c r="AG54" s="14">
        <v>1814.51</v>
      </c>
      <c r="AH54" s="14">
        <v>1898.22</v>
      </c>
      <c r="AI54" s="14">
        <v>1984.44</v>
      </c>
      <c r="AJ54" s="14">
        <v>2070.7199999999998</v>
      </c>
      <c r="AK54" s="14">
        <v>2157.0100000000002</v>
      </c>
      <c r="AL54" s="14">
        <v>2195.35</v>
      </c>
      <c r="AM54" s="14">
        <v>2279.98</v>
      </c>
      <c r="AN54" s="14">
        <v>2365.15</v>
      </c>
      <c r="AO54" s="14">
        <v>2450.71</v>
      </c>
      <c r="AP54" s="14">
        <v>2535.34</v>
      </c>
      <c r="AQ54" s="14">
        <v>2618.13</v>
      </c>
      <c r="AR54" s="14">
        <v>2699.62</v>
      </c>
      <c r="AS54" s="14">
        <v>2780.09</v>
      </c>
      <c r="AT54" s="14">
        <v>2859.84</v>
      </c>
      <c r="AU54" s="14">
        <v>2936.62</v>
      </c>
    </row>
    <row r="55" spans="1:47" x14ac:dyDescent="0.35">
      <c r="A55" s="14" t="s">
        <v>98</v>
      </c>
      <c r="B55" s="14">
        <v>610</v>
      </c>
      <c r="C55" s="14">
        <v>610</v>
      </c>
      <c r="D55" s="14">
        <v>562</v>
      </c>
      <c r="E55" s="14">
        <v>647</v>
      </c>
      <c r="F55" s="14">
        <v>576</v>
      </c>
      <c r="G55" s="14">
        <v>585</v>
      </c>
      <c r="H55" s="14">
        <v>569</v>
      </c>
      <c r="I55" s="14">
        <v>579</v>
      </c>
      <c r="J55" s="14">
        <v>558</v>
      </c>
      <c r="K55" s="14">
        <v>474.7</v>
      </c>
      <c r="L55" s="14">
        <v>309</v>
      </c>
      <c r="M55" s="14">
        <v>328</v>
      </c>
      <c r="N55" s="14">
        <v>270</v>
      </c>
      <c r="O55" s="14">
        <v>508</v>
      </c>
      <c r="P55" s="14">
        <v>505</v>
      </c>
      <c r="Q55" s="14">
        <v>505</v>
      </c>
      <c r="R55" s="14">
        <v>505</v>
      </c>
      <c r="S55" s="14">
        <v>505</v>
      </c>
      <c r="T55" s="14">
        <v>505</v>
      </c>
      <c r="U55" s="14">
        <v>505</v>
      </c>
      <c r="V55" s="14">
        <v>505</v>
      </c>
      <c r="W55" s="14">
        <v>505</v>
      </c>
      <c r="X55" s="14">
        <v>505</v>
      </c>
      <c r="Y55" s="14">
        <v>505</v>
      </c>
      <c r="Z55" s="14">
        <v>505</v>
      </c>
      <c r="AA55" s="14">
        <v>505</v>
      </c>
      <c r="AB55" s="14">
        <v>505</v>
      </c>
      <c r="AC55" s="14">
        <v>505</v>
      </c>
      <c r="AD55" s="14">
        <v>505</v>
      </c>
      <c r="AE55" s="14">
        <v>505</v>
      </c>
      <c r="AF55" s="14">
        <v>505</v>
      </c>
      <c r="AG55" s="14">
        <v>505</v>
      </c>
      <c r="AH55" s="14">
        <v>505</v>
      </c>
      <c r="AI55" s="14">
        <v>505</v>
      </c>
      <c r="AJ55" s="14">
        <v>505</v>
      </c>
      <c r="AK55" s="14">
        <v>510.96</v>
      </c>
      <c r="AL55" s="14">
        <v>510.96</v>
      </c>
      <c r="AM55" s="14">
        <v>510.96</v>
      </c>
      <c r="AN55" s="14">
        <v>510.96</v>
      </c>
      <c r="AO55" s="14">
        <v>510.96</v>
      </c>
      <c r="AP55" s="14">
        <v>510.96</v>
      </c>
      <c r="AQ55" s="14">
        <v>516.91999999999996</v>
      </c>
      <c r="AR55" s="14">
        <v>522.88</v>
      </c>
      <c r="AS55" s="14">
        <v>528.75</v>
      </c>
      <c r="AT55" s="14">
        <v>534.53</v>
      </c>
      <c r="AU55" s="14">
        <v>540.04999999999995</v>
      </c>
    </row>
    <row r="56" spans="1:47" x14ac:dyDescent="0.35">
      <c r="A56" s="14" t="s">
        <v>99</v>
      </c>
      <c r="B56" s="14">
        <v>0</v>
      </c>
      <c r="C56" s="14">
        <v>0</v>
      </c>
      <c r="D56" s="14">
        <v>0</v>
      </c>
      <c r="E56" s="14">
        <v>0</v>
      </c>
      <c r="F56" s="14">
        <v>0</v>
      </c>
      <c r="G56" s="14">
        <v>0</v>
      </c>
      <c r="H56" s="14">
        <v>0</v>
      </c>
      <c r="I56" s="14">
        <v>0</v>
      </c>
      <c r="J56" s="14">
        <v>0</v>
      </c>
      <c r="K56" s="14">
        <v>0</v>
      </c>
      <c r="L56" s="14">
        <v>0</v>
      </c>
      <c r="M56" s="14">
        <v>0</v>
      </c>
      <c r="N56" s="14">
        <v>0</v>
      </c>
      <c r="O56" s="14">
        <v>0</v>
      </c>
      <c r="P56" s="14">
        <v>0</v>
      </c>
      <c r="Q56" s="14">
        <v>0</v>
      </c>
      <c r="R56" s="14">
        <v>0</v>
      </c>
      <c r="S56" s="14">
        <v>3.63</v>
      </c>
      <c r="T56" s="14">
        <v>3.63</v>
      </c>
      <c r="U56" s="14">
        <v>7.25</v>
      </c>
      <c r="V56" s="14">
        <v>63.44</v>
      </c>
      <c r="W56" s="14">
        <v>67.069999999999993</v>
      </c>
      <c r="X56" s="14">
        <v>70.69</v>
      </c>
      <c r="Y56" s="14">
        <v>74.319999999999993</v>
      </c>
      <c r="Z56" s="14">
        <v>77.95</v>
      </c>
      <c r="AA56" s="14">
        <v>81.569999999999993</v>
      </c>
      <c r="AB56" s="14">
        <v>85.2</v>
      </c>
      <c r="AC56" s="14">
        <v>88.83</v>
      </c>
      <c r="AD56" s="14">
        <v>92.45</v>
      </c>
      <c r="AE56" s="14">
        <v>96.08</v>
      </c>
      <c r="AF56" s="14">
        <v>99.71</v>
      </c>
      <c r="AG56" s="14">
        <v>103.33</v>
      </c>
      <c r="AH56" s="14">
        <v>106.96</v>
      </c>
      <c r="AI56" s="14">
        <v>110.59</v>
      </c>
      <c r="AJ56" s="14">
        <v>114.21</v>
      </c>
      <c r="AK56" s="14">
        <v>117.84</v>
      </c>
      <c r="AL56" s="14">
        <v>121.47</v>
      </c>
      <c r="AM56" s="14">
        <v>125.09</v>
      </c>
      <c r="AN56" s="14">
        <v>128.72</v>
      </c>
      <c r="AO56" s="14">
        <v>132.35</v>
      </c>
      <c r="AP56" s="14">
        <v>135.97</v>
      </c>
      <c r="AQ56" s="14">
        <v>139.6</v>
      </c>
      <c r="AR56" s="14">
        <v>143.22999999999999</v>
      </c>
      <c r="AS56" s="14">
        <v>146.85</v>
      </c>
      <c r="AT56" s="14">
        <v>150.47999999999999</v>
      </c>
      <c r="AU56" s="14">
        <v>154.11000000000001</v>
      </c>
    </row>
    <row r="57" spans="1:47" x14ac:dyDescent="0.35">
      <c r="A57" s="14" t="s">
        <v>100</v>
      </c>
      <c r="B57" s="14">
        <v>4378</v>
      </c>
      <c r="C57" s="14">
        <v>4366</v>
      </c>
      <c r="D57" s="14">
        <v>4119</v>
      </c>
      <c r="E57" s="14">
        <v>1129</v>
      </c>
      <c r="F57" s="14">
        <v>0</v>
      </c>
      <c r="G57" s="14">
        <v>0</v>
      </c>
      <c r="H57" s="14">
        <v>0</v>
      </c>
      <c r="I57" s="14">
        <v>409</v>
      </c>
      <c r="J57" s="14">
        <v>4479</v>
      </c>
      <c r="K57" s="14">
        <v>5012.22</v>
      </c>
      <c r="L57" s="14">
        <v>4277</v>
      </c>
      <c r="M57" s="14">
        <v>4545</v>
      </c>
      <c r="N57" s="14">
        <v>5120</v>
      </c>
      <c r="O57" s="14">
        <v>4874</v>
      </c>
      <c r="P57" s="14">
        <v>5016</v>
      </c>
      <c r="Q57" s="14">
        <v>4940.6400000000003</v>
      </c>
      <c r="R57" s="14">
        <v>4940.6400000000003</v>
      </c>
      <c r="S57" s="14">
        <v>4940.6400000000003</v>
      </c>
      <c r="T57" s="14">
        <v>4940.6400000000003</v>
      </c>
      <c r="U57" s="14">
        <v>4940.6400000000003</v>
      </c>
      <c r="V57" s="14">
        <v>4940.6400000000003</v>
      </c>
      <c r="W57" s="14">
        <v>4940.6400000000003</v>
      </c>
      <c r="X57" s="14">
        <v>4940.6400000000003</v>
      </c>
      <c r="Y57" s="14">
        <v>4940.6400000000003</v>
      </c>
      <c r="Z57" s="14">
        <v>4940.6400000000003</v>
      </c>
      <c r="AA57" s="14">
        <v>4940.6400000000003</v>
      </c>
      <c r="AB57" s="14">
        <v>4940.6400000000003</v>
      </c>
      <c r="AC57" s="14">
        <v>4940.6400000000003</v>
      </c>
      <c r="AD57" s="14">
        <v>4940.6400000000003</v>
      </c>
      <c r="AE57" s="14">
        <v>4940.6400000000003</v>
      </c>
      <c r="AF57" s="14">
        <v>4940.6400000000003</v>
      </c>
      <c r="AG57" s="14">
        <v>4940.6400000000003</v>
      </c>
      <c r="AH57" s="14">
        <v>4940.6400000000003</v>
      </c>
      <c r="AI57" s="14">
        <v>4940.6400000000003</v>
      </c>
      <c r="AJ57" s="14">
        <v>4940.6400000000003</v>
      </c>
      <c r="AK57" s="14">
        <v>4940.6400000000003</v>
      </c>
      <c r="AL57" s="14">
        <v>0</v>
      </c>
      <c r="AM57" s="14">
        <v>0</v>
      </c>
      <c r="AN57" s="14">
        <v>0</v>
      </c>
      <c r="AO57" s="14">
        <v>5353.22</v>
      </c>
      <c r="AP57" s="14">
        <v>5353.24</v>
      </c>
      <c r="AQ57" s="14">
        <v>5353.22</v>
      </c>
      <c r="AR57" s="14">
        <v>5353.22</v>
      </c>
      <c r="AS57" s="14">
        <v>5353.22</v>
      </c>
      <c r="AT57" s="14">
        <v>5353.25</v>
      </c>
      <c r="AU57" s="14">
        <v>5353.25</v>
      </c>
    </row>
    <row r="58" spans="1:47" x14ac:dyDescent="0.35">
      <c r="A58" s="14" t="s">
        <v>101</v>
      </c>
      <c r="B58" s="14">
        <v>3101.05</v>
      </c>
      <c r="C58" s="14">
        <v>3107.93</v>
      </c>
      <c r="D58" s="14">
        <v>3093.98</v>
      </c>
      <c r="E58" s="14">
        <v>3127.39</v>
      </c>
      <c r="F58" s="14">
        <v>3123.34</v>
      </c>
      <c r="G58" s="14">
        <v>2308.09</v>
      </c>
      <c r="H58" s="14">
        <v>2613.65</v>
      </c>
      <c r="I58" s="14">
        <v>2110.21</v>
      </c>
      <c r="J58" s="14">
        <v>2612.52</v>
      </c>
      <c r="K58" s="14">
        <v>3100.21</v>
      </c>
      <c r="L58" s="14">
        <v>1734.25</v>
      </c>
      <c r="M58" s="14">
        <v>2206.12</v>
      </c>
      <c r="N58" s="14">
        <v>2106.7199999999998</v>
      </c>
      <c r="O58" s="14">
        <v>2351.71</v>
      </c>
      <c r="P58" s="14">
        <v>1831.15</v>
      </c>
      <c r="Q58" s="14">
        <v>2340.7600000000002</v>
      </c>
      <c r="R58" s="14">
        <v>2385.23</v>
      </c>
      <c r="S58" s="14">
        <v>2375.25</v>
      </c>
      <c r="T58" s="14">
        <v>577.66999999999996</v>
      </c>
      <c r="U58" s="14">
        <v>486.56</v>
      </c>
      <c r="V58" s="14">
        <v>444.67</v>
      </c>
      <c r="W58" s="14">
        <v>462.07</v>
      </c>
      <c r="X58" s="14">
        <v>349.68</v>
      </c>
      <c r="Y58" s="14">
        <v>342.51</v>
      </c>
      <c r="Z58" s="14">
        <v>391.46</v>
      </c>
      <c r="AA58" s="14">
        <v>417.85</v>
      </c>
      <c r="AB58" s="14">
        <v>575.49</v>
      </c>
      <c r="AC58" s="14">
        <v>511.2</v>
      </c>
      <c r="AD58" s="14">
        <v>606.65</v>
      </c>
      <c r="AE58" s="14">
        <v>604.47</v>
      </c>
      <c r="AF58" s="14">
        <v>602.62</v>
      </c>
      <c r="AG58" s="14">
        <v>332.18</v>
      </c>
      <c r="AH58" s="14">
        <v>449.74</v>
      </c>
      <c r="AI58" s="14">
        <v>444.9</v>
      </c>
      <c r="AJ58" s="14">
        <v>445.79</v>
      </c>
      <c r="AK58" s="14">
        <v>446.8</v>
      </c>
      <c r="AL58" s="14">
        <v>0</v>
      </c>
      <c r="AM58" s="14">
        <v>0</v>
      </c>
      <c r="AN58" s="14">
        <v>0</v>
      </c>
      <c r="AO58" s="14">
        <v>0</v>
      </c>
      <c r="AP58" s="14">
        <v>0</v>
      </c>
      <c r="AQ58" s="14">
        <v>0</v>
      </c>
      <c r="AR58" s="14">
        <v>0</v>
      </c>
      <c r="AS58" s="14">
        <v>0</v>
      </c>
      <c r="AT58" s="14">
        <v>0</v>
      </c>
      <c r="AU58" s="14">
        <v>0</v>
      </c>
    </row>
    <row r="59" spans="1:47" x14ac:dyDescent="0.35">
      <c r="A59" s="14" t="s">
        <v>102</v>
      </c>
      <c r="B59" s="14">
        <v>1980</v>
      </c>
      <c r="C59" s="14">
        <v>2332</v>
      </c>
      <c r="D59" s="14">
        <v>1876</v>
      </c>
      <c r="E59" s="14">
        <v>1483</v>
      </c>
      <c r="F59" s="14">
        <v>1974</v>
      </c>
      <c r="G59" s="14">
        <v>2035</v>
      </c>
      <c r="H59" s="14">
        <v>2177</v>
      </c>
      <c r="I59" s="14">
        <v>1967</v>
      </c>
      <c r="J59" s="14">
        <v>1966</v>
      </c>
      <c r="K59" s="14">
        <v>2016.2</v>
      </c>
      <c r="L59" s="14">
        <v>3143</v>
      </c>
      <c r="M59" s="14">
        <v>3420</v>
      </c>
      <c r="N59" s="14">
        <v>2337</v>
      </c>
      <c r="O59" s="14">
        <v>2065</v>
      </c>
      <c r="P59" s="14">
        <v>1941</v>
      </c>
      <c r="Q59" s="14">
        <v>1151.8399999999999</v>
      </c>
      <c r="R59" s="14">
        <v>1352.64</v>
      </c>
      <c r="S59" s="14">
        <v>1352.63</v>
      </c>
      <c r="T59" s="14">
        <v>1352.63</v>
      </c>
      <c r="U59" s="14">
        <v>1352.63</v>
      </c>
      <c r="V59" s="14">
        <v>1305.26</v>
      </c>
      <c r="W59" s="14">
        <v>1305.25</v>
      </c>
      <c r="X59" s="14">
        <v>1204.83</v>
      </c>
      <c r="Y59" s="14">
        <v>972.5</v>
      </c>
      <c r="Z59" s="14">
        <v>1133.94</v>
      </c>
      <c r="AA59" s="14">
        <v>1054.81</v>
      </c>
      <c r="AB59" s="14">
        <v>2243.02</v>
      </c>
      <c r="AC59" s="14">
        <v>2009.17</v>
      </c>
      <c r="AD59" s="14">
        <v>2187.12</v>
      </c>
      <c r="AE59" s="14">
        <v>2169.2399999999998</v>
      </c>
      <c r="AF59" s="14">
        <v>2153.77</v>
      </c>
      <c r="AG59" s="14">
        <v>827.42</v>
      </c>
      <c r="AH59" s="14">
        <v>1659.57</v>
      </c>
      <c r="AI59" s="14">
        <v>1659.57</v>
      </c>
      <c r="AJ59" s="14">
        <v>1659.57</v>
      </c>
      <c r="AK59" s="14">
        <v>1659.57</v>
      </c>
      <c r="AL59" s="14">
        <v>0.26</v>
      </c>
      <c r="AM59" s="14">
        <v>0.26</v>
      </c>
      <c r="AN59" s="14">
        <v>0.26</v>
      </c>
      <c r="AO59" s="14">
        <v>7.0000000000000007E-2</v>
      </c>
      <c r="AP59" s="14">
        <v>7.0000000000000007E-2</v>
      </c>
      <c r="AQ59" s="14">
        <v>7.0000000000000007E-2</v>
      </c>
      <c r="AR59" s="14">
        <v>7.0000000000000007E-2</v>
      </c>
      <c r="AS59" s="14">
        <v>7.0000000000000007E-2</v>
      </c>
      <c r="AT59" s="14">
        <v>7.0000000000000007E-2</v>
      </c>
      <c r="AU59" s="14">
        <v>7.0000000000000007E-2</v>
      </c>
    </row>
    <row r="60" spans="1:47" x14ac:dyDescent="0.35">
      <c r="A60" s="14" t="s">
        <v>103</v>
      </c>
      <c r="B60" s="14">
        <v>3622.76</v>
      </c>
      <c r="C60" s="14">
        <v>3622.79</v>
      </c>
      <c r="D60" s="14">
        <v>3622.74</v>
      </c>
      <c r="E60" s="14">
        <v>3341.97</v>
      </c>
      <c r="F60" s="14">
        <v>4200.75</v>
      </c>
      <c r="G60" s="14">
        <v>2546.0100000000002</v>
      </c>
      <c r="H60" s="14">
        <v>1910.48</v>
      </c>
      <c r="I60" s="14">
        <v>1629.3</v>
      </c>
      <c r="J60" s="14">
        <v>1323.38</v>
      </c>
      <c r="K60" s="14">
        <v>1592.6</v>
      </c>
      <c r="L60" s="14">
        <v>1069.75</v>
      </c>
      <c r="M60" s="14">
        <v>700.88</v>
      </c>
      <c r="N60" s="14">
        <v>253.28</v>
      </c>
      <c r="O60" s="14">
        <v>386.29</v>
      </c>
      <c r="P60" s="14">
        <v>184.85</v>
      </c>
      <c r="Q60" s="14">
        <v>1762.87</v>
      </c>
      <c r="R60" s="14">
        <v>2233.7399999999998</v>
      </c>
      <c r="S60" s="14">
        <v>2144.1999999999998</v>
      </c>
      <c r="T60" s="14">
        <v>3508.08</v>
      </c>
      <c r="U60" s="14">
        <v>2757.68</v>
      </c>
      <c r="V60" s="14">
        <v>2328.9899999999998</v>
      </c>
      <c r="W60" s="14">
        <v>2455.31</v>
      </c>
      <c r="X60" s="14">
        <v>1466.08</v>
      </c>
      <c r="Y60" s="14">
        <v>1588.43</v>
      </c>
      <c r="Z60" s="14">
        <v>2002.01</v>
      </c>
      <c r="AA60" s="14">
        <v>2207.88</v>
      </c>
      <c r="AB60" s="14">
        <v>3471.21</v>
      </c>
      <c r="AC60" s="14">
        <v>2858.2</v>
      </c>
      <c r="AD60" s="14">
        <v>4020.65</v>
      </c>
      <c r="AE60" s="14">
        <v>3996.02</v>
      </c>
      <c r="AF60" s="14">
        <v>3984.13</v>
      </c>
      <c r="AG60" s="14">
        <v>1243.95</v>
      </c>
      <c r="AH60" s="14">
        <v>2576.14</v>
      </c>
      <c r="AI60" s="14">
        <v>2527.04</v>
      </c>
      <c r="AJ60" s="14">
        <v>2614.6999999999998</v>
      </c>
      <c r="AK60" s="14">
        <v>2581.0700000000002</v>
      </c>
      <c r="AL60" s="14">
        <v>4200.53</v>
      </c>
      <c r="AM60" s="14">
        <v>2249.6</v>
      </c>
      <c r="AN60" s="14">
        <v>2416.11</v>
      </c>
      <c r="AO60" s="14">
        <v>1044.52</v>
      </c>
      <c r="AP60" s="14">
        <v>968.3</v>
      </c>
      <c r="AQ60" s="14">
        <v>938.11</v>
      </c>
      <c r="AR60" s="14">
        <v>993.07</v>
      </c>
      <c r="AS60" s="14">
        <v>975.51</v>
      </c>
      <c r="AT60" s="14">
        <v>966.13</v>
      </c>
      <c r="AU60" s="14">
        <v>954.68</v>
      </c>
    </row>
    <row r="62" spans="1:47" ht="18.5" x14ac:dyDescent="0.45">
      <c r="A62" s="15" t="s">
        <v>108</v>
      </c>
    </row>
    <row r="63" spans="1:47" x14ac:dyDescent="0.35">
      <c r="A63" s="14" t="s">
        <v>49</v>
      </c>
      <c r="B63" s="14" t="s">
        <v>50</v>
      </c>
      <c r="C63" s="14" t="s">
        <v>51</v>
      </c>
      <c r="D63" s="14" t="s">
        <v>52</v>
      </c>
      <c r="E63" s="14" t="s">
        <v>53</v>
      </c>
      <c r="F63" s="14" t="s">
        <v>54</v>
      </c>
      <c r="G63" s="14" t="s">
        <v>55</v>
      </c>
      <c r="H63" s="14" t="s">
        <v>56</v>
      </c>
      <c r="I63" s="14" t="s">
        <v>57</v>
      </c>
      <c r="J63" s="14" t="s">
        <v>58</v>
      </c>
      <c r="K63" s="14" t="s">
        <v>59</v>
      </c>
      <c r="L63" s="14" t="s">
        <v>60</v>
      </c>
      <c r="M63" s="14" t="s">
        <v>61</v>
      </c>
      <c r="N63" s="14" t="s">
        <v>62</v>
      </c>
      <c r="O63" s="14" t="s">
        <v>63</v>
      </c>
      <c r="P63" s="14" t="s">
        <v>64</v>
      </c>
      <c r="Q63" s="14" t="s">
        <v>65</v>
      </c>
      <c r="R63" s="14" t="s">
        <v>66</v>
      </c>
      <c r="S63" s="14" t="s">
        <v>67</v>
      </c>
      <c r="T63" s="14" t="s">
        <v>68</v>
      </c>
      <c r="U63" s="14" t="s">
        <v>69</v>
      </c>
      <c r="V63" s="14" t="s">
        <v>70</v>
      </c>
      <c r="W63" s="14" t="s">
        <v>71</v>
      </c>
      <c r="X63" s="14" t="s">
        <v>72</v>
      </c>
      <c r="Y63" s="14" t="s">
        <v>73</v>
      </c>
      <c r="Z63" s="14" t="s">
        <v>74</v>
      </c>
      <c r="AA63" s="14" t="s">
        <v>75</v>
      </c>
      <c r="AB63" s="14" t="s">
        <v>76</v>
      </c>
      <c r="AC63" s="14" t="s">
        <v>77</v>
      </c>
      <c r="AD63" s="14" t="s">
        <v>78</v>
      </c>
      <c r="AE63" s="14" t="s">
        <v>79</v>
      </c>
      <c r="AF63" s="14" t="s">
        <v>80</v>
      </c>
      <c r="AG63" s="14" t="s">
        <v>81</v>
      </c>
      <c r="AH63" s="14" t="s">
        <v>82</v>
      </c>
      <c r="AI63" s="14" t="s">
        <v>83</v>
      </c>
      <c r="AJ63" s="14" t="s">
        <v>84</v>
      </c>
      <c r="AK63" s="14" t="s">
        <v>85</v>
      </c>
      <c r="AL63" s="14" t="s">
        <v>86</v>
      </c>
      <c r="AM63" s="14" t="s">
        <v>87</v>
      </c>
      <c r="AN63" s="14" t="s">
        <v>88</v>
      </c>
      <c r="AO63" s="14" t="s">
        <v>89</v>
      </c>
      <c r="AP63" s="14" t="s">
        <v>90</v>
      </c>
      <c r="AQ63" s="14" t="s">
        <v>91</v>
      </c>
      <c r="AR63" s="14" t="s">
        <v>92</v>
      </c>
      <c r="AS63" s="14" t="s">
        <v>93</v>
      </c>
      <c r="AT63" s="14" t="s">
        <v>94</v>
      </c>
      <c r="AU63" s="14" t="s">
        <v>95</v>
      </c>
    </row>
    <row r="64" spans="1:47" x14ac:dyDescent="0.35">
      <c r="A64" s="14" t="s">
        <v>96</v>
      </c>
      <c r="B64" s="14">
        <v>173112.6</v>
      </c>
      <c r="C64" s="14">
        <v>172347.6</v>
      </c>
      <c r="D64" s="14">
        <v>180856.6</v>
      </c>
      <c r="E64" s="14">
        <v>187783.8</v>
      </c>
      <c r="F64" s="14">
        <v>189423</v>
      </c>
      <c r="G64" s="14">
        <v>177402.2</v>
      </c>
      <c r="H64" s="14">
        <v>189675.6</v>
      </c>
      <c r="I64" s="14">
        <v>191955.4</v>
      </c>
      <c r="J64" s="14">
        <v>202512.3</v>
      </c>
      <c r="K64" s="14">
        <v>197207.4</v>
      </c>
      <c r="L64" s="14">
        <v>194413.3</v>
      </c>
      <c r="M64" s="14">
        <v>197315.9</v>
      </c>
      <c r="N64" s="14">
        <v>201677.6</v>
      </c>
      <c r="O64" s="14">
        <v>199829.6</v>
      </c>
      <c r="P64" s="14">
        <v>199599.8</v>
      </c>
      <c r="Q64" s="14">
        <v>199526.3</v>
      </c>
      <c r="R64" s="14">
        <v>199526.3</v>
      </c>
      <c r="S64" s="14">
        <v>199526.5</v>
      </c>
      <c r="T64" s="14">
        <v>199526.39999999999</v>
      </c>
      <c r="U64" s="14">
        <v>199868.9</v>
      </c>
      <c r="V64" s="14">
        <v>200177.1</v>
      </c>
      <c r="W64" s="14">
        <v>200454.6</v>
      </c>
      <c r="X64" s="14">
        <v>203510.2</v>
      </c>
      <c r="Y64" s="14">
        <v>203734.8</v>
      </c>
      <c r="Z64" s="14">
        <v>203937</v>
      </c>
      <c r="AA64" s="14">
        <v>204119.1</v>
      </c>
      <c r="AB64" s="14">
        <v>204282.7</v>
      </c>
      <c r="AC64" s="14">
        <v>204282.7</v>
      </c>
      <c r="AD64" s="14">
        <v>204429.8</v>
      </c>
      <c r="AE64" s="14">
        <v>204562.8</v>
      </c>
      <c r="AF64" s="14">
        <v>204681.9</v>
      </c>
      <c r="AG64" s="14">
        <v>204789.6</v>
      </c>
      <c r="AH64" s="14">
        <v>204886.3</v>
      </c>
      <c r="AI64" s="14">
        <v>204973.1</v>
      </c>
      <c r="AJ64" s="14">
        <v>205051.8</v>
      </c>
      <c r="AK64" s="14">
        <v>205122.4</v>
      </c>
      <c r="AL64" s="14">
        <v>205121.9</v>
      </c>
      <c r="AM64" s="14">
        <v>205185.6</v>
      </c>
      <c r="AN64" s="14">
        <v>205242.6</v>
      </c>
      <c r="AO64" s="14">
        <v>205294</v>
      </c>
      <c r="AP64" s="14">
        <v>205294.2</v>
      </c>
      <c r="AQ64" s="14">
        <v>205340.4</v>
      </c>
      <c r="AR64" s="14">
        <v>205340.2</v>
      </c>
      <c r="AS64" s="14">
        <v>205340.5</v>
      </c>
      <c r="AT64" s="14">
        <v>205340.2</v>
      </c>
      <c r="AU64" s="14">
        <v>205340.3</v>
      </c>
    </row>
    <row r="65" spans="1:47" x14ac:dyDescent="0.35">
      <c r="A65" s="14" t="s">
        <v>97</v>
      </c>
      <c r="B65" s="14">
        <v>416</v>
      </c>
      <c r="C65" s="14">
        <v>419</v>
      </c>
      <c r="D65" s="14">
        <v>617</v>
      </c>
      <c r="E65" s="14">
        <v>565</v>
      </c>
      <c r="F65" s="14">
        <v>1322</v>
      </c>
      <c r="G65" s="14">
        <v>1535.14</v>
      </c>
      <c r="H65" s="14">
        <v>1393.8</v>
      </c>
      <c r="I65" s="14">
        <v>2278.06</v>
      </c>
      <c r="J65" s="14">
        <v>4717.8599999999997</v>
      </c>
      <c r="K65" s="14">
        <v>6124.31</v>
      </c>
      <c r="L65" s="14">
        <v>6421</v>
      </c>
      <c r="M65" s="14">
        <v>9781</v>
      </c>
      <c r="N65" s="14">
        <v>9905</v>
      </c>
      <c r="O65" s="14">
        <v>10640</v>
      </c>
      <c r="P65" s="14">
        <v>11097</v>
      </c>
      <c r="Q65" s="14">
        <v>10587.86</v>
      </c>
      <c r="R65" s="14">
        <v>10587.86</v>
      </c>
      <c r="S65" s="14">
        <v>10587.86</v>
      </c>
      <c r="T65" s="14">
        <v>10938.26</v>
      </c>
      <c r="U65" s="14">
        <v>13040.66</v>
      </c>
      <c r="V65" s="14">
        <v>13383.9</v>
      </c>
      <c r="W65" s="14">
        <v>13728.96</v>
      </c>
      <c r="X65" s="14">
        <v>14072.12</v>
      </c>
      <c r="Y65" s="14">
        <v>14415.13</v>
      </c>
      <c r="Z65" s="14">
        <v>14758.62</v>
      </c>
      <c r="AA65" s="14">
        <v>15157.63</v>
      </c>
      <c r="AB65" s="14">
        <v>15565.54</v>
      </c>
      <c r="AC65" s="14">
        <v>15975.43</v>
      </c>
      <c r="AD65" s="14">
        <v>16387.3</v>
      </c>
      <c r="AE65" s="14">
        <v>16801.189999999999</v>
      </c>
      <c r="AF65" s="14">
        <v>17216.97</v>
      </c>
      <c r="AG65" s="14">
        <v>17634.79</v>
      </c>
      <c r="AH65" s="14">
        <v>18052.39</v>
      </c>
      <c r="AI65" s="14">
        <v>18469.310000000001</v>
      </c>
      <c r="AJ65" s="14">
        <v>18886.29</v>
      </c>
      <c r="AK65" s="14">
        <v>19311.82</v>
      </c>
      <c r="AL65" s="14">
        <v>19739.21</v>
      </c>
      <c r="AM65" s="14">
        <v>20168.599999999999</v>
      </c>
      <c r="AN65" s="14">
        <v>20599.88</v>
      </c>
      <c r="AO65" s="14">
        <v>21033.08</v>
      </c>
      <c r="AP65" s="14">
        <v>21468.09</v>
      </c>
      <c r="AQ65" s="14">
        <v>21905.08</v>
      </c>
      <c r="AR65" s="14">
        <v>22343.95</v>
      </c>
      <c r="AS65" s="14">
        <v>22784.78</v>
      </c>
      <c r="AT65" s="14">
        <v>23227.41</v>
      </c>
      <c r="AU65" s="14">
        <v>23671.96</v>
      </c>
    </row>
    <row r="66" spans="1:47" x14ac:dyDescent="0.35">
      <c r="A66" s="14" t="s">
        <v>98</v>
      </c>
      <c r="B66" s="14">
        <v>646</v>
      </c>
      <c r="C66" s="14">
        <v>646</v>
      </c>
      <c r="D66" s="14">
        <v>646</v>
      </c>
      <c r="E66" s="14">
        <v>439</v>
      </c>
      <c r="F66" s="14">
        <v>550</v>
      </c>
      <c r="G66" s="14">
        <v>843.91</v>
      </c>
      <c r="H66" s="14">
        <v>1088.82</v>
      </c>
      <c r="I66" s="14">
        <v>1232.8499999999999</v>
      </c>
      <c r="J66" s="14">
        <v>1613.84</v>
      </c>
      <c r="K66" s="14">
        <v>943.52</v>
      </c>
      <c r="L66" s="14">
        <v>925.31</v>
      </c>
      <c r="M66" s="14">
        <v>1348.41</v>
      </c>
      <c r="N66" s="14">
        <v>1705.73</v>
      </c>
      <c r="O66" s="14">
        <v>1627.51</v>
      </c>
      <c r="P66" s="14">
        <v>1511.07</v>
      </c>
      <c r="Q66" s="14">
        <v>1162.75</v>
      </c>
      <c r="R66" s="14">
        <v>1243.69</v>
      </c>
      <c r="S66" s="14">
        <v>1243.69</v>
      </c>
      <c r="T66" s="14">
        <v>1243.69</v>
      </c>
      <c r="U66" s="14">
        <v>1286.79</v>
      </c>
      <c r="V66" s="14">
        <v>1329.63</v>
      </c>
      <c r="W66" s="14">
        <v>1370.89</v>
      </c>
      <c r="X66" s="14">
        <v>1412.23</v>
      </c>
      <c r="Y66" s="14">
        <v>1453.41</v>
      </c>
      <c r="Z66" s="14">
        <v>1494.58</v>
      </c>
      <c r="AA66" s="14">
        <v>1535.84</v>
      </c>
      <c r="AB66" s="14">
        <v>1577.01</v>
      </c>
      <c r="AC66" s="14">
        <v>1577.01</v>
      </c>
      <c r="AD66" s="14">
        <v>1619.76</v>
      </c>
      <c r="AE66" s="14">
        <v>1662.68</v>
      </c>
      <c r="AF66" s="14">
        <v>1706.04</v>
      </c>
      <c r="AG66" s="14">
        <v>1748.35</v>
      </c>
      <c r="AH66" s="14">
        <v>1790.75</v>
      </c>
      <c r="AI66" s="14">
        <v>1832.54</v>
      </c>
      <c r="AJ66" s="14">
        <v>1874.06</v>
      </c>
      <c r="AK66" s="14">
        <v>1915.32</v>
      </c>
      <c r="AL66" s="14">
        <v>1958.16</v>
      </c>
      <c r="AM66" s="14">
        <v>2001.08</v>
      </c>
      <c r="AN66" s="14">
        <v>2044</v>
      </c>
      <c r="AO66" s="14">
        <v>2087.1</v>
      </c>
      <c r="AP66" s="14">
        <v>2130.0300000000002</v>
      </c>
      <c r="AQ66" s="14">
        <v>2172.08</v>
      </c>
      <c r="AR66" s="14">
        <v>2215.09</v>
      </c>
      <c r="AS66" s="14">
        <v>2258.8000000000002</v>
      </c>
      <c r="AT66" s="14">
        <v>2302.42</v>
      </c>
      <c r="AU66" s="14">
        <v>2346.4899999999998</v>
      </c>
    </row>
    <row r="67" spans="1:47" x14ac:dyDescent="0.35">
      <c r="A67" s="14" t="s">
        <v>99</v>
      </c>
      <c r="B67" s="14">
        <v>0</v>
      </c>
      <c r="C67" s="14">
        <v>0</v>
      </c>
      <c r="D67" s="14">
        <v>0</v>
      </c>
      <c r="E67" s="14">
        <v>0</v>
      </c>
      <c r="F67" s="14">
        <v>0</v>
      </c>
      <c r="G67" s="14">
        <v>0</v>
      </c>
      <c r="H67" s="14">
        <v>0</v>
      </c>
      <c r="I67" s="14">
        <v>0</v>
      </c>
      <c r="J67" s="14">
        <v>0</v>
      </c>
      <c r="K67" s="14">
        <v>0</v>
      </c>
      <c r="L67" s="14">
        <v>1</v>
      </c>
      <c r="M67" s="14">
        <v>1</v>
      </c>
      <c r="N67" s="14">
        <v>1</v>
      </c>
      <c r="O67" s="14">
        <v>1</v>
      </c>
      <c r="P67" s="14">
        <v>1</v>
      </c>
      <c r="Q67" s="14">
        <v>0.26</v>
      </c>
      <c r="R67" s="14">
        <v>0.26</v>
      </c>
      <c r="S67" s="14">
        <v>18.39</v>
      </c>
      <c r="T67" s="14">
        <v>36.53</v>
      </c>
      <c r="U67" s="14">
        <v>54.66</v>
      </c>
      <c r="V67" s="14">
        <v>72.790000000000006</v>
      </c>
      <c r="W67" s="14">
        <v>90.93</v>
      </c>
      <c r="X67" s="14">
        <v>109.06</v>
      </c>
      <c r="Y67" s="14">
        <v>127.19</v>
      </c>
      <c r="Z67" s="14">
        <v>145.33000000000001</v>
      </c>
      <c r="AA67" s="14">
        <v>163.46</v>
      </c>
      <c r="AB67" s="14">
        <v>181.59</v>
      </c>
      <c r="AC67" s="14">
        <v>199.73</v>
      </c>
      <c r="AD67" s="14">
        <v>217.86</v>
      </c>
      <c r="AE67" s="14">
        <v>270.60000000000002</v>
      </c>
      <c r="AF67" s="14">
        <v>325.27999999999997</v>
      </c>
      <c r="AG67" s="14">
        <v>379.96</v>
      </c>
      <c r="AH67" s="14">
        <v>434.14</v>
      </c>
      <c r="AI67" s="14">
        <v>488.06</v>
      </c>
      <c r="AJ67" s="14">
        <v>541.79999999999995</v>
      </c>
      <c r="AK67" s="14">
        <v>559.92999999999995</v>
      </c>
      <c r="AL67" s="14">
        <v>615.04999999999995</v>
      </c>
      <c r="AM67" s="14">
        <v>670.24</v>
      </c>
      <c r="AN67" s="14">
        <v>725.5</v>
      </c>
      <c r="AO67" s="14">
        <v>780.7</v>
      </c>
      <c r="AP67" s="14">
        <v>835.09</v>
      </c>
      <c r="AQ67" s="14">
        <v>853.22</v>
      </c>
      <c r="AR67" s="14">
        <v>871.35</v>
      </c>
      <c r="AS67" s="14">
        <v>889.49</v>
      </c>
      <c r="AT67" s="14">
        <v>907.62</v>
      </c>
      <c r="AU67" s="14">
        <v>962.28</v>
      </c>
    </row>
    <row r="68" spans="1:47" x14ac:dyDescent="0.35">
      <c r="A68" s="14" t="s">
        <v>100</v>
      </c>
      <c r="B68" s="14">
        <v>4321.58</v>
      </c>
      <c r="C68" s="14">
        <v>4321.58</v>
      </c>
      <c r="D68" s="14">
        <v>4321.58</v>
      </c>
      <c r="E68" s="14">
        <v>3624.23</v>
      </c>
      <c r="F68" s="14">
        <v>3596.28</v>
      </c>
      <c r="G68" s="14">
        <v>3551.59</v>
      </c>
      <c r="H68" s="14">
        <v>3525.22</v>
      </c>
      <c r="I68" s="14">
        <v>4212.62</v>
      </c>
      <c r="J68" s="14">
        <v>0</v>
      </c>
      <c r="K68" s="14">
        <v>0</v>
      </c>
      <c r="L68" s="14">
        <v>0</v>
      </c>
      <c r="M68" s="14">
        <v>0</v>
      </c>
      <c r="N68" s="14">
        <v>0</v>
      </c>
      <c r="O68" s="14">
        <v>0</v>
      </c>
      <c r="P68" s="14">
        <v>0</v>
      </c>
      <c r="Q68" s="14">
        <v>0</v>
      </c>
      <c r="R68" s="14">
        <v>0</v>
      </c>
      <c r="S68" s="14">
        <v>0</v>
      </c>
      <c r="T68" s="14">
        <v>0</v>
      </c>
      <c r="U68" s="14">
        <v>0</v>
      </c>
      <c r="V68" s="14">
        <v>0</v>
      </c>
      <c r="W68" s="14">
        <v>0</v>
      </c>
      <c r="X68" s="14">
        <v>0</v>
      </c>
      <c r="Y68" s="14">
        <v>0</v>
      </c>
      <c r="Z68" s="14">
        <v>0</v>
      </c>
      <c r="AA68" s="14">
        <v>0</v>
      </c>
      <c r="AB68" s="14">
        <v>0</v>
      </c>
      <c r="AC68" s="14">
        <v>0</v>
      </c>
      <c r="AD68" s="14">
        <v>0</v>
      </c>
      <c r="AE68" s="14">
        <v>0</v>
      </c>
      <c r="AF68" s="14">
        <v>0</v>
      </c>
      <c r="AG68" s="14">
        <v>0</v>
      </c>
      <c r="AH68" s="14">
        <v>0</v>
      </c>
      <c r="AI68" s="14">
        <v>0</v>
      </c>
      <c r="AJ68" s="14">
        <v>0</v>
      </c>
      <c r="AK68" s="14">
        <v>0</v>
      </c>
      <c r="AL68" s="14">
        <v>0</v>
      </c>
      <c r="AM68" s="14">
        <v>0</v>
      </c>
      <c r="AN68" s="14">
        <v>0</v>
      </c>
      <c r="AO68" s="14">
        <v>0</v>
      </c>
      <c r="AP68" s="14">
        <v>0</v>
      </c>
      <c r="AQ68" s="14">
        <v>0</v>
      </c>
      <c r="AR68" s="14">
        <v>0</v>
      </c>
      <c r="AS68" s="14">
        <v>0</v>
      </c>
      <c r="AT68" s="14">
        <v>0</v>
      </c>
      <c r="AU68" s="14">
        <v>0</v>
      </c>
    </row>
    <row r="69" spans="1:47" x14ac:dyDescent="0.35">
      <c r="A69" s="14" t="s">
        <v>101</v>
      </c>
      <c r="B69" s="14">
        <v>0</v>
      </c>
      <c r="C69" s="14">
        <v>0</v>
      </c>
      <c r="D69" s="14">
        <v>0</v>
      </c>
      <c r="E69" s="14">
        <v>0</v>
      </c>
      <c r="F69" s="14">
        <v>0</v>
      </c>
      <c r="G69" s="14">
        <v>0</v>
      </c>
      <c r="H69" s="14">
        <v>0</v>
      </c>
      <c r="I69" s="14">
        <v>0</v>
      </c>
      <c r="J69" s="14">
        <v>0</v>
      </c>
      <c r="K69" s="14">
        <v>0</v>
      </c>
      <c r="L69" s="14">
        <v>0</v>
      </c>
      <c r="M69" s="14">
        <v>0</v>
      </c>
      <c r="N69" s="14">
        <v>0</v>
      </c>
      <c r="O69" s="14">
        <v>0</v>
      </c>
      <c r="P69" s="14">
        <v>0</v>
      </c>
      <c r="Q69" s="14">
        <v>0</v>
      </c>
      <c r="R69" s="14">
        <v>0</v>
      </c>
      <c r="S69" s="14">
        <v>0</v>
      </c>
      <c r="T69" s="14">
        <v>0</v>
      </c>
      <c r="U69" s="14">
        <v>0</v>
      </c>
      <c r="V69" s="14">
        <v>0</v>
      </c>
      <c r="W69" s="14">
        <v>0</v>
      </c>
      <c r="X69" s="14">
        <v>0</v>
      </c>
      <c r="Y69" s="14">
        <v>0</v>
      </c>
      <c r="Z69" s="14">
        <v>0</v>
      </c>
      <c r="AA69" s="14">
        <v>0</v>
      </c>
      <c r="AB69" s="14">
        <v>0</v>
      </c>
      <c r="AC69" s="14">
        <v>0</v>
      </c>
      <c r="AD69" s="14">
        <v>0</v>
      </c>
      <c r="AE69" s="14">
        <v>0</v>
      </c>
      <c r="AF69" s="14">
        <v>0</v>
      </c>
      <c r="AG69" s="14">
        <v>0</v>
      </c>
      <c r="AH69" s="14">
        <v>0</v>
      </c>
      <c r="AI69" s="14">
        <v>0</v>
      </c>
      <c r="AJ69" s="14">
        <v>0</v>
      </c>
      <c r="AK69" s="14">
        <v>0</v>
      </c>
      <c r="AL69" s="14">
        <v>0</v>
      </c>
      <c r="AM69" s="14">
        <v>0</v>
      </c>
      <c r="AN69" s="14">
        <v>0</v>
      </c>
      <c r="AO69" s="14">
        <v>0</v>
      </c>
      <c r="AP69" s="14">
        <v>0</v>
      </c>
      <c r="AQ69" s="14">
        <v>0</v>
      </c>
      <c r="AR69" s="14">
        <v>0</v>
      </c>
      <c r="AS69" s="14">
        <v>0</v>
      </c>
      <c r="AT69" s="14">
        <v>0</v>
      </c>
      <c r="AU69" s="14">
        <v>0</v>
      </c>
    </row>
    <row r="70" spans="1:47" x14ac:dyDescent="0.35">
      <c r="A70" s="14" t="s">
        <v>102</v>
      </c>
      <c r="B70" s="14">
        <v>269</v>
      </c>
      <c r="C70" s="14">
        <v>1326</v>
      </c>
      <c r="D70" s="14">
        <v>3945</v>
      </c>
      <c r="E70" s="14">
        <v>228</v>
      </c>
      <c r="F70" s="14">
        <v>264</v>
      </c>
      <c r="G70" s="14">
        <v>222.4</v>
      </c>
      <c r="H70" s="14">
        <v>174.24</v>
      </c>
      <c r="I70" s="14">
        <v>185.01</v>
      </c>
      <c r="J70" s="14">
        <v>112.84</v>
      </c>
      <c r="K70" s="14">
        <v>156.54</v>
      </c>
      <c r="L70" s="14">
        <v>141.41</v>
      </c>
      <c r="M70" s="14">
        <v>164.89</v>
      </c>
      <c r="N70" s="14">
        <v>188.25</v>
      </c>
      <c r="O70" s="14">
        <v>169.76</v>
      </c>
      <c r="P70" s="14">
        <v>163.06</v>
      </c>
      <c r="Q70" s="14">
        <v>163.37</v>
      </c>
      <c r="R70" s="14">
        <v>163.44999999999999</v>
      </c>
      <c r="S70" s="14">
        <v>163.44999999999999</v>
      </c>
      <c r="T70" s="14">
        <v>163.44999999999999</v>
      </c>
      <c r="U70" s="14">
        <v>163.44999999999999</v>
      </c>
      <c r="V70" s="14">
        <v>163.49</v>
      </c>
      <c r="W70" s="14">
        <v>163.49</v>
      </c>
      <c r="X70" s="14">
        <v>163.16999999999999</v>
      </c>
      <c r="Y70" s="14">
        <v>163.49</v>
      </c>
      <c r="Z70" s="14">
        <v>163.58000000000001</v>
      </c>
      <c r="AA70" s="14">
        <v>163.59</v>
      </c>
      <c r="AB70" s="14">
        <v>163.80000000000001</v>
      </c>
      <c r="AC70" s="14">
        <v>163.71</v>
      </c>
      <c r="AD70" s="14">
        <v>163.92</v>
      </c>
      <c r="AE70" s="14">
        <v>163.92</v>
      </c>
      <c r="AF70" s="14">
        <v>163.92</v>
      </c>
      <c r="AG70" s="14">
        <v>163.38999999999999</v>
      </c>
      <c r="AH70" s="14">
        <v>163.87</v>
      </c>
      <c r="AI70" s="14">
        <v>163.87</v>
      </c>
      <c r="AJ70" s="14">
        <v>163.87</v>
      </c>
      <c r="AK70" s="14">
        <v>163.87</v>
      </c>
      <c r="AL70" s="14">
        <v>163.92</v>
      </c>
      <c r="AM70" s="14">
        <v>163.44999999999999</v>
      </c>
      <c r="AN70" s="14">
        <v>163.55000000000001</v>
      </c>
      <c r="AO70" s="14">
        <v>163.55000000000001</v>
      </c>
      <c r="AP70" s="14">
        <v>163.61000000000001</v>
      </c>
      <c r="AQ70" s="14">
        <v>163.61000000000001</v>
      </c>
      <c r="AR70" s="14">
        <v>163.61000000000001</v>
      </c>
      <c r="AS70" s="14">
        <v>163.61000000000001</v>
      </c>
      <c r="AT70" s="14">
        <v>163.61000000000001</v>
      </c>
      <c r="AU70" s="14">
        <v>163.61000000000001</v>
      </c>
    </row>
    <row r="71" spans="1:47" x14ac:dyDescent="0.35">
      <c r="A71" s="14" t="s">
        <v>103</v>
      </c>
      <c r="B71" s="14">
        <v>180.26</v>
      </c>
      <c r="C71" s="14">
        <v>366.03</v>
      </c>
      <c r="D71" s="14">
        <v>668.83</v>
      </c>
      <c r="E71" s="14">
        <v>532.89</v>
      </c>
      <c r="F71" s="14">
        <v>392.12</v>
      </c>
      <c r="G71" s="14">
        <v>585.88</v>
      </c>
      <c r="H71" s="14">
        <v>546.17999999999995</v>
      </c>
      <c r="I71" s="14">
        <v>518.65</v>
      </c>
      <c r="J71" s="14">
        <v>475.06</v>
      </c>
      <c r="K71" s="14">
        <v>496.68</v>
      </c>
      <c r="L71" s="14">
        <v>532.04</v>
      </c>
      <c r="M71" s="14">
        <v>660.06</v>
      </c>
      <c r="N71" s="14">
        <v>421.08</v>
      </c>
      <c r="O71" s="14">
        <v>593.07000000000005</v>
      </c>
      <c r="P71" s="14">
        <v>501.07</v>
      </c>
      <c r="Q71" s="14">
        <v>501.05</v>
      </c>
      <c r="R71" s="14">
        <v>501.05</v>
      </c>
      <c r="S71" s="14">
        <v>501.05</v>
      </c>
      <c r="T71" s="14">
        <v>501.05</v>
      </c>
      <c r="U71" s="14">
        <v>501.05</v>
      </c>
      <c r="V71" s="14">
        <v>501.05</v>
      </c>
      <c r="W71" s="14">
        <v>501.05</v>
      </c>
      <c r="X71" s="14">
        <v>501.05</v>
      </c>
      <c r="Y71" s="14">
        <v>501.05</v>
      </c>
      <c r="Z71" s="14">
        <v>501.05</v>
      </c>
      <c r="AA71" s="14">
        <v>501.05</v>
      </c>
      <c r="AB71" s="14">
        <v>501.05</v>
      </c>
      <c r="AC71" s="14">
        <v>501.05</v>
      </c>
      <c r="AD71" s="14">
        <v>501.05</v>
      </c>
      <c r="AE71" s="14">
        <v>501.05</v>
      </c>
      <c r="AF71" s="14">
        <v>393.06</v>
      </c>
      <c r="AG71" s="14">
        <v>393.06</v>
      </c>
      <c r="AH71" s="14">
        <v>393.06</v>
      </c>
      <c r="AI71" s="14">
        <v>393.06</v>
      </c>
      <c r="AJ71" s="14">
        <v>393.06</v>
      </c>
      <c r="AK71" s="14">
        <v>393.06</v>
      </c>
      <c r="AL71" s="14">
        <v>393.06</v>
      </c>
      <c r="AM71" s="14">
        <v>393.06</v>
      </c>
      <c r="AN71" s="14">
        <v>393.06</v>
      </c>
      <c r="AO71" s="14">
        <v>393.06</v>
      </c>
      <c r="AP71" s="14">
        <v>393.06</v>
      </c>
      <c r="AQ71" s="14">
        <v>393.06</v>
      </c>
      <c r="AR71" s="14">
        <v>393.06</v>
      </c>
      <c r="AS71" s="14">
        <v>393.06</v>
      </c>
      <c r="AT71" s="14">
        <v>393.06</v>
      </c>
      <c r="AU71" s="14">
        <v>393.06</v>
      </c>
    </row>
    <row r="73" spans="1:47" ht="18.5" x14ac:dyDescent="0.45">
      <c r="A73" s="15" t="s">
        <v>109</v>
      </c>
    </row>
    <row r="74" spans="1:47" x14ac:dyDescent="0.35">
      <c r="A74" s="14" t="s">
        <v>49</v>
      </c>
      <c r="B74" s="14" t="s">
        <v>50</v>
      </c>
      <c r="C74" s="14" t="s">
        <v>51</v>
      </c>
      <c r="D74" s="14" t="s">
        <v>52</v>
      </c>
      <c r="E74" s="14" t="s">
        <v>53</v>
      </c>
      <c r="F74" s="14" t="s">
        <v>54</v>
      </c>
      <c r="G74" s="14" t="s">
        <v>55</v>
      </c>
      <c r="H74" s="14" t="s">
        <v>56</v>
      </c>
      <c r="I74" s="14" t="s">
        <v>57</v>
      </c>
      <c r="J74" s="14" t="s">
        <v>58</v>
      </c>
      <c r="K74" s="14" t="s">
        <v>59</v>
      </c>
      <c r="L74" s="14" t="s">
        <v>60</v>
      </c>
      <c r="M74" s="14" t="s">
        <v>61</v>
      </c>
      <c r="N74" s="14" t="s">
        <v>62</v>
      </c>
      <c r="O74" s="14" t="s">
        <v>63</v>
      </c>
      <c r="P74" s="14" t="s">
        <v>64</v>
      </c>
      <c r="Q74" s="14" t="s">
        <v>65</v>
      </c>
      <c r="R74" s="14" t="s">
        <v>66</v>
      </c>
      <c r="S74" s="14" t="s">
        <v>67</v>
      </c>
      <c r="T74" s="14" t="s">
        <v>68</v>
      </c>
      <c r="U74" s="14" t="s">
        <v>69</v>
      </c>
      <c r="V74" s="14" t="s">
        <v>70</v>
      </c>
      <c r="W74" s="14" t="s">
        <v>71</v>
      </c>
      <c r="X74" s="14" t="s">
        <v>72</v>
      </c>
      <c r="Y74" s="14" t="s">
        <v>73</v>
      </c>
      <c r="Z74" s="14" t="s">
        <v>74</v>
      </c>
      <c r="AA74" s="14" t="s">
        <v>75</v>
      </c>
      <c r="AB74" s="14" t="s">
        <v>76</v>
      </c>
      <c r="AC74" s="14" t="s">
        <v>77</v>
      </c>
      <c r="AD74" s="14" t="s">
        <v>78</v>
      </c>
      <c r="AE74" s="14" t="s">
        <v>79</v>
      </c>
      <c r="AF74" s="14" t="s">
        <v>80</v>
      </c>
      <c r="AG74" s="14" t="s">
        <v>81</v>
      </c>
      <c r="AH74" s="14" t="s">
        <v>82</v>
      </c>
      <c r="AI74" s="14" t="s">
        <v>83</v>
      </c>
      <c r="AJ74" s="14" t="s">
        <v>84</v>
      </c>
      <c r="AK74" s="14" t="s">
        <v>85</v>
      </c>
      <c r="AL74" s="14" t="s">
        <v>86</v>
      </c>
      <c r="AM74" s="14" t="s">
        <v>87</v>
      </c>
      <c r="AN74" s="14" t="s">
        <v>88</v>
      </c>
      <c r="AO74" s="14" t="s">
        <v>89</v>
      </c>
      <c r="AP74" s="14" t="s">
        <v>90</v>
      </c>
      <c r="AQ74" s="14" t="s">
        <v>91</v>
      </c>
      <c r="AR74" s="14" t="s">
        <v>92</v>
      </c>
      <c r="AS74" s="14" t="s">
        <v>93</v>
      </c>
      <c r="AT74" s="14" t="s">
        <v>94</v>
      </c>
      <c r="AU74" s="14" t="s">
        <v>95</v>
      </c>
    </row>
    <row r="75" spans="1:47" x14ac:dyDescent="0.35">
      <c r="A75" s="14" t="s">
        <v>96</v>
      </c>
      <c r="B75" s="14">
        <v>35480</v>
      </c>
      <c r="C75" s="14">
        <v>36031.99</v>
      </c>
      <c r="D75" s="14">
        <v>34315</v>
      </c>
      <c r="E75" s="14">
        <v>39614.99</v>
      </c>
      <c r="F75" s="14">
        <v>39685.01</v>
      </c>
      <c r="G75" s="14">
        <v>32555</v>
      </c>
      <c r="H75" s="14">
        <v>34907</v>
      </c>
      <c r="I75" s="14">
        <v>33887</v>
      </c>
      <c r="J75" s="14">
        <v>37936</v>
      </c>
      <c r="K75" s="14">
        <v>39199.480000000003</v>
      </c>
      <c r="L75" s="14">
        <v>35042.89</v>
      </c>
      <c r="M75" s="14">
        <v>36513</v>
      </c>
      <c r="N75" s="14">
        <v>40016.01</v>
      </c>
      <c r="O75" s="14">
        <v>38280.99</v>
      </c>
      <c r="P75" s="14">
        <v>36210.019999999997</v>
      </c>
      <c r="Q75" s="14">
        <v>36151.980000000003</v>
      </c>
      <c r="R75" s="14">
        <v>36151.949999999997</v>
      </c>
      <c r="S75" s="14">
        <v>36183.56</v>
      </c>
      <c r="T75" s="14">
        <v>36210</v>
      </c>
      <c r="U75" s="14">
        <v>36156.57</v>
      </c>
      <c r="V75" s="14">
        <v>36210.019999999997</v>
      </c>
      <c r="W75" s="14">
        <v>36210.019999999997</v>
      </c>
      <c r="X75" s="14">
        <v>36210.04</v>
      </c>
      <c r="Y75" s="14">
        <v>36210</v>
      </c>
      <c r="Z75" s="14">
        <v>36210.03</v>
      </c>
      <c r="AA75" s="14">
        <v>36209.980000000003</v>
      </c>
      <c r="AB75" s="14">
        <v>36210.019999999997</v>
      </c>
      <c r="AC75" s="14">
        <v>36209.97</v>
      </c>
      <c r="AD75" s="14">
        <v>36210.01</v>
      </c>
      <c r="AE75" s="14">
        <v>36210</v>
      </c>
      <c r="AF75" s="14">
        <v>36210</v>
      </c>
      <c r="AG75" s="14">
        <v>36811.269999999997</v>
      </c>
      <c r="AH75" s="14">
        <v>36811.269999999997</v>
      </c>
      <c r="AI75" s="14">
        <v>36811.32</v>
      </c>
      <c r="AJ75" s="14">
        <v>36811.29</v>
      </c>
      <c r="AK75" s="14">
        <v>36811.300000000003</v>
      </c>
      <c r="AL75" s="14">
        <v>36811.300000000003</v>
      </c>
      <c r="AM75" s="14">
        <v>36811.33</v>
      </c>
      <c r="AN75" s="14">
        <v>36811.29</v>
      </c>
      <c r="AO75" s="14">
        <v>36811.279999999999</v>
      </c>
      <c r="AP75" s="14">
        <v>36811.31</v>
      </c>
      <c r="AQ75" s="14">
        <v>36811.300000000003</v>
      </c>
      <c r="AR75" s="14">
        <v>37352.519999999997</v>
      </c>
      <c r="AS75" s="14">
        <v>37839.58</v>
      </c>
      <c r="AT75" s="14">
        <v>38277.86</v>
      </c>
      <c r="AU75" s="14">
        <v>38597.47</v>
      </c>
    </row>
    <row r="76" spans="1:47" x14ac:dyDescent="0.35">
      <c r="A76" s="14" t="s">
        <v>97</v>
      </c>
      <c r="B76" s="14">
        <v>26</v>
      </c>
      <c r="C76" s="14">
        <v>145</v>
      </c>
      <c r="D76" s="14">
        <v>494</v>
      </c>
      <c r="E76" s="14">
        <v>1400</v>
      </c>
      <c r="F76" s="14">
        <v>2300</v>
      </c>
      <c r="G76" s="14">
        <v>2800</v>
      </c>
      <c r="H76" s="14">
        <v>3900</v>
      </c>
      <c r="I76" s="14">
        <v>4600</v>
      </c>
      <c r="J76" s="14">
        <v>5200</v>
      </c>
      <c r="K76" s="14">
        <v>6900.64</v>
      </c>
      <c r="L76" s="14">
        <v>11396</v>
      </c>
      <c r="M76" s="14">
        <v>10758</v>
      </c>
      <c r="N76" s="14">
        <v>10464</v>
      </c>
      <c r="O76" s="14">
        <v>11922.01</v>
      </c>
      <c r="P76" s="14">
        <v>10957</v>
      </c>
      <c r="Q76" s="14">
        <v>14436.82</v>
      </c>
      <c r="R76" s="14">
        <v>15838.42</v>
      </c>
      <c r="S76" s="14">
        <v>15838.41</v>
      </c>
      <c r="T76" s="14">
        <v>15838.42</v>
      </c>
      <c r="U76" s="14">
        <v>15838.42</v>
      </c>
      <c r="V76" s="14">
        <v>15838.42</v>
      </c>
      <c r="W76" s="14">
        <v>15838.42</v>
      </c>
      <c r="X76" s="14">
        <v>16013.61</v>
      </c>
      <c r="Y76" s="14">
        <v>16013.61</v>
      </c>
      <c r="Z76" s="14">
        <v>16188.82</v>
      </c>
      <c r="AA76" s="14">
        <v>16486.400000000001</v>
      </c>
      <c r="AB76" s="14">
        <v>16785.61</v>
      </c>
      <c r="AC76" s="14">
        <v>17086.39</v>
      </c>
      <c r="AD76" s="14">
        <v>17388.8</v>
      </c>
      <c r="AE76" s="14">
        <v>17692.759999999998</v>
      </c>
      <c r="AF76" s="14">
        <v>17998.28</v>
      </c>
      <c r="AG76" s="14">
        <v>18305.36</v>
      </c>
      <c r="AH76" s="14">
        <v>18613.990000000002</v>
      </c>
      <c r="AI76" s="14">
        <v>18924.169999999998</v>
      </c>
      <c r="AJ76" s="14">
        <v>19235.87</v>
      </c>
      <c r="AK76" s="14">
        <v>19549.060000000001</v>
      </c>
      <c r="AL76" s="14">
        <v>19863.77</v>
      </c>
      <c r="AM76" s="14">
        <v>20179.990000000002</v>
      </c>
      <c r="AN76" s="14">
        <v>20497.68</v>
      </c>
      <c r="AO76" s="14">
        <v>20816.84</v>
      </c>
      <c r="AP76" s="14">
        <v>21137.47</v>
      </c>
      <c r="AQ76" s="14">
        <v>21459.57</v>
      </c>
      <c r="AR76" s="14">
        <v>21783.09</v>
      </c>
      <c r="AS76" s="14">
        <v>22108.07</v>
      </c>
      <c r="AT76" s="14">
        <v>22434.47</v>
      </c>
      <c r="AU76" s="14">
        <v>22762.29</v>
      </c>
    </row>
    <row r="77" spans="1:47" x14ac:dyDescent="0.35">
      <c r="A77" s="14" t="s">
        <v>98</v>
      </c>
      <c r="B77" s="14">
        <v>807.53</v>
      </c>
      <c r="C77" s="14">
        <v>733.51</v>
      </c>
      <c r="D77" s="14">
        <v>598.95000000000005</v>
      </c>
      <c r="E77" s="14">
        <v>484.04</v>
      </c>
      <c r="F77" s="14">
        <v>657.05</v>
      </c>
      <c r="G77" s="14">
        <v>735.1</v>
      </c>
      <c r="H77" s="14">
        <v>607.89</v>
      </c>
      <c r="I77" s="14">
        <v>672.86</v>
      </c>
      <c r="J77" s="14">
        <v>586.34</v>
      </c>
      <c r="K77" s="14">
        <v>905.14</v>
      </c>
      <c r="L77" s="14">
        <v>937.11</v>
      </c>
      <c r="M77" s="14">
        <v>1444.15</v>
      </c>
      <c r="N77" s="14">
        <v>962.05</v>
      </c>
      <c r="O77" s="14">
        <v>1310.77</v>
      </c>
      <c r="P77" s="14">
        <v>1249.3900000000001</v>
      </c>
      <c r="Q77" s="14">
        <v>756.07</v>
      </c>
      <c r="R77" s="14">
        <v>756.08</v>
      </c>
      <c r="S77" s="14">
        <v>769.02</v>
      </c>
      <c r="T77" s="14">
        <v>781.92</v>
      </c>
      <c r="U77" s="14">
        <v>756.09</v>
      </c>
      <c r="V77" s="14">
        <v>781.92</v>
      </c>
      <c r="W77" s="14">
        <v>781.9</v>
      </c>
      <c r="X77" s="14">
        <v>781.9</v>
      </c>
      <c r="Y77" s="14">
        <v>781.9</v>
      </c>
      <c r="Z77" s="14">
        <v>781.9</v>
      </c>
      <c r="AA77" s="14">
        <v>781.9</v>
      </c>
      <c r="AB77" s="14">
        <v>781.9</v>
      </c>
      <c r="AC77" s="14">
        <v>781.88</v>
      </c>
      <c r="AD77" s="14">
        <v>781.88</v>
      </c>
      <c r="AE77" s="14">
        <v>781.88</v>
      </c>
      <c r="AF77" s="14">
        <v>781.88</v>
      </c>
      <c r="AG77" s="14">
        <v>781.88</v>
      </c>
      <c r="AH77" s="14">
        <v>781.88</v>
      </c>
      <c r="AI77" s="14">
        <v>781.88</v>
      </c>
      <c r="AJ77" s="14">
        <v>781.88</v>
      </c>
      <c r="AK77" s="14">
        <v>781.88</v>
      </c>
      <c r="AL77" s="14">
        <v>781.88</v>
      </c>
      <c r="AM77" s="14">
        <v>781.88</v>
      </c>
      <c r="AN77" s="14">
        <v>781.88</v>
      </c>
      <c r="AO77" s="14">
        <v>781.88</v>
      </c>
      <c r="AP77" s="14">
        <v>781.88</v>
      </c>
      <c r="AQ77" s="14">
        <v>781.88</v>
      </c>
      <c r="AR77" s="14">
        <v>781.88</v>
      </c>
      <c r="AS77" s="14">
        <v>781.88</v>
      </c>
      <c r="AT77" s="14">
        <v>781.88</v>
      </c>
      <c r="AU77" s="14">
        <v>781.88</v>
      </c>
    </row>
    <row r="78" spans="1:47" x14ac:dyDescent="0.35">
      <c r="A78" s="14" t="s">
        <v>99</v>
      </c>
      <c r="B78" s="14">
        <v>0</v>
      </c>
      <c r="C78" s="14">
        <v>0</v>
      </c>
      <c r="D78" s="14">
        <v>0</v>
      </c>
      <c r="E78" s="14">
        <v>0</v>
      </c>
      <c r="F78" s="14">
        <v>5</v>
      </c>
      <c r="G78" s="14">
        <v>123</v>
      </c>
      <c r="H78" s="14">
        <v>398</v>
      </c>
      <c r="I78" s="14">
        <v>842</v>
      </c>
      <c r="J78" s="14">
        <v>1173</v>
      </c>
      <c r="K78" s="14">
        <v>1757.71</v>
      </c>
      <c r="L78" s="14">
        <v>1425</v>
      </c>
      <c r="M78" s="14">
        <v>1776</v>
      </c>
      <c r="N78" s="14">
        <v>1998</v>
      </c>
      <c r="O78" s="14">
        <v>2163</v>
      </c>
      <c r="P78" s="14">
        <v>2168</v>
      </c>
      <c r="Q78" s="14">
        <v>2168</v>
      </c>
      <c r="R78" s="14">
        <v>2168</v>
      </c>
      <c r="S78" s="14">
        <v>2168</v>
      </c>
      <c r="T78" s="14">
        <v>2168</v>
      </c>
      <c r="U78" s="14">
        <v>2168</v>
      </c>
      <c r="V78" s="14">
        <v>2168</v>
      </c>
      <c r="W78" s="14">
        <v>2168</v>
      </c>
      <c r="X78" s="14">
        <v>2168</v>
      </c>
      <c r="Y78" s="14">
        <v>2168</v>
      </c>
      <c r="Z78" s="14">
        <v>2349.33</v>
      </c>
      <c r="AA78" s="14">
        <v>2530.66</v>
      </c>
      <c r="AB78" s="14">
        <v>2712</v>
      </c>
      <c r="AC78" s="14">
        <v>2893.33</v>
      </c>
      <c r="AD78" s="14">
        <v>3074.66</v>
      </c>
      <c r="AE78" s="14">
        <v>3255.99</v>
      </c>
      <c r="AF78" s="14">
        <v>3437.32</v>
      </c>
      <c r="AG78" s="14">
        <v>3618.66</v>
      </c>
      <c r="AH78" s="14">
        <v>3799.99</v>
      </c>
      <c r="AI78" s="14">
        <v>3981.32</v>
      </c>
      <c r="AJ78" s="14">
        <v>4162.6499999999996</v>
      </c>
      <c r="AK78" s="14">
        <v>4343.9799999999996</v>
      </c>
      <c r="AL78" s="14">
        <v>4525.32</v>
      </c>
      <c r="AM78" s="14">
        <v>4706.6499999999996</v>
      </c>
      <c r="AN78" s="14">
        <v>4887.9799999999996</v>
      </c>
      <c r="AO78" s="14">
        <v>5069.3100000000004</v>
      </c>
      <c r="AP78" s="14">
        <v>5250.64</v>
      </c>
      <c r="AQ78" s="14">
        <v>5431.98</v>
      </c>
      <c r="AR78" s="14">
        <v>5613.31</v>
      </c>
      <c r="AS78" s="14">
        <v>5794.64</v>
      </c>
      <c r="AT78" s="14">
        <v>5975.97</v>
      </c>
      <c r="AU78" s="14">
        <v>6157.31</v>
      </c>
    </row>
    <row r="79" spans="1:47" x14ac:dyDescent="0.35">
      <c r="A79" s="14" t="s">
        <v>100</v>
      </c>
      <c r="B79" s="14">
        <v>77969</v>
      </c>
      <c r="C79" s="14">
        <v>83457</v>
      </c>
      <c r="D79" s="14">
        <v>79750</v>
      </c>
      <c r="E79" s="14">
        <v>85832</v>
      </c>
      <c r="F79" s="14">
        <v>81395.98</v>
      </c>
      <c r="G79" s="14">
        <v>81975</v>
      </c>
      <c r="H79" s="14">
        <v>84766</v>
      </c>
      <c r="I79" s="14">
        <v>84866</v>
      </c>
      <c r="J79" s="14">
        <v>93102.99</v>
      </c>
      <c r="K79" s="14">
        <v>96195.59</v>
      </c>
      <c r="L79" s="14">
        <v>91768.98</v>
      </c>
      <c r="M79" s="14">
        <v>91142.01</v>
      </c>
      <c r="N79" s="14">
        <v>90445</v>
      </c>
      <c r="O79" s="14">
        <v>90155.01</v>
      </c>
      <c r="P79" s="14">
        <v>90454</v>
      </c>
      <c r="Q79" s="14">
        <v>80102.490000000005</v>
      </c>
      <c r="R79" s="14">
        <v>77510.039999999994</v>
      </c>
      <c r="S79" s="14">
        <v>78680.14</v>
      </c>
      <c r="T79" s="14">
        <v>66926.929999999993</v>
      </c>
      <c r="U79" s="14">
        <v>79889.42</v>
      </c>
      <c r="V79" s="14">
        <v>69155.64</v>
      </c>
      <c r="W79" s="14">
        <v>59712.36</v>
      </c>
      <c r="X79" s="14">
        <v>66943.210000000006</v>
      </c>
      <c r="Y79" s="14">
        <v>73418.600000000006</v>
      </c>
      <c r="Z79" s="14">
        <v>67081.97</v>
      </c>
      <c r="AA79" s="14">
        <v>73557.36</v>
      </c>
      <c r="AB79" s="14">
        <v>67220.73</v>
      </c>
      <c r="AC79" s="14">
        <v>73696.12</v>
      </c>
      <c r="AD79" s="14">
        <v>73734.66</v>
      </c>
      <c r="AE79" s="14">
        <v>80210.05</v>
      </c>
      <c r="AF79" s="14">
        <v>80210.05</v>
      </c>
      <c r="AG79" s="14">
        <v>80210.05</v>
      </c>
      <c r="AH79" s="14">
        <v>80248.600000000006</v>
      </c>
      <c r="AI79" s="14">
        <v>80248.600000000006</v>
      </c>
      <c r="AJ79" s="14">
        <v>80325.69</v>
      </c>
      <c r="AK79" s="14">
        <v>80479.86</v>
      </c>
      <c r="AL79" s="14">
        <v>80634.039999999994</v>
      </c>
      <c r="AM79" s="14">
        <v>80788.22</v>
      </c>
      <c r="AN79" s="14">
        <v>80942.39</v>
      </c>
      <c r="AO79" s="14">
        <v>81135.11</v>
      </c>
      <c r="AP79" s="14">
        <v>81327.83</v>
      </c>
      <c r="AQ79" s="14">
        <v>81713.27</v>
      </c>
      <c r="AR79" s="14">
        <v>82484.149999999994</v>
      </c>
      <c r="AS79" s="14">
        <v>83255.03</v>
      </c>
      <c r="AT79" s="14">
        <v>84025.91</v>
      </c>
      <c r="AU79" s="14">
        <v>84025.91</v>
      </c>
    </row>
    <row r="80" spans="1:47" x14ac:dyDescent="0.35">
      <c r="A80" s="14" t="s">
        <v>101</v>
      </c>
      <c r="B80" s="14">
        <v>28734.080000000002</v>
      </c>
      <c r="C80" s="14">
        <v>23808.080000000002</v>
      </c>
      <c r="D80" s="14">
        <v>27468.720000000001</v>
      </c>
      <c r="E80" s="14">
        <v>22638.21</v>
      </c>
      <c r="F80" s="14">
        <v>10461.15</v>
      </c>
      <c r="G80" s="14">
        <v>10336.620000000001</v>
      </c>
      <c r="H80" s="14">
        <v>4329.34</v>
      </c>
      <c r="I80" s="14">
        <v>3596.74</v>
      </c>
      <c r="J80" s="14">
        <v>2742.24</v>
      </c>
      <c r="K80" s="14">
        <v>94.81</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c r="AI80" s="14">
        <v>0</v>
      </c>
      <c r="AJ80" s="14">
        <v>0</v>
      </c>
      <c r="AK80" s="14">
        <v>0</v>
      </c>
      <c r="AL80" s="14">
        <v>0</v>
      </c>
      <c r="AM80" s="14">
        <v>0</v>
      </c>
      <c r="AN80" s="14">
        <v>0</v>
      </c>
      <c r="AO80" s="14">
        <v>0</v>
      </c>
      <c r="AP80" s="14">
        <v>0</v>
      </c>
      <c r="AQ80" s="14">
        <v>0</v>
      </c>
      <c r="AR80" s="14">
        <v>0</v>
      </c>
      <c r="AS80" s="14">
        <v>0</v>
      </c>
      <c r="AT80" s="14">
        <v>0</v>
      </c>
      <c r="AU80" s="14">
        <v>0</v>
      </c>
    </row>
    <row r="81" spans="1:47" x14ac:dyDescent="0.35">
      <c r="A81" s="14" t="s">
        <v>102</v>
      </c>
      <c r="B81" s="14">
        <v>13282.59</v>
      </c>
      <c r="C81" s="14">
        <v>11807.7</v>
      </c>
      <c r="D81" s="14">
        <v>13530.81</v>
      </c>
      <c r="E81" s="14">
        <v>11214.3</v>
      </c>
      <c r="F81" s="14">
        <v>7490.9</v>
      </c>
      <c r="G81" s="14">
        <v>16885.54</v>
      </c>
      <c r="H81" s="14">
        <v>24281.59</v>
      </c>
      <c r="I81" s="14">
        <v>23380.22</v>
      </c>
      <c r="J81" s="14">
        <v>18653.16</v>
      </c>
      <c r="K81" s="14">
        <v>15720.97</v>
      </c>
      <c r="L81" s="14">
        <v>16218.48</v>
      </c>
      <c r="M81" s="14">
        <v>14862.2</v>
      </c>
      <c r="N81" s="14">
        <v>8378.6200000000008</v>
      </c>
      <c r="O81" s="14">
        <v>11831.22</v>
      </c>
      <c r="P81" s="14">
        <v>11504.17</v>
      </c>
      <c r="Q81" s="14">
        <v>12122.16</v>
      </c>
      <c r="R81" s="14">
        <v>13899.79</v>
      </c>
      <c r="S81" s="14">
        <v>19346.23</v>
      </c>
      <c r="T81" s="14">
        <v>22546.28</v>
      </c>
      <c r="U81" s="14">
        <v>15871.39</v>
      </c>
      <c r="V81" s="14">
        <v>25876.52</v>
      </c>
      <c r="W81" s="14">
        <v>32721.94</v>
      </c>
      <c r="X81" s="14">
        <v>29406.57</v>
      </c>
      <c r="Y81" s="14">
        <v>26612.44</v>
      </c>
      <c r="Z81" s="14">
        <v>31411.01</v>
      </c>
      <c r="AA81" s="14">
        <v>30893.040000000001</v>
      </c>
      <c r="AB81" s="14">
        <v>34424.699999999997</v>
      </c>
      <c r="AC81" s="14">
        <v>33168.019999999997</v>
      </c>
      <c r="AD81" s="14">
        <v>33599.699999999997</v>
      </c>
      <c r="AE81" s="14">
        <v>30690.21</v>
      </c>
      <c r="AF81" s="14">
        <v>28577.66</v>
      </c>
      <c r="AG81" s="14">
        <v>31853.72</v>
      </c>
      <c r="AH81" s="14">
        <v>31672.44</v>
      </c>
      <c r="AI81" s="14">
        <v>31273.71</v>
      </c>
      <c r="AJ81" s="14">
        <v>30770.12</v>
      </c>
      <c r="AK81" s="14">
        <v>30751.79</v>
      </c>
      <c r="AL81" s="14">
        <v>30412.29</v>
      </c>
      <c r="AM81" s="14">
        <v>33683.22</v>
      </c>
      <c r="AN81" s="14">
        <v>34161.49</v>
      </c>
      <c r="AO81" s="14">
        <v>34157.65</v>
      </c>
      <c r="AP81" s="14">
        <v>34158.839999999997</v>
      </c>
      <c r="AQ81" s="14">
        <v>34090.32</v>
      </c>
      <c r="AR81" s="14">
        <v>33911.35</v>
      </c>
      <c r="AS81" s="14">
        <v>33589.97</v>
      </c>
      <c r="AT81" s="14">
        <v>33478.22</v>
      </c>
      <c r="AU81" s="14">
        <v>33666.79</v>
      </c>
    </row>
    <row r="82" spans="1:47" x14ac:dyDescent="0.35">
      <c r="A82" s="14" t="s">
        <v>103</v>
      </c>
      <c r="B82" s="14">
        <v>309.95</v>
      </c>
      <c r="C82" s="14">
        <v>309.95</v>
      </c>
      <c r="D82" s="14">
        <v>309.95</v>
      </c>
      <c r="E82" s="14">
        <v>182.56</v>
      </c>
      <c r="F82" s="14">
        <v>215.24</v>
      </c>
      <c r="G82" s="14">
        <v>73.47</v>
      </c>
      <c r="H82" s="14">
        <v>45.67</v>
      </c>
      <c r="I82" s="14">
        <v>65.78</v>
      </c>
      <c r="J82" s="14">
        <v>45.15</v>
      </c>
      <c r="K82" s="14">
        <v>381.13</v>
      </c>
      <c r="L82" s="14">
        <v>657.48</v>
      </c>
      <c r="M82" s="14">
        <v>544.26</v>
      </c>
      <c r="N82" s="14">
        <v>377.97</v>
      </c>
      <c r="O82" s="14">
        <v>459.69</v>
      </c>
      <c r="P82" s="14">
        <v>409.18</v>
      </c>
      <c r="Q82" s="14">
        <v>81.87</v>
      </c>
      <c r="R82" s="14">
        <v>85.15</v>
      </c>
      <c r="S82" s="14">
        <v>178.19</v>
      </c>
      <c r="T82" s="14">
        <v>291.06</v>
      </c>
      <c r="U82" s="14">
        <v>72.3</v>
      </c>
      <c r="V82" s="14">
        <v>492.01</v>
      </c>
      <c r="W82" s="14">
        <v>954.96</v>
      </c>
      <c r="X82" s="14">
        <v>665.63</v>
      </c>
      <c r="Y82" s="14">
        <v>592.72</v>
      </c>
      <c r="Z82" s="14">
        <v>854.27</v>
      </c>
      <c r="AA82" s="14">
        <v>718.06</v>
      </c>
      <c r="AB82" s="14">
        <v>1196.1199999999999</v>
      </c>
      <c r="AC82" s="14">
        <v>857.3</v>
      </c>
      <c r="AD82" s="14">
        <v>921.31</v>
      </c>
      <c r="AE82" s="14">
        <v>685.26</v>
      </c>
      <c r="AF82" s="14">
        <v>411.86</v>
      </c>
      <c r="AG82" s="14">
        <v>645.85</v>
      </c>
      <c r="AH82" s="14">
        <v>709.68</v>
      </c>
      <c r="AI82" s="14">
        <v>731.53</v>
      </c>
      <c r="AJ82" s="14">
        <v>738.72</v>
      </c>
      <c r="AK82" s="14">
        <v>736.99</v>
      </c>
      <c r="AL82" s="14">
        <v>790.21</v>
      </c>
      <c r="AM82" s="14">
        <v>892.56</v>
      </c>
      <c r="AN82" s="14">
        <v>1052.01</v>
      </c>
      <c r="AO82" s="14">
        <v>1038.1099999999999</v>
      </c>
      <c r="AP82" s="14">
        <v>1038.27</v>
      </c>
      <c r="AQ82" s="14">
        <v>1023.76</v>
      </c>
      <c r="AR82" s="14">
        <v>1021.71</v>
      </c>
      <c r="AS82" s="14">
        <v>990.04</v>
      </c>
      <c r="AT82" s="14">
        <v>1045.29</v>
      </c>
      <c r="AU82" s="14">
        <v>1110.31</v>
      </c>
    </row>
    <row r="84" spans="1:47" ht="18.5" x14ac:dyDescent="0.45">
      <c r="A84" s="15" t="s">
        <v>110</v>
      </c>
    </row>
    <row r="85" spans="1:47" x14ac:dyDescent="0.35">
      <c r="A85" s="14" t="s">
        <v>49</v>
      </c>
      <c r="B85" s="14" t="s">
        <v>50</v>
      </c>
      <c r="C85" s="14" t="s">
        <v>51</v>
      </c>
      <c r="D85" s="14" t="s">
        <v>52</v>
      </c>
      <c r="E85" s="14" t="s">
        <v>53</v>
      </c>
      <c r="F85" s="14" t="s">
        <v>54</v>
      </c>
      <c r="G85" s="14" t="s">
        <v>55</v>
      </c>
      <c r="H85" s="14" t="s">
        <v>56</v>
      </c>
      <c r="I85" s="14" t="s">
        <v>57</v>
      </c>
      <c r="J85" s="14" t="s">
        <v>58</v>
      </c>
      <c r="K85" s="14" t="s">
        <v>59</v>
      </c>
      <c r="L85" s="14" t="s">
        <v>60</v>
      </c>
      <c r="M85" s="14" t="s">
        <v>61</v>
      </c>
      <c r="N85" s="14" t="s">
        <v>62</v>
      </c>
      <c r="O85" s="14" t="s">
        <v>63</v>
      </c>
      <c r="P85" s="14" t="s">
        <v>64</v>
      </c>
      <c r="Q85" s="14" t="s">
        <v>65</v>
      </c>
      <c r="R85" s="14" t="s">
        <v>66</v>
      </c>
      <c r="S85" s="14" t="s">
        <v>67</v>
      </c>
      <c r="T85" s="14" t="s">
        <v>68</v>
      </c>
      <c r="U85" s="14" t="s">
        <v>69</v>
      </c>
      <c r="V85" s="14" t="s">
        <v>70</v>
      </c>
      <c r="W85" s="14" t="s">
        <v>71</v>
      </c>
      <c r="X85" s="14" t="s">
        <v>72</v>
      </c>
      <c r="Y85" s="14" t="s">
        <v>73</v>
      </c>
      <c r="Z85" s="14" t="s">
        <v>74</v>
      </c>
      <c r="AA85" s="14" t="s">
        <v>75</v>
      </c>
      <c r="AB85" s="14" t="s">
        <v>76</v>
      </c>
      <c r="AC85" s="14" t="s">
        <v>77</v>
      </c>
      <c r="AD85" s="14" t="s">
        <v>78</v>
      </c>
      <c r="AE85" s="14" t="s">
        <v>79</v>
      </c>
      <c r="AF85" s="14" t="s">
        <v>80</v>
      </c>
      <c r="AG85" s="14" t="s">
        <v>81</v>
      </c>
      <c r="AH85" s="14" t="s">
        <v>82</v>
      </c>
      <c r="AI85" s="14" t="s">
        <v>83</v>
      </c>
      <c r="AJ85" s="14" t="s">
        <v>84</v>
      </c>
      <c r="AK85" s="14" t="s">
        <v>85</v>
      </c>
      <c r="AL85" s="14" t="s">
        <v>86</v>
      </c>
      <c r="AM85" s="14" t="s">
        <v>87</v>
      </c>
      <c r="AN85" s="14" t="s">
        <v>88</v>
      </c>
      <c r="AO85" s="14" t="s">
        <v>89</v>
      </c>
      <c r="AP85" s="14" t="s">
        <v>90</v>
      </c>
      <c r="AQ85" s="14" t="s">
        <v>91</v>
      </c>
      <c r="AR85" s="14" t="s">
        <v>92</v>
      </c>
      <c r="AS85" s="14" t="s">
        <v>93</v>
      </c>
      <c r="AT85" s="14" t="s">
        <v>94</v>
      </c>
      <c r="AU85" s="14" t="s">
        <v>95</v>
      </c>
    </row>
    <row r="86" spans="1:47" x14ac:dyDescent="0.35">
      <c r="A86" s="14" t="s">
        <v>96</v>
      </c>
      <c r="B86" s="14">
        <v>36440</v>
      </c>
      <c r="C86" s="14">
        <v>33651</v>
      </c>
      <c r="D86" s="14">
        <v>33513</v>
      </c>
      <c r="E86" s="14">
        <v>34588</v>
      </c>
      <c r="F86" s="14">
        <v>33549</v>
      </c>
      <c r="G86" s="14">
        <v>33269</v>
      </c>
      <c r="H86" s="14">
        <v>34206</v>
      </c>
      <c r="I86" s="14">
        <v>32185</v>
      </c>
      <c r="J86" s="14">
        <v>35337</v>
      </c>
      <c r="K86" s="14">
        <v>34494.879999999997</v>
      </c>
      <c r="L86" s="14">
        <v>34774</v>
      </c>
      <c r="M86" s="14">
        <v>36599</v>
      </c>
      <c r="N86" s="14">
        <v>35991</v>
      </c>
      <c r="O86" s="14">
        <v>30732</v>
      </c>
      <c r="P86" s="14">
        <v>32935</v>
      </c>
      <c r="Q86" s="14">
        <v>32935.019999999997</v>
      </c>
      <c r="R86" s="14">
        <v>32935.019999999997</v>
      </c>
      <c r="S86" s="14">
        <v>32935</v>
      </c>
      <c r="T86" s="14">
        <v>32935.019999999997</v>
      </c>
      <c r="U86" s="14">
        <v>32935</v>
      </c>
      <c r="V86" s="14">
        <v>32935.019999999997</v>
      </c>
      <c r="W86" s="14">
        <v>32934.99</v>
      </c>
      <c r="X86" s="14">
        <v>32935</v>
      </c>
      <c r="Y86" s="14">
        <v>32934.97</v>
      </c>
      <c r="Z86" s="14">
        <v>32935</v>
      </c>
      <c r="AA86" s="14">
        <v>32935.019999999997</v>
      </c>
      <c r="AB86" s="14">
        <v>32935.040000000001</v>
      </c>
      <c r="AC86" s="14">
        <v>32935.019999999997</v>
      </c>
      <c r="AD86" s="14">
        <v>32935.040000000001</v>
      </c>
      <c r="AE86" s="14">
        <v>33027.980000000003</v>
      </c>
      <c r="AF86" s="14">
        <v>33111.82</v>
      </c>
      <c r="AG86" s="14">
        <v>33187.07</v>
      </c>
      <c r="AH86" s="14">
        <v>33254.93</v>
      </c>
      <c r="AI86" s="14">
        <v>33254.94</v>
      </c>
      <c r="AJ86" s="14">
        <v>33254.93</v>
      </c>
      <c r="AK86" s="14">
        <v>33315.96</v>
      </c>
      <c r="AL86" s="14">
        <v>33315.980000000003</v>
      </c>
      <c r="AM86" s="14">
        <v>33315.949999999997</v>
      </c>
      <c r="AN86" s="14">
        <v>33315.96</v>
      </c>
      <c r="AO86" s="14">
        <v>33315.96</v>
      </c>
      <c r="AP86" s="14">
        <v>33315.94</v>
      </c>
      <c r="AQ86" s="14">
        <v>33370.85</v>
      </c>
      <c r="AR86" s="14">
        <v>33370.92</v>
      </c>
      <c r="AS86" s="14">
        <v>33370.93</v>
      </c>
      <c r="AT86" s="14">
        <v>33370.949999999997</v>
      </c>
      <c r="AU86" s="14">
        <v>33370.89</v>
      </c>
    </row>
    <row r="87" spans="1:47" x14ac:dyDescent="0.35">
      <c r="A87" s="14" t="s">
        <v>97</v>
      </c>
      <c r="B87" s="14">
        <v>53</v>
      </c>
      <c r="C87" s="14">
        <v>325</v>
      </c>
      <c r="D87" s="14">
        <v>325</v>
      </c>
      <c r="E87" s="14">
        <v>412</v>
      </c>
      <c r="F87" s="14">
        <v>365</v>
      </c>
      <c r="G87" s="14">
        <v>343</v>
      </c>
      <c r="H87" s="14">
        <v>747</v>
      </c>
      <c r="I87" s="14">
        <v>877</v>
      </c>
      <c r="J87" s="14">
        <v>868</v>
      </c>
      <c r="K87" s="14">
        <v>911.32</v>
      </c>
      <c r="L87" s="14">
        <v>903</v>
      </c>
      <c r="M87" s="14">
        <v>966</v>
      </c>
      <c r="N87" s="14">
        <v>927</v>
      </c>
      <c r="O87" s="14">
        <v>873</v>
      </c>
      <c r="P87" s="14">
        <v>884</v>
      </c>
      <c r="Q87" s="14">
        <v>884</v>
      </c>
      <c r="R87" s="14">
        <v>884</v>
      </c>
      <c r="S87" s="14">
        <v>884</v>
      </c>
      <c r="T87" s="14">
        <v>884</v>
      </c>
      <c r="U87" s="14">
        <v>884</v>
      </c>
      <c r="V87" s="14">
        <v>884</v>
      </c>
      <c r="W87" s="14">
        <v>1003.27</v>
      </c>
      <c r="X87" s="14">
        <v>1125.82</v>
      </c>
      <c r="Y87" s="14">
        <v>1251.25</v>
      </c>
      <c r="Z87" s="14">
        <v>1379.18</v>
      </c>
      <c r="AA87" s="14">
        <v>1510.99</v>
      </c>
      <c r="AB87" s="14">
        <v>1644.84</v>
      </c>
      <c r="AC87" s="14">
        <v>1780.75</v>
      </c>
      <c r="AD87" s="14">
        <v>1917.96</v>
      </c>
      <c r="AE87" s="14">
        <v>2056.56</v>
      </c>
      <c r="AF87" s="14">
        <v>2196.59</v>
      </c>
      <c r="AG87" s="14">
        <v>2337.85</v>
      </c>
      <c r="AH87" s="14">
        <v>2480.38</v>
      </c>
      <c r="AI87" s="14">
        <v>2623.86</v>
      </c>
      <c r="AJ87" s="14">
        <v>2768.21</v>
      </c>
      <c r="AK87" s="14">
        <v>2913.19</v>
      </c>
      <c r="AL87" s="14">
        <v>3058.75</v>
      </c>
      <c r="AM87" s="14">
        <v>3204.92</v>
      </c>
      <c r="AN87" s="14">
        <v>3351.56</v>
      </c>
      <c r="AO87" s="14">
        <v>3498.83</v>
      </c>
      <c r="AP87" s="14">
        <v>3646.66</v>
      </c>
      <c r="AQ87" s="14">
        <v>3795.18</v>
      </c>
      <c r="AR87" s="14">
        <v>3944.35</v>
      </c>
      <c r="AS87" s="14">
        <v>4094.26</v>
      </c>
      <c r="AT87" s="14">
        <v>4244.87</v>
      </c>
      <c r="AU87" s="14">
        <v>4397.57</v>
      </c>
    </row>
    <row r="88" spans="1:47" x14ac:dyDescent="0.35">
      <c r="A88" s="14" t="s">
        <v>98</v>
      </c>
      <c r="B88" s="14">
        <v>27.33</v>
      </c>
      <c r="C88" s="14">
        <v>32</v>
      </c>
      <c r="D88" s="14">
        <v>27</v>
      </c>
      <c r="E88" s="14">
        <v>38</v>
      </c>
      <c r="F88" s="14">
        <v>0</v>
      </c>
      <c r="G88" s="14">
        <v>0</v>
      </c>
      <c r="H88" s="14">
        <v>0</v>
      </c>
      <c r="I88" s="14">
        <v>39</v>
      </c>
      <c r="J88" s="14">
        <v>42</v>
      </c>
      <c r="K88" s="14">
        <v>64.400000000000006</v>
      </c>
      <c r="L88" s="14">
        <v>82</v>
      </c>
      <c r="M88" s="14">
        <v>108</v>
      </c>
      <c r="N88" s="14">
        <v>56</v>
      </c>
      <c r="O88" s="14">
        <v>46</v>
      </c>
      <c r="P88" s="14">
        <v>82</v>
      </c>
      <c r="Q88" s="14">
        <v>82</v>
      </c>
      <c r="R88" s="14">
        <v>82</v>
      </c>
      <c r="S88" s="14">
        <v>82</v>
      </c>
      <c r="T88" s="14">
        <v>82</v>
      </c>
      <c r="U88" s="14">
        <v>82</v>
      </c>
      <c r="V88" s="14">
        <v>82</v>
      </c>
      <c r="W88" s="14">
        <v>82</v>
      </c>
      <c r="X88" s="14">
        <v>82</v>
      </c>
      <c r="Y88" s="14">
        <v>82</v>
      </c>
      <c r="Z88" s="14">
        <v>82</v>
      </c>
      <c r="AA88" s="14">
        <v>82</v>
      </c>
      <c r="AB88" s="14">
        <v>82</v>
      </c>
      <c r="AC88" s="14">
        <v>82</v>
      </c>
      <c r="AD88" s="14">
        <v>82</v>
      </c>
      <c r="AE88" s="14">
        <v>82</v>
      </c>
      <c r="AF88" s="14">
        <v>82</v>
      </c>
      <c r="AG88" s="14">
        <v>82</v>
      </c>
      <c r="AH88" s="14">
        <v>82</v>
      </c>
      <c r="AI88" s="14">
        <v>82</v>
      </c>
      <c r="AJ88" s="14">
        <v>82</v>
      </c>
      <c r="AK88" s="14">
        <v>82</v>
      </c>
      <c r="AL88" s="14">
        <v>82</v>
      </c>
      <c r="AM88" s="14">
        <v>82</v>
      </c>
      <c r="AN88" s="14">
        <v>82</v>
      </c>
      <c r="AO88" s="14">
        <v>82</v>
      </c>
      <c r="AP88" s="14">
        <v>82</v>
      </c>
      <c r="AQ88" s="14">
        <v>82</v>
      </c>
      <c r="AR88" s="14">
        <v>82</v>
      </c>
      <c r="AS88" s="14">
        <v>82</v>
      </c>
      <c r="AT88" s="14">
        <v>82</v>
      </c>
      <c r="AU88" s="14">
        <v>82</v>
      </c>
    </row>
    <row r="89" spans="1:47" x14ac:dyDescent="0.35">
      <c r="A89" s="14" t="s">
        <v>99</v>
      </c>
      <c r="B89" s="14">
        <v>0</v>
      </c>
      <c r="C89" s="14">
        <v>0</v>
      </c>
      <c r="D89" s="14">
        <v>0</v>
      </c>
      <c r="E89" s="14">
        <v>0</v>
      </c>
      <c r="F89" s="14">
        <v>0</v>
      </c>
      <c r="G89" s="14">
        <v>0</v>
      </c>
      <c r="H89" s="14">
        <v>0</v>
      </c>
      <c r="I89" s="14">
        <v>0</v>
      </c>
      <c r="J89" s="14">
        <v>0</v>
      </c>
      <c r="K89" s="14">
        <v>0</v>
      </c>
      <c r="L89" s="14">
        <v>0</v>
      </c>
      <c r="M89" s="14">
        <v>0</v>
      </c>
      <c r="N89" s="14">
        <v>0</v>
      </c>
      <c r="O89" s="14">
        <v>0</v>
      </c>
      <c r="P89" s="14">
        <v>0</v>
      </c>
      <c r="Q89" s="14">
        <v>5.26</v>
      </c>
      <c r="R89" s="14">
        <v>5.26</v>
      </c>
      <c r="S89" s="14">
        <v>5.26</v>
      </c>
      <c r="T89" s="14">
        <v>5.26</v>
      </c>
      <c r="U89" s="14">
        <v>5.26</v>
      </c>
      <c r="V89" s="14">
        <v>5.26</v>
      </c>
      <c r="W89" s="14">
        <v>5.26</v>
      </c>
      <c r="X89" s="14">
        <v>5.26</v>
      </c>
      <c r="Y89" s="14">
        <v>5.26</v>
      </c>
      <c r="Z89" s="14">
        <v>14.32</v>
      </c>
      <c r="AA89" s="14">
        <v>23.39</v>
      </c>
      <c r="AB89" s="14">
        <v>32.46</v>
      </c>
      <c r="AC89" s="14">
        <v>41.52</v>
      </c>
      <c r="AD89" s="14">
        <v>50.59</v>
      </c>
      <c r="AE89" s="14">
        <v>59.66</v>
      </c>
      <c r="AF89" s="14">
        <v>68.72</v>
      </c>
      <c r="AG89" s="14">
        <v>77.790000000000006</v>
      </c>
      <c r="AH89" s="14">
        <v>86.86</v>
      </c>
      <c r="AI89" s="14">
        <v>95.92</v>
      </c>
      <c r="AJ89" s="14">
        <v>104.99</v>
      </c>
      <c r="AK89" s="14">
        <v>114.06</v>
      </c>
      <c r="AL89" s="14">
        <v>123.12</v>
      </c>
      <c r="AM89" s="14">
        <v>132.19</v>
      </c>
      <c r="AN89" s="14">
        <v>141.26</v>
      </c>
      <c r="AO89" s="14">
        <v>150.32</v>
      </c>
      <c r="AP89" s="14">
        <v>159.38999999999999</v>
      </c>
      <c r="AQ89" s="14">
        <v>168.45</v>
      </c>
      <c r="AR89" s="14">
        <v>177.52</v>
      </c>
      <c r="AS89" s="14">
        <v>186.59</v>
      </c>
      <c r="AT89" s="14">
        <v>195.65</v>
      </c>
      <c r="AU89" s="14">
        <v>204.72</v>
      </c>
    </row>
    <row r="90" spans="1:47" x14ac:dyDescent="0.35">
      <c r="A90" s="14" t="s">
        <v>100</v>
      </c>
      <c r="B90" s="14">
        <v>0</v>
      </c>
      <c r="C90" s="14">
        <v>0</v>
      </c>
      <c r="D90" s="14">
        <v>0</v>
      </c>
      <c r="E90" s="14">
        <v>0</v>
      </c>
      <c r="F90" s="14">
        <v>0</v>
      </c>
      <c r="G90" s="14">
        <v>0</v>
      </c>
      <c r="H90" s="14">
        <v>0</v>
      </c>
      <c r="I90" s="14">
        <v>0</v>
      </c>
      <c r="J90" s="14">
        <v>0</v>
      </c>
      <c r="K90" s="14">
        <v>0</v>
      </c>
      <c r="L90" s="14">
        <v>0</v>
      </c>
      <c r="M90" s="14">
        <v>0</v>
      </c>
      <c r="N90" s="14">
        <v>0</v>
      </c>
      <c r="O90" s="14">
        <v>0</v>
      </c>
      <c r="P90" s="14">
        <v>0</v>
      </c>
      <c r="Q90" s="14">
        <v>0</v>
      </c>
      <c r="R90" s="14">
        <v>0</v>
      </c>
      <c r="S90" s="14">
        <v>0</v>
      </c>
      <c r="T90" s="14">
        <v>0</v>
      </c>
      <c r="U90" s="14">
        <v>0</v>
      </c>
      <c r="V90" s="14">
        <v>0</v>
      </c>
      <c r="W90" s="14">
        <v>0</v>
      </c>
      <c r="X90" s="14">
        <v>0</v>
      </c>
      <c r="Y90" s="14">
        <v>0</v>
      </c>
      <c r="Z90" s="14">
        <v>0</v>
      </c>
      <c r="AA90" s="14">
        <v>0</v>
      </c>
      <c r="AB90" s="14">
        <v>0</v>
      </c>
      <c r="AC90" s="14">
        <v>0</v>
      </c>
      <c r="AD90" s="14">
        <v>0</v>
      </c>
      <c r="AE90" s="14">
        <v>0</v>
      </c>
      <c r="AF90" s="14">
        <v>0</v>
      </c>
      <c r="AG90" s="14">
        <v>0</v>
      </c>
      <c r="AH90" s="14">
        <v>0</v>
      </c>
      <c r="AI90" s="14">
        <v>0</v>
      </c>
      <c r="AJ90" s="14">
        <v>0</v>
      </c>
      <c r="AK90" s="14">
        <v>0</v>
      </c>
      <c r="AL90" s="14">
        <v>0</v>
      </c>
      <c r="AM90" s="14">
        <v>0</v>
      </c>
      <c r="AN90" s="14">
        <v>0</v>
      </c>
      <c r="AO90" s="14">
        <v>0</v>
      </c>
      <c r="AP90" s="14">
        <v>0</v>
      </c>
      <c r="AQ90" s="14">
        <v>0</v>
      </c>
      <c r="AR90" s="14">
        <v>0</v>
      </c>
      <c r="AS90" s="14">
        <v>0</v>
      </c>
      <c r="AT90" s="14">
        <v>0</v>
      </c>
      <c r="AU90" s="14">
        <v>0</v>
      </c>
    </row>
    <row r="91" spans="1:47" x14ac:dyDescent="0.35">
      <c r="A91" s="14" t="s">
        <v>101</v>
      </c>
      <c r="B91" s="14">
        <v>413.26</v>
      </c>
      <c r="C91" s="14">
        <v>316.98</v>
      </c>
      <c r="D91" s="14">
        <v>380.97</v>
      </c>
      <c r="E91" s="14">
        <v>380.18</v>
      </c>
      <c r="F91" s="14">
        <v>137.79</v>
      </c>
      <c r="G91" s="14">
        <v>43.57</v>
      </c>
      <c r="H91" s="14">
        <v>48.77</v>
      </c>
      <c r="I91" s="14">
        <v>50.54</v>
      </c>
      <c r="J91" s="14">
        <v>64.180000000000007</v>
      </c>
      <c r="K91" s="14">
        <v>67.62</v>
      </c>
      <c r="L91" s="14">
        <v>61.83</v>
      </c>
      <c r="M91" s="14">
        <v>27.48</v>
      </c>
      <c r="N91" s="14">
        <v>29.44</v>
      </c>
      <c r="O91" s="14">
        <v>4.91</v>
      </c>
      <c r="P91" s="14">
        <v>0</v>
      </c>
      <c r="Q91" s="14">
        <v>0</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c r="AI91" s="14">
        <v>0</v>
      </c>
      <c r="AJ91" s="14">
        <v>0</v>
      </c>
      <c r="AK91" s="14">
        <v>0</v>
      </c>
      <c r="AL91" s="14">
        <v>0</v>
      </c>
      <c r="AM91" s="14">
        <v>0</v>
      </c>
      <c r="AN91" s="14">
        <v>0</v>
      </c>
      <c r="AO91" s="14">
        <v>0</v>
      </c>
      <c r="AP91" s="14">
        <v>0</v>
      </c>
      <c r="AQ91" s="14">
        <v>0</v>
      </c>
      <c r="AR91" s="14">
        <v>0</v>
      </c>
      <c r="AS91" s="14">
        <v>0</v>
      </c>
      <c r="AT91" s="14">
        <v>0</v>
      </c>
      <c r="AU91" s="14">
        <v>0</v>
      </c>
    </row>
    <row r="92" spans="1:47" x14ac:dyDescent="0.35">
      <c r="A92" s="14" t="s">
        <v>102</v>
      </c>
      <c r="B92" s="14">
        <v>41.65</v>
      </c>
      <c r="C92" s="14">
        <v>90.76</v>
      </c>
      <c r="D92" s="14">
        <v>172.59</v>
      </c>
      <c r="E92" s="14">
        <v>133.66</v>
      </c>
      <c r="F92" s="14">
        <v>129.41</v>
      </c>
      <c r="G92" s="14">
        <v>98.95</v>
      </c>
      <c r="H92" s="14">
        <v>109.3</v>
      </c>
      <c r="I92" s="14">
        <v>60.7</v>
      </c>
      <c r="J92" s="14">
        <v>30.49</v>
      </c>
      <c r="K92" s="14">
        <v>32.090000000000003</v>
      </c>
      <c r="L92" s="14">
        <v>119.35</v>
      </c>
      <c r="M92" s="14">
        <v>69.02</v>
      </c>
      <c r="N92" s="14">
        <v>70.72</v>
      </c>
      <c r="O92" s="14">
        <v>51.46</v>
      </c>
      <c r="P92" s="14">
        <v>39.9</v>
      </c>
      <c r="Q92" s="14">
        <v>41.69</v>
      </c>
      <c r="R92" s="14">
        <v>74.17</v>
      </c>
      <c r="S92" s="14">
        <v>23.16</v>
      </c>
      <c r="T92" s="14">
        <v>23.16</v>
      </c>
      <c r="U92" s="14">
        <v>23.16</v>
      </c>
      <c r="V92" s="14">
        <v>23.16</v>
      </c>
      <c r="W92" s="14">
        <v>257.07</v>
      </c>
      <c r="X92" s="14">
        <v>284.89999999999998</v>
      </c>
      <c r="Y92" s="14">
        <v>300.36</v>
      </c>
      <c r="Z92" s="14">
        <v>729.18</v>
      </c>
      <c r="AA92" s="14">
        <v>729.18</v>
      </c>
      <c r="AB92" s="14">
        <v>723.01</v>
      </c>
      <c r="AC92" s="14">
        <v>711.68</v>
      </c>
      <c r="AD92" s="14">
        <v>711.68</v>
      </c>
      <c r="AE92" s="14">
        <v>711.68</v>
      </c>
      <c r="AF92" s="14">
        <v>719.41</v>
      </c>
      <c r="AG92" s="14">
        <v>711.68</v>
      </c>
      <c r="AH92" s="14">
        <v>711.68</v>
      </c>
      <c r="AI92" s="14">
        <v>711.68</v>
      </c>
      <c r="AJ92" s="14">
        <v>711.11</v>
      </c>
      <c r="AK92" s="14">
        <v>707.47</v>
      </c>
      <c r="AL92" s="14">
        <v>704.63</v>
      </c>
      <c r="AM92" s="14">
        <v>701.79</v>
      </c>
      <c r="AN92" s="14">
        <v>701.09</v>
      </c>
      <c r="AO92" s="14">
        <v>699.33</v>
      </c>
      <c r="AP92" s="14">
        <v>698.91</v>
      </c>
      <c r="AQ92" s="14">
        <v>696.81</v>
      </c>
      <c r="AR92" s="14">
        <v>689.04</v>
      </c>
      <c r="AS92" s="14">
        <v>655.52</v>
      </c>
      <c r="AT92" s="14">
        <v>664.57</v>
      </c>
      <c r="AU92" s="14">
        <v>699.13</v>
      </c>
    </row>
    <row r="93" spans="1:47" x14ac:dyDescent="0.35">
      <c r="A93" s="14" t="s">
        <v>103</v>
      </c>
      <c r="B93" s="14">
        <v>8.2899999999999991</v>
      </c>
      <c r="C93" s="14">
        <v>7.35</v>
      </c>
      <c r="D93" s="14">
        <v>10.64</v>
      </c>
      <c r="E93" s="14">
        <v>9.4499999999999993</v>
      </c>
      <c r="F93" s="14">
        <v>4.71</v>
      </c>
      <c r="G93" s="14">
        <v>2.37</v>
      </c>
      <c r="H93" s="14">
        <v>3.53</v>
      </c>
      <c r="I93" s="14">
        <v>2.65</v>
      </c>
      <c r="J93" s="14">
        <v>1.93</v>
      </c>
      <c r="K93" s="14">
        <v>6.79</v>
      </c>
      <c r="L93" s="14">
        <v>5.82</v>
      </c>
      <c r="M93" s="14">
        <v>2.5099999999999998</v>
      </c>
      <c r="N93" s="14">
        <v>2.84</v>
      </c>
      <c r="O93" s="14">
        <v>1.64</v>
      </c>
      <c r="P93" s="14">
        <v>1.1000000000000001</v>
      </c>
      <c r="Q93" s="14">
        <v>0.51</v>
      </c>
      <c r="R93" s="14">
        <v>1.59</v>
      </c>
      <c r="S93" s="14">
        <v>0.42</v>
      </c>
      <c r="T93" s="14">
        <v>0.42</v>
      </c>
      <c r="U93" s="14">
        <v>0.42</v>
      </c>
      <c r="V93" s="14">
        <v>0.42</v>
      </c>
      <c r="W93" s="14">
        <v>11.4</v>
      </c>
      <c r="X93" s="14">
        <v>13.07</v>
      </c>
      <c r="Y93" s="14">
        <v>15.9</v>
      </c>
      <c r="Z93" s="14">
        <v>34.049999999999997</v>
      </c>
      <c r="AA93" s="14">
        <v>34.049999999999997</v>
      </c>
      <c r="AB93" s="14">
        <v>34.049999999999997</v>
      </c>
      <c r="AC93" s="14">
        <v>34.049999999999997</v>
      </c>
      <c r="AD93" s="14">
        <v>34.049999999999997</v>
      </c>
      <c r="AE93" s="14">
        <v>34.049999999999997</v>
      </c>
      <c r="AF93" s="14">
        <v>34.049999999999997</v>
      </c>
      <c r="AG93" s="14">
        <v>34.049999999999997</v>
      </c>
      <c r="AH93" s="14">
        <v>34.049999999999997</v>
      </c>
      <c r="AI93" s="14">
        <v>34.049999999999997</v>
      </c>
      <c r="AJ93" s="14">
        <v>34.049999999999997</v>
      </c>
      <c r="AK93" s="14">
        <v>34.049999999999997</v>
      </c>
      <c r="AL93" s="14">
        <v>34.049999999999997</v>
      </c>
      <c r="AM93" s="14">
        <v>34.049999999999997</v>
      </c>
      <c r="AN93" s="14">
        <v>34.049999999999997</v>
      </c>
      <c r="AO93" s="14">
        <v>34.049999999999997</v>
      </c>
      <c r="AP93" s="14">
        <v>34.049999999999997</v>
      </c>
      <c r="AQ93" s="14">
        <v>34.049999999999997</v>
      </c>
      <c r="AR93" s="14">
        <v>33.450000000000003</v>
      </c>
      <c r="AS93" s="14">
        <v>31.11</v>
      </c>
      <c r="AT93" s="14">
        <v>31.7</v>
      </c>
      <c r="AU93" s="14">
        <v>33.81</v>
      </c>
    </row>
    <row r="95" spans="1:47" ht="18.5" x14ac:dyDescent="0.45">
      <c r="A95" s="15" t="s">
        <v>111</v>
      </c>
    </row>
    <row r="96" spans="1:47" x14ac:dyDescent="0.35">
      <c r="A96" s="14" t="s">
        <v>49</v>
      </c>
      <c r="B96" s="14" t="s">
        <v>50</v>
      </c>
      <c r="C96" s="14" t="s">
        <v>51</v>
      </c>
      <c r="D96" s="14" t="s">
        <v>52</v>
      </c>
      <c r="E96" s="14" t="s">
        <v>53</v>
      </c>
      <c r="F96" s="14" t="s">
        <v>54</v>
      </c>
      <c r="G96" s="14" t="s">
        <v>55</v>
      </c>
      <c r="H96" s="14" t="s">
        <v>56</v>
      </c>
      <c r="I96" s="14" t="s">
        <v>57</v>
      </c>
      <c r="J96" s="14" t="s">
        <v>58</v>
      </c>
      <c r="K96" s="14" t="s">
        <v>59</v>
      </c>
      <c r="L96" s="14" t="s">
        <v>60</v>
      </c>
      <c r="M96" s="14" t="s">
        <v>61</v>
      </c>
      <c r="N96" s="14" t="s">
        <v>62</v>
      </c>
      <c r="O96" s="14" t="s">
        <v>63</v>
      </c>
      <c r="P96" s="14" t="s">
        <v>64</v>
      </c>
      <c r="Q96" s="14" t="s">
        <v>65</v>
      </c>
      <c r="R96" s="14" t="s">
        <v>66</v>
      </c>
      <c r="S96" s="14" t="s">
        <v>67</v>
      </c>
      <c r="T96" s="14" t="s">
        <v>68</v>
      </c>
      <c r="U96" s="14" t="s">
        <v>69</v>
      </c>
      <c r="V96" s="14" t="s">
        <v>70</v>
      </c>
      <c r="W96" s="14" t="s">
        <v>71</v>
      </c>
      <c r="X96" s="14" t="s">
        <v>72</v>
      </c>
      <c r="Y96" s="14" t="s">
        <v>73</v>
      </c>
      <c r="Z96" s="14" t="s">
        <v>74</v>
      </c>
      <c r="AA96" s="14" t="s">
        <v>75</v>
      </c>
      <c r="AB96" s="14" t="s">
        <v>76</v>
      </c>
      <c r="AC96" s="14" t="s">
        <v>77</v>
      </c>
      <c r="AD96" s="14" t="s">
        <v>78</v>
      </c>
      <c r="AE96" s="14" t="s">
        <v>79</v>
      </c>
      <c r="AF96" s="14" t="s">
        <v>80</v>
      </c>
      <c r="AG96" s="14" t="s">
        <v>81</v>
      </c>
      <c r="AH96" s="14" t="s">
        <v>82</v>
      </c>
      <c r="AI96" s="14" t="s">
        <v>83</v>
      </c>
      <c r="AJ96" s="14" t="s">
        <v>84</v>
      </c>
      <c r="AK96" s="14" t="s">
        <v>85</v>
      </c>
      <c r="AL96" s="14" t="s">
        <v>86</v>
      </c>
      <c r="AM96" s="14" t="s">
        <v>87</v>
      </c>
      <c r="AN96" s="14" t="s">
        <v>88</v>
      </c>
      <c r="AO96" s="14" t="s">
        <v>89</v>
      </c>
      <c r="AP96" s="14" t="s">
        <v>90</v>
      </c>
      <c r="AQ96" s="14" t="s">
        <v>91</v>
      </c>
      <c r="AR96" s="14" t="s">
        <v>92</v>
      </c>
      <c r="AS96" s="14" t="s">
        <v>93</v>
      </c>
      <c r="AT96" s="14" t="s">
        <v>94</v>
      </c>
      <c r="AU96" s="14" t="s">
        <v>95</v>
      </c>
    </row>
    <row r="97" spans="1:47" x14ac:dyDescent="0.35">
      <c r="A97" s="14" t="s">
        <v>96</v>
      </c>
      <c r="B97" s="14">
        <v>2316</v>
      </c>
      <c r="C97" s="14">
        <v>1966</v>
      </c>
      <c r="D97" s="14">
        <v>2113</v>
      </c>
      <c r="E97" s="14">
        <v>2150</v>
      </c>
      <c r="F97" s="14">
        <v>1695</v>
      </c>
      <c r="G97" s="14">
        <v>1620</v>
      </c>
      <c r="H97" s="14">
        <v>2036</v>
      </c>
      <c r="I97" s="14">
        <v>2319</v>
      </c>
      <c r="J97" s="14">
        <v>2028</v>
      </c>
      <c r="K97" s="14">
        <v>1821.38</v>
      </c>
      <c r="L97" s="14">
        <v>1977</v>
      </c>
      <c r="M97" s="14">
        <v>1971</v>
      </c>
      <c r="N97" s="14">
        <v>2062</v>
      </c>
      <c r="O97" s="14">
        <v>1991</v>
      </c>
      <c r="P97" s="14">
        <v>2043</v>
      </c>
      <c r="Q97" s="14">
        <v>2042.99</v>
      </c>
      <c r="R97" s="14">
        <v>2043.01</v>
      </c>
      <c r="S97" s="14">
        <v>2042.96</v>
      </c>
      <c r="T97" s="14">
        <v>2042.97</v>
      </c>
      <c r="U97" s="14">
        <v>2042.95</v>
      </c>
      <c r="V97" s="14">
        <v>2042.99</v>
      </c>
      <c r="W97" s="14">
        <v>2043.09</v>
      </c>
      <c r="X97" s="14">
        <v>2043.08</v>
      </c>
      <c r="Y97" s="14">
        <v>2042.97</v>
      </c>
      <c r="Z97" s="14">
        <v>2042.97</v>
      </c>
      <c r="AA97" s="14">
        <v>2043.02</v>
      </c>
      <c r="AB97" s="14">
        <v>1697.34</v>
      </c>
      <c r="AC97" s="14">
        <v>1687.02</v>
      </c>
      <c r="AD97" s="14">
        <v>1685.58</v>
      </c>
      <c r="AE97" s="14">
        <v>1685.27</v>
      </c>
      <c r="AF97" s="14">
        <v>1682.74</v>
      </c>
      <c r="AG97" s="14">
        <v>1681.37</v>
      </c>
      <c r="AH97" s="14">
        <v>1725.64</v>
      </c>
      <c r="AI97" s="14">
        <v>1698.16</v>
      </c>
      <c r="AJ97" s="14">
        <v>1686.28</v>
      </c>
      <c r="AK97" s="14">
        <v>1690.64</v>
      </c>
      <c r="AL97" s="14">
        <v>1698.31</v>
      </c>
      <c r="AM97" s="14">
        <v>1647.6</v>
      </c>
      <c r="AN97" s="14">
        <v>1640.74</v>
      </c>
      <c r="AO97" s="14">
        <v>1629.77</v>
      </c>
      <c r="AP97" s="14">
        <v>1627.93</v>
      </c>
      <c r="AQ97" s="14">
        <v>1632.94</v>
      </c>
      <c r="AR97" s="14">
        <v>1642.05</v>
      </c>
      <c r="AS97" s="14">
        <v>1629.47</v>
      </c>
      <c r="AT97" s="14">
        <v>1629.21</v>
      </c>
      <c r="AU97" s="14">
        <v>1634.95</v>
      </c>
    </row>
    <row r="98" spans="1:47" x14ac:dyDescent="0.35">
      <c r="A98" s="14" t="s">
        <v>97</v>
      </c>
      <c r="B98" s="14">
        <v>741</v>
      </c>
      <c r="C98" s="14">
        <v>921</v>
      </c>
      <c r="D98" s="14">
        <v>1430</v>
      </c>
      <c r="E98" s="14">
        <v>1473</v>
      </c>
      <c r="F98" s="14">
        <v>1558</v>
      </c>
      <c r="G98" s="14">
        <v>1629</v>
      </c>
      <c r="H98" s="14">
        <v>2372</v>
      </c>
      <c r="I98" s="14">
        <v>2601</v>
      </c>
      <c r="J98" s="14">
        <v>3058</v>
      </c>
      <c r="K98" s="14">
        <v>3518.87</v>
      </c>
      <c r="L98" s="14">
        <v>4089</v>
      </c>
      <c r="M98" s="14">
        <v>4586</v>
      </c>
      <c r="N98" s="14">
        <v>4634</v>
      </c>
      <c r="O98" s="14">
        <v>4119</v>
      </c>
      <c r="P98" s="14">
        <v>4206</v>
      </c>
      <c r="Q98" s="14">
        <v>4206.01</v>
      </c>
      <c r="R98" s="14">
        <v>4206</v>
      </c>
      <c r="S98" s="14">
        <v>15769.19</v>
      </c>
      <c r="T98" s="14">
        <v>15769.22</v>
      </c>
      <c r="U98" s="14">
        <v>15769.18</v>
      </c>
      <c r="V98" s="14">
        <v>15769.21</v>
      </c>
      <c r="W98" s="14">
        <v>15769.18</v>
      </c>
      <c r="X98" s="14">
        <v>17258.39</v>
      </c>
      <c r="Y98" s="14">
        <v>18134.38</v>
      </c>
      <c r="Z98" s="14">
        <v>19010.38</v>
      </c>
      <c r="AA98" s="14">
        <v>22514.400000000001</v>
      </c>
      <c r="AB98" s="14">
        <v>24948.94</v>
      </c>
      <c r="AC98" s="14">
        <v>27877.439999999999</v>
      </c>
      <c r="AD98" s="14">
        <v>28648.76</v>
      </c>
      <c r="AE98" s="14">
        <v>29348.75</v>
      </c>
      <c r="AF98" s="14">
        <v>29247.86</v>
      </c>
      <c r="AG98" s="14">
        <v>29917.32</v>
      </c>
      <c r="AH98" s="14">
        <v>29964.87</v>
      </c>
      <c r="AI98" s="14">
        <v>30621.16</v>
      </c>
      <c r="AJ98" s="14">
        <v>30678.39</v>
      </c>
      <c r="AK98" s="14">
        <v>31398.77</v>
      </c>
      <c r="AL98" s="14">
        <v>31482.34</v>
      </c>
      <c r="AM98" s="14">
        <v>32969.43</v>
      </c>
      <c r="AN98" s="14">
        <v>33074.949999999997</v>
      </c>
      <c r="AO98" s="14">
        <v>34590.339999999997</v>
      </c>
      <c r="AP98" s="14">
        <v>34668.400000000001</v>
      </c>
      <c r="AQ98" s="14">
        <v>36190.589999999997</v>
      </c>
      <c r="AR98" s="14">
        <v>36326.07</v>
      </c>
      <c r="AS98" s="14">
        <v>37869.800000000003</v>
      </c>
      <c r="AT98" s="14">
        <v>38050.04</v>
      </c>
      <c r="AU98" s="14">
        <v>38254.83</v>
      </c>
    </row>
    <row r="99" spans="1:47" x14ac:dyDescent="0.35">
      <c r="A99" s="14" t="s">
        <v>98</v>
      </c>
      <c r="B99" s="14">
        <v>1725.17</v>
      </c>
      <c r="C99" s="14">
        <v>1855.17</v>
      </c>
      <c r="D99" s="14">
        <v>1870.36</v>
      </c>
      <c r="E99" s="14">
        <v>1917.39</v>
      </c>
      <c r="F99" s="14">
        <v>1861.5</v>
      </c>
      <c r="G99" s="14">
        <v>1908.78</v>
      </c>
      <c r="H99" s="14">
        <v>1972.19</v>
      </c>
      <c r="I99" s="14">
        <v>2089.12</v>
      </c>
      <c r="J99" s="14">
        <v>2250.1</v>
      </c>
      <c r="K99" s="14">
        <v>3497.7</v>
      </c>
      <c r="L99" s="14">
        <v>2120.3000000000002</v>
      </c>
      <c r="M99" s="14">
        <v>2127.4499999999998</v>
      </c>
      <c r="N99" s="14">
        <v>1158.51</v>
      </c>
      <c r="O99" s="14">
        <v>1837.13</v>
      </c>
      <c r="P99" s="14">
        <v>1844.11</v>
      </c>
      <c r="Q99" s="14">
        <v>1631.83</v>
      </c>
      <c r="R99" s="14">
        <v>1631.82</v>
      </c>
      <c r="S99" s="14">
        <v>1807.02</v>
      </c>
      <c r="T99" s="14">
        <v>1807.02</v>
      </c>
      <c r="U99" s="14">
        <v>1807.02</v>
      </c>
      <c r="V99" s="14">
        <v>1807.02</v>
      </c>
      <c r="W99" s="14">
        <v>1807.02</v>
      </c>
      <c r="X99" s="14">
        <v>1807.02</v>
      </c>
      <c r="Y99" s="14">
        <v>1807.02</v>
      </c>
      <c r="Z99" s="14">
        <v>1807.02</v>
      </c>
      <c r="AA99" s="14">
        <v>1807.02</v>
      </c>
      <c r="AB99" s="14">
        <v>1801.64</v>
      </c>
      <c r="AC99" s="14">
        <v>1788.02</v>
      </c>
      <c r="AD99" s="14">
        <v>1786.06</v>
      </c>
      <c r="AE99" s="14">
        <v>1782.55</v>
      </c>
      <c r="AF99" s="14">
        <v>1780.19</v>
      </c>
      <c r="AG99" s="14">
        <v>1800.01</v>
      </c>
      <c r="AH99" s="14">
        <v>1802.2</v>
      </c>
      <c r="AI99" s="14">
        <v>1833.44</v>
      </c>
      <c r="AJ99" s="14">
        <v>1836.92</v>
      </c>
      <c r="AK99" s="14">
        <v>1832.79</v>
      </c>
      <c r="AL99" s="14">
        <v>1843.82</v>
      </c>
      <c r="AM99" s="14">
        <v>1838.97</v>
      </c>
      <c r="AN99" s="14">
        <v>1904.38</v>
      </c>
      <c r="AO99" s="14">
        <v>1899.51</v>
      </c>
      <c r="AP99" s="14">
        <v>1901.98</v>
      </c>
      <c r="AQ99" s="14">
        <v>2094.96</v>
      </c>
      <c r="AR99" s="14">
        <v>2137.7199999999998</v>
      </c>
      <c r="AS99" s="14">
        <v>2035.32</v>
      </c>
      <c r="AT99" s="14">
        <v>1870.2</v>
      </c>
      <c r="AU99" s="14">
        <v>1878.64</v>
      </c>
    </row>
    <row r="100" spans="1:47" x14ac:dyDescent="0.35">
      <c r="A100" s="14" t="s">
        <v>99</v>
      </c>
      <c r="B100" s="14">
        <v>0</v>
      </c>
      <c r="C100" s="14">
        <v>0</v>
      </c>
      <c r="D100" s="14">
        <v>0</v>
      </c>
      <c r="E100" s="14">
        <v>0</v>
      </c>
      <c r="F100" s="14">
        <v>0</v>
      </c>
      <c r="G100" s="14">
        <v>0</v>
      </c>
      <c r="H100" s="14">
        <v>0</v>
      </c>
      <c r="I100" s="14">
        <v>0</v>
      </c>
      <c r="J100" s="14">
        <v>0</v>
      </c>
      <c r="K100" s="14">
        <v>0</v>
      </c>
      <c r="L100" s="14">
        <v>0</v>
      </c>
      <c r="M100" s="14">
        <v>2</v>
      </c>
      <c r="N100" s="14">
        <v>2</v>
      </c>
      <c r="O100" s="14">
        <v>25</v>
      </c>
      <c r="P100" s="14">
        <v>23</v>
      </c>
      <c r="Q100" s="14">
        <v>23</v>
      </c>
      <c r="R100" s="14">
        <v>319.32</v>
      </c>
      <c r="S100" s="14">
        <v>911.97</v>
      </c>
      <c r="T100" s="14">
        <v>911.97</v>
      </c>
      <c r="U100" s="14">
        <v>911.97</v>
      </c>
      <c r="V100" s="14">
        <v>911.97</v>
      </c>
      <c r="W100" s="14">
        <v>1060.1300000000001</v>
      </c>
      <c r="X100" s="14">
        <v>1208.29</v>
      </c>
      <c r="Y100" s="14">
        <v>1208.29</v>
      </c>
      <c r="Z100" s="14">
        <v>1356.46</v>
      </c>
      <c r="AA100" s="14">
        <v>1504.62</v>
      </c>
      <c r="AB100" s="14">
        <v>1640.25</v>
      </c>
      <c r="AC100" s="14">
        <v>1752.77</v>
      </c>
      <c r="AD100" s="14">
        <v>1891.6</v>
      </c>
      <c r="AE100" s="14">
        <v>2025.03</v>
      </c>
      <c r="AF100" s="14">
        <v>2445.7600000000002</v>
      </c>
      <c r="AG100" s="14">
        <v>2573.41</v>
      </c>
      <c r="AH100" s="14">
        <v>2719.47</v>
      </c>
      <c r="AI100" s="14">
        <v>2703.3</v>
      </c>
      <c r="AJ100" s="14">
        <v>2708.35</v>
      </c>
      <c r="AK100" s="14">
        <v>2980.16</v>
      </c>
      <c r="AL100" s="14">
        <v>2988.09</v>
      </c>
      <c r="AM100" s="14">
        <v>2971.58</v>
      </c>
      <c r="AN100" s="14">
        <v>2981.1</v>
      </c>
      <c r="AO100" s="14">
        <v>2968.14</v>
      </c>
      <c r="AP100" s="14">
        <v>3256.08</v>
      </c>
      <c r="AQ100" s="14">
        <v>3243.48</v>
      </c>
      <c r="AR100" s="14">
        <v>3255.62</v>
      </c>
      <c r="AS100" s="14">
        <v>3245.43</v>
      </c>
      <c r="AT100" s="14">
        <v>3260.88</v>
      </c>
      <c r="AU100" s="14">
        <v>3278.44</v>
      </c>
    </row>
    <row r="101" spans="1:47" x14ac:dyDescent="0.35">
      <c r="A101" s="14" t="s">
        <v>100</v>
      </c>
      <c r="B101" s="14">
        <v>0</v>
      </c>
      <c r="C101" s="14">
        <v>0</v>
      </c>
      <c r="D101" s="14">
        <v>0</v>
      </c>
      <c r="E101" s="14">
        <v>0</v>
      </c>
      <c r="F101" s="14">
        <v>0</v>
      </c>
      <c r="G101" s="14">
        <v>0</v>
      </c>
      <c r="H101" s="14">
        <v>0</v>
      </c>
      <c r="I101" s="14">
        <v>0</v>
      </c>
      <c r="J101" s="14">
        <v>0</v>
      </c>
      <c r="K101" s="14">
        <v>0</v>
      </c>
      <c r="L101" s="14">
        <v>0</v>
      </c>
      <c r="M101" s="14">
        <v>0</v>
      </c>
      <c r="N101" s="14">
        <v>0</v>
      </c>
      <c r="O101" s="14">
        <v>0</v>
      </c>
      <c r="P101" s="14">
        <v>0</v>
      </c>
      <c r="Q101" s="14">
        <v>0</v>
      </c>
      <c r="R101" s="14">
        <v>0</v>
      </c>
      <c r="S101" s="14">
        <v>0</v>
      </c>
      <c r="T101" s="14">
        <v>0</v>
      </c>
      <c r="U101" s="14">
        <v>0</v>
      </c>
      <c r="V101" s="14">
        <v>0</v>
      </c>
      <c r="W101" s="14">
        <v>0</v>
      </c>
      <c r="X101" s="14">
        <v>0</v>
      </c>
      <c r="Y101" s="14">
        <v>0</v>
      </c>
      <c r="Z101" s="14">
        <v>0</v>
      </c>
      <c r="AA101" s="14">
        <v>0</v>
      </c>
      <c r="AB101" s="14">
        <v>0</v>
      </c>
      <c r="AC101" s="14">
        <v>0</v>
      </c>
      <c r="AD101" s="14">
        <v>0</v>
      </c>
      <c r="AE101" s="14">
        <v>0</v>
      </c>
      <c r="AF101" s="14">
        <v>0</v>
      </c>
      <c r="AG101" s="14">
        <v>0</v>
      </c>
      <c r="AH101" s="14">
        <v>0</v>
      </c>
      <c r="AI101" s="14">
        <v>0</v>
      </c>
      <c r="AJ101" s="14">
        <v>0</v>
      </c>
      <c r="AK101" s="14">
        <v>0</v>
      </c>
      <c r="AL101" s="14">
        <v>0</v>
      </c>
      <c r="AM101" s="14">
        <v>0</v>
      </c>
      <c r="AN101" s="14">
        <v>0</v>
      </c>
      <c r="AO101" s="14">
        <v>0</v>
      </c>
      <c r="AP101" s="14">
        <v>0</v>
      </c>
      <c r="AQ101" s="14">
        <v>0</v>
      </c>
      <c r="AR101" s="14">
        <v>0</v>
      </c>
      <c r="AS101" s="14">
        <v>0</v>
      </c>
      <c r="AT101" s="14">
        <v>0</v>
      </c>
      <c r="AU101" s="14">
        <v>0</v>
      </c>
    </row>
    <row r="102" spans="1:47" x14ac:dyDescent="0.35">
      <c r="A102" s="14" t="s">
        <v>101</v>
      </c>
      <c r="B102" s="14">
        <v>43581.07</v>
      </c>
      <c r="C102" s="14">
        <v>44117.04</v>
      </c>
      <c r="D102" s="14">
        <v>43868.23</v>
      </c>
      <c r="E102" s="14">
        <v>42131.1</v>
      </c>
      <c r="F102" s="14">
        <v>40805</v>
      </c>
      <c r="G102" s="14">
        <v>37566.910000000003</v>
      </c>
      <c r="H102" s="14">
        <v>38509.519999999997</v>
      </c>
      <c r="I102" s="14">
        <v>38070.06</v>
      </c>
      <c r="J102" s="14">
        <v>38933.51</v>
      </c>
      <c r="K102" s="14">
        <v>43727.18</v>
      </c>
      <c r="L102" s="14">
        <v>38468.68</v>
      </c>
      <c r="M102" s="14">
        <v>38222.75</v>
      </c>
      <c r="N102" s="14">
        <v>36385.089999999997</v>
      </c>
      <c r="O102" s="14">
        <v>28913.59</v>
      </c>
      <c r="P102" s="14">
        <v>27252.84</v>
      </c>
      <c r="Q102" s="14">
        <v>27392.13</v>
      </c>
      <c r="R102" s="14">
        <v>30316.44</v>
      </c>
      <c r="S102" s="14">
        <v>15913.03</v>
      </c>
      <c r="T102" s="14">
        <v>85.68</v>
      </c>
      <c r="U102" s="14">
        <v>85.68</v>
      </c>
      <c r="V102" s="14">
        <v>85.68</v>
      </c>
      <c r="W102" s="14">
        <v>85.68</v>
      </c>
      <c r="X102" s="14">
        <v>85.68</v>
      </c>
      <c r="Y102" s="14">
        <v>85.68</v>
      </c>
      <c r="Z102" s="14">
        <v>85.68</v>
      </c>
      <c r="AA102" s="14">
        <v>0</v>
      </c>
      <c r="AB102" s="14">
        <v>0</v>
      </c>
      <c r="AC102" s="14">
        <v>0</v>
      </c>
      <c r="AD102" s="14">
        <v>0</v>
      </c>
      <c r="AE102" s="14">
        <v>0</v>
      </c>
      <c r="AF102" s="14">
        <v>0</v>
      </c>
      <c r="AG102" s="14">
        <v>0</v>
      </c>
      <c r="AH102" s="14">
        <v>0</v>
      </c>
      <c r="AI102" s="14">
        <v>0</v>
      </c>
      <c r="AJ102" s="14">
        <v>0</v>
      </c>
      <c r="AK102" s="14">
        <v>0</v>
      </c>
      <c r="AL102" s="14">
        <v>0</v>
      </c>
      <c r="AM102" s="14">
        <v>0</v>
      </c>
      <c r="AN102" s="14">
        <v>0</v>
      </c>
      <c r="AO102" s="14">
        <v>0</v>
      </c>
      <c r="AP102" s="14">
        <v>0</v>
      </c>
      <c r="AQ102" s="14">
        <v>0</v>
      </c>
      <c r="AR102" s="14">
        <v>0</v>
      </c>
      <c r="AS102" s="14">
        <v>0</v>
      </c>
      <c r="AT102" s="14">
        <v>0</v>
      </c>
      <c r="AU102" s="14">
        <v>0</v>
      </c>
    </row>
    <row r="103" spans="1:47" x14ac:dyDescent="0.35">
      <c r="A103" s="14" t="s">
        <v>102</v>
      </c>
      <c r="B103" s="14">
        <v>19568.759999999998</v>
      </c>
      <c r="C103" s="14">
        <v>22063.15</v>
      </c>
      <c r="D103" s="14">
        <v>22337.97</v>
      </c>
      <c r="E103" s="14">
        <v>23347.1</v>
      </c>
      <c r="F103" s="14">
        <v>26233.32</v>
      </c>
      <c r="G103" s="14">
        <v>27594.87</v>
      </c>
      <c r="H103" s="14">
        <v>28106.9</v>
      </c>
      <c r="I103" s="14">
        <v>29938.05</v>
      </c>
      <c r="J103" s="14">
        <v>31739.48</v>
      </c>
      <c r="K103" s="14">
        <v>31585.45</v>
      </c>
      <c r="L103" s="14">
        <v>33998.07</v>
      </c>
      <c r="M103" s="14">
        <v>31541.040000000001</v>
      </c>
      <c r="N103" s="14">
        <v>36050.99</v>
      </c>
      <c r="O103" s="14">
        <v>38692.25</v>
      </c>
      <c r="P103" s="14">
        <v>40690.339999999997</v>
      </c>
      <c r="Q103" s="14">
        <v>44985.55</v>
      </c>
      <c r="R103" s="14">
        <v>46509.78</v>
      </c>
      <c r="S103" s="14">
        <v>50971.85</v>
      </c>
      <c r="T103" s="14">
        <v>70147.05</v>
      </c>
      <c r="U103" s="14">
        <v>72250.91</v>
      </c>
      <c r="V103" s="14">
        <v>72687.360000000001</v>
      </c>
      <c r="W103" s="14">
        <v>73985.16</v>
      </c>
      <c r="X103" s="14">
        <v>73358.2</v>
      </c>
      <c r="Y103" s="14">
        <v>73369.09</v>
      </c>
      <c r="Z103" s="14">
        <v>73560.59</v>
      </c>
      <c r="AA103" s="14">
        <v>70932.2</v>
      </c>
      <c r="AB103" s="14">
        <v>69842.990000000005</v>
      </c>
      <c r="AC103" s="14">
        <v>68023.38</v>
      </c>
      <c r="AD103" s="14">
        <v>67826.28</v>
      </c>
      <c r="AE103" s="14">
        <v>67736.02</v>
      </c>
      <c r="AF103" s="14">
        <v>67987.320000000007</v>
      </c>
      <c r="AG103" s="14">
        <v>67650.52</v>
      </c>
      <c r="AH103" s="14">
        <v>67666.59</v>
      </c>
      <c r="AI103" s="14">
        <v>67296.59</v>
      </c>
      <c r="AJ103" s="14">
        <v>67488.009999999995</v>
      </c>
      <c r="AK103" s="14">
        <v>66729.710000000006</v>
      </c>
      <c r="AL103" s="14">
        <v>67025.64</v>
      </c>
      <c r="AM103" s="14">
        <v>66091.100000000006</v>
      </c>
      <c r="AN103" s="14">
        <v>66491.149999999994</v>
      </c>
      <c r="AO103" s="14">
        <v>65636.17</v>
      </c>
      <c r="AP103" s="14">
        <v>65952.25</v>
      </c>
      <c r="AQ103" s="14">
        <v>64961.27</v>
      </c>
      <c r="AR103" s="14">
        <v>65509.82</v>
      </c>
      <c r="AS103" s="14">
        <v>64575.839999999997</v>
      </c>
      <c r="AT103" s="14">
        <v>64521.88</v>
      </c>
      <c r="AU103" s="14">
        <v>65045.67</v>
      </c>
    </row>
    <row r="104" spans="1:47" x14ac:dyDescent="0.35">
      <c r="A104" s="14" t="s">
        <v>103</v>
      </c>
      <c r="B104" s="14">
        <v>509.44</v>
      </c>
      <c r="C104" s="14">
        <v>860.08</v>
      </c>
      <c r="D104" s="14">
        <v>922.06</v>
      </c>
      <c r="E104" s="14">
        <v>635.87</v>
      </c>
      <c r="F104" s="14">
        <v>14.15</v>
      </c>
      <c r="G104" s="14">
        <v>26.51</v>
      </c>
      <c r="H104" s="14">
        <v>25.4</v>
      </c>
      <c r="I104" s="14">
        <v>28.93</v>
      </c>
      <c r="J104" s="14">
        <v>27</v>
      </c>
      <c r="K104" s="14">
        <v>78.41</v>
      </c>
      <c r="L104" s="14">
        <v>80.239999999999995</v>
      </c>
      <c r="M104" s="14">
        <v>48.21</v>
      </c>
      <c r="N104" s="14">
        <v>98.92</v>
      </c>
      <c r="O104" s="14">
        <v>38.159999999999997</v>
      </c>
      <c r="P104" s="14">
        <v>63.82</v>
      </c>
      <c r="Q104" s="14">
        <v>54.85</v>
      </c>
      <c r="R104" s="14">
        <v>54.85</v>
      </c>
      <c r="S104" s="14">
        <v>54.85</v>
      </c>
      <c r="T104" s="14">
        <v>54.85</v>
      </c>
      <c r="U104" s="14">
        <v>54.85</v>
      </c>
      <c r="V104" s="14">
        <v>54.85</v>
      </c>
      <c r="W104" s="14">
        <v>54.85</v>
      </c>
      <c r="X104" s="14">
        <v>54.85</v>
      </c>
      <c r="Y104" s="14">
        <v>54.85</v>
      </c>
      <c r="Z104" s="14">
        <v>54.85</v>
      </c>
      <c r="AA104" s="14">
        <v>54.85</v>
      </c>
      <c r="AB104" s="14">
        <v>54.44</v>
      </c>
      <c r="AC104" s="14">
        <v>53.39</v>
      </c>
      <c r="AD104" s="14">
        <v>53.23</v>
      </c>
      <c r="AE104" s="14">
        <v>52.96</v>
      </c>
      <c r="AF104" s="14">
        <v>52.78</v>
      </c>
      <c r="AG104" s="14">
        <v>52.48</v>
      </c>
      <c r="AH104" s="14">
        <v>52.56</v>
      </c>
      <c r="AI104" s="14">
        <v>52.25</v>
      </c>
      <c r="AJ104" s="14">
        <v>52.35</v>
      </c>
      <c r="AK104" s="14">
        <v>52.15</v>
      </c>
      <c r="AL104" s="14">
        <v>52.29</v>
      </c>
      <c r="AM104" s="14">
        <v>52</v>
      </c>
      <c r="AN104" s="14">
        <v>52.17</v>
      </c>
      <c r="AO104" s="14">
        <v>51.94</v>
      </c>
      <c r="AP104" s="14">
        <v>52.06</v>
      </c>
      <c r="AQ104" s="14">
        <v>51.86</v>
      </c>
      <c r="AR104" s="14">
        <v>52.05</v>
      </c>
      <c r="AS104" s="14">
        <v>51.89</v>
      </c>
      <c r="AT104" s="14">
        <v>52.14</v>
      </c>
      <c r="AU104" s="14">
        <v>52.42</v>
      </c>
    </row>
    <row r="106" spans="1:47" ht="18.5" x14ac:dyDescent="0.45">
      <c r="A106" s="15" t="s">
        <v>112</v>
      </c>
    </row>
    <row r="107" spans="1:47" x14ac:dyDescent="0.35">
      <c r="A107" s="14" t="s">
        <v>49</v>
      </c>
      <c r="B107" s="14" t="s">
        <v>50</v>
      </c>
      <c r="C107" s="14" t="s">
        <v>51</v>
      </c>
      <c r="D107" s="14" t="s">
        <v>52</v>
      </c>
      <c r="E107" s="14" t="s">
        <v>53</v>
      </c>
      <c r="F107" s="14" t="s">
        <v>54</v>
      </c>
      <c r="G107" s="14" t="s">
        <v>55</v>
      </c>
      <c r="H107" s="14" t="s">
        <v>56</v>
      </c>
      <c r="I107" s="14" t="s">
        <v>57</v>
      </c>
      <c r="J107" s="14" t="s">
        <v>58</v>
      </c>
      <c r="K107" s="14" t="s">
        <v>59</v>
      </c>
      <c r="L107" s="14" t="s">
        <v>60</v>
      </c>
      <c r="M107" s="14" t="s">
        <v>61</v>
      </c>
      <c r="N107" s="14" t="s">
        <v>62</v>
      </c>
      <c r="O107" s="14" t="s">
        <v>63</v>
      </c>
      <c r="P107" s="14" t="s">
        <v>64</v>
      </c>
      <c r="Q107" s="14" t="s">
        <v>65</v>
      </c>
      <c r="R107" s="14" t="s">
        <v>66</v>
      </c>
      <c r="S107" s="14" t="s">
        <v>67</v>
      </c>
      <c r="T107" s="14" t="s">
        <v>68</v>
      </c>
      <c r="U107" s="14" t="s">
        <v>69</v>
      </c>
      <c r="V107" s="14" t="s">
        <v>70</v>
      </c>
      <c r="W107" s="14" t="s">
        <v>71</v>
      </c>
      <c r="X107" s="14" t="s">
        <v>72</v>
      </c>
      <c r="Y107" s="14" t="s">
        <v>73</v>
      </c>
      <c r="Z107" s="14" t="s">
        <v>74</v>
      </c>
      <c r="AA107" s="14" t="s">
        <v>75</v>
      </c>
      <c r="AB107" s="14" t="s">
        <v>76</v>
      </c>
      <c r="AC107" s="14" t="s">
        <v>77</v>
      </c>
      <c r="AD107" s="14" t="s">
        <v>78</v>
      </c>
      <c r="AE107" s="14" t="s">
        <v>79</v>
      </c>
      <c r="AF107" s="14" t="s">
        <v>80</v>
      </c>
      <c r="AG107" s="14" t="s">
        <v>81</v>
      </c>
      <c r="AH107" s="14" t="s">
        <v>82</v>
      </c>
      <c r="AI107" s="14" t="s">
        <v>83</v>
      </c>
      <c r="AJ107" s="14" t="s">
        <v>84</v>
      </c>
      <c r="AK107" s="14" t="s">
        <v>85</v>
      </c>
      <c r="AL107" s="14" t="s">
        <v>86</v>
      </c>
      <c r="AM107" s="14" t="s">
        <v>87</v>
      </c>
      <c r="AN107" s="14" t="s">
        <v>88</v>
      </c>
      <c r="AO107" s="14" t="s">
        <v>89</v>
      </c>
      <c r="AP107" s="14" t="s">
        <v>90</v>
      </c>
      <c r="AQ107" s="14" t="s">
        <v>91</v>
      </c>
      <c r="AR107" s="14" t="s">
        <v>92</v>
      </c>
      <c r="AS107" s="14" t="s">
        <v>93</v>
      </c>
      <c r="AT107" s="14" t="s">
        <v>94</v>
      </c>
      <c r="AU107" s="14" t="s">
        <v>95</v>
      </c>
    </row>
    <row r="108" spans="1:47" x14ac:dyDescent="0.35">
      <c r="A108" s="14" t="s">
        <v>96</v>
      </c>
      <c r="B108" s="14">
        <v>60327</v>
      </c>
      <c r="C108" s="14">
        <v>53902.91</v>
      </c>
      <c r="D108" s="14">
        <v>64015.8</v>
      </c>
      <c r="E108" s="14">
        <v>58525.63</v>
      </c>
      <c r="F108" s="14">
        <v>56298.400000000001</v>
      </c>
      <c r="G108" s="14">
        <v>53970.879999999997</v>
      </c>
      <c r="H108" s="14">
        <v>60772.07</v>
      </c>
      <c r="I108" s="14">
        <v>64477.04</v>
      </c>
      <c r="J108" s="14">
        <v>58666.27</v>
      </c>
      <c r="K108" s="14">
        <v>57572.87</v>
      </c>
      <c r="L108" s="14">
        <v>64999.01</v>
      </c>
      <c r="M108" s="14">
        <v>61840</v>
      </c>
      <c r="N108" s="14">
        <v>66503.02</v>
      </c>
      <c r="O108" s="14">
        <v>61791</v>
      </c>
      <c r="P108" s="14">
        <v>56107.99</v>
      </c>
      <c r="Q108" s="14">
        <v>56127.05</v>
      </c>
      <c r="R108" s="14">
        <v>56127.05</v>
      </c>
      <c r="S108" s="14">
        <v>72486.3</v>
      </c>
      <c r="T108" s="14">
        <v>72486.350000000006</v>
      </c>
      <c r="U108" s="14">
        <v>72486.289999999994</v>
      </c>
      <c r="V108" s="14">
        <v>77593.36</v>
      </c>
      <c r="W108" s="14">
        <v>77616.56</v>
      </c>
      <c r="X108" s="14">
        <v>77686.3</v>
      </c>
      <c r="Y108" s="14">
        <v>77755.94</v>
      </c>
      <c r="Z108" s="14">
        <v>77825.53</v>
      </c>
      <c r="AA108" s="14">
        <v>78257.3</v>
      </c>
      <c r="AB108" s="14">
        <v>78691.59</v>
      </c>
      <c r="AC108" s="14">
        <v>79128.34</v>
      </c>
      <c r="AD108" s="14">
        <v>79567.69</v>
      </c>
      <c r="AE108" s="14">
        <v>80009.59</v>
      </c>
      <c r="AF108" s="14">
        <v>80454.02</v>
      </c>
      <c r="AG108" s="14">
        <v>80900.97</v>
      </c>
      <c r="AH108" s="14">
        <v>81350.69</v>
      </c>
      <c r="AI108" s="14">
        <v>81802.899999999994</v>
      </c>
      <c r="AJ108" s="14">
        <v>82257.67</v>
      </c>
      <c r="AK108" s="14">
        <v>82715.240000000005</v>
      </c>
      <c r="AL108" s="14">
        <v>83175.41</v>
      </c>
      <c r="AM108" s="14">
        <v>83638.2</v>
      </c>
      <c r="AN108" s="14">
        <v>84464.13</v>
      </c>
      <c r="AO108" s="14">
        <v>85256.74</v>
      </c>
      <c r="AP108" s="14">
        <v>85727.66</v>
      </c>
      <c r="AQ108" s="14">
        <v>86201.3</v>
      </c>
      <c r="AR108" s="14">
        <v>86677.72</v>
      </c>
      <c r="AS108" s="14">
        <v>87156.91</v>
      </c>
      <c r="AT108" s="14">
        <v>87638.83</v>
      </c>
      <c r="AU108" s="14">
        <v>88123.5</v>
      </c>
    </row>
    <row r="109" spans="1:47" x14ac:dyDescent="0.35">
      <c r="A109" s="14" t="s">
        <v>97</v>
      </c>
      <c r="B109" s="14">
        <v>0</v>
      </c>
      <c r="C109" s="14">
        <v>0</v>
      </c>
      <c r="D109" s="14">
        <v>0</v>
      </c>
      <c r="E109" s="14">
        <v>0</v>
      </c>
      <c r="F109" s="14">
        <v>34</v>
      </c>
      <c r="G109" s="14">
        <v>123</v>
      </c>
      <c r="H109" s="14">
        <v>484.6</v>
      </c>
      <c r="I109" s="14">
        <v>507.98</v>
      </c>
      <c r="J109" s="14">
        <v>860</v>
      </c>
      <c r="K109" s="14">
        <v>1071.1400000000001</v>
      </c>
      <c r="L109" s="14">
        <v>868</v>
      </c>
      <c r="M109" s="14">
        <v>1223</v>
      </c>
      <c r="N109" s="14">
        <v>1631</v>
      </c>
      <c r="O109" s="14">
        <v>1724</v>
      </c>
      <c r="P109" s="14">
        <v>1693</v>
      </c>
      <c r="Q109" s="14">
        <v>1693</v>
      </c>
      <c r="R109" s="14">
        <v>1693</v>
      </c>
      <c r="S109" s="14">
        <v>1693</v>
      </c>
      <c r="T109" s="14">
        <v>1693</v>
      </c>
      <c r="U109" s="14">
        <v>1868.2</v>
      </c>
      <c r="V109" s="14">
        <v>2043.4</v>
      </c>
      <c r="W109" s="14">
        <v>2043.4</v>
      </c>
      <c r="X109" s="14">
        <v>2043.4</v>
      </c>
      <c r="Y109" s="14">
        <v>2218.6</v>
      </c>
      <c r="Z109" s="14">
        <v>2218.6</v>
      </c>
      <c r="AA109" s="14">
        <v>2404.8200000000002</v>
      </c>
      <c r="AB109" s="14">
        <v>2592.0700000000002</v>
      </c>
      <c r="AC109" s="14">
        <v>2780.34</v>
      </c>
      <c r="AD109" s="14">
        <v>2969.64</v>
      </c>
      <c r="AE109" s="14">
        <v>3159.95</v>
      </c>
      <c r="AF109" s="14">
        <v>3351.28</v>
      </c>
      <c r="AG109" s="14">
        <v>3543.62</v>
      </c>
      <c r="AH109" s="14">
        <v>3736.97</v>
      </c>
      <c r="AI109" s="14">
        <v>3931.33</v>
      </c>
      <c r="AJ109" s="14">
        <v>4126.6899999999996</v>
      </c>
      <c r="AK109" s="14">
        <v>4323.05</v>
      </c>
      <c r="AL109" s="14">
        <v>4536.8500000000004</v>
      </c>
      <c r="AM109" s="14">
        <v>4752.57</v>
      </c>
      <c r="AN109" s="14">
        <v>4970.1899999999996</v>
      </c>
      <c r="AO109" s="14">
        <v>5189.71</v>
      </c>
      <c r="AP109" s="14">
        <v>5411.12</v>
      </c>
      <c r="AQ109" s="14">
        <v>5634.4</v>
      </c>
      <c r="AR109" s="14">
        <v>5859.55</v>
      </c>
      <c r="AS109" s="14">
        <v>6086.55</v>
      </c>
      <c r="AT109" s="14">
        <v>6315.38</v>
      </c>
      <c r="AU109" s="14">
        <v>6546.04</v>
      </c>
    </row>
    <row r="110" spans="1:47" x14ac:dyDescent="0.35">
      <c r="A110" s="14" t="s">
        <v>98</v>
      </c>
      <c r="B110" s="14">
        <v>2863.41</v>
      </c>
      <c r="C110" s="14">
        <v>2948.7</v>
      </c>
      <c r="D110" s="14">
        <v>2948.7</v>
      </c>
      <c r="E110" s="14">
        <v>2467.38</v>
      </c>
      <c r="F110" s="14">
        <v>2162.84</v>
      </c>
      <c r="G110" s="14">
        <v>3810.74</v>
      </c>
      <c r="H110" s="14">
        <v>4111</v>
      </c>
      <c r="I110" s="14">
        <v>4034.09</v>
      </c>
      <c r="J110" s="14">
        <v>3821.9</v>
      </c>
      <c r="K110" s="14">
        <v>5856.07</v>
      </c>
      <c r="L110" s="14">
        <v>3658.62</v>
      </c>
      <c r="M110" s="14">
        <v>4486.41</v>
      </c>
      <c r="N110" s="14">
        <v>1858.06</v>
      </c>
      <c r="O110" s="14">
        <v>3319.56</v>
      </c>
      <c r="P110" s="14">
        <v>3275.15</v>
      </c>
      <c r="Q110" s="14">
        <v>3275.15</v>
      </c>
      <c r="R110" s="14">
        <v>3275.15</v>
      </c>
      <c r="S110" s="14">
        <v>3275.15</v>
      </c>
      <c r="T110" s="14">
        <v>3275.15</v>
      </c>
      <c r="U110" s="14">
        <v>3275.15</v>
      </c>
      <c r="V110" s="14">
        <v>3275.15</v>
      </c>
      <c r="W110" s="14">
        <v>3275.15</v>
      </c>
      <c r="X110" s="14">
        <v>3275.15</v>
      </c>
      <c r="Y110" s="14">
        <v>3275.15</v>
      </c>
      <c r="Z110" s="14">
        <v>3275.15</v>
      </c>
      <c r="AA110" s="14">
        <v>3275.15</v>
      </c>
      <c r="AB110" s="14">
        <v>3275.15</v>
      </c>
      <c r="AC110" s="14">
        <v>3275.15</v>
      </c>
      <c r="AD110" s="14">
        <v>3275.15</v>
      </c>
      <c r="AE110" s="14">
        <v>3275.15</v>
      </c>
      <c r="AF110" s="14">
        <v>3275.15</v>
      </c>
      <c r="AG110" s="14">
        <v>3275.15</v>
      </c>
      <c r="AH110" s="14">
        <v>3275.15</v>
      </c>
      <c r="AI110" s="14">
        <v>3275.15</v>
      </c>
      <c r="AJ110" s="14">
        <v>3275.15</v>
      </c>
      <c r="AK110" s="14">
        <v>3275.15</v>
      </c>
      <c r="AL110" s="14">
        <v>3275.15</v>
      </c>
      <c r="AM110" s="14">
        <v>3275.15</v>
      </c>
      <c r="AN110" s="14">
        <v>3275.15</v>
      </c>
      <c r="AO110" s="14">
        <v>3275.15</v>
      </c>
      <c r="AP110" s="14">
        <v>3275.15</v>
      </c>
      <c r="AQ110" s="14">
        <v>3275.15</v>
      </c>
      <c r="AR110" s="14">
        <v>3275.15</v>
      </c>
      <c r="AS110" s="14">
        <v>3275.15</v>
      </c>
      <c r="AT110" s="14">
        <v>3275.15</v>
      </c>
      <c r="AU110" s="14">
        <v>3275.15</v>
      </c>
    </row>
    <row r="111" spans="1:47" x14ac:dyDescent="0.35">
      <c r="A111" s="14" t="s">
        <v>99</v>
      </c>
      <c r="B111" s="14">
        <v>0</v>
      </c>
      <c r="C111" s="14">
        <v>0</v>
      </c>
      <c r="D111" s="14">
        <v>0</v>
      </c>
      <c r="E111" s="14">
        <v>0</v>
      </c>
      <c r="F111" s="14">
        <v>0</v>
      </c>
      <c r="G111" s="14">
        <v>0</v>
      </c>
      <c r="H111" s="14">
        <v>0</v>
      </c>
      <c r="I111" s="14">
        <v>0</v>
      </c>
      <c r="J111" s="14">
        <v>0</v>
      </c>
      <c r="K111" s="14">
        <v>0</v>
      </c>
      <c r="L111" s="14">
        <v>0</v>
      </c>
      <c r="M111" s="14">
        <v>0</v>
      </c>
      <c r="N111" s="14">
        <v>0</v>
      </c>
      <c r="O111" s="14">
        <v>2</v>
      </c>
      <c r="P111" s="14">
        <v>2</v>
      </c>
      <c r="Q111" s="14">
        <v>19.54</v>
      </c>
      <c r="R111" s="14">
        <v>19.54</v>
      </c>
      <c r="S111" s="14">
        <v>19.54</v>
      </c>
      <c r="T111" s="14">
        <v>54.61</v>
      </c>
      <c r="U111" s="14">
        <v>54.61</v>
      </c>
      <c r="V111" s="14">
        <v>54.61</v>
      </c>
      <c r="W111" s="14">
        <v>89.68</v>
      </c>
      <c r="X111" s="14">
        <v>89.68</v>
      </c>
      <c r="Y111" s="14">
        <v>89.68</v>
      </c>
      <c r="Z111" s="14">
        <v>124.75</v>
      </c>
      <c r="AA111" s="14">
        <v>124.75</v>
      </c>
      <c r="AB111" s="14">
        <v>124.75</v>
      </c>
      <c r="AC111" s="14">
        <v>124.75</v>
      </c>
      <c r="AD111" s="14">
        <v>159.83000000000001</v>
      </c>
      <c r="AE111" s="14">
        <v>159.83000000000001</v>
      </c>
      <c r="AF111" s="14">
        <v>428.63</v>
      </c>
      <c r="AG111" s="14">
        <v>665.2</v>
      </c>
      <c r="AH111" s="14">
        <v>939.52</v>
      </c>
      <c r="AI111" s="14">
        <v>1181.03</v>
      </c>
      <c r="AJ111" s="14">
        <v>1459.52</v>
      </c>
      <c r="AK111" s="14">
        <v>1706.37</v>
      </c>
      <c r="AL111" s="14">
        <v>1956.32</v>
      </c>
      <c r="AM111" s="14">
        <v>2206.66</v>
      </c>
      <c r="AN111" s="14">
        <v>2457.71</v>
      </c>
      <c r="AO111" s="14">
        <v>2709.82</v>
      </c>
      <c r="AP111" s="14">
        <v>2964.98</v>
      </c>
      <c r="AQ111" s="14">
        <v>3222.97</v>
      </c>
      <c r="AR111" s="14">
        <v>3481.38</v>
      </c>
      <c r="AS111" s="14">
        <v>3740.58</v>
      </c>
      <c r="AT111" s="14">
        <v>4000.97</v>
      </c>
      <c r="AU111" s="14">
        <v>4265.51</v>
      </c>
    </row>
    <row r="112" spans="1:47" x14ac:dyDescent="0.35">
      <c r="A112" s="14" t="s">
        <v>100</v>
      </c>
      <c r="B112" s="14">
        <v>0</v>
      </c>
      <c r="C112" s="14">
        <v>0</v>
      </c>
      <c r="D112" s="14">
        <v>0</v>
      </c>
      <c r="E112" s="14">
        <v>0</v>
      </c>
      <c r="F112" s="14">
        <v>0</v>
      </c>
      <c r="G112" s="14">
        <v>0</v>
      </c>
      <c r="H112" s="14">
        <v>0</v>
      </c>
      <c r="I112" s="14">
        <v>0</v>
      </c>
      <c r="J112" s="14">
        <v>0</v>
      </c>
      <c r="K112" s="14">
        <v>0</v>
      </c>
      <c r="L112" s="14">
        <v>0</v>
      </c>
      <c r="M112" s="14">
        <v>0</v>
      </c>
      <c r="N112" s="14">
        <v>0</v>
      </c>
      <c r="O112" s="14">
        <v>0</v>
      </c>
      <c r="P112" s="14">
        <v>0</v>
      </c>
      <c r="Q112" s="14">
        <v>0</v>
      </c>
      <c r="R112" s="14">
        <v>0</v>
      </c>
      <c r="S112" s="14">
        <v>0</v>
      </c>
      <c r="T112" s="14">
        <v>0</v>
      </c>
      <c r="U112" s="14">
        <v>0</v>
      </c>
      <c r="V112" s="14">
        <v>0</v>
      </c>
      <c r="W112" s="14">
        <v>0</v>
      </c>
      <c r="X112" s="14">
        <v>0</v>
      </c>
      <c r="Y112" s="14">
        <v>0</v>
      </c>
      <c r="Z112" s="14">
        <v>0</v>
      </c>
      <c r="AA112" s="14">
        <v>0</v>
      </c>
      <c r="AB112" s="14">
        <v>0</v>
      </c>
      <c r="AC112" s="14">
        <v>0</v>
      </c>
      <c r="AD112" s="14">
        <v>0</v>
      </c>
      <c r="AE112" s="14">
        <v>0</v>
      </c>
      <c r="AF112" s="14">
        <v>0</v>
      </c>
      <c r="AG112" s="14">
        <v>0</v>
      </c>
      <c r="AH112" s="14">
        <v>0</v>
      </c>
      <c r="AI112" s="14">
        <v>0</v>
      </c>
      <c r="AJ112" s="14">
        <v>0</v>
      </c>
      <c r="AK112" s="14">
        <v>0</v>
      </c>
      <c r="AL112" s="14">
        <v>0</v>
      </c>
      <c r="AM112" s="14">
        <v>0</v>
      </c>
      <c r="AN112" s="14">
        <v>0</v>
      </c>
      <c r="AO112" s="14">
        <v>0</v>
      </c>
      <c r="AP112" s="14">
        <v>0</v>
      </c>
      <c r="AQ112" s="14">
        <v>0</v>
      </c>
      <c r="AR112" s="14">
        <v>0</v>
      </c>
      <c r="AS112" s="14">
        <v>0</v>
      </c>
      <c r="AT112" s="14">
        <v>0</v>
      </c>
      <c r="AU112" s="14">
        <v>0</v>
      </c>
    </row>
    <row r="113" spans="1:47" x14ac:dyDescent="0.35">
      <c r="A113" s="14" t="s">
        <v>101</v>
      </c>
      <c r="B113" s="14">
        <v>0</v>
      </c>
      <c r="C113" s="14">
        <v>0</v>
      </c>
      <c r="D113" s="14">
        <v>0</v>
      </c>
      <c r="E113" s="14">
        <v>0</v>
      </c>
      <c r="F113" s="14">
        <v>0</v>
      </c>
      <c r="G113" s="14">
        <v>0</v>
      </c>
      <c r="H113" s="14">
        <v>0</v>
      </c>
      <c r="I113" s="14">
        <v>0</v>
      </c>
      <c r="J113" s="14">
        <v>0</v>
      </c>
      <c r="K113" s="14">
        <v>0</v>
      </c>
      <c r="L113" s="14">
        <v>0</v>
      </c>
      <c r="M113" s="14">
        <v>0</v>
      </c>
      <c r="N113" s="14">
        <v>0</v>
      </c>
      <c r="O113" s="14">
        <v>0</v>
      </c>
      <c r="P113" s="14">
        <v>0</v>
      </c>
      <c r="Q113" s="14">
        <v>0</v>
      </c>
      <c r="R113" s="14">
        <v>0</v>
      </c>
      <c r="S113" s="14">
        <v>0</v>
      </c>
      <c r="T113" s="14">
        <v>0</v>
      </c>
      <c r="U113" s="14">
        <v>0</v>
      </c>
      <c r="V113" s="14">
        <v>0</v>
      </c>
      <c r="W113" s="14">
        <v>0</v>
      </c>
      <c r="X113" s="14">
        <v>0</v>
      </c>
      <c r="Y113" s="14">
        <v>0</v>
      </c>
      <c r="Z113" s="14">
        <v>0</v>
      </c>
      <c r="AA113" s="14">
        <v>0</v>
      </c>
      <c r="AB113" s="14">
        <v>0</v>
      </c>
      <c r="AC113" s="14">
        <v>0</v>
      </c>
      <c r="AD113" s="14">
        <v>0</v>
      </c>
      <c r="AE113" s="14">
        <v>0</v>
      </c>
      <c r="AF113" s="14">
        <v>0</v>
      </c>
      <c r="AG113" s="14">
        <v>0</v>
      </c>
      <c r="AH113" s="14">
        <v>0</v>
      </c>
      <c r="AI113" s="14">
        <v>0</v>
      </c>
      <c r="AJ113" s="14">
        <v>0</v>
      </c>
      <c r="AK113" s="14">
        <v>0</v>
      </c>
      <c r="AL113" s="14">
        <v>0</v>
      </c>
      <c r="AM113" s="14">
        <v>0</v>
      </c>
      <c r="AN113" s="14">
        <v>0</v>
      </c>
      <c r="AO113" s="14">
        <v>0</v>
      </c>
      <c r="AP113" s="14">
        <v>0</v>
      </c>
      <c r="AQ113" s="14">
        <v>0</v>
      </c>
      <c r="AR113" s="14">
        <v>0</v>
      </c>
      <c r="AS113" s="14">
        <v>0</v>
      </c>
      <c r="AT113" s="14">
        <v>0</v>
      </c>
      <c r="AU113" s="14">
        <v>0</v>
      </c>
    </row>
    <row r="114" spans="1:47" x14ac:dyDescent="0.35">
      <c r="A114" s="14" t="s">
        <v>102</v>
      </c>
      <c r="B114" s="14">
        <v>2382.92</v>
      </c>
      <c r="C114" s="14">
        <v>2388.62</v>
      </c>
      <c r="D114" s="14">
        <v>2388.62</v>
      </c>
      <c r="E114" s="14">
        <v>2635.13</v>
      </c>
      <c r="F114" s="14">
        <v>1635.69</v>
      </c>
      <c r="G114" s="14">
        <v>2089</v>
      </c>
      <c r="H114" s="14">
        <v>3214.86</v>
      </c>
      <c r="I114" s="14">
        <v>2557.92</v>
      </c>
      <c r="J114" s="14">
        <v>1520.03</v>
      </c>
      <c r="K114" s="14">
        <v>1689.2</v>
      </c>
      <c r="L114" s="14">
        <v>1768.08</v>
      </c>
      <c r="M114" s="14">
        <v>1872.05</v>
      </c>
      <c r="N114" s="14">
        <v>3761.41</v>
      </c>
      <c r="O114" s="14">
        <v>2122.27</v>
      </c>
      <c r="P114" s="14">
        <v>2948.6</v>
      </c>
      <c r="Q114" s="14">
        <v>1294.79</v>
      </c>
      <c r="R114" s="14">
        <v>1286.17</v>
      </c>
      <c r="S114" s="14">
        <v>1286.1600000000001</v>
      </c>
      <c r="T114" s="14">
        <v>1286.1600000000001</v>
      </c>
      <c r="U114" s="14">
        <v>1282.82</v>
      </c>
      <c r="V114" s="14">
        <v>1545.67</v>
      </c>
      <c r="W114" s="14">
        <v>1548.96</v>
      </c>
      <c r="X114" s="14">
        <v>1877.46</v>
      </c>
      <c r="Y114" s="14">
        <v>1877.46</v>
      </c>
      <c r="Z114" s="14">
        <v>1877.46</v>
      </c>
      <c r="AA114" s="14">
        <v>1874.12</v>
      </c>
      <c r="AB114" s="14">
        <v>2280.0300000000002</v>
      </c>
      <c r="AC114" s="14">
        <v>2292.85</v>
      </c>
      <c r="AD114" s="14">
        <v>2289.5100000000002</v>
      </c>
      <c r="AE114" s="14">
        <v>2289.5100000000002</v>
      </c>
      <c r="AF114" s="14">
        <v>2267.89</v>
      </c>
      <c r="AG114" s="14">
        <v>2269.29</v>
      </c>
      <c r="AH114" s="14">
        <v>2263.31</v>
      </c>
      <c r="AI114" s="14">
        <v>2286.41</v>
      </c>
      <c r="AJ114" s="14">
        <v>2306.2600000000002</v>
      </c>
      <c r="AK114" s="14">
        <v>2286.41</v>
      </c>
      <c r="AL114" s="14">
        <v>2286.41</v>
      </c>
      <c r="AM114" s="14">
        <v>2285.6999999999998</v>
      </c>
      <c r="AN114" s="14">
        <v>2275.87</v>
      </c>
      <c r="AO114" s="14">
        <v>2269.06</v>
      </c>
      <c r="AP114" s="14">
        <v>2265.38</v>
      </c>
      <c r="AQ114" s="14">
        <v>2261.0100000000002</v>
      </c>
      <c r="AR114" s="14">
        <v>2260.69</v>
      </c>
      <c r="AS114" s="14">
        <v>2261.0100000000002</v>
      </c>
      <c r="AT114" s="14">
        <v>2253.9299999999998</v>
      </c>
      <c r="AU114" s="14">
        <v>2260.06</v>
      </c>
    </row>
    <row r="115" spans="1:47" x14ac:dyDescent="0.35">
      <c r="A115" s="14" t="s">
        <v>103</v>
      </c>
      <c r="B115" s="14">
        <v>91.06</v>
      </c>
      <c r="C115" s="14">
        <v>35.56</v>
      </c>
      <c r="D115" s="14">
        <v>91.56</v>
      </c>
      <c r="E115" s="14">
        <v>94.57</v>
      </c>
      <c r="F115" s="14">
        <v>111.11</v>
      </c>
      <c r="G115" s="14">
        <v>107.1</v>
      </c>
      <c r="H115" s="14">
        <v>91.71</v>
      </c>
      <c r="I115" s="14">
        <v>46.18</v>
      </c>
      <c r="J115" s="14">
        <v>289.31</v>
      </c>
      <c r="K115" s="14">
        <v>556.96</v>
      </c>
      <c r="L115" s="14">
        <v>130.32</v>
      </c>
      <c r="M115" s="14">
        <v>187.96</v>
      </c>
      <c r="N115" s="14">
        <v>335.65</v>
      </c>
      <c r="O115" s="14">
        <v>276.77999999999997</v>
      </c>
      <c r="P115" s="14">
        <v>307.08</v>
      </c>
      <c r="Q115" s="14">
        <v>107</v>
      </c>
      <c r="R115" s="14">
        <v>107</v>
      </c>
      <c r="S115" s="14">
        <v>107</v>
      </c>
      <c r="T115" s="14">
        <v>107</v>
      </c>
      <c r="U115" s="14">
        <v>107</v>
      </c>
      <c r="V115" s="14">
        <v>107</v>
      </c>
      <c r="W115" s="14">
        <v>107</v>
      </c>
      <c r="X115" s="14">
        <v>107</v>
      </c>
      <c r="Y115" s="14">
        <v>107</v>
      </c>
      <c r="Z115" s="14">
        <v>107</v>
      </c>
      <c r="AA115" s="14">
        <v>107</v>
      </c>
      <c r="AB115" s="14">
        <v>112.11</v>
      </c>
      <c r="AC115" s="14">
        <v>131.18</v>
      </c>
      <c r="AD115" s="14">
        <v>131.18</v>
      </c>
      <c r="AE115" s="14">
        <v>131.18</v>
      </c>
      <c r="AF115" s="14">
        <v>131.18</v>
      </c>
      <c r="AG115" s="14">
        <v>131.18</v>
      </c>
      <c r="AH115" s="14">
        <v>131.18</v>
      </c>
      <c r="AI115" s="14">
        <v>142.38999999999999</v>
      </c>
      <c r="AJ115" s="14">
        <v>151.38</v>
      </c>
      <c r="AK115" s="14">
        <v>151.38</v>
      </c>
      <c r="AL115" s="14">
        <v>147.19999999999999</v>
      </c>
      <c r="AM115" s="14">
        <v>131.18</v>
      </c>
      <c r="AN115" s="14">
        <v>143.59</v>
      </c>
      <c r="AO115" s="14">
        <v>151.38</v>
      </c>
      <c r="AP115" s="14">
        <v>151.38</v>
      </c>
      <c r="AQ115" s="14">
        <v>139.18</v>
      </c>
      <c r="AR115" s="14">
        <v>131.18</v>
      </c>
      <c r="AS115" s="14">
        <v>132.35</v>
      </c>
      <c r="AT115" s="14">
        <v>131.18</v>
      </c>
      <c r="AU115" s="14">
        <v>131.18</v>
      </c>
    </row>
    <row r="117" spans="1:47" ht="18.5" x14ac:dyDescent="0.45">
      <c r="A117" s="15" t="s">
        <v>113</v>
      </c>
    </row>
    <row r="118" spans="1:47" x14ac:dyDescent="0.35">
      <c r="A118" s="14" t="s">
        <v>49</v>
      </c>
      <c r="B118" s="14" t="s">
        <v>50</v>
      </c>
      <c r="C118" s="14" t="s">
        <v>51</v>
      </c>
      <c r="D118" s="14" t="s">
        <v>52</v>
      </c>
      <c r="E118" s="14" t="s">
        <v>53</v>
      </c>
      <c r="F118" s="14" t="s">
        <v>54</v>
      </c>
      <c r="G118" s="14" t="s">
        <v>55</v>
      </c>
      <c r="H118" s="14" t="s">
        <v>56</v>
      </c>
      <c r="I118" s="14" t="s">
        <v>57</v>
      </c>
      <c r="J118" s="14" t="s">
        <v>58</v>
      </c>
      <c r="K118" s="14" t="s">
        <v>59</v>
      </c>
      <c r="L118" s="14" t="s">
        <v>60</v>
      </c>
      <c r="M118" s="14" t="s">
        <v>61</v>
      </c>
      <c r="N118" s="14" t="s">
        <v>62</v>
      </c>
      <c r="O118" s="14" t="s">
        <v>63</v>
      </c>
      <c r="P118" s="14" t="s">
        <v>64</v>
      </c>
      <c r="Q118" s="14" t="s">
        <v>65</v>
      </c>
      <c r="R118" s="14" t="s">
        <v>66</v>
      </c>
      <c r="S118" s="14" t="s">
        <v>67</v>
      </c>
      <c r="T118" s="14" t="s">
        <v>68</v>
      </c>
      <c r="U118" s="14" t="s">
        <v>69</v>
      </c>
      <c r="V118" s="14" t="s">
        <v>70</v>
      </c>
      <c r="W118" s="14" t="s">
        <v>71</v>
      </c>
      <c r="X118" s="14" t="s">
        <v>72</v>
      </c>
      <c r="Y118" s="14" t="s">
        <v>73</v>
      </c>
      <c r="Z118" s="14" t="s">
        <v>74</v>
      </c>
      <c r="AA118" s="14" t="s">
        <v>75</v>
      </c>
      <c r="AB118" s="14" t="s">
        <v>76</v>
      </c>
      <c r="AC118" s="14" t="s">
        <v>77</v>
      </c>
      <c r="AD118" s="14" t="s">
        <v>78</v>
      </c>
      <c r="AE118" s="14" t="s">
        <v>79</v>
      </c>
      <c r="AF118" s="14" t="s">
        <v>80</v>
      </c>
      <c r="AG118" s="14" t="s">
        <v>81</v>
      </c>
      <c r="AH118" s="14" t="s">
        <v>82</v>
      </c>
      <c r="AI118" s="14" t="s">
        <v>83</v>
      </c>
      <c r="AJ118" s="14" t="s">
        <v>84</v>
      </c>
      <c r="AK118" s="14" t="s">
        <v>85</v>
      </c>
      <c r="AL118" s="14" t="s">
        <v>86</v>
      </c>
      <c r="AM118" s="14" t="s">
        <v>87</v>
      </c>
      <c r="AN118" s="14" t="s">
        <v>88</v>
      </c>
      <c r="AO118" s="14" t="s">
        <v>89</v>
      </c>
      <c r="AP118" s="14" t="s">
        <v>90</v>
      </c>
      <c r="AQ118" s="14" t="s">
        <v>91</v>
      </c>
      <c r="AR118" s="14" t="s">
        <v>92</v>
      </c>
      <c r="AS118" s="14" t="s">
        <v>93</v>
      </c>
      <c r="AT118" s="14" t="s">
        <v>94</v>
      </c>
      <c r="AU118" s="14" t="s">
        <v>95</v>
      </c>
    </row>
    <row r="119" spans="1:47" x14ac:dyDescent="0.35">
      <c r="A119" s="14" t="s">
        <v>96</v>
      </c>
      <c r="B119" s="14">
        <v>4573</v>
      </c>
      <c r="C119" s="14">
        <v>4032</v>
      </c>
      <c r="D119" s="14">
        <v>4393</v>
      </c>
      <c r="E119" s="14">
        <v>4030</v>
      </c>
      <c r="F119" s="14">
        <v>2962</v>
      </c>
      <c r="G119" s="14">
        <v>3866</v>
      </c>
      <c r="H119" s="14">
        <v>4641</v>
      </c>
      <c r="I119" s="14">
        <v>4240</v>
      </c>
      <c r="J119" s="14">
        <v>4449</v>
      </c>
      <c r="K119" s="14">
        <v>4706.09</v>
      </c>
      <c r="L119" s="14">
        <v>3426</v>
      </c>
      <c r="M119" s="14">
        <v>3285</v>
      </c>
      <c r="N119" s="14">
        <v>3855</v>
      </c>
      <c r="O119" s="14">
        <v>3591</v>
      </c>
      <c r="P119" s="14">
        <v>3666</v>
      </c>
      <c r="Q119" s="14">
        <v>3666</v>
      </c>
      <c r="R119" s="14">
        <v>3666.01</v>
      </c>
      <c r="S119" s="14">
        <v>3666</v>
      </c>
      <c r="T119" s="14">
        <v>3666.01</v>
      </c>
      <c r="U119" s="14">
        <v>3701.92</v>
      </c>
      <c r="V119" s="14">
        <v>3701.92</v>
      </c>
      <c r="W119" s="14">
        <v>3701.92</v>
      </c>
      <c r="X119" s="14">
        <v>3701.92</v>
      </c>
      <c r="Y119" s="14">
        <v>3701.91</v>
      </c>
      <c r="Z119" s="14">
        <v>3701.92</v>
      </c>
      <c r="AA119" s="14">
        <v>3701.91</v>
      </c>
      <c r="AB119" s="14">
        <v>3701.92</v>
      </c>
      <c r="AC119" s="14">
        <v>3701.92</v>
      </c>
      <c r="AD119" s="14">
        <v>3734.15</v>
      </c>
      <c r="AE119" s="14">
        <v>3763.23</v>
      </c>
      <c r="AF119" s="14">
        <v>3789.34</v>
      </c>
      <c r="AG119" s="14">
        <v>3789.33</v>
      </c>
      <c r="AH119" s="14">
        <v>3789.34</v>
      </c>
      <c r="AI119" s="14">
        <v>3812.9</v>
      </c>
      <c r="AJ119" s="14">
        <v>3812.9</v>
      </c>
      <c r="AK119" s="14">
        <v>3812.9</v>
      </c>
      <c r="AL119" s="14">
        <v>3812.9</v>
      </c>
      <c r="AM119" s="14">
        <v>3834.11</v>
      </c>
      <c r="AN119" s="14">
        <v>3834.1</v>
      </c>
      <c r="AO119" s="14">
        <v>3834.11</v>
      </c>
      <c r="AP119" s="14">
        <v>3834.1</v>
      </c>
      <c r="AQ119" s="14">
        <v>3834.1</v>
      </c>
      <c r="AR119" s="14">
        <v>3834.1</v>
      </c>
      <c r="AS119" s="14">
        <v>3834.1</v>
      </c>
      <c r="AT119" s="14">
        <v>3834.1</v>
      </c>
      <c r="AU119" s="14">
        <v>3834.1</v>
      </c>
    </row>
    <row r="120" spans="1:47" x14ac:dyDescent="0.35">
      <c r="A120" s="14" t="s">
        <v>97</v>
      </c>
      <c r="B120" s="14">
        <v>92</v>
      </c>
      <c r="C120" s="14">
        <v>573</v>
      </c>
      <c r="D120" s="14">
        <v>620</v>
      </c>
      <c r="E120" s="14">
        <v>574</v>
      </c>
      <c r="F120" s="14">
        <v>579</v>
      </c>
      <c r="G120" s="14">
        <v>507</v>
      </c>
      <c r="H120" s="14">
        <v>682</v>
      </c>
      <c r="I120" s="14">
        <v>655</v>
      </c>
      <c r="J120" s="14">
        <v>646</v>
      </c>
      <c r="K120" s="14">
        <v>615.26</v>
      </c>
      <c r="L120" s="14">
        <v>620</v>
      </c>
      <c r="M120" s="14">
        <v>746</v>
      </c>
      <c r="N120" s="14">
        <v>739</v>
      </c>
      <c r="O120" s="14">
        <v>694</v>
      </c>
      <c r="P120" s="14">
        <v>707</v>
      </c>
      <c r="Q120" s="14">
        <v>775.01</v>
      </c>
      <c r="R120" s="14">
        <v>775.02</v>
      </c>
      <c r="S120" s="14">
        <v>775.02</v>
      </c>
      <c r="T120" s="14">
        <v>856.33</v>
      </c>
      <c r="U120" s="14">
        <v>1206.73</v>
      </c>
      <c r="V120" s="14">
        <v>2496.1999999999998</v>
      </c>
      <c r="W120" s="14">
        <v>2496.1999999999998</v>
      </c>
      <c r="X120" s="14">
        <v>2588.1799999999998</v>
      </c>
      <c r="Y120" s="14">
        <v>3113.78</v>
      </c>
      <c r="Z120" s="14">
        <v>3113.79</v>
      </c>
      <c r="AA120" s="14">
        <v>3212.23</v>
      </c>
      <c r="AB120" s="14">
        <v>3311.88</v>
      </c>
      <c r="AC120" s="14">
        <v>3762.57</v>
      </c>
      <c r="AD120" s="14">
        <v>3863.52</v>
      </c>
      <c r="AE120" s="14">
        <v>4665.84</v>
      </c>
      <c r="AF120" s="14">
        <v>4767.88</v>
      </c>
      <c r="AG120" s="14">
        <v>4870.2700000000004</v>
      </c>
      <c r="AH120" s="14">
        <v>4972.97</v>
      </c>
      <c r="AI120" s="14">
        <v>5776.75</v>
      </c>
      <c r="AJ120" s="14">
        <v>5879.9</v>
      </c>
      <c r="AK120" s="14">
        <v>6333.51</v>
      </c>
      <c r="AL120" s="14">
        <v>6436.51</v>
      </c>
      <c r="AM120" s="14">
        <v>6890.04</v>
      </c>
      <c r="AN120" s="14">
        <v>6993.21</v>
      </c>
      <c r="AO120" s="14">
        <v>7622.33</v>
      </c>
      <c r="AP120" s="14">
        <v>7726.07</v>
      </c>
      <c r="AQ120" s="14">
        <v>8355.76</v>
      </c>
      <c r="AR120" s="14">
        <v>8460.19</v>
      </c>
      <c r="AS120" s="14">
        <v>9090.65</v>
      </c>
      <c r="AT120" s="14">
        <v>9195.91</v>
      </c>
      <c r="AU120" s="14">
        <v>9303.3799999999992</v>
      </c>
    </row>
    <row r="121" spans="1:47" x14ac:dyDescent="0.35">
      <c r="A121" s="14" t="s">
        <v>98</v>
      </c>
      <c r="B121" s="14">
        <v>0</v>
      </c>
      <c r="C121" s="14">
        <v>0</v>
      </c>
      <c r="D121" s="14">
        <v>0</v>
      </c>
      <c r="E121" s="14">
        <v>0</v>
      </c>
      <c r="F121" s="14">
        <v>0</v>
      </c>
      <c r="G121" s="14">
        <v>0</v>
      </c>
      <c r="H121" s="14">
        <v>0</v>
      </c>
      <c r="I121" s="14">
        <v>0</v>
      </c>
      <c r="J121" s="14">
        <v>0</v>
      </c>
      <c r="K121" s="14">
        <v>0</v>
      </c>
      <c r="L121" s="14">
        <v>0</v>
      </c>
      <c r="M121" s="14">
        <v>0</v>
      </c>
      <c r="N121" s="14">
        <v>0</v>
      </c>
      <c r="O121" s="14">
        <v>123</v>
      </c>
      <c r="P121" s="14">
        <v>109</v>
      </c>
      <c r="Q121" s="14">
        <v>109</v>
      </c>
      <c r="R121" s="14">
        <v>109</v>
      </c>
      <c r="S121" s="14">
        <v>109</v>
      </c>
      <c r="T121" s="14">
        <v>196.6</v>
      </c>
      <c r="U121" s="14">
        <v>196.6</v>
      </c>
      <c r="V121" s="14">
        <v>196.6</v>
      </c>
      <c r="W121" s="14">
        <v>196.6</v>
      </c>
      <c r="X121" s="14">
        <v>196.6</v>
      </c>
      <c r="Y121" s="14">
        <v>196.6</v>
      </c>
      <c r="Z121" s="14">
        <v>196.6</v>
      </c>
      <c r="AA121" s="14">
        <v>196.6</v>
      </c>
      <c r="AB121" s="14">
        <v>196.6</v>
      </c>
      <c r="AC121" s="14">
        <v>196.6</v>
      </c>
      <c r="AD121" s="14">
        <v>196.6</v>
      </c>
      <c r="AE121" s="14">
        <v>196.6</v>
      </c>
      <c r="AF121" s="14">
        <v>196.6</v>
      </c>
      <c r="AG121" s="14">
        <v>196.6</v>
      </c>
      <c r="AH121" s="14">
        <v>196.6</v>
      </c>
      <c r="AI121" s="14">
        <v>196.6</v>
      </c>
      <c r="AJ121" s="14">
        <v>196.6</v>
      </c>
      <c r="AK121" s="14">
        <v>196.6</v>
      </c>
      <c r="AL121" s="14">
        <v>196.6</v>
      </c>
      <c r="AM121" s="14">
        <v>203.29</v>
      </c>
      <c r="AN121" s="14">
        <v>203.33</v>
      </c>
      <c r="AO121" s="14">
        <v>202.95</v>
      </c>
      <c r="AP121" s="14">
        <v>203.02</v>
      </c>
      <c r="AQ121" s="14">
        <v>202.66</v>
      </c>
      <c r="AR121" s="14">
        <v>203.21</v>
      </c>
      <c r="AS121" s="14">
        <v>202.87</v>
      </c>
      <c r="AT121" s="14">
        <v>203.11</v>
      </c>
      <c r="AU121" s="14">
        <v>204.51</v>
      </c>
    </row>
    <row r="122" spans="1:47" x14ac:dyDescent="0.35">
      <c r="A122" s="14" t="s">
        <v>99</v>
      </c>
      <c r="B122" s="14">
        <v>0</v>
      </c>
      <c r="C122" s="14">
        <v>0</v>
      </c>
      <c r="D122" s="14">
        <v>0</v>
      </c>
      <c r="E122" s="14">
        <v>0</v>
      </c>
      <c r="F122" s="14">
        <v>0</v>
      </c>
      <c r="G122" s="14">
        <v>0</v>
      </c>
      <c r="H122" s="14">
        <v>0</v>
      </c>
      <c r="I122" s="14">
        <v>0</v>
      </c>
      <c r="J122" s="14">
        <v>0</v>
      </c>
      <c r="K122" s="14">
        <v>0</v>
      </c>
      <c r="L122" s="14">
        <v>0</v>
      </c>
      <c r="M122" s="14">
        <v>0</v>
      </c>
      <c r="N122" s="14">
        <v>0</v>
      </c>
      <c r="O122" s="14">
        <v>0</v>
      </c>
      <c r="P122" s="14">
        <v>0</v>
      </c>
      <c r="Q122" s="14">
        <v>0</v>
      </c>
      <c r="R122" s="14">
        <v>0</v>
      </c>
      <c r="S122" s="14">
        <v>42.08</v>
      </c>
      <c r="T122" s="14">
        <v>42.08</v>
      </c>
      <c r="U122" s="14">
        <v>42.08</v>
      </c>
      <c r="V122" s="14">
        <v>42.08</v>
      </c>
      <c r="W122" s="14">
        <v>42.08</v>
      </c>
      <c r="X122" s="14">
        <v>42.08</v>
      </c>
      <c r="Y122" s="14">
        <v>42.08</v>
      </c>
      <c r="Z122" s="14">
        <v>42.08</v>
      </c>
      <c r="AA122" s="14">
        <v>42.08</v>
      </c>
      <c r="AB122" s="14">
        <v>93.98</v>
      </c>
      <c r="AC122" s="14">
        <v>146.22999999999999</v>
      </c>
      <c r="AD122" s="14">
        <v>198.76</v>
      </c>
      <c r="AE122" s="14">
        <v>251.57</v>
      </c>
      <c r="AF122" s="14">
        <v>304.56</v>
      </c>
      <c r="AG122" s="14">
        <v>357.7</v>
      </c>
      <c r="AH122" s="14">
        <v>411</v>
      </c>
      <c r="AI122" s="14">
        <v>464.37</v>
      </c>
      <c r="AJ122" s="14">
        <v>517.78</v>
      </c>
      <c r="AK122" s="14">
        <v>571.09</v>
      </c>
      <c r="AL122" s="14">
        <v>624.45000000000005</v>
      </c>
      <c r="AM122" s="14">
        <v>677.85</v>
      </c>
      <c r="AN122" s="14">
        <v>731.41</v>
      </c>
      <c r="AO122" s="14">
        <v>785.11</v>
      </c>
      <c r="AP122" s="14">
        <v>838.97</v>
      </c>
      <c r="AQ122" s="14">
        <v>893.02</v>
      </c>
      <c r="AR122" s="14">
        <v>947.28</v>
      </c>
      <c r="AS122" s="14">
        <v>1001.74</v>
      </c>
      <c r="AT122" s="14">
        <v>1056.42</v>
      </c>
      <c r="AU122" s="14">
        <v>1112.04</v>
      </c>
    </row>
    <row r="123" spans="1:47" x14ac:dyDescent="0.35">
      <c r="A123" s="14" t="s">
        <v>100</v>
      </c>
      <c r="B123" s="14">
        <v>0</v>
      </c>
      <c r="C123" s="14">
        <v>0</v>
      </c>
      <c r="D123" s="14">
        <v>0</v>
      </c>
      <c r="E123" s="14">
        <v>0</v>
      </c>
      <c r="F123" s="14">
        <v>0</v>
      </c>
      <c r="G123" s="14">
        <v>0</v>
      </c>
      <c r="H123" s="14">
        <v>0</v>
      </c>
      <c r="I123" s="14">
        <v>0</v>
      </c>
      <c r="J123" s="14">
        <v>0</v>
      </c>
      <c r="K123" s="14">
        <v>0</v>
      </c>
      <c r="L123" s="14">
        <v>0</v>
      </c>
      <c r="M123" s="14">
        <v>0</v>
      </c>
      <c r="N123" s="14">
        <v>0</v>
      </c>
      <c r="O123" s="14">
        <v>0</v>
      </c>
      <c r="P123" s="14">
        <v>0</v>
      </c>
      <c r="Q123" s="14">
        <v>0</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c r="AI123" s="14">
        <v>0</v>
      </c>
      <c r="AJ123" s="14">
        <v>0</v>
      </c>
      <c r="AK123" s="14">
        <v>0</v>
      </c>
      <c r="AL123" s="14">
        <v>0</v>
      </c>
      <c r="AM123" s="14">
        <v>0</v>
      </c>
      <c r="AN123" s="14">
        <v>0</v>
      </c>
      <c r="AO123" s="14">
        <v>0</v>
      </c>
      <c r="AP123" s="14">
        <v>0</v>
      </c>
      <c r="AQ123" s="14">
        <v>0</v>
      </c>
      <c r="AR123" s="14">
        <v>0</v>
      </c>
      <c r="AS123" s="14">
        <v>0</v>
      </c>
      <c r="AT123" s="14">
        <v>0</v>
      </c>
      <c r="AU123" s="14">
        <v>0</v>
      </c>
    </row>
    <row r="124" spans="1:47" x14ac:dyDescent="0.35">
      <c r="A124" s="14" t="s">
        <v>101</v>
      </c>
      <c r="B124" s="14">
        <v>13157.72</v>
      </c>
      <c r="C124" s="14">
        <v>12734.72</v>
      </c>
      <c r="D124" s="14">
        <v>13706.72</v>
      </c>
      <c r="E124" s="14">
        <v>14055.07</v>
      </c>
      <c r="F124" s="14">
        <v>14446.21</v>
      </c>
      <c r="G124" s="14">
        <v>13510.41</v>
      </c>
      <c r="H124" s="14">
        <v>13181.21</v>
      </c>
      <c r="I124" s="14">
        <v>13089.82</v>
      </c>
      <c r="J124" s="14">
        <v>13578.27</v>
      </c>
      <c r="K124" s="14">
        <v>11726.75</v>
      </c>
      <c r="L124" s="14">
        <v>12023.56</v>
      </c>
      <c r="M124" s="14">
        <v>11974.82</v>
      </c>
      <c r="N124" s="14">
        <v>11915.14</v>
      </c>
      <c r="O124" s="14">
        <v>10290.84</v>
      </c>
      <c r="P124" s="14">
        <v>9981.5</v>
      </c>
      <c r="Q124" s="14">
        <v>10088.6</v>
      </c>
      <c r="R124" s="14">
        <v>9707.9500000000007</v>
      </c>
      <c r="S124" s="14">
        <v>8611.9699999999993</v>
      </c>
      <c r="T124" s="14">
        <v>8729.67</v>
      </c>
      <c r="U124" s="14">
        <v>8316.4500000000007</v>
      </c>
      <c r="V124" s="14">
        <v>7876.26</v>
      </c>
      <c r="W124" s="14">
        <v>6472.46</v>
      </c>
      <c r="X124" s="14">
        <v>6713.04</v>
      </c>
      <c r="Y124" s="14">
        <v>2450.81</v>
      </c>
      <c r="Z124" s="14">
        <v>2450.81</v>
      </c>
      <c r="AA124" s="14">
        <v>2450.81</v>
      </c>
      <c r="AB124" s="14">
        <v>2450.81</v>
      </c>
      <c r="AC124" s="14">
        <v>2450.81</v>
      </c>
      <c r="AD124" s="14">
        <v>2450.81</v>
      </c>
      <c r="AE124" s="14">
        <v>2450.81</v>
      </c>
      <c r="AF124" s="14">
        <v>2450.81</v>
      </c>
      <c r="AG124" s="14">
        <v>2450.81</v>
      </c>
      <c r="AH124" s="14">
        <v>386.34</v>
      </c>
      <c r="AI124" s="14">
        <v>386.34</v>
      </c>
      <c r="AJ124" s="14">
        <v>386.34</v>
      </c>
      <c r="AK124" s="14">
        <v>386.34</v>
      </c>
      <c r="AL124" s="14">
        <v>386.34</v>
      </c>
      <c r="AM124" s="14">
        <v>386.34</v>
      </c>
      <c r="AN124" s="14">
        <v>386.34</v>
      </c>
      <c r="AO124" s="14">
        <v>386.34</v>
      </c>
      <c r="AP124" s="14">
        <v>386.34</v>
      </c>
      <c r="AQ124" s="14">
        <v>386.34</v>
      </c>
      <c r="AR124" s="14">
        <v>386.34</v>
      </c>
      <c r="AS124" s="14">
        <v>386.34</v>
      </c>
      <c r="AT124" s="14">
        <v>386.34</v>
      </c>
      <c r="AU124" s="14">
        <v>386.34</v>
      </c>
    </row>
    <row r="125" spans="1:47" x14ac:dyDescent="0.35">
      <c r="A125" s="14" t="s">
        <v>102</v>
      </c>
      <c r="B125" s="14">
        <v>1896.28</v>
      </c>
      <c r="C125" s="14">
        <v>2247.2800000000002</v>
      </c>
      <c r="D125" s="14">
        <v>1869.28</v>
      </c>
      <c r="E125" s="14">
        <v>3083.94</v>
      </c>
      <c r="F125" s="14">
        <v>2763.79</v>
      </c>
      <c r="G125" s="14">
        <v>2503.59</v>
      </c>
      <c r="H125" s="14">
        <v>2678.79</v>
      </c>
      <c r="I125" s="14">
        <v>3253.18</v>
      </c>
      <c r="J125" s="14">
        <v>4493.7299999999996</v>
      </c>
      <c r="K125" s="14">
        <v>6022.45</v>
      </c>
      <c r="L125" s="14">
        <v>7348.4</v>
      </c>
      <c r="M125" s="14">
        <v>8613.18</v>
      </c>
      <c r="N125" s="14">
        <v>9045.8700000000008</v>
      </c>
      <c r="O125" s="14">
        <v>9436.16</v>
      </c>
      <c r="P125" s="14">
        <v>9714.5</v>
      </c>
      <c r="Q125" s="14">
        <v>9820.1200000000008</v>
      </c>
      <c r="R125" s="14">
        <v>10901.23</v>
      </c>
      <c r="S125" s="14">
        <v>10993.97</v>
      </c>
      <c r="T125" s="14">
        <v>11307.61</v>
      </c>
      <c r="U125" s="14">
        <v>12304.1</v>
      </c>
      <c r="V125" s="14">
        <v>11809.88</v>
      </c>
      <c r="W125" s="14">
        <v>13093.6</v>
      </c>
      <c r="X125" s="14">
        <v>12907</v>
      </c>
      <c r="Y125" s="14">
        <v>15288.22</v>
      </c>
      <c r="Z125" s="14">
        <v>15417.76</v>
      </c>
      <c r="AA125" s="14">
        <v>15347.02</v>
      </c>
      <c r="AB125" s="14">
        <v>15372.92</v>
      </c>
      <c r="AC125" s="14">
        <v>15174.71</v>
      </c>
      <c r="AD125" s="14">
        <v>15155.06</v>
      </c>
      <c r="AE125" s="14">
        <v>14705.18</v>
      </c>
      <c r="AF125" s="14">
        <v>14680.8</v>
      </c>
      <c r="AG125" s="14">
        <v>14662.23</v>
      </c>
      <c r="AH125" s="14">
        <v>15753.33</v>
      </c>
      <c r="AI125" s="14">
        <v>15394.99</v>
      </c>
      <c r="AJ125" s="14">
        <v>15388.46</v>
      </c>
      <c r="AK125" s="14">
        <v>15176.16</v>
      </c>
      <c r="AL125" s="14">
        <v>15199.14</v>
      </c>
      <c r="AM125" s="14">
        <v>14869.08</v>
      </c>
      <c r="AN125" s="14">
        <v>14906.42</v>
      </c>
      <c r="AO125" s="14">
        <v>14709.81</v>
      </c>
      <c r="AP125" s="14">
        <v>14735.53</v>
      </c>
      <c r="AQ125" s="14">
        <v>14561.21</v>
      </c>
      <c r="AR125" s="14">
        <v>14833.09</v>
      </c>
      <c r="AS125" s="14">
        <v>14679.33</v>
      </c>
      <c r="AT125" s="14">
        <v>14782.14</v>
      </c>
      <c r="AU125" s="14">
        <v>14898.9</v>
      </c>
    </row>
    <row r="126" spans="1:47" x14ac:dyDescent="0.35">
      <c r="A126" s="14" t="s">
        <v>103</v>
      </c>
      <c r="B126" s="14">
        <v>17.899999999999999</v>
      </c>
      <c r="C126" s="14">
        <v>19.5</v>
      </c>
      <c r="D126" s="14">
        <v>25.9</v>
      </c>
      <c r="E126" s="14">
        <v>22.6</v>
      </c>
      <c r="F126" s="14">
        <v>17.899999999999999</v>
      </c>
      <c r="G126" s="14">
        <v>20.8</v>
      </c>
      <c r="H126" s="14">
        <v>12.3</v>
      </c>
      <c r="I126" s="14">
        <v>11.3</v>
      </c>
      <c r="J126" s="14">
        <v>15</v>
      </c>
      <c r="K126" s="14">
        <v>12.4</v>
      </c>
      <c r="L126" s="14">
        <v>2</v>
      </c>
      <c r="M126" s="14">
        <v>1</v>
      </c>
      <c r="N126" s="14">
        <v>1</v>
      </c>
      <c r="O126" s="14">
        <v>1</v>
      </c>
      <c r="P126" s="14">
        <v>1</v>
      </c>
      <c r="Q126" s="14">
        <v>8.1999999999999993</v>
      </c>
      <c r="R126" s="14">
        <v>8.1999999999999993</v>
      </c>
      <c r="S126" s="14">
        <v>8.1999999999999993</v>
      </c>
      <c r="T126" s="14">
        <v>8.1999999999999993</v>
      </c>
      <c r="U126" s="14">
        <v>8.1999999999999993</v>
      </c>
      <c r="V126" s="14">
        <v>8.1999999999999993</v>
      </c>
      <c r="W126" s="14">
        <v>11.51</v>
      </c>
      <c r="X126" s="14">
        <v>11.51</v>
      </c>
      <c r="Y126" s="14">
        <v>39.14</v>
      </c>
      <c r="Z126" s="14">
        <v>39.14</v>
      </c>
      <c r="AA126" s="14">
        <v>39.14</v>
      </c>
      <c r="AB126" s="14">
        <v>39.14</v>
      </c>
      <c r="AC126" s="14">
        <v>39.14</v>
      </c>
      <c r="AD126" s="14">
        <v>39.14</v>
      </c>
      <c r="AE126" s="14">
        <v>39.14</v>
      </c>
      <c r="AF126" s="14">
        <v>39.14</v>
      </c>
      <c r="AG126" s="14">
        <v>39.14</v>
      </c>
      <c r="AH126" s="14">
        <v>52.45</v>
      </c>
      <c r="AI126" s="14">
        <v>39.14</v>
      </c>
      <c r="AJ126" s="14">
        <v>39.14</v>
      </c>
      <c r="AK126" s="14">
        <v>39.14</v>
      </c>
      <c r="AL126" s="14">
        <v>39.14</v>
      </c>
      <c r="AM126" s="14">
        <v>39.14</v>
      </c>
      <c r="AN126" s="14">
        <v>39.14</v>
      </c>
      <c r="AO126" s="14">
        <v>39.14</v>
      </c>
      <c r="AP126" s="14">
        <v>39.14</v>
      </c>
      <c r="AQ126" s="14">
        <v>39.14</v>
      </c>
      <c r="AR126" s="14">
        <v>25.9</v>
      </c>
      <c r="AS126" s="14">
        <v>21.59</v>
      </c>
      <c r="AT126" s="14">
        <v>20.350000000000001</v>
      </c>
      <c r="AU126" s="14">
        <v>25.9</v>
      </c>
    </row>
    <row r="128" spans="1:47" ht="18.5" x14ac:dyDescent="0.45">
      <c r="A128" s="15" t="s">
        <v>114</v>
      </c>
    </row>
    <row r="129" spans="1:47" x14ac:dyDescent="0.35">
      <c r="A129" s="14" t="s">
        <v>49</v>
      </c>
      <c r="B129" s="14" t="s">
        <v>50</v>
      </c>
      <c r="C129" s="14" t="s">
        <v>51</v>
      </c>
      <c r="D129" s="14" t="s">
        <v>52</v>
      </c>
      <c r="E129" s="14" t="s">
        <v>53</v>
      </c>
      <c r="F129" s="14" t="s">
        <v>54</v>
      </c>
      <c r="G129" s="14" t="s">
        <v>55</v>
      </c>
      <c r="H129" s="14" t="s">
        <v>56</v>
      </c>
      <c r="I129" s="14" t="s">
        <v>57</v>
      </c>
      <c r="J129" s="14" t="s">
        <v>58</v>
      </c>
      <c r="K129" s="14" t="s">
        <v>59</v>
      </c>
      <c r="L129" s="14" t="s">
        <v>60</v>
      </c>
      <c r="M129" s="14" t="s">
        <v>61</v>
      </c>
      <c r="N129" s="14" t="s">
        <v>62</v>
      </c>
      <c r="O129" s="14" t="s">
        <v>63</v>
      </c>
      <c r="P129" s="14" t="s">
        <v>64</v>
      </c>
      <c r="Q129" s="14" t="s">
        <v>65</v>
      </c>
      <c r="R129" s="14" t="s">
        <v>66</v>
      </c>
      <c r="S129" s="14" t="s">
        <v>67</v>
      </c>
      <c r="T129" s="14" t="s">
        <v>68</v>
      </c>
      <c r="U129" s="14" t="s">
        <v>69</v>
      </c>
      <c r="V129" s="14" t="s">
        <v>70</v>
      </c>
      <c r="W129" s="14" t="s">
        <v>71</v>
      </c>
      <c r="X129" s="14" t="s">
        <v>72</v>
      </c>
      <c r="Y129" s="14" t="s">
        <v>73</v>
      </c>
      <c r="Z129" s="14" t="s">
        <v>74</v>
      </c>
      <c r="AA129" s="14" t="s">
        <v>75</v>
      </c>
      <c r="AB129" s="14" t="s">
        <v>76</v>
      </c>
      <c r="AC129" s="14" t="s">
        <v>77</v>
      </c>
      <c r="AD129" s="14" t="s">
        <v>78</v>
      </c>
      <c r="AE129" s="14" t="s">
        <v>79</v>
      </c>
      <c r="AF129" s="14" t="s">
        <v>80</v>
      </c>
      <c r="AG129" s="14" t="s">
        <v>81</v>
      </c>
      <c r="AH129" s="14" t="s">
        <v>82</v>
      </c>
      <c r="AI129" s="14" t="s">
        <v>83</v>
      </c>
      <c r="AJ129" s="14" t="s">
        <v>84</v>
      </c>
      <c r="AK129" s="14" t="s">
        <v>85</v>
      </c>
      <c r="AL129" s="14" t="s">
        <v>86</v>
      </c>
      <c r="AM129" s="14" t="s">
        <v>87</v>
      </c>
      <c r="AN129" s="14" t="s">
        <v>88</v>
      </c>
      <c r="AO129" s="14" t="s">
        <v>89</v>
      </c>
      <c r="AP129" s="14" t="s">
        <v>90</v>
      </c>
      <c r="AQ129" s="14" t="s">
        <v>91</v>
      </c>
      <c r="AR129" s="14" t="s">
        <v>92</v>
      </c>
      <c r="AS129" s="14" t="s">
        <v>93</v>
      </c>
      <c r="AT129" s="14" t="s">
        <v>94</v>
      </c>
      <c r="AU129" s="14" t="s">
        <v>95</v>
      </c>
    </row>
    <row r="130" spans="1:47" x14ac:dyDescent="0.35">
      <c r="A130" s="14" t="s">
        <v>96</v>
      </c>
      <c r="B130" s="14">
        <v>330.63</v>
      </c>
      <c r="C130" s="14">
        <v>330.63</v>
      </c>
      <c r="D130" s="14">
        <v>330.63</v>
      </c>
      <c r="E130" s="14">
        <v>348.29</v>
      </c>
      <c r="F130" s="14">
        <v>379.06</v>
      </c>
      <c r="G130" s="14">
        <v>380.43</v>
      </c>
      <c r="H130" s="14">
        <v>388.07</v>
      </c>
      <c r="I130" s="14">
        <v>430.19</v>
      </c>
      <c r="J130" s="14">
        <v>347.19</v>
      </c>
      <c r="K130" s="14">
        <v>410.67</v>
      </c>
      <c r="L130" s="14">
        <v>422</v>
      </c>
      <c r="M130" s="14">
        <v>419</v>
      </c>
      <c r="N130" s="14">
        <v>448</v>
      </c>
      <c r="O130" s="14">
        <v>419</v>
      </c>
      <c r="P130" s="14">
        <v>376</v>
      </c>
      <c r="Q130" s="14">
        <v>375.99</v>
      </c>
      <c r="R130" s="14">
        <v>375.99</v>
      </c>
      <c r="S130" s="14">
        <v>419.6</v>
      </c>
      <c r="T130" s="14">
        <v>419.58</v>
      </c>
      <c r="U130" s="14">
        <v>419.59</v>
      </c>
      <c r="V130" s="14">
        <v>472.06</v>
      </c>
      <c r="W130" s="14">
        <v>472.09</v>
      </c>
      <c r="X130" s="14">
        <v>550.88</v>
      </c>
      <c r="Y130" s="14">
        <v>643.42999999999995</v>
      </c>
      <c r="Z130" s="14">
        <v>624.14</v>
      </c>
      <c r="AA130" s="14">
        <v>611.02</v>
      </c>
      <c r="AB130" s="14">
        <v>518.07000000000005</v>
      </c>
      <c r="AC130" s="14">
        <v>419.34</v>
      </c>
      <c r="AD130" s="14">
        <v>416.66</v>
      </c>
      <c r="AE130" s="14">
        <v>420.46</v>
      </c>
      <c r="AF130" s="14">
        <v>380.37</v>
      </c>
      <c r="AG130" s="14">
        <v>380.47</v>
      </c>
      <c r="AH130" s="14">
        <v>380.86</v>
      </c>
      <c r="AI130" s="14">
        <v>381.82</v>
      </c>
      <c r="AJ130" s="14">
        <v>385.03</v>
      </c>
      <c r="AK130" s="14">
        <v>387.25</v>
      </c>
      <c r="AL130" s="14">
        <v>388.17</v>
      </c>
      <c r="AM130" s="14">
        <v>389.12</v>
      </c>
      <c r="AN130" s="14">
        <v>392.47</v>
      </c>
      <c r="AO130" s="14">
        <v>395.3</v>
      </c>
      <c r="AP130" s="14">
        <v>395.31</v>
      </c>
      <c r="AQ130" s="14">
        <v>396.39</v>
      </c>
      <c r="AR130" s="14">
        <v>400.52</v>
      </c>
      <c r="AS130" s="14">
        <v>402.75</v>
      </c>
      <c r="AT130" s="14">
        <v>403.71</v>
      </c>
      <c r="AU130" s="14">
        <v>406.35</v>
      </c>
    </row>
    <row r="131" spans="1:47" x14ac:dyDescent="0.35">
      <c r="A131" s="14" t="s">
        <v>97</v>
      </c>
      <c r="B131" s="14">
        <v>0.41</v>
      </c>
      <c r="C131" s="14">
        <v>0.41</v>
      </c>
      <c r="D131" s="14">
        <v>0.41</v>
      </c>
      <c r="E131" s="14">
        <v>0.44</v>
      </c>
      <c r="F131" s="14">
        <v>0.23</v>
      </c>
      <c r="G131" s="14">
        <v>0.09</v>
      </c>
      <c r="H131" s="14">
        <v>0.4</v>
      </c>
      <c r="I131" s="14">
        <v>0.45</v>
      </c>
      <c r="J131" s="14">
        <v>0.28000000000000003</v>
      </c>
      <c r="K131" s="14">
        <v>0.33</v>
      </c>
      <c r="L131" s="14">
        <v>1</v>
      </c>
      <c r="M131" s="14">
        <v>1</v>
      </c>
      <c r="N131" s="14">
        <v>0</v>
      </c>
      <c r="O131" s="14">
        <v>0</v>
      </c>
      <c r="P131" s="14">
        <v>0</v>
      </c>
      <c r="Q131" s="14">
        <v>0</v>
      </c>
      <c r="R131" s="14">
        <v>0</v>
      </c>
      <c r="S131" s="14">
        <v>0</v>
      </c>
      <c r="T131" s="14">
        <v>2.48</v>
      </c>
      <c r="U131" s="14">
        <v>5.3</v>
      </c>
      <c r="V131" s="14">
        <v>51.9</v>
      </c>
      <c r="W131" s="14">
        <v>54.96</v>
      </c>
      <c r="X131" s="14">
        <v>58.51</v>
      </c>
      <c r="Y131" s="14">
        <v>61.72</v>
      </c>
      <c r="Z131" s="14">
        <v>64.83</v>
      </c>
      <c r="AA131" s="14">
        <v>68.010000000000005</v>
      </c>
      <c r="AB131" s="14">
        <v>70.19</v>
      </c>
      <c r="AC131" s="14">
        <v>61.52</v>
      </c>
      <c r="AD131" s="14">
        <v>61.16</v>
      </c>
      <c r="AE131" s="14">
        <v>61.61</v>
      </c>
      <c r="AF131" s="14">
        <v>57.11</v>
      </c>
      <c r="AG131" s="14">
        <v>57.1</v>
      </c>
      <c r="AH131" s="14">
        <v>57.14</v>
      </c>
      <c r="AI131" s="14">
        <v>57.25</v>
      </c>
      <c r="AJ131" s="14">
        <v>57.77</v>
      </c>
      <c r="AK131" s="14">
        <v>58.1</v>
      </c>
      <c r="AL131" s="14">
        <v>58.14</v>
      </c>
      <c r="AM131" s="14">
        <v>58.27</v>
      </c>
      <c r="AN131" s="14">
        <v>58.77</v>
      </c>
      <c r="AO131" s="14">
        <v>59.11</v>
      </c>
      <c r="AP131" s="14">
        <v>59.1</v>
      </c>
      <c r="AQ131" s="14">
        <v>59.23</v>
      </c>
      <c r="AR131" s="14">
        <v>59.71</v>
      </c>
      <c r="AS131" s="14">
        <v>60.03</v>
      </c>
      <c r="AT131" s="14">
        <v>60.15</v>
      </c>
      <c r="AU131" s="14">
        <v>60.52</v>
      </c>
    </row>
    <row r="132" spans="1:47" x14ac:dyDescent="0.35">
      <c r="A132" s="14" t="s">
        <v>98</v>
      </c>
      <c r="B132" s="14">
        <v>0</v>
      </c>
      <c r="C132" s="14">
        <v>0</v>
      </c>
      <c r="D132" s="14">
        <v>0</v>
      </c>
      <c r="E132" s="14">
        <v>0</v>
      </c>
      <c r="F132" s="14">
        <v>0</v>
      </c>
      <c r="G132" s="14">
        <v>0</v>
      </c>
      <c r="H132" s="14">
        <v>0</v>
      </c>
      <c r="I132" s="14">
        <v>0</v>
      </c>
      <c r="J132" s="14">
        <v>0</v>
      </c>
      <c r="K132" s="14">
        <v>0</v>
      </c>
      <c r="L132" s="14">
        <v>0</v>
      </c>
      <c r="M132" s="14">
        <v>0</v>
      </c>
      <c r="N132" s="14">
        <v>0</v>
      </c>
      <c r="O132" s="14">
        <v>0</v>
      </c>
      <c r="P132" s="14">
        <v>0</v>
      </c>
      <c r="Q132" s="14">
        <v>0</v>
      </c>
      <c r="R132" s="14">
        <v>0</v>
      </c>
      <c r="S132" s="14">
        <v>0</v>
      </c>
      <c r="T132" s="14">
        <v>0</v>
      </c>
      <c r="U132" s="14">
        <v>0</v>
      </c>
      <c r="V132" s="14">
        <v>0</v>
      </c>
      <c r="W132" s="14">
        <v>0</v>
      </c>
      <c r="X132" s="14">
        <v>0</v>
      </c>
      <c r="Y132" s="14">
        <v>0</v>
      </c>
      <c r="Z132" s="14">
        <v>0</v>
      </c>
      <c r="AA132" s="14">
        <v>0</v>
      </c>
      <c r="AB132" s="14">
        <v>0</v>
      </c>
      <c r="AC132" s="14">
        <v>0</v>
      </c>
      <c r="AD132" s="14">
        <v>0</v>
      </c>
      <c r="AE132" s="14">
        <v>0</v>
      </c>
      <c r="AF132" s="14">
        <v>0</v>
      </c>
      <c r="AG132" s="14">
        <v>0</v>
      </c>
      <c r="AH132" s="14">
        <v>0</v>
      </c>
      <c r="AI132" s="14">
        <v>0</v>
      </c>
      <c r="AJ132" s="14">
        <v>0</v>
      </c>
      <c r="AK132" s="14">
        <v>0</v>
      </c>
      <c r="AL132" s="14">
        <v>0</v>
      </c>
      <c r="AM132" s="14">
        <v>0</v>
      </c>
      <c r="AN132" s="14">
        <v>0</v>
      </c>
      <c r="AO132" s="14">
        <v>0</v>
      </c>
      <c r="AP132" s="14">
        <v>0</v>
      </c>
      <c r="AQ132" s="14">
        <v>0</v>
      </c>
      <c r="AR132" s="14">
        <v>0</v>
      </c>
      <c r="AS132" s="14">
        <v>0</v>
      </c>
      <c r="AT132" s="14">
        <v>0</v>
      </c>
      <c r="AU132" s="14">
        <v>0</v>
      </c>
    </row>
    <row r="133" spans="1:47" x14ac:dyDescent="0.35">
      <c r="A133" s="14" t="s">
        <v>99</v>
      </c>
      <c r="B133" s="14">
        <v>0</v>
      </c>
      <c r="C133" s="14">
        <v>0</v>
      </c>
      <c r="D133" s="14">
        <v>0</v>
      </c>
      <c r="E133" s="14">
        <v>0</v>
      </c>
      <c r="F133" s="14">
        <v>0</v>
      </c>
      <c r="G133" s="14">
        <v>0</v>
      </c>
      <c r="H133" s="14">
        <v>0</v>
      </c>
      <c r="I133" s="14">
        <v>0</v>
      </c>
      <c r="J133" s="14">
        <v>0</v>
      </c>
      <c r="K133" s="14">
        <v>0</v>
      </c>
      <c r="L133" s="14">
        <v>0</v>
      </c>
      <c r="M133" s="14">
        <v>0</v>
      </c>
      <c r="N133" s="14">
        <v>0</v>
      </c>
      <c r="O133" s="14">
        <v>0</v>
      </c>
      <c r="P133" s="14">
        <v>0</v>
      </c>
      <c r="Q133" s="14">
        <v>0</v>
      </c>
      <c r="R133" s="14">
        <v>0</v>
      </c>
      <c r="S133" s="14">
        <v>1.28</v>
      </c>
      <c r="T133" s="14">
        <v>1.28</v>
      </c>
      <c r="U133" s="14">
        <v>2.74</v>
      </c>
      <c r="V133" s="14">
        <v>4.32</v>
      </c>
      <c r="W133" s="14">
        <v>6.15</v>
      </c>
      <c r="X133" s="14">
        <v>7.81</v>
      </c>
      <c r="Y133" s="14">
        <v>9.59</v>
      </c>
      <c r="Z133" s="14">
        <v>11.24</v>
      </c>
      <c r="AA133" s="14">
        <v>12.92</v>
      </c>
      <c r="AB133" s="14">
        <v>12.72</v>
      </c>
      <c r="AC133" s="14">
        <v>11.15</v>
      </c>
      <c r="AD133" s="14">
        <v>11.09</v>
      </c>
      <c r="AE133" s="14">
        <v>11.17</v>
      </c>
      <c r="AF133" s="14">
        <v>10.35</v>
      </c>
      <c r="AG133" s="14">
        <v>10.35</v>
      </c>
      <c r="AH133" s="14">
        <v>10.36</v>
      </c>
      <c r="AI133" s="14">
        <v>10.38</v>
      </c>
      <c r="AJ133" s="14">
        <v>10.47</v>
      </c>
      <c r="AK133" s="14">
        <v>10.53</v>
      </c>
      <c r="AL133" s="14">
        <v>10.54</v>
      </c>
      <c r="AM133" s="14">
        <v>10.56</v>
      </c>
      <c r="AN133" s="14">
        <v>10.65</v>
      </c>
      <c r="AO133" s="14">
        <v>10.71</v>
      </c>
      <c r="AP133" s="14">
        <v>10.71</v>
      </c>
      <c r="AQ133" s="14">
        <v>10.74</v>
      </c>
      <c r="AR133" s="14">
        <v>10.82</v>
      </c>
      <c r="AS133" s="14">
        <v>10.88</v>
      </c>
      <c r="AT133" s="14">
        <v>10.9</v>
      </c>
      <c r="AU133" s="14">
        <v>10.97</v>
      </c>
    </row>
    <row r="134" spans="1:47" x14ac:dyDescent="0.35">
      <c r="A134" s="14" t="s">
        <v>100</v>
      </c>
      <c r="B134" s="14">
        <v>0</v>
      </c>
      <c r="C134" s="14">
        <v>0</v>
      </c>
      <c r="D134" s="14">
        <v>0</v>
      </c>
      <c r="E134" s="14">
        <v>0</v>
      </c>
      <c r="F134" s="14">
        <v>0</v>
      </c>
      <c r="G134" s="14">
        <v>0</v>
      </c>
      <c r="H134" s="14">
        <v>0</v>
      </c>
      <c r="I134" s="14">
        <v>0</v>
      </c>
      <c r="J134" s="14">
        <v>0</v>
      </c>
      <c r="K134" s="14">
        <v>0</v>
      </c>
      <c r="L134" s="14">
        <v>0</v>
      </c>
      <c r="M134" s="14">
        <v>0</v>
      </c>
      <c r="N134" s="14">
        <v>0</v>
      </c>
      <c r="O134" s="14">
        <v>0</v>
      </c>
      <c r="P134" s="14">
        <v>0</v>
      </c>
      <c r="Q134" s="14">
        <v>0</v>
      </c>
      <c r="R134" s="14">
        <v>0</v>
      </c>
      <c r="S134" s="14">
        <v>0</v>
      </c>
      <c r="T134" s="14">
        <v>0</v>
      </c>
      <c r="U134" s="14">
        <v>0</v>
      </c>
      <c r="V134" s="14">
        <v>0</v>
      </c>
      <c r="W134" s="14">
        <v>0</v>
      </c>
      <c r="X134" s="14">
        <v>0</v>
      </c>
      <c r="Y134" s="14">
        <v>0</v>
      </c>
      <c r="Z134" s="14">
        <v>0</v>
      </c>
      <c r="AA134" s="14">
        <v>0</v>
      </c>
      <c r="AB134" s="14">
        <v>0</v>
      </c>
      <c r="AC134" s="14">
        <v>0</v>
      </c>
      <c r="AD134" s="14">
        <v>0</v>
      </c>
      <c r="AE134" s="14">
        <v>0</v>
      </c>
      <c r="AF134" s="14">
        <v>0</v>
      </c>
      <c r="AG134" s="14">
        <v>0</v>
      </c>
      <c r="AH134" s="14">
        <v>0</v>
      </c>
      <c r="AI134" s="14">
        <v>0</v>
      </c>
      <c r="AJ134" s="14">
        <v>0</v>
      </c>
      <c r="AK134" s="14">
        <v>0</v>
      </c>
      <c r="AL134" s="14">
        <v>0</v>
      </c>
      <c r="AM134" s="14">
        <v>0</v>
      </c>
      <c r="AN134" s="14">
        <v>0</v>
      </c>
      <c r="AO134" s="14">
        <v>0</v>
      </c>
      <c r="AP134" s="14">
        <v>0</v>
      </c>
      <c r="AQ134" s="14">
        <v>0</v>
      </c>
      <c r="AR134" s="14">
        <v>0</v>
      </c>
      <c r="AS134" s="14">
        <v>0</v>
      </c>
      <c r="AT134" s="14">
        <v>0</v>
      </c>
      <c r="AU134" s="14">
        <v>0</v>
      </c>
    </row>
    <row r="135" spans="1:47" x14ac:dyDescent="0.35">
      <c r="A135" s="14" t="s">
        <v>101</v>
      </c>
      <c r="B135" s="14">
        <v>0</v>
      </c>
      <c r="C135" s="14">
        <v>0</v>
      </c>
      <c r="D135" s="14">
        <v>0</v>
      </c>
      <c r="E135" s="14">
        <v>0</v>
      </c>
      <c r="F135" s="14">
        <v>0</v>
      </c>
      <c r="G135" s="14">
        <v>0</v>
      </c>
      <c r="H135" s="14">
        <v>0</v>
      </c>
      <c r="I135" s="14">
        <v>0</v>
      </c>
      <c r="J135" s="14">
        <v>0</v>
      </c>
      <c r="K135" s="14">
        <v>0</v>
      </c>
      <c r="L135" s="14">
        <v>0</v>
      </c>
      <c r="M135" s="14">
        <v>0</v>
      </c>
      <c r="N135" s="14">
        <v>0</v>
      </c>
      <c r="O135" s="14">
        <v>0</v>
      </c>
      <c r="P135" s="14">
        <v>0</v>
      </c>
      <c r="Q135" s="14">
        <v>0</v>
      </c>
      <c r="R135" s="14">
        <v>0</v>
      </c>
      <c r="S135" s="14">
        <v>0</v>
      </c>
      <c r="T135" s="14">
        <v>0</v>
      </c>
      <c r="U135" s="14">
        <v>0</v>
      </c>
      <c r="V135" s="14">
        <v>0</v>
      </c>
      <c r="W135" s="14">
        <v>0</v>
      </c>
      <c r="X135" s="14">
        <v>0</v>
      </c>
      <c r="Y135" s="14">
        <v>0</v>
      </c>
      <c r="Z135" s="14">
        <v>0</v>
      </c>
      <c r="AA135" s="14">
        <v>0</v>
      </c>
      <c r="AB135" s="14">
        <v>0</v>
      </c>
      <c r="AC135" s="14">
        <v>0</v>
      </c>
      <c r="AD135" s="14">
        <v>0</v>
      </c>
      <c r="AE135" s="14">
        <v>0</v>
      </c>
      <c r="AF135" s="14">
        <v>0</v>
      </c>
      <c r="AG135" s="14">
        <v>0</v>
      </c>
      <c r="AH135" s="14">
        <v>0</v>
      </c>
      <c r="AI135" s="14">
        <v>0</v>
      </c>
      <c r="AJ135" s="14">
        <v>0</v>
      </c>
      <c r="AK135" s="14">
        <v>0</v>
      </c>
      <c r="AL135" s="14">
        <v>0</v>
      </c>
      <c r="AM135" s="14">
        <v>0</v>
      </c>
      <c r="AN135" s="14">
        <v>0</v>
      </c>
      <c r="AO135" s="14">
        <v>0</v>
      </c>
      <c r="AP135" s="14">
        <v>0</v>
      </c>
      <c r="AQ135" s="14">
        <v>0</v>
      </c>
      <c r="AR135" s="14">
        <v>0</v>
      </c>
      <c r="AS135" s="14">
        <v>0</v>
      </c>
      <c r="AT135" s="14">
        <v>0</v>
      </c>
      <c r="AU135" s="14">
        <v>0</v>
      </c>
    </row>
    <row r="136" spans="1:47" x14ac:dyDescent="0.35">
      <c r="A136" s="14" t="s">
        <v>102</v>
      </c>
      <c r="B136" s="14">
        <v>0</v>
      </c>
      <c r="C136" s="14">
        <v>0</v>
      </c>
      <c r="D136" s="14">
        <v>0</v>
      </c>
      <c r="E136" s="14">
        <v>0</v>
      </c>
      <c r="F136" s="14">
        <v>0</v>
      </c>
      <c r="G136" s="14">
        <v>0</v>
      </c>
      <c r="H136" s="14">
        <v>0</v>
      </c>
      <c r="I136" s="14">
        <v>0</v>
      </c>
      <c r="J136" s="14">
        <v>0</v>
      </c>
      <c r="K136" s="14">
        <v>0</v>
      </c>
      <c r="L136" s="14">
        <v>26</v>
      </c>
      <c r="M136" s="14">
        <v>27</v>
      </c>
      <c r="N136" s="14">
        <v>37</v>
      </c>
      <c r="O136" s="14">
        <v>59</v>
      </c>
      <c r="P136" s="14">
        <v>92</v>
      </c>
      <c r="Q136" s="14">
        <v>112.77</v>
      </c>
      <c r="R136" s="14">
        <v>164.43</v>
      </c>
      <c r="S136" s="14">
        <v>140.4</v>
      </c>
      <c r="T136" s="14">
        <v>172.4</v>
      </c>
      <c r="U136" s="14">
        <v>173.45</v>
      </c>
      <c r="V136" s="14">
        <v>157.49</v>
      </c>
      <c r="W136" s="14">
        <v>143.61000000000001</v>
      </c>
      <c r="X136" s="14">
        <v>94.11</v>
      </c>
      <c r="Y136" s="14">
        <v>17.510000000000002</v>
      </c>
      <c r="Z136" s="14">
        <v>0.6</v>
      </c>
      <c r="AA136" s="14">
        <v>0.1</v>
      </c>
      <c r="AB136" s="14">
        <v>0</v>
      </c>
      <c r="AC136" s="14">
        <v>0</v>
      </c>
      <c r="AD136" s="14">
        <v>0</v>
      </c>
      <c r="AE136" s="14">
        <v>0</v>
      </c>
      <c r="AF136" s="14">
        <v>0</v>
      </c>
      <c r="AG136" s="14">
        <v>0</v>
      </c>
      <c r="AH136" s="14">
        <v>0</v>
      </c>
      <c r="AI136" s="14">
        <v>0</v>
      </c>
      <c r="AJ136" s="14">
        <v>0</v>
      </c>
      <c r="AK136" s="14">
        <v>0</v>
      </c>
      <c r="AL136" s="14">
        <v>0</v>
      </c>
      <c r="AM136" s="14">
        <v>0</v>
      </c>
      <c r="AN136" s="14">
        <v>0</v>
      </c>
      <c r="AO136" s="14">
        <v>0</v>
      </c>
      <c r="AP136" s="14">
        <v>0</v>
      </c>
      <c r="AQ136" s="14">
        <v>0</v>
      </c>
      <c r="AR136" s="14">
        <v>0</v>
      </c>
      <c r="AS136" s="14">
        <v>0</v>
      </c>
      <c r="AT136" s="14">
        <v>0</v>
      </c>
      <c r="AU136" s="14">
        <v>0</v>
      </c>
    </row>
    <row r="137" spans="1:47" x14ac:dyDescent="0.35">
      <c r="A137" s="14" t="s">
        <v>103</v>
      </c>
      <c r="B137" s="14">
        <v>22.09</v>
      </c>
      <c r="C137" s="14">
        <v>22.09</v>
      </c>
      <c r="D137" s="14">
        <v>22.09</v>
      </c>
      <c r="E137" s="14">
        <v>22.33</v>
      </c>
      <c r="F137" s="14">
        <v>18.54</v>
      </c>
      <c r="G137" s="14">
        <v>24.78</v>
      </c>
      <c r="H137" s="14">
        <v>36.869999999999997</v>
      </c>
      <c r="I137" s="14">
        <v>24.37</v>
      </c>
      <c r="J137" s="14">
        <v>23.29</v>
      </c>
      <c r="K137" s="14">
        <v>23</v>
      </c>
      <c r="L137" s="14">
        <v>0</v>
      </c>
      <c r="M137" s="14">
        <v>0</v>
      </c>
      <c r="N137" s="14">
        <v>0</v>
      </c>
      <c r="O137" s="14">
        <v>0</v>
      </c>
      <c r="P137" s="14">
        <v>0</v>
      </c>
      <c r="Q137" s="14">
        <v>4.03</v>
      </c>
      <c r="R137" s="14">
        <v>32.270000000000003</v>
      </c>
      <c r="S137" s="14">
        <v>17.52</v>
      </c>
      <c r="T137" s="14">
        <v>48.72</v>
      </c>
      <c r="U137" s="14">
        <v>156.38</v>
      </c>
      <c r="V137" s="14">
        <v>31.5</v>
      </c>
      <c r="W137" s="14">
        <v>22.8</v>
      </c>
      <c r="X137" s="14">
        <v>3.28</v>
      </c>
      <c r="Y137" s="14">
        <v>0</v>
      </c>
      <c r="Z137" s="14">
        <v>0</v>
      </c>
      <c r="AA137" s="14">
        <v>0</v>
      </c>
      <c r="AB137" s="14">
        <v>0</v>
      </c>
      <c r="AC137" s="14">
        <v>0</v>
      </c>
      <c r="AD137" s="14">
        <v>0</v>
      </c>
      <c r="AE137" s="14">
        <v>0</v>
      </c>
      <c r="AF137" s="14">
        <v>0</v>
      </c>
      <c r="AG137" s="14">
        <v>0</v>
      </c>
      <c r="AH137" s="14">
        <v>0</v>
      </c>
      <c r="AI137" s="14">
        <v>0</v>
      </c>
      <c r="AJ137" s="14">
        <v>0</v>
      </c>
      <c r="AK137" s="14">
        <v>0</v>
      </c>
      <c r="AL137" s="14">
        <v>0</v>
      </c>
      <c r="AM137" s="14">
        <v>0</v>
      </c>
      <c r="AN137" s="14">
        <v>0</v>
      </c>
      <c r="AO137" s="14">
        <v>0</v>
      </c>
      <c r="AP137" s="14">
        <v>0</v>
      </c>
      <c r="AQ137" s="14">
        <v>0</v>
      </c>
      <c r="AR137" s="14">
        <v>0</v>
      </c>
      <c r="AS137" s="14">
        <v>0</v>
      </c>
      <c r="AT137" s="14">
        <v>0</v>
      </c>
      <c r="AU137" s="14">
        <v>0</v>
      </c>
    </row>
    <row r="139" spans="1:47" ht="18.5" x14ac:dyDescent="0.45">
      <c r="A139" s="15" t="s">
        <v>115</v>
      </c>
    </row>
    <row r="140" spans="1:47" x14ac:dyDescent="0.35">
      <c r="A140" s="14" t="s">
        <v>49</v>
      </c>
      <c r="B140" s="14" t="s">
        <v>50</v>
      </c>
      <c r="C140" s="14" t="s">
        <v>51</v>
      </c>
      <c r="D140" s="14" t="s">
        <v>52</v>
      </c>
      <c r="E140" s="14" t="s">
        <v>53</v>
      </c>
      <c r="F140" s="14" t="s">
        <v>54</v>
      </c>
      <c r="G140" s="14" t="s">
        <v>55</v>
      </c>
      <c r="H140" s="14" t="s">
        <v>56</v>
      </c>
      <c r="I140" s="14" t="s">
        <v>57</v>
      </c>
      <c r="J140" s="14" t="s">
        <v>58</v>
      </c>
      <c r="K140" s="14" t="s">
        <v>59</v>
      </c>
      <c r="L140" s="14" t="s">
        <v>60</v>
      </c>
      <c r="M140" s="14" t="s">
        <v>61</v>
      </c>
      <c r="N140" s="14" t="s">
        <v>62</v>
      </c>
      <c r="O140" s="14" t="s">
        <v>63</v>
      </c>
      <c r="P140" s="14" t="s">
        <v>64</v>
      </c>
      <c r="Q140" s="14" t="s">
        <v>65</v>
      </c>
      <c r="R140" s="14" t="s">
        <v>66</v>
      </c>
      <c r="S140" s="14" t="s">
        <v>67</v>
      </c>
      <c r="T140" s="14" t="s">
        <v>68</v>
      </c>
      <c r="U140" s="14" t="s">
        <v>69</v>
      </c>
      <c r="V140" s="14" t="s">
        <v>70</v>
      </c>
      <c r="W140" s="14" t="s">
        <v>71</v>
      </c>
      <c r="X140" s="14" t="s">
        <v>72</v>
      </c>
      <c r="Y140" s="14" t="s">
        <v>73</v>
      </c>
      <c r="Z140" s="14" t="s">
        <v>74</v>
      </c>
      <c r="AA140" s="14" t="s">
        <v>75</v>
      </c>
      <c r="AB140" s="14" t="s">
        <v>76</v>
      </c>
      <c r="AC140" s="14" t="s">
        <v>77</v>
      </c>
      <c r="AD140" s="14" t="s">
        <v>78</v>
      </c>
      <c r="AE140" s="14" t="s">
        <v>79</v>
      </c>
      <c r="AF140" s="14" t="s">
        <v>80</v>
      </c>
      <c r="AG140" s="14" t="s">
        <v>81</v>
      </c>
      <c r="AH140" s="14" t="s">
        <v>82</v>
      </c>
      <c r="AI140" s="14" t="s">
        <v>83</v>
      </c>
      <c r="AJ140" s="14" t="s">
        <v>84</v>
      </c>
      <c r="AK140" s="14" t="s">
        <v>85</v>
      </c>
      <c r="AL140" s="14" t="s">
        <v>86</v>
      </c>
      <c r="AM140" s="14" t="s">
        <v>87</v>
      </c>
      <c r="AN140" s="14" t="s">
        <v>88</v>
      </c>
      <c r="AO140" s="14" t="s">
        <v>89</v>
      </c>
      <c r="AP140" s="14" t="s">
        <v>90</v>
      </c>
      <c r="AQ140" s="14" t="s">
        <v>91</v>
      </c>
      <c r="AR140" s="14" t="s">
        <v>92</v>
      </c>
      <c r="AS140" s="14" t="s">
        <v>93</v>
      </c>
      <c r="AT140" s="14" t="s">
        <v>94</v>
      </c>
      <c r="AU140" s="14" t="s">
        <v>95</v>
      </c>
    </row>
    <row r="141" spans="1:47" x14ac:dyDescent="0.35">
      <c r="A141" s="14" t="s">
        <v>96</v>
      </c>
      <c r="B141" s="14">
        <v>259.11</v>
      </c>
      <c r="C141" s="14">
        <v>251.87</v>
      </c>
      <c r="D141" s="14">
        <v>250.25</v>
      </c>
      <c r="E141" s="14">
        <v>246.58</v>
      </c>
      <c r="F141" s="14">
        <v>253.95</v>
      </c>
      <c r="G141" s="14">
        <v>253.95</v>
      </c>
      <c r="H141" s="14">
        <v>260.35000000000002</v>
      </c>
      <c r="I141" s="14">
        <v>255.2</v>
      </c>
      <c r="J141" s="14">
        <v>262.76</v>
      </c>
      <c r="K141" s="14">
        <v>233.82</v>
      </c>
      <c r="L141" s="14">
        <v>164</v>
      </c>
      <c r="M141" s="14">
        <v>243</v>
      </c>
      <c r="N141" s="14">
        <v>249</v>
      </c>
      <c r="O141" s="14">
        <v>253</v>
      </c>
      <c r="P141" s="14">
        <v>267</v>
      </c>
      <c r="Q141" s="14">
        <v>117.66</v>
      </c>
      <c r="R141" s="14">
        <v>117.39</v>
      </c>
      <c r="S141" s="14">
        <v>117.76</v>
      </c>
      <c r="T141" s="14">
        <v>117.78</v>
      </c>
      <c r="U141" s="14">
        <v>227.81</v>
      </c>
      <c r="V141" s="14">
        <v>255.2</v>
      </c>
      <c r="W141" s="14">
        <v>258.42</v>
      </c>
      <c r="X141" s="14">
        <v>259.86</v>
      </c>
      <c r="Y141" s="14">
        <v>259.86</v>
      </c>
      <c r="Z141" s="14">
        <v>285.13</v>
      </c>
      <c r="AA141" s="14">
        <v>285.10000000000002</v>
      </c>
      <c r="AB141" s="14">
        <v>285.11</v>
      </c>
      <c r="AC141" s="14">
        <v>285.08</v>
      </c>
      <c r="AD141" s="14">
        <v>285.08999999999997</v>
      </c>
      <c r="AE141" s="14">
        <v>285.12</v>
      </c>
      <c r="AF141" s="14">
        <v>285.08999999999997</v>
      </c>
      <c r="AG141" s="14">
        <v>285.08999999999997</v>
      </c>
      <c r="AH141" s="14">
        <v>285.08999999999997</v>
      </c>
      <c r="AI141" s="14">
        <v>284.08999999999997</v>
      </c>
      <c r="AJ141" s="14">
        <v>284.08999999999997</v>
      </c>
      <c r="AK141" s="14">
        <v>284.08999999999997</v>
      </c>
      <c r="AL141" s="14">
        <v>283.08999999999997</v>
      </c>
      <c r="AM141" s="14">
        <v>283.08999999999997</v>
      </c>
      <c r="AN141" s="14">
        <v>283.10000000000002</v>
      </c>
      <c r="AO141" s="14">
        <v>283.10000000000002</v>
      </c>
      <c r="AP141" s="14">
        <v>284.10000000000002</v>
      </c>
      <c r="AQ141" s="14">
        <v>284.08</v>
      </c>
      <c r="AR141" s="14">
        <v>284.10000000000002</v>
      </c>
      <c r="AS141" s="14">
        <v>284.11</v>
      </c>
      <c r="AT141" s="14">
        <v>284.11</v>
      </c>
      <c r="AU141" s="14">
        <v>284.10000000000002</v>
      </c>
    </row>
    <row r="142" spans="1:47" x14ac:dyDescent="0.35">
      <c r="A142" s="14" t="s">
        <v>97</v>
      </c>
      <c r="B142" s="14">
        <v>0</v>
      </c>
      <c r="C142" s="14">
        <v>0</v>
      </c>
      <c r="D142" s="14">
        <v>0</v>
      </c>
      <c r="E142" s="14">
        <v>0</v>
      </c>
      <c r="F142" s="14">
        <v>0</v>
      </c>
      <c r="G142" s="14">
        <v>0</v>
      </c>
      <c r="H142" s="14">
        <v>0</v>
      </c>
      <c r="I142" s="14">
        <v>1.3</v>
      </c>
      <c r="J142" s="14">
        <v>1.6</v>
      </c>
      <c r="K142" s="14">
        <v>19.850000000000001</v>
      </c>
      <c r="L142" s="14">
        <v>21</v>
      </c>
      <c r="M142" s="14">
        <v>14</v>
      </c>
      <c r="N142" s="14">
        <v>17</v>
      </c>
      <c r="O142" s="14">
        <v>18</v>
      </c>
      <c r="P142" s="14">
        <v>17</v>
      </c>
      <c r="Q142" s="14">
        <v>6.8</v>
      </c>
      <c r="R142" s="14">
        <v>6.8</v>
      </c>
      <c r="S142" s="14">
        <v>20.82</v>
      </c>
      <c r="T142" s="14">
        <v>14.02</v>
      </c>
      <c r="U142" s="14">
        <v>10.64</v>
      </c>
      <c r="V142" s="14">
        <v>13.93</v>
      </c>
      <c r="W142" s="14">
        <v>15.19</v>
      </c>
      <c r="X142" s="14">
        <v>16.39</v>
      </c>
      <c r="Y142" s="14">
        <v>16.39</v>
      </c>
      <c r="Z142" s="14">
        <v>17.13</v>
      </c>
      <c r="AA142" s="14">
        <v>17.13</v>
      </c>
      <c r="AB142" s="14">
        <v>17.13</v>
      </c>
      <c r="AC142" s="14">
        <v>17.13</v>
      </c>
      <c r="AD142" s="14">
        <v>17.13</v>
      </c>
      <c r="AE142" s="14">
        <v>17.13</v>
      </c>
      <c r="AF142" s="14">
        <v>17.13</v>
      </c>
      <c r="AG142" s="14">
        <v>17.13</v>
      </c>
      <c r="AH142" s="14">
        <v>17.13</v>
      </c>
      <c r="AI142" s="14">
        <v>17.07</v>
      </c>
      <c r="AJ142" s="14">
        <v>17.07</v>
      </c>
      <c r="AK142" s="14">
        <v>17.07</v>
      </c>
      <c r="AL142" s="14">
        <v>17.010000000000002</v>
      </c>
      <c r="AM142" s="14">
        <v>17.010000000000002</v>
      </c>
      <c r="AN142" s="14">
        <v>17.010000000000002</v>
      </c>
      <c r="AO142" s="14">
        <v>17.010000000000002</v>
      </c>
      <c r="AP142" s="14">
        <v>17.07</v>
      </c>
      <c r="AQ142" s="14">
        <v>17.07</v>
      </c>
      <c r="AR142" s="14">
        <v>17.07</v>
      </c>
      <c r="AS142" s="14">
        <v>17.07</v>
      </c>
      <c r="AT142" s="14">
        <v>17.07</v>
      </c>
      <c r="AU142" s="14">
        <v>17.07</v>
      </c>
    </row>
    <row r="143" spans="1:47" x14ac:dyDescent="0.35">
      <c r="A143" s="14" t="s">
        <v>98</v>
      </c>
      <c r="B143" s="14">
        <v>0</v>
      </c>
      <c r="C143" s="14">
        <v>0</v>
      </c>
      <c r="D143" s="14">
        <v>0</v>
      </c>
      <c r="E143" s="14">
        <v>0</v>
      </c>
      <c r="F143" s="14">
        <v>0</v>
      </c>
      <c r="G143" s="14">
        <v>0</v>
      </c>
      <c r="H143" s="14">
        <v>0</v>
      </c>
      <c r="I143" s="14">
        <v>0</v>
      </c>
      <c r="J143" s="14">
        <v>0</v>
      </c>
      <c r="K143" s="14">
        <v>0</v>
      </c>
      <c r="L143" s="14">
        <v>0</v>
      </c>
      <c r="M143" s="14">
        <v>0</v>
      </c>
      <c r="N143" s="14">
        <v>0</v>
      </c>
      <c r="O143" s="14">
        <v>0</v>
      </c>
      <c r="P143" s="14">
        <v>0</v>
      </c>
      <c r="Q143" s="14">
        <v>0</v>
      </c>
      <c r="R143" s="14">
        <v>0</v>
      </c>
      <c r="S143" s="14">
        <v>0</v>
      </c>
      <c r="T143" s="14">
        <v>0</v>
      </c>
      <c r="U143" s="14">
        <v>0</v>
      </c>
      <c r="V143" s="14">
        <v>0</v>
      </c>
      <c r="W143" s="14">
        <v>0</v>
      </c>
      <c r="X143" s="14">
        <v>0</v>
      </c>
      <c r="Y143" s="14">
        <v>0</v>
      </c>
      <c r="Z143" s="14">
        <v>0</v>
      </c>
      <c r="AA143" s="14">
        <v>0</v>
      </c>
      <c r="AB143" s="14">
        <v>0</v>
      </c>
      <c r="AC143" s="14">
        <v>0</v>
      </c>
      <c r="AD143" s="14">
        <v>0</v>
      </c>
      <c r="AE143" s="14">
        <v>0</v>
      </c>
      <c r="AF143" s="14">
        <v>0</v>
      </c>
      <c r="AG143" s="14">
        <v>0</v>
      </c>
      <c r="AH143" s="14">
        <v>0</v>
      </c>
      <c r="AI143" s="14">
        <v>0</v>
      </c>
      <c r="AJ143" s="14">
        <v>0</v>
      </c>
      <c r="AK143" s="14">
        <v>0</v>
      </c>
      <c r="AL143" s="14">
        <v>0</v>
      </c>
      <c r="AM143" s="14">
        <v>0</v>
      </c>
      <c r="AN143" s="14">
        <v>0</v>
      </c>
      <c r="AO143" s="14">
        <v>0</v>
      </c>
      <c r="AP143" s="14">
        <v>0</v>
      </c>
      <c r="AQ143" s="14">
        <v>0</v>
      </c>
      <c r="AR143" s="14">
        <v>0</v>
      </c>
      <c r="AS143" s="14">
        <v>0</v>
      </c>
      <c r="AT143" s="14">
        <v>0</v>
      </c>
      <c r="AU143" s="14">
        <v>0</v>
      </c>
    </row>
    <row r="144" spans="1:47" x14ac:dyDescent="0.35">
      <c r="A144" s="14" t="s">
        <v>99</v>
      </c>
      <c r="B144" s="14">
        <v>0</v>
      </c>
      <c r="C144" s="14">
        <v>0</v>
      </c>
      <c r="D144" s="14">
        <v>0</v>
      </c>
      <c r="E144" s="14">
        <v>0</v>
      </c>
      <c r="F144" s="14">
        <v>0</v>
      </c>
      <c r="G144" s="14">
        <v>0</v>
      </c>
      <c r="H144" s="14">
        <v>0</v>
      </c>
      <c r="I144" s="14">
        <v>0</v>
      </c>
      <c r="J144" s="14">
        <v>0</v>
      </c>
      <c r="K144" s="14">
        <v>0</v>
      </c>
      <c r="L144" s="14">
        <v>0</v>
      </c>
      <c r="M144" s="14">
        <v>0</v>
      </c>
      <c r="N144" s="14">
        <v>0</v>
      </c>
      <c r="O144" s="14">
        <v>0</v>
      </c>
      <c r="P144" s="14">
        <v>0</v>
      </c>
      <c r="Q144" s="14">
        <v>0</v>
      </c>
      <c r="R144" s="14">
        <v>0</v>
      </c>
      <c r="S144" s="14">
        <v>0</v>
      </c>
      <c r="T144" s="14">
        <v>0.67</v>
      </c>
      <c r="U144" s="14">
        <v>0.92</v>
      </c>
      <c r="V144" s="14">
        <v>1.67</v>
      </c>
      <c r="W144" s="14">
        <v>2.2599999999999998</v>
      </c>
      <c r="X144" s="14">
        <v>2.2799999999999998</v>
      </c>
      <c r="Y144" s="14">
        <v>2.2799999999999998</v>
      </c>
      <c r="Z144" s="14">
        <v>2.38</v>
      </c>
      <c r="AA144" s="14">
        <v>2.38</v>
      </c>
      <c r="AB144" s="14">
        <v>2.38</v>
      </c>
      <c r="AC144" s="14">
        <v>2.38</v>
      </c>
      <c r="AD144" s="14">
        <v>2.38</v>
      </c>
      <c r="AE144" s="14">
        <v>2.38</v>
      </c>
      <c r="AF144" s="14">
        <v>2.38</v>
      </c>
      <c r="AG144" s="14">
        <v>2.38</v>
      </c>
      <c r="AH144" s="14">
        <v>2.38</v>
      </c>
      <c r="AI144" s="14">
        <v>2.37</v>
      </c>
      <c r="AJ144" s="14">
        <v>2.37</v>
      </c>
      <c r="AK144" s="14">
        <v>2.37</v>
      </c>
      <c r="AL144" s="14">
        <v>2.36</v>
      </c>
      <c r="AM144" s="14">
        <v>2.36</v>
      </c>
      <c r="AN144" s="14">
        <v>2.36</v>
      </c>
      <c r="AO144" s="14">
        <v>2.36</v>
      </c>
      <c r="AP144" s="14">
        <v>2.37</v>
      </c>
      <c r="AQ144" s="14">
        <v>2.37</v>
      </c>
      <c r="AR144" s="14">
        <v>2.37</v>
      </c>
      <c r="AS144" s="14">
        <v>2.37</v>
      </c>
      <c r="AT144" s="14">
        <v>2.37</v>
      </c>
      <c r="AU144" s="14">
        <v>2.37</v>
      </c>
    </row>
    <row r="145" spans="1:47" x14ac:dyDescent="0.35">
      <c r="A145" s="14" t="s">
        <v>100</v>
      </c>
      <c r="B145" s="14">
        <v>0</v>
      </c>
      <c r="C145" s="14">
        <v>0</v>
      </c>
      <c r="D145" s="14">
        <v>0</v>
      </c>
      <c r="E145" s="14">
        <v>0</v>
      </c>
      <c r="F145" s="14">
        <v>0</v>
      </c>
      <c r="G145" s="14">
        <v>0</v>
      </c>
      <c r="H145" s="14">
        <v>0</v>
      </c>
      <c r="I145" s="14">
        <v>0</v>
      </c>
      <c r="J145" s="14">
        <v>0</v>
      </c>
      <c r="K145" s="14">
        <v>0</v>
      </c>
      <c r="L145" s="14">
        <v>0</v>
      </c>
      <c r="M145" s="14">
        <v>0</v>
      </c>
      <c r="N145" s="14">
        <v>0</v>
      </c>
      <c r="O145" s="14">
        <v>0</v>
      </c>
      <c r="P145" s="14">
        <v>0</v>
      </c>
      <c r="Q145" s="14">
        <v>0</v>
      </c>
      <c r="R145" s="14">
        <v>0</v>
      </c>
      <c r="S145" s="14">
        <v>0</v>
      </c>
      <c r="T145" s="14">
        <v>0</v>
      </c>
      <c r="U145" s="14">
        <v>0</v>
      </c>
      <c r="V145" s="14">
        <v>0</v>
      </c>
      <c r="W145" s="14">
        <v>0</v>
      </c>
      <c r="X145" s="14">
        <v>0</v>
      </c>
      <c r="Y145" s="14">
        <v>0</v>
      </c>
      <c r="Z145" s="14">
        <v>0</v>
      </c>
      <c r="AA145" s="14">
        <v>0</v>
      </c>
      <c r="AB145" s="14">
        <v>0</v>
      </c>
      <c r="AC145" s="14">
        <v>0</v>
      </c>
      <c r="AD145" s="14">
        <v>0</v>
      </c>
      <c r="AE145" s="14">
        <v>0</v>
      </c>
      <c r="AF145" s="14">
        <v>0</v>
      </c>
      <c r="AG145" s="14">
        <v>0</v>
      </c>
      <c r="AH145" s="14">
        <v>0</v>
      </c>
      <c r="AI145" s="14">
        <v>0</v>
      </c>
      <c r="AJ145" s="14">
        <v>0</v>
      </c>
      <c r="AK145" s="14">
        <v>0</v>
      </c>
      <c r="AL145" s="14">
        <v>0</v>
      </c>
      <c r="AM145" s="14">
        <v>0</v>
      </c>
      <c r="AN145" s="14">
        <v>0</v>
      </c>
      <c r="AO145" s="14">
        <v>0</v>
      </c>
      <c r="AP145" s="14">
        <v>0</v>
      </c>
      <c r="AQ145" s="14">
        <v>0</v>
      </c>
      <c r="AR145" s="14">
        <v>0</v>
      </c>
      <c r="AS145" s="14">
        <v>0</v>
      </c>
      <c r="AT145" s="14">
        <v>0</v>
      </c>
      <c r="AU145" s="14">
        <v>0</v>
      </c>
    </row>
    <row r="146" spans="1:47" x14ac:dyDescent="0.35">
      <c r="A146" s="14" t="s">
        <v>101</v>
      </c>
      <c r="B146" s="14">
        <v>0</v>
      </c>
      <c r="C146" s="14">
        <v>0</v>
      </c>
      <c r="D146" s="14">
        <v>0</v>
      </c>
      <c r="E146" s="14">
        <v>0</v>
      </c>
      <c r="F146" s="14">
        <v>0</v>
      </c>
      <c r="G146" s="14">
        <v>0</v>
      </c>
      <c r="H146" s="14">
        <v>0</v>
      </c>
      <c r="I146" s="14">
        <v>0</v>
      </c>
      <c r="J146" s="14">
        <v>0</v>
      </c>
      <c r="K146" s="14">
        <v>0</v>
      </c>
      <c r="L146" s="14">
        <v>0</v>
      </c>
      <c r="M146" s="14">
        <v>0</v>
      </c>
      <c r="N146" s="14">
        <v>0</v>
      </c>
      <c r="O146" s="14">
        <v>0</v>
      </c>
      <c r="P146" s="14">
        <v>0</v>
      </c>
      <c r="Q146" s="14">
        <v>0</v>
      </c>
      <c r="R146" s="14">
        <v>0</v>
      </c>
      <c r="S146" s="14">
        <v>0</v>
      </c>
      <c r="T146" s="14">
        <v>0</v>
      </c>
      <c r="U146" s="14">
        <v>0</v>
      </c>
      <c r="V146" s="14">
        <v>0</v>
      </c>
      <c r="W146" s="14">
        <v>0</v>
      </c>
      <c r="X146" s="14">
        <v>0</v>
      </c>
      <c r="Y146" s="14">
        <v>0</v>
      </c>
      <c r="Z146" s="14">
        <v>0</v>
      </c>
      <c r="AA146" s="14">
        <v>0</v>
      </c>
      <c r="AB146" s="14">
        <v>0</v>
      </c>
      <c r="AC146" s="14">
        <v>0</v>
      </c>
      <c r="AD146" s="14">
        <v>0</v>
      </c>
      <c r="AE146" s="14">
        <v>0</v>
      </c>
      <c r="AF146" s="14">
        <v>0</v>
      </c>
      <c r="AG146" s="14">
        <v>0</v>
      </c>
      <c r="AH146" s="14">
        <v>0</v>
      </c>
      <c r="AI146" s="14">
        <v>0</v>
      </c>
      <c r="AJ146" s="14">
        <v>0</v>
      </c>
      <c r="AK146" s="14">
        <v>0</v>
      </c>
      <c r="AL146" s="14">
        <v>0</v>
      </c>
      <c r="AM146" s="14">
        <v>0</v>
      </c>
      <c r="AN146" s="14">
        <v>0</v>
      </c>
      <c r="AO146" s="14">
        <v>0</v>
      </c>
      <c r="AP146" s="14">
        <v>0</v>
      </c>
      <c r="AQ146" s="14">
        <v>0</v>
      </c>
      <c r="AR146" s="14">
        <v>0</v>
      </c>
      <c r="AS146" s="14">
        <v>0</v>
      </c>
      <c r="AT146" s="14">
        <v>0</v>
      </c>
      <c r="AU146" s="14">
        <v>0</v>
      </c>
    </row>
    <row r="147" spans="1:47" x14ac:dyDescent="0.35">
      <c r="A147" s="14" t="s">
        <v>102</v>
      </c>
      <c r="B147" s="14">
        <v>162.4</v>
      </c>
      <c r="C147" s="14">
        <v>169.77</v>
      </c>
      <c r="D147" s="14">
        <v>116.92</v>
      </c>
      <c r="E147" s="14">
        <v>171.91</v>
      </c>
      <c r="F147" s="14">
        <v>191.5</v>
      </c>
      <c r="G147" s="14">
        <v>97.44</v>
      </c>
      <c r="H147" s="14">
        <v>61.32</v>
      </c>
      <c r="I147" s="14">
        <v>34.270000000000003</v>
      </c>
      <c r="J147" s="14">
        <v>151.62</v>
      </c>
      <c r="K147" s="14">
        <v>35</v>
      </c>
      <c r="L147" s="14">
        <v>125.39</v>
      </c>
      <c r="M147" s="14">
        <v>124.29</v>
      </c>
      <c r="N147" s="14">
        <v>108.51</v>
      </c>
      <c r="O147" s="14">
        <v>110.64</v>
      </c>
      <c r="P147" s="14">
        <v>98.24</v>
      </c>
      <c r="Q147" s="14">
        <v>89.41</v>
      </c>
      <c r="R147" s="14">
        <v>89.41</v>
      </c>
      <c r="S147" s="14">
        <v>89.37</v>
      </c>
      <c r="T147" s="14">
        <v>89.39</v>
      </c>
      <c r="U147" s="14">
        <v>67.400000000000006</v>
      </c>
      <c r="V147" s="14">
        <v>80.900000000000006</v>
      </c>
      <c r="W147" s="14">
        <v>81.87</v>
      </c>
      <c r="X147" s="14">
        <v>82.1</v>
      </c>
      <c r="Y147" s="14">
        <v>82.23</v>
      </c>
      <c r="Z147" s="14">
        <v>84.54</v>
      </c>
      <c r="AA147" s="14">
        <v>84.54</v>
      </c>
      <c r="AB147" s="14">
        <v>84.54</v>
      </c>
      <c r="AC147" s="14">
        <v>84.54</v>
      </c>
      <c r="AD147" s="14">
        <v>84.54</v>
      </c>
      <c r="AE147" s="14">
        <v>84.54</v>
      </c>
      <c r="AF147" s="14">
        <v>84.54</v>
      </c>
      <c r="AG147" s="14">
        <v>84.54</v>
      </c>
      <c r="AH147" s="14">
        <v>84.54</v>
      </c>
      <c r="AI147" s="14">
        <v>84.09</v>
      </c>
      <c r="AJ147" s="14">
        <v>84.09</v>
      </c>
      <c r="AK147" s="14">
        <v>83.66</v>
      </c>
      <c r="AL147" s="14">
        <v>83.65</v>
      </c>
      <c r="AM147" s="14">
        <v>83.66</v>
      </c>
      <c r="AN147" s="14">
        <v>83.57</v>
      </c>
      <c r="AO147" s="14">
        <v>83.57</v>
      </c>
      <c r="AP147" s="14">
        <v>83.57</v>
      </c>
      <c r="AQ147" s="14">
        <v>83.13</v>
      </c>
      <c r="AR147" s="14">
        <v>83.14</v>
      </c>
      <c r="AS147" s="14">
        <v>83.14</v>
      </c>
      <c r="AT147" s="14">
        <v>83.14</v>
      </c>
      <c r="AU147" s="14">
        <v>83.14</v>
      </c>
    </row>
    <row r="148" spans="1:47" x14ac:dyDescent="0.35">
      <c r="A148" s="14" t="s">
        <v>103</v>
      </c>
      <c r="B148" s="14">
        <v>71.63</v>
      </c>
      <c r="C148" s="14">
        <v>41.21</v>
      </c>
      <c r="D148" s="14">
        <v>60.64</v>
      </c>
      <c r="E148" s="14">
        <v>57.56</v>
      </c>
      <c r="F148" s="14">
        <v>61.1</v>
      </c>
      <c r="G148" s="14">
        <v>57.78</v>
      </c>
      <c r="H148" s="14">
        <v>59.13</v>
      </c>
      <c r="I148" s="14">
        <v>77.16</v>
      </c>
      <c r="J148" s="14">
        <v>78.73</v>
      </c>
      <c r="K148" s="14">
        <v>101.67</v>
      </c>
      <c r="L148" s="14">
        <v>429.61</v>
      </c>
      <c r="M148" s="14">
        <v>426.71</v>
      </c>
      <c r="N148" s="14">
        <v>373.49</v>
      </c>
      <c r="O148" s="14">
        <v>377.36</v>
      </c>
      <c r="P148" s="14">
        <v>335.76</v>
      </c>
      <c r="Q148" s="14">
        <v>270.45999999999998</v>
      </c>
      <c r="R148" s="14">
        <v>271.38</v>
      </c>
      <c r="S148" s="14">
        <v>260.49</v>
      </c>
      <c r="T148" s="14">
        <v>266.39999999999998</v>
      </c>
      <c r="U148" s="14">
        <v>190.17</v>
      </c>
      <c r="V148" s="14">
        <v>86.3</v>
      </c>
      <c r="W148" s="14">
        <v>88.16</v>
      </c>
      <c r="X148" s="14">
        <v>88.73</v>
      </c>
      <c r="Y148" s="14">
        <v>88.99</v>
      </c>
      <c r="Z148" s="14">
        <v>15.94</v>
      </c>
      <c r="AA148" s="14">
        <v>15.23</v>
      </c>
      <c r="AB148" s="14">
        <v>15.31</v>
      </c>
      <c r="AC148" s="14">
        <v>15.11</v>
      </c>
      <c r="AD148" s="14">
        <v>15.11</v>
      </c>
      <c r="AE148" s="14">
        <v>15.91</v>
      </c>
      <c r="AF148" s="14">
        <v>15.76</v>
      </c>
      <c r="AG148" s="14">
        <v>15.72</v>
      </c>
      <c r="AH148" s="14">
        <v>15.55</v>
      </c>
      <c r="AI148" s="14">
        <v>14.87</v>
      </c>
      <c r="AJ148" s="14">
        <v>14.74</v>
      </c>
      <c r="AK148" s="14">
        <v>14.74</v>
      </c>
      <c r="AL148" s="14">
        <v>14.41</v>
      </c>
      <c r="AM148" s="14">
        <v>14.45</v>
      </c>
      <c r="AN148" s="14">
        <v>14.45</v>
      </c>
      <c r="AO148" s="14">
        <v>15.01</v>
      </c>
      <c r="AP148" s="14">
        <v>15.13</v>
      </c>
      <c r="AQ148" s="14">
        <v>15.01</v>
      </c>
      <c r="AR148" s="14">
        <v>15.13</v>
      </c>
      <c r="AS148" s="14">
        <v>15.78</v>
      </c>
      <c r="AT148" s="14">
        <v>15.94</v>
      </c>
      <c r="AU148" s="14">
        <v>15.74</v>
      </c>
    </row>
    <row r="150" spans="1:47" ht="18.5" x14ac:dyDescent="0.45">
      <c r="A150" s="15" t="s">
        <v>116</v>
      </c>
    </row>
    <row r="151" spans="1:47" x14ac:dyDescent="0.35">
      <c r="A151" s="14" t="s">
        <v>49</v>
      </c>
      <c r="B151" s="14" t="s">
        <v>50</v>
      </c>
      <c r="C151" s="14" t="s">
        <v>51</v>
      </c>
      <c r="D151" s="14" t="s">
        <v>52</v>
      </c>
      <c r="E151" s="14" t="s">
        <v>53</v>
      </c>
      <c r="F151" s="14" t="s">
        <v>54</v>
      </c>
      <c r="G151" s="14" t="s">
        <v>55</v>
      </c>
      <c r="H151" s="14" t="s">
        <v>56</v>
      </c>
      <c r="I151" s="14" t="s">
        <v>57</v>
      </c>
      <c r="J151" s="14" t="s">
        <v>58</v>
      </c>
      <c r="K151" s="14" t="s">
        <v>59</v>
      </c>
      <c r="L151" s="14" t="s">
        <v>60</v>
      </c>
      <c r="M151" s="14" t="s">
        <v>61</v>
      </c>
      <c r="N151" s="14" t="s">
        <v>62</v>
      </c>
      <c r="O151" s="14" t="s">
        <v>63</v>
      </c>
      <c r="P151" s="14" t="s">
        <v>64</v>
      </c>
      <c r="Q151" s="14" t="s">
        <v>65</v>
      </c>
      <c r="R151" s="14" t="s">
        <v>66</v>
      </c>
      <c r="S151" s="14" t="s">
        <v>67</v>
      </c>
      <c r="T151" s="14" t="s">
        <v>68</v>
      </c>
      <c r="U151" s="14" t="s">
        <v>69</v>
      </c>
      <c r="V151" s="14" t="s">
        <v>70</v>
      </c>
      <c r="W151" s="14" t="s">
        <v>71</v>
      </c>
      <c r="X151" s="14" t="s">
        <v>72</v>
      </c>
      <c r="Y151" s="14" t="s">
        <v>73</v>
      </c>
      <c r="Z151" s="14" t="s">
        <v>74</v>
      </c>
      <c r="AA151" s="14" t="s">
        <v>75</v>
      </c>
      <c r="AB151" s="14" t="s">
        <v>76</v>
      </c>
      <c r="AC151" s="14" t="s">
        <v>77</v>
      </c>
      <c r="AD151" s="14" t="s">
        <v>78</v>
      </c>
      <c r="AE151" s="14" t="s">
        <v>79</v>
      </c>
      <c r="AF151" s="14" t="s">
        <v>80</v>
      </c>
      <c r="AG151" s="14" t="s">
        <v>81</v>
      </c>
      <c r="AH151" s="14" t="s">
        <v>82</v>
      </c>
      <c r="AI151" s="14" t="s">
        <v>83</v>
      </c>
      <c r="AJ151" s="14" t="s">
        <v>84</v>
      </c>
      <c r="AK151" s="14" t="s">
        <v>85</v>
      </c>
      <c r="AL151" s="14" t="s">
        <v>86</v>
      </c>
      <c r="AM151" s="14" t="s">
        <v>87</v>
      </c>
      <c r="AN151" s="14" t="s">
        <v>88</v>
      </c>
      <c r="AO151" s="14" t="s">
        <v>89</v>
      </c>
      <c r="AP151" s="14" t="s">
        <v>90</v>
      </c>
      <c r="AQ151" s="14" t="s">
        <v>91</v>
      </c>
      <c r="AR151" s="14" t="s">
        <v>92</v>
      </c>
      <c r="AS151" s="14" t="s">
        <v>93</v>
      </c>
      <c r="AT151" s="14" t="s">
        <v>94</v>
      </c>
      <c r="AU151" s="14" t="s">
        <v>95</v>
      </c>
    </row>
    <row r="152" spans="1:47" x14ac:dyDescent="0.35">
      <c r="A152" s="14" t="s">
        <v>96</v>
      </c>
      <c r="B152" s="14">
        <v>0</v>
      </c>
      <c r="C152" s="14">
        <v>0</v>
      </c>
      <c r="D152" s="14">
        <v>0</v>
      </c>
      <c r="E152" s="14">
        <v>0</v>
      </c>
      <c r="F152" s="14">
        <v>0</v>
      </c>
      <c r="G152" s="14">
        <v>0</v>
      </c>
      <c r="H152" s="14">
        <v>0</v>
      </c>
      <c r="I152" s="14">
        <v>0</v>
      </c>
      <c r="J152" s="14">
        <v>0</v>
      </c>
      <c r="K152" s="14">
        <v>0</v>
      </c>
      <c r="L152" s="14">
        <v>0</v>
      </c>
      <c r="M152" s="14">
        <v>0</v>
      </c>
      <c r="N152" s="14">
        <v>0</v>
      </c>
      <c r="O152" s="14">
        <v>0</v>
      </c>
      <c r="P152" s="14">
        <v>0</v>
      </c>
      <c r="Q152" s="14">
        <v>0</v>
      </c>
      <c r="R152" s="14">
        <v>0</v>
      </c>
      <c r="S152" s="14">
        <v>0</v>
      </c>
      <c r="T152" s="14">
        <v>0</v>
      </c>
      <c r="U152" s="14">
        <v>0</v>
      </c>
      <c r="V152" s="14">
        <v>0</v>
      </c>
      <c r="W152" s="14">
        <v>0</v>
      </c>
      <c r="X152" s="14">
        <v>0</v>
      </c>
      <c r="Y152" s="14">
        <v>0</v>
      </c>
      <c r="Z152" s="14">
        <v>0</v>
      </c>
      <c r="AA152" s="14">
        <v>0</v>
      </c>
      <c r="AB152" s="14">
        <v>0</v>
      </c>
      <c r="AC152" s="14">
        <v>0</v>
      </c>
      <c r="AD152" s="14">
        <v>0</v>
      </c>
      <c r="AE152" s="14">
        <v>0</v>
      </c>
      <c r="AF152" s="14">
        <v>0</v>
      </c>
      <c r="AG152" s="14">
        <v>0</v>
      </c>
      <c r="AH152" s="14">
        <v>0</v>
      </c>
      <c r="AI152" s="14">
        <v>0</v>
      </c>
      <c r="AJ152" s="14">
        <v>0</v>
      </c>
      <c r="AK152" s="14">
        <v>0</v>
      </c>
      <c r="AL152" s="14">
        <v>0</v>
      </c>
      <c r="AM152" s="14">
        <v>0</v>
      </c>
      <c r="AN152" s="14">
        <v>0</v>
      </c>
      <c r="AO152" s="14">
        <v>0</v>
      </c>
      <c r="AP152" s="14">
        <v>0</v>
      </c>
      <c r="AQ152" s="14">
        <v>0</v>
      </c>
      <c r="AR152" s="14">
        <v>0</v>
      </c>
      <c r="AS152" s="14">
        <v>0</v>
      </c>
      <c r="AT152" s="14">
        <v>0</v>
      </c>
      <c r="AU152" s="14">
        <v>0</v>
      </c>
    </row>
    <row r="153" spans="1:47" x14ac:dyDescent="0.35">
      <c r="A153" s="14" t="s">
        <v>97</v>
      </c>
      <c r="B153" s="14">
        <v>0</v>
      </c>
      <c r="C153" s="14">
        <v>0</v>
      </c>
      <c r="D153" s="14">
        <v>0</v>
      </c>
      <c r="E153" s="14">
        <v>0</v>
      </c>
      <c r="F153" s="14">
        <v>0</v>
      </c>
      <c r="G153" s="14">
        <v>0</v>
      </c>
      <c r="H153" s="14">
        <v>0</v>
      </c>
      <c r="I153" s="14">
        <v>0</v>
      </c>
      <c r="J153" s="14">
        <v>0</v>
      </c>
      <c r="K153" s="14">
        <v>0</v>
      </c>
      <c r="L153" s="14">
        <v>0</v>
      </c>
      <c r="M153" s="14">
        <v>0</v>
      </c>
      <c r="N153" s="14">
        <v>0</v>
      </c>
      <c r="O153" s="14">
        <v>0</v>
      </c>
      <c r="P153" s="14">
        <v>0</v>
      </c>
      <c r="Q153" s="14">
        <v>0</v>
      </c>
      <c r="R153" s="14">
        <v>0</v>
      </c>
      <c r="S153" s="14">
        <v>0</v>
      </c>
      <c r="T153" s="14">
        <v>0.9</v>
      </c>
      <c r="U153" s="14">
        <v>1.82</v>
      </c>
      <c r="V153" s="14">
        <v>2.7</v>
      </c>
      <c r="W153" s="14">
        <v>3.62</v>
      </c>
      <c r="X153" s="14">
        <v>4.54</v>
      </c>
      <c r="Y153" s="14">
        <v>5.41</v>
      </c>
      <c r="Z153" s="14">
        <v>6.33</v>
      </c>
      <c r="AA153" s="14">
        <v>7.25</v>
      </c>
      <c r="AB153" s="14">
        <v>8.17</v>
      </c>
      <c r="AC153" s="14">
        <v>9.09</v>
      </c>
      <c r="AD153" s="14">
        <v>10.01</v>
      </c>
      <c r="AE153" s="14">
        <v>10.94</v>
      </c>
      <c r="AF153" s="14">
        <v>11.86</v>
      </c>
      <c r="AG153" s="14">
        <v>12.84</v>
      </c>
      <c r="AH153" s="14">
        <v>13.76</v>
      </c>
      <c r="AI153" s="14">
        <v>14.68</v>
      </c>
      <c r="AJ153" s="14">
        <v>15.66</v>
      </c>
      <c r="AK153" s="14">
        <v>16.64</v>
      </c>
      <c r="AL153" s="14">
        <v>17.559999999999999</v>
      </c>
      <c r="AM153" s="14">
        <v>18.54</v>
      </c>
      <c r="AN153" s="14">
        <v>19.52</v>
      </c>
      <c r="AO153" s="14">
        <v>20.5</v>
      </c>
      <c r="AP153" s="14">
        <v>21.54</v>
      </c>
      <c r="AQ153" s="14">
        <v>22.51</v>
      </c>
      <c r="AR153" s="14">
        <v>23.55</v>
      </c>
      <c r="AS153" s="14">
        <v>24.58</v>
      </c>
      <c r="AT153" s="14">
        <v>25.56</v>
      </c>
      <c r="AU153" s="14">
        <v>26.66</v>
      </c>
    </row>
    <row r="154" spans="1:47" x14ac:dyDescent="0.35">
      <c r="A154" s="14" t="s">
        <v>98</v>
      </c>
      <c r="B154" s="14">
        <v>0</v>
      </c>
      <c r="C154" s="14">
        <v>0</v>
      </c>
      <c r="D154" s="14">
        <v>0</v>
      </c>
      <c r="E154" s="14">
        <v>0</v>
      </c>
      <c r="F154" s="14">
        <v>0</v>
      </c>
      <c r="G154" s="14">
        <v>0</v>
      </c>
      <c r="H154" s="14">
        <v>0</v>
      </c>
      <c r="I154" s="14">
        <v>0</v>
      </c>
      <c r="J154" s="14">
        <v>0</v>
      </c>
      <c r="K154" s="14">
        <v>0</v>
      </c>
      <c r="L154" s="14">
        <v>0</v>
      </c>
      <c r="M154" s="14">
        <v>0</v>
      </c>
      <c r="N154" s="14">
        <v>0</v>
      </c>
      <c r="O154" s="14">
        <v>0</v>
      </c>
      <c r="P154" s="14">
        <v>0</v>
      </c>
      <c r="Q154" s="14">
        <v>0</v>
      </c>
      <c r="R154" s="14">
        <v>0</v>
      </c>
      <c r="S154" s="14">
        <v>0</v>
      </c>
      <c r="T154" s="14">
        <v>0</v>
      </c>
      <c r="U154" s="14">
        <v>0</v>
      </c>
      <c r="V154" s="14">
        <v>0</v>
      </c>
      <c r="W154" s="14">
        <v>0</v>
      </c>
      <c r="X154" s="14">
        <v>0</v>
      </c>
      <c r="Y154" s="14">
        <v>0</v>
      </c>
      <c r="Z154" s="14">
        <v>0</v>
      </c>
      <c r="AA154" s="14">
        <v>0</v>
      </c>
      <c r="AB154" s="14">
        <v>0</v>
      </c>
      <c r="AC154" s="14">
        <v>0</v>
      </c>
      <c r="AD154" s="14">
        <v>0</v>
      </c>
      <c r="AE154" s="14">
        <v>0</v>
      </c>
      <c r="AF154" s="14">
        <v>0</v>
      </c>
      <c r="AG154" s="14">
        <v>0</v>
      </c>
      <c r="AH154" s="14">
        <v>0</v>
      </c>
      <c r="AI154" s="14">
        <v>0</v>
      </c>
      <c r="AJ154" s="14">
        <v>0</v>
      </c>
      <c r="AK154" s="14">
        <v>0</v>
      </c>
      <c r="AL154" s="14">
        <v>0</v>
      </c>
      <c r="AM154" s="14">
        <v>0</v>
      </c>
      <c r="AN154" s="14">
        <v>0</v>
      </c>
      <c r="AO154" s="14">
        <v>0</v>
      </c>
      <c r="AP154" s="14">
        <v>0</v>
      </c>
      <c r="AQ154" s="14">
        <v>0</v>
      </c>
      <c r="AR154" s="14">
        <v>0</v>
      </c>
      <c r="AS154" s="14">
        <v>0</v>
      </c>
      <c r="AT154" s="14">
        <v>0</v>
      </c>
      <c r="AU154" s="14">
        <v>0</v>
      </c>
    </row>
    <row r="155" spans="1:47" x14ac:dyDescent="0.35">
      <c r="A155" s="14" t="s">
        <v>99</v>
      </c>
      <c r="B155" s="14">
        <v>0</v>
      </c>
      <c r="C155" s="14">
        <v>0</v>
      </c>
      <c r="D155" s="14">
        <v>0</v>
      </c>
      <c r="E155" s="14">
        <v>0</v>
      </c>
      <c r="F155" s="14">
        <v>0</v>
      </c>
      <c r="G155" s="14">
        <v>0</v>
      </c>
      <c r="H155" s="14">
        <v>0</v>
      </c>
      <c r="I155" s="14">
        <v>0</v>
      </c>
      <c r="J155" s="14">
        <v>0</v>
      </c>
      <c r="K155" s="14">
        <v>0</v>
      </c>
      <c r="L155" s="14">
        <v>0</v>
      </c>
      <c r="M155" s="14">
        <v>0</v>
      </c>
      <c r="N155" s="14">
        <v>0</v>
      </c>
      <c r="O155" s="14">
        <v>0</v>
      </c>
      <c r="P155" s="14">
        <v>0</v>
      </c>
      <c r="Q155" s="14">
        <v>0</v>
      </c>
      <c r="R155" s="14">
        <v>0</v>
      </c>
      <c r="S155" s="14">
        <v>0.44</v>
      </c>
      <c r="T155" s="14">
        <v>0.94</v>
      </c>
      <c r="U155" s="14">
        <v>1.42</v>
      </c>
      <c r="V155" s="14">
        <v>1.86</v>
      </c>
      <c r="W155" s="14">
        <v>2.34</v>
      </c>
      <c r="X155" s="14">
        <v>2.82</v>
      </c>
      <c r="Y155" s="14">
        <v>3.27</v>
      </c>
      <c r="Z155" s="14">
        <v>3.75</v>
      </c>
      <c r="AA155" s="14">
        <v>4.2300000000000004</v>
      </c>
      <c r="AB155" s="14">
        <v>4.71</v>
      </c>
      <c r="AC155" s="14">
        <v>5.19</v>
      </c>
      <c r="AD155" s="14">
        <v>5.67</v>
      </c>
      <c r="AE155" s="14">
        <v>6.15</v>
      </c>
      <c r="AF155" s="14">
        <v>6.62</v>
      </c>
      <c r="AG155" s="14">
        <v>7.13</v>
      </c>
      <c r="AH155" s="14">
        <v>7.61</v>
      </c>
      <c r="AI155" s="14">
        <v>8.09</v>
      </c>
      <c r="AJ155" s="14">
        <v>8.6</v>
      </c>
      <c r="AK155" s="14">
        <v>9.11</v>
      </c>
      <c r="AL155" s="14">
        <v>9.59</v>
      </c>
      <c r="AM155" s="14">
        <v>10.1</v>
      </c>
      <c r="AN155" s="14">
        <v>10.61</v>
      </c>
      <c r="AO155" s="14">
        <v>11.12</v>
      </c>
      <c r="AP155" s="14">
        <v>11.67</v>
      </c>
      <c r="AQ155" s="14">
        <v>12.18</v>
      </c>
      <c r="AR155" s="14">
        <v>12.72</v>
      </c>
      <c r="AS155" s="14">
        <v>13.26</v>
      </c>
      <c r="AT155" s="14">
        <v>13.77</v>
      </c>
      <c r="AU155" s="14">
        <v>14.34</v>
      </c>
    </row>
    <row r="156" spans="1:47" x14ac:dyDescent="0.35">
      <c r="A156" s="14" t="s">
        <v>100</v>
      </c>
      <c r="B156" s="14">
        <v>0</v>
      </c>
      <c r="C156" s="14">
        <v>0</v>
      </c>
      <c r="D156" s="14">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c r="AI156" s="14">
        <v>0</v>
      </c>
      <c r="AJ156" s="14">
        <v>0</v>
      </c>
      <c r="AK156" s="14">
        <v>0</v>
      </c>
      <c r="AL156" s="14">
        <v>0</v>
      </c>
      <c r="AM156" s="14">
        <v>0</v>
      </c>
      <c r="AN156" s="14">
        <v>0</v>
      </c>
      <c r="AO156" s="14">
        <v>0</v>
      </c>
      <c r="AP156" s="14">
        <v>0</v>
      </c>
      <c r="AQ156" s="14">
        <v>0</v>
      </c>
      <c r="AR156" s="14">
        <v>0</v>
      </c>
      <c r="AS156" s="14">
        <v>0</v>
      </c>
      <c r="AT156" s="14">
        <v>0</v>
      </c>
      <c r="AU156" s="14">
        <v>0</v>
      </c>
    </row>
    <row r="157" spans="1:47" x14ac:dyDescent="0.35">
      <c r="A157" s="14" t="s">
        <v>101</v>
      </c>
      <c r="B157" s="14">
        <v>0</v>
      </c>
      <c r="C157" s="14">
        <v>0</v>
      </c>
      <c r="D157" s="14">
        <v>0</v>
      </c>
      <c r="E157" s="14">
        <v>0</v>
      </c>
      <c r="F157" s="14">
        <v>0</v>
      </c>
      <c r="G157" s="14">
        <v>0</v>
      </c>
      <c r="H157" s="14">
        <v>0</v>
      </c>
      <c r="I157" s="14">
        <v>0</v>
      </c>
      <c r="J157" s="14">
        <v>0</v>
      </c>
      <c r="K157" s="14">
        <v>0</v>
      </c>
      <c r="L157" s="14">
        <v>0</v>
      </c>
      <c r="M157" s="14">
        <v>0</v>
      </c>
      <c r="N157" s="14">
        <v>0</v>
      </c>
      <c r="O157" s="14">
        <v>0</v>
      </c>
      <c r="P157" s="14">
        <v>0</v>
      </c>
      <c r="Q157" s="14">
        <v>0</v>
      </c>
      <c r="R157" s="14">
        <v>0</v>
      </c>
      <c r="S157" s="14">
        <v>0</v>
      </c>
      <c r="T157" s="14">
        <v>0</v>
      </c>
      <c r="U157" s="14">
        <v>0</v>
      </c>
      <c r="V157" s="14">
        <v>0</v>
      </c>
      <c r="W157" s="14">
        <v>0</v>
      </c>
      <c r="X157" s="14">
        <v>0</v>
      </c>
      <c r="Y157" s="14">
        <v>0</v>
      </c>
      <c r="Z157" s="14">
        <v>0</v>
      </c>
      <c r="AA157" s="14">
        <v>0</v>
      </c>
      <c r="AB157" s="14">
        <v>0</v>
      </c>
      <c r="AC157" s="14">
        <v>0</v>
      </c>
      <c r="AD157" s="14">
        <v>0</v>
      </c>
      <c r="AE157" s="14">
        <v>0</v>
      </c>
      <c r="AF157" s="14">
        <v>0</v>
      </c>
      <c r="AG157" s="14">
        <v>0</v>
      </c>
      <c r="AH157" s="14">
        <v>0</v>
      </c>
      <c r="AI157" s="14">
        <v>0</v>
      </c>
      <c r="AJ157" s="14">
        <v>0</v>
      </c>
      <c r="AK157" s="14">
        <v>0</v>
      </c>
      <c r="AL157" s="14">
        <v>0</v>
      </c>
      <c r="AM157" s="14">
        <v>0</v>
      </c>
      <c r="AN157" s="14">
        <v>0</v>
      </c>
      <c r="AO157" s="14">
        <v>0</v>
      </c>
      <c r="AP157" s="14">
        <v>0</v>
      </c>
      <c r="AQ157" s="14">
        <v>0</v>
      </c>
      <c r="AR157" s="14">
        <v>0</v>
      </c>
      <c r="AS157" s="14">
        <v>0</v>
      </c>
      <c r="AT157" s="14">
        <v>0</v>
      </c>
      <c r="AU157" s="14">
        <v>0</v>
      </c>
    </row>
    <row r="158" spans="1:47" x14ac:dyDescent="0.35">
      <c r="A158" s="14" t="s">
        <v>102</v>
      </c>
      <c r="B158" s="14">
        <v>0</v>
      </c>
      <c r="C158" s="14">
        <v>0</v>
      </c>
      <c r="D158" s="14">
        <v>0</v>
      </c>
      <c r="E158" s="14">
        <v>0</v>
      </c>
      <c r="F158" s="14">
        <v>0</v>
      </c>
      <c r="G158" s="14">
        <v>0</v>
      </c>
      <c r="H158" s="14">
        <v>0</v>
      </c>
      <c r="I158" s="14">
        <v>0</v>
      </c>
      <c r="J158" s="14">
        <v>0</v>
      </c>
      <c r="K158" s="14">
        <v>0</v>
      </c>
      <c r="L158" s="14">
        <v>0</v>
      </c>
      <c r="M158" s="14">
        <v>0</v>
      </c>
      <c r="N158" s="14">
        <v>0</v>
      </c>
      <c r="O158" s="14">
        <v>0</v>
      </c>
      <c r="P158" s="14">
        <v>0</v>
      </c>
      <c r="Q158" s="14">
        <v>0</v>
      </c>
      <c r="R158" s="14">
        <v>0</v>
      </c>
      <c r="S158" s="14">
        <v>0</v>
      </c>
      <c r="T158" s="14">
        <v>0</v>
      </c>
      <c r="U158" s="14">
        <v>0</v>
      </c>
      <c r="V158" s="14">
        <v>0</v>
      </c>
      <c r="W158" s="14">
        <v>0</v>
      </c>
      <c r="X158" s="14">
        <v>0</v>
      </c>
      <c r="Y158" s="14">
        <v>0</v>
      </c>
      <c r="Z158" s="14">
        <v>0</v>
      </c>
      <c r="AA158" s="14">
        <v>0</v>
      </c>
      <c r="AB158" s="14">
        <v>0</v>
      </c>
      <c r="AC158" s="14">
        <v>0</v>
      </c>
      <c r="AD158" s="14">
        <v>0</v>
      </c>
      <c r="AE158" s="14">
        <v>0</v>
      </c>
      <c r="AF158" s="14">
        <v>0</v>
      </c>
      <c r="AG158" s="14">
        <v>0</v>
      </c>
      <c r="AH158" s="14">
        <v>0</v>
      </c>
      <c r="AI158" s="14">
        <v>0</v>
      </c>
      <c r="AJ158" s="14">
        <v>0</v>
      </c>
      <c r="AK158" s="14">
        <v>0</v>
      </c>
      <c r="AL158" s="14">
        <v>0</v>
      </c>
      <c r="AM158" s="14">
        <v>0</v>
      </c>
      <c r="AN158" s="14">
        <v>0</v>
      </c>
      <c r="AO158" s="14">
        <v>0</v>
      </c>
      <c r="AP158" s="14">
        <v>0</v>
      </c>
      <c r="AQ158" s="14">
        <v>0</v>
      </c>
      <c r="AR158" s="14">
        <v>0</v>
      </c>
      <c r="AS158" s="14">
        <v>0</v>
      </c>
      <c r="AT158" s="14">
        <v>0</v>
      </c>
      <c r="AU158" s="14">
        <v>0</v>
      </c>
    </row>
    <row r="159" spans="1:47" x14ac:dyDescent="0.35">
      <c r="A159" s="14" t="s">
        <v>103</v>
      </c>
      <c r="B159" s="14">
        <v>142</v>
      </c>
      <c r="C159" s="14">
        <v>145</v>
      </c>
      <c r="D159" s="14">
        <v>149</v>
      </c>
      <c r="E159" s="14">
        <v>182</v>
      </c>
      <c r="F159" s="14">
        <v>162</v>
      </c>
      <c r="G159" s="14">
        <v>162</v>
      </c>
      <c r="H159" s="14">
        <v>98</v>
      </c>
      <c r="I159" s="14">
        <v>98</v>
      </c>
      <c r="J159" s="14">
        <v>98</v>
      </c>
      <c r="K159" s="14">
        <v>157.6</v>
      </c>
      <c r="L159" s="14">
        <v>191.06</v>
      </c>
      <c r="M159" s="14">
        <v>251.38</v>
      </c>
      <c r="N159" s="14">
        <v>252.89</v>
      </c>
      <c r="O159" s="14">
        <v>255.89</v>
      </c>
      <c r="P159" s="14">
        <v>254.39</v>
      </c>
      <c r="Q159" s="14">
        <v>265.54000000000002</v>
      </c>
      <c r="R159" s="14">
        <v>274.17</v>
      </c>
      <c r="S159" s="14">
        <v>275.39999999999998</v>
      </c>
      <c r="T159" s="14">
        <v>272.2</v>
      </c>
      <c r="U159" s="14">
        <v>265.54000000000002</v>
      </c>
      <c r="V159" s="14">
        <v>266.85000000000002</v>
      </c>
      <c r="W159" s="14">
        <v>269.70999999999998</v>
      </c>
      <c r="X159" s="14">
        <v>268.57</v>
      </c>
      <c r="Y159" s="14">
        <v>267.39</v>
      </c>
      <c r="Z159" s="14">
        <v>267.91000000000003</v>
      </c>
      <c r="AA159" s="14">
        <v>272.95</v>
      </c>
      <c r="AB159" s="14">
        <v>271.81</v>
      </c>
      <c r="AC159" s="14">
        <v>270.54000000000002</v>
      </c>
      <c r="AD159" s="14">
        <v>273.25</v>
      </c>
      <c r="AE159" s="14">
        <v>268.18</v>
      </c>
      <c r="AF159" s="14">
        <v>272.07</v>
      </c>
      <c r="AG159" s="14">
        <v>273.35000000000002</v>
      </c>
      <c r="AH159" s="14">
        <v>272.07</v>
      </c>
      <c r="AI159" s="14">
        <v>273.86</v>
      </c>
      <c r="AJ159" s="14">
        <v>277.68</v>
      </c>
      <c r="AK159" s="14">
        <v>276.32</v>
      </c>
      <c r="AL159" s="14">
        <v>278.24</v>
      </c>
      <c r="AM159" s="14">
        <v>282.19</v>
      </c>
      <c r="AN159" s="14">
        <v>281.14</v>
      </c>
      <c r="AO159" s="14">
        <v>284.77</v>
      </c>
      <c r="AP159" s="14">
        <v>286.39999999999998</v>
      </c>
      <c r="AQ159" s="14">
        <v>289.29000000000002</v>
      </c>
      <c r="AR159" s="14">
        <v>292.08999999999997</v>
      </c>
      <c r="AS159" s="14">
        <v>294.76</v>
      </c>
      <c r="AT159" s="14">
        <v>297.35000000000002</v>
      </c>
      <c r="AU159" s="14">
        <v>299.31</v>
      </c>
    </row>
  </sheetData>
  <pageMargins left="0.75" right="0.75" top="0.75" bottom="0.5" header="0.5" footer="0.75"/>
  <pageSetup orientation="portrait"/>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97B86-4767-484D-A778-32F2A3EA16A4}">
  <dimension ref="A1:E15"/>
  <sheetViews>
    <sheetView workbookViewId="0">
      <selection activeCell="D3" sqref="D3"/>
    </sheetView>
  </sheetViews>
  <sheetFormatPr defaultColWidth="11.453125" defaultRowHeight="14.5" x14ac:dyDescent="0.35"/>
  <cols>
    <col min="2" max="3" width="10.81640625" style="26"/>
  </cols>
  <sheetData>
    <row r="1" spans="1:5" x14ac:dyDescent="0.35">
      <c r="A1" t="s">
        <v>28</v>
      </c>
    </row>
    <row r="2" spans="1:5" x14ac:dyDescent="0.35">
      <c r="B2" s="26" t="s">
        <v>118</v>
      </c>
      <c r="C2" s="26" t="s">
        <v>119</v>
      </c>
      <c r="D2" t="s">
        <v>120</v>
      </c>
    </row>
    <row r="3" spans="1:5" x14ac:dyDescent="0.35">
      <c r="A3" t="s">
        <v>121</v>
      </c>
      <c r="B3" s="26" t="s">
        <v>122</v>
      </c>
      <c r="C3" s="26" t="s">
        <v>122</v>
      </c>
      <c r="D3" s="25">
        <f>About!B$36</f>
        <v>1.1000000000000001</v>
      </c>
    </row>
    <row r="4" spans="1:5" x14ac:dyDescent="0.35">
      <c r="A4" t="s">
        <v>123</v>
      </c>
      <c r="B4" s="26" t="s">
        <v>122</v>
      </c>
      <c r="C4" s="26" t="s">
        <v>122</v>
      </c>
      <c r="D4" s="25">
        <f>About!B$36</f>
        <v>1.1000000000000001</v>
      </c>
    </row>
    <row r="5" spans="1:5" x14ac:dyDescent="0.35">
      <c r="A5" t="s">
        <v>124</v>
      </c>
      <c r="B5" s="26" t="s">
        <v>122</v>
      </c>
      <c r="C5" s="26" t="s">
        <v>122</v>
      </c>
      <c r="D5" s="25">
        <f>About!B43</f>
        <v>1</v>
      </c>
    </row>
    <row r="6" spans="1:5" x14ac:dyDescent="0.35">
      <c r="A6" t="s">
        <v>125</v>
      </c>
      <c r="B6" s="26" t="s">
        <v>122</v>
      </c>
      <c r="C6" s="26" t="s">
        <v>122</v>
      </c>
      <c r="D6" s="25">
        <f>About!B$36</f>
        <v>1.1000000000000001</v>
      </c>
    </row>
    <row r="7" spans="1:5" x14ac:dyDescent="0.35">
      <c r="A7" t="s">
        <v>126</v>
      </c>
      <c r="B7" s="26">
        <v>0.55000000000000004</v>
      </c>
      <c r="C7" s="26">
        <v>0.38</v>
      </c>
      <c r="D7" s="25">
        <f>AVERAGE(B7:C7)</f>
        <v>0.46500000000000002</v>
      </c>
    </row>
    <row r="8" spans="1:5" x14ac:dyDescent="0.35">
      <c r="A8" t="s">
        <v>127</v>
      </c>
      <c r="B8" s="26">
        <v>0.36</v>
      </c>
      <c r="C8" s="26">
        <v>0.21</v>
      </c>
      <c r="D8" s="25">
        <f>AVERAGE(B8:C8)</f>
        <v>0.28499999999999998</v>
      </c>
      <c r="E8" t="s">
        <v>128</v>
      </c>
    </row>
    <row r="9" spans="1:5" x14ac:dyDescent="0.35">
      <c r="A9" t="s">
        <v>129</v>
      </c>
      <c r="B9" s="26">
        <v>0.68</v>
      </c>
      <c r="C9" s="26">
        <v>0.39</v>
      </c>
      <c r="D9" s="25">
        <f>AVERAGE(B9:C9)</f>
        <v>0.53500000000000003</v>
      </c>
    </row>
    <row r="10" spans="1:5" x14ac:dyDescent="0.35">
      <c r="A10" t="s">
        <v>130</v>
      </c>
      <c r="B10" s="26" t="s">
        <v>122</v>
      </c>
      <c r="C10" s="26" t="s">
        <v>122</v>
      </c>
      <c r="D10" s="25">
        <f>About!B$36</f>
        <v>1.1000000000000001</v>
      </c>
    </row>
    <row r="11" spans="1:5" x14ac:dyDescent="0.35">
      <c r="A11" t="s">
        <v>131</v>
      </c>
      <c r="B11" s="26">
        <v>0.9</v>
      </c>
      <c r="C11" s="26">
        <v>0.8</v>
      </c>
      <c r="D11" s="25">
        <f t="shared" ref="D11:D15" si="0">AVERAGE(B11:C11)</f>
        <v>0.85000000000000009</v>
      </c>
    </row>
    <row r="12" spans="1:5" x14ac:dyDescent="0.35">
      <c r="A12" t="s">
        <v>40</v>
      </c>
      <c r="B12" s="26" t="s">
        <v>122</v>
      </c>
      <c r="C12" s="26" t="s">
        <v>122</v>
      </c>
      <c r="D12" s="25">
        <f>About!B$36</f>
        <v>1.1000000000000001</v>
      </c>
    </row>
    <row r="13" spans="1:5" x14ac:dyDescent="0.35">
      <c r="A13" t="s">
        <v>132</v>
      </c>
      <c r="B13" s="26" t="s">
        <v>122</v>
      </c>
      <c r="C13" s="26" t="s">
        <v>122</v>
      </c>
      <c r="D13" s="25">
        <f>About!B$36</f>
        <v>1.1000000000000001</v>
      </c>
    </row>
    <row r="14" spans="1:5" x14ac:dyDescent="0.35">
      <c r="A14" t="s">
        <v>133</v>
      </c>
      <c r="B14" s="26" t="s">
        <v>122</v>
      </c>
      <c r="C14" s="26" t="s">
        <v>122</v>
      </c>
      <c r="D14" s="25">
        <f>About!B$36</f>
        <v>1.1000000000000001</v>
      </c>
    </row>
    <row r="15" spans="1:5" x14ac:dyDescent="0.35">
      <c r="A15" t="s">
        <v>134</v>
      </c>
      <c r="B15" s="26">
        <v>0.53</v>
      </c>
      <c r="C15" s="26">
        <v>0.49</v>
      </c>
      <c r="D15" s="25">
        <f t="shared" si="0"/>
        <v>0.51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F3028-5727-E94D-926E-56A4C1F7EED7}">
  <sheetPr>
    <tabColor theme="0" tint="-0.14999847407452621"/>
  </sheetPr>
  <dimension ref="A1:K39"/>
  <sheetViews>
    <sheetView workbookViewId="0">
      <selection activeCell="C16" sqref="C16"/>
    </sheetView>
  </sheetViews>
  <sheetFormatPr defaultColWidth="10.81640625" defaultRowHeight="14.5" x14ac:dyDescent="0.35"/>
  <cols>
    <col min="1" max="1" width="36.26953125" customWidth="1"/>
    <col min="2" max="2" width="26.453125" customWidth="1"/>
    <col min="3" max="5" width="21.453125" customWidth="1"/>
    <col min="8" max="8" width="20.1796875" bestFit="1" customWidth="1"/>
    <col min="9" max="9" width="20.81640625" customWidth="1"/>
    <col min="10" max="10" width="14.1796875" customWidth="1"/>
  </cols>
  <sheetData>
    <row r="1" spans="1:10" ht="18.5" x14ac:dyDescent="0.45">
      <c r="A1" s="7" t="s">
        <v>135</v>
      </c>
      <c r="B1" s="7"/>
    </row>
    <row r="2" spans="1:10" ht="46.5" x14ac:dyDescent="0.35">
      <c r="A2" s="8" t="s">
        <v>136</v>
      </c>
      <c r="B2" s="8" t="s">
        <v>137</v>
      </c>
      <c r="C2" s="8" t="s">
        <v>138</v>
      </c>
      <c r="D2" s="8" t="s">
        <v>139</v>
      </c>
      <c r="E2" s="8" t="s">
        <v>140</v>
      </c>
      <c r="F2" s="8" t="s">
        <v>141</v>
      </c>
      <c r="G2" s="6" t="s">
        <v>12</v>
      </c>
      <c r="H2" s="6"/>
      <c r="I2" s="6"/>
      <c r="J2" s="6"/>
    </row>
    <row r="3" spans="1:10" x14ac:dyDescent="0.35">
      <c r="A3" s="18" t="s">
        <v>101</v>
      </c>
      <c r="B3" t="s">
        <v>121</v>
      </c>
      <c r="C3" s="4">
        <f>ROUND(SUM('CEF CER Electricity Generation'!L14:P14)/SUM('CER CEF Electricity Capacity'!L14:P14)/365/24*1000,3)</f>
        <v>0.64</v>
      </c>
      <c r="D3" s="9">
        <f>AVERAGE('CEF CER Electricity Generation'!L14:P14)</f>
        <v>52042.072</v>
      </c>
      <c r="E3" s="10">
        <f>D3/$D$19</f>
        <v>8.1198703271515293E-2</v>
      </c>
      <c r="F3" s="10">
        <v>0.10930801376727699</v>
      </c>
    </row>
    <row r="4" spans="1:10" x14ac:dyDescent="0.35">
      <c r="B4" t="s">
        <v>123</v>
      </c>
      <c r="C4" s="4">
        <f>ROUND(SUM('CEF CER Electricity Generation'!L15:P15)/SUM('CER CEF Electricity Capacity'!L15:P15)/365/24*1000,3)*0.4</f>
        <v>0.13560000000000003</v>
      </c>
      <c r="D4" s="9">
        <f>AVERAGE('CEF CER Electricity Generation'!L15:P15)</f>
        <v>65728.211999999985</v>
      </c>
      <c r="E4" s="10">
        <f>D13/$D$19*0.5</f>
        <v>5.1276259549727858E-2</v>
      </c>
      <c r="F4" s="10"/>
      <c r="G4" t="s">
        <v>142</v>
      </c>
    </row>
    <row r="5" spans="1:10" x14ac:dyDescent="0.35">
      <c r="A5" s="18" t="s">
        <v>100</v>
      </c>
      <c r="B5" t="s">
        <v>124</v>
      </c>
      <c r="C5" s="4">
        <f>ROUND(SUM('CEF CER Electricity Generation'!L13:P13)/SUM('CER CEF Electricity Capacity'!L13:P13)/365/24*1000,3)</f>
        <v>0.79600000000000004</v>
      </c>
      <c r="D5" s="9">
        <f>AVERAGE('CEF CER Electricity Generation'!L13:P13)</f>
        <v>95559.4</v>
      </c>
      <c r="E5" s="10">
        <f>D5/$D$19</f>
        <v>0.14909666481772743</v>
      </c>
      <c r="F5" s="10">
        <v>0.14549862169926403</v>
      </c>
    </row>
    <row r="6" spans="1:10" x14ac:dyDescent="0.35">
      <c r="A6" s="18" t="s">
        <v>96</v>
      </c>
      <c r="B6" t="s">
        <v>125</v>
      </c>
      <c r="C6" s="4">
        <f>ROUND(SUM('CEF CER Electricity Generation'!L9:P9)/SUM('CER CEF Electricity Capacity'!L9:P9)/365/24*1000,3)</f>
        <v>0.53900000000000003</v>
      </c>
      <c r="D6" s="9">
        <f>AVERAGE('CEF CER Electricity Generation'!L9:P9)</f>
        <v>381828.44</v>
      </c>
      <c r="E6" s="10">
        <f>D6/$D$19</f>
        <v>0.59574826690577543</v>
      </c>
      <c r="F6" s="10">
        <v>0.60237904251979513</v>
      </c>
    </row>
    <row r="7" spans="1:10" x14ac:dyDescent="0.35">
      <c r="A7" s="18" t="s">
        <v>97</v>
      </c>
      <c r="B7" t="s">
        <v>126</v>
      </c>
      <c r="C7" s="4">
        <f>ROUND(SUM('CEF CER Electricity Generation'!L10:P10)/SUM('CER CEF Electricity Capacity'!L10:P10)/365/24*1000,3)</f>
        <v>0.28599999999999998</v>
      </c>
      <c r="D7" s="9">
        <f>AVERAGE('CEF CER Electricity Generation'!L10:P10)</f>
        <v>30732.116000000002</v>
      </c>
      <c r="E7" s="10">
        <f>D7/$D$19</f>
        <v>4.7949819676468448E-2</v>
      </c>
      <c r="F7" s="10">
        <v>1.8846170432992984E-2</v>
      </c>
    </row>
    <row r="8" spans="1:10" x14ac:dyDescent="0.35">
      <c r="A8" s="18" t="s">
        <v>99</v>
      </c>
      <c r="B8" t="s">
        <v>127</v>
      </c>
      <c r="C8" s="4">
        <f>ROUND(SUM('CEF CER Electricity Generation'!L12:P12)/SUM('CER CEF Electricity Capacity'!L12:P12)/365/24*1000,3)</f>
        <v>8.6999999999999994E-2</v>
      </c>
      <c r="D8" s="9">
        <f>AVERAGE('CEF CER Electricity Generation'!L12:P12)</f>
        <v>1918.2</v>
      </c>
      <c r="E8" s="10">
        <f>D8/$D$19</f>
        <v>2.9928737774971882E-3</v>
      </c>
      <c r="F8" s="10">
        <v>2.5289830487467049E-3</v>
      </c>
    </row>
    <row r="9" spans="1:10" x14ac:dyDescent="0.35">
      <c r="B9" t="s">
        <v>129</v>
      </c>
      <c r="C9" s="4"/>
      <c r="D9" s="9"/>
      <c r="E9" s="10"/>
      <c r="F9" s="10"/>
    </row>
    <row r="10" spans="1:10" x14ac:dyDescent="0.35">
      <c r="A10" s="18" t="s">
        <v>98</v>
      </c>
      <c r="B10" t="s">
        <v>130</v>
      </c>
      <c r="C10" s="4">
        <f>ROUND(SUM('CEF CER Electricity Generation'!L11:P11)/SUM('CER CEF Electricity Capacity'!L11:P11)/365/24*1000,3)</f>
        <v>0.41299999999999998</v>
      </c>
      <c r="D10" s="9">
        <f>AVERAGE('CEF CER Electricity Generation'!L11:P11)</f>
        <v>8631.362000000001</v>
      </c>
      <c r="E10" s="10">
        <f>D10/$D$19</f>
        <v>1.3467092583612599E-2</v>
      </c>
      <c r="F10" s="10">
        <v>1.4911810350649934E-2</v>
      </c>
      <c r="G10" t="s">
        <v>143</v>
      </c>
    </row>
    <row r="11" spans="1:10" x14ac:dyDescent="0.35">
      <c r="B11" t="s">
        <v>131</v>
      </c>
      <c r="C11" s="4"/>
      <c r="D11" s="9"/>
      <c r="E11" s="10"/>
      <c r="F11" s="10"/>
    </row>
    <row r="12" spans="1:10" x14ac:dyDescent="0.35">
      <c r="A12" s="19" t="s">
        <v>103</v>
      </c>
      <c r="B12" t="s">
        <v>40</v>
      </c>
      <c r="C12" s="4">
        <f>ROUND(SUM('CEF CER Electricity Generation'!L16:P16)/SUM('CER CEF Electricity Capacity'!L16:P16)/365/24*1000,3)</f>
        <v>0.14299999999999999</v>
      </c>
      <c r="D12" s="9">
        <f>AVERAGE('CEF CER Electricity Generation'!L16:P16)</f>
        <v>4482.6499999999996</v>
      </c>
      <c r="E12" s="10">
        <f>D12/$D$19</f>
        <v>6.9940598679479561E-3</v>
      </c>
      <c r="F12" s="10"/>
    </row>
    <row r="13" spans="1:10" x14ac:dyDescent="0.35">
      <c r="A13" s="18" t="s">
        <v>102</v>
      </c>
      <c r="B13" t="s">
        <v>132</v>
      </c>
      <c r="C13" s="4">
        <f>ROUND(SUM('CEF CER Electricity Generation'!L15:P15)/SUM('CER CEF Electricity Capacity'!L15:P15)/365/24*1000,3)*0.6</f>
        <v>0.2034</v>
      </c>
      <c r="D13" s="9">
        <f>AVERAGE('CEF CER Electricity Generation'!L15:P15)</f>
        <v>65728.211999999985</v>
      </c>
      <c r="E13" s="10">
        <f>D13/$D$19*0.5</f>
        <v>5.1276259549727858E-2</v>
      </c>
      <c r="F13" s="10"/>
      <c r="G13" t="s">
        <v>142</v>
      </c>
    </row>
    <row r="14" spans="1:10" x14ac:dyDescent="0.35">
      <c r="B14" t="s">
        <v>144</v>
      </c>
    </row>
    <row r="15" spans="1:10" x14ac:dyDescent="0.35">
      <c r="B15" t="s">
        <v>134</v>
      </c>
    </row>
    <row r="16" spans="1:10" x14ac:dyDescent="0.35">
      <c r="B16" t="s">
        <v>145</v>
      </c>
    </row>
    <row r="17" spans="1:11" x14ac:dyDescent="0.35">
      <c r="B17" t="s">
        <v>146</v>
      </c>
    </row>
    <row r="18" spans="1:11" x14ac:dyDescent="0.35">
      <c r="B18" t="s">
        <v>147</v>
      </c>
    </row>
    <row r="19" spans="1:11" x14ac:dyDescent="0.35">
      <c r="C19" s="21" t="s">
        <v>148</v>
      </c>
      <c r="D19" s="11">
        <f>SUM(D3:D15)-D13</f>
        <v>640922.45199999993</v>
      </c>
      <c r="E19" s="22">
        <f>SUM(E3:E15)</f>
        <v>1.0000000000000002</v>
      </c>
      <c r="F19" s="30"/>
    </row>
    <row r="20" spans="1:11" x14ac:dyDescent="0.35">
      <c r="C20" s="21"/>
      <c r="D20" s="11"/>
      <c r="F20" s="30"/>
    </row>
    <row r="21" spans="1:11" x14ac:dyDescent="0.35">
      <c r="C21" s="21"/>
      <c r="D21" s="11"/>
      <c r="F21" s="30"/>
    </row>
    <row r="22" spans="1:11" x14ac:dyDescent="0.35">
      <c r="A22" t="s">
        <v>149</v>
      </c>
      <c r="E22">
        <v>2015</v>
      </c>
      <c r="G22">
        <v>2020</v>
      </c>
      <c r="I22" t="s">
        <v>150</v>
      </c>
    </row>
    <row r="23" spans="1:11" x14ac:dyDescent="0.35">
      <c r="A23" t="s">
        <v>151</v>
      </c>
      <c r="C23" t="s">
        <v>152</v>
      </c>
      <c r="D23" t="s">
        <v>153</v>
      </c>
      <c r="E23" s="31">
        <v>3.4274130584427388E-2</v>
      </c>
      <c r="F23" t="s">
        <v>154</v>
      </c>
      <c r="G23" s="31">
        <f>E12</f>
        <v>6.9940598679479561E-3</v>
      </c>
      <c r="H23" t="s">
        <v>152</v>
      </c>
      <c r="I23" s="31">
        <f>G$24*E23/E$26</f>
        <v>3.2995265173060395E-2</v>
      </c>
    </row>
    <row r="24" spans="1:11" x14ac:dyDescent="0.35">
      <c r="A24" s="35" t="s">
        <v>155</v>
      </c>
      <c r="C24" t="s">
        <v>152</v>
      </c>
      <c r="D24" t="s">
        <v>156</v>
      </c>
      <c r="E24" s="31">
        <v>1.5938564366055216E-2</v>
      </c>
      <c r="F24" t="s">
        <v>157</v>
      </c>
      <c r="G24" s="25">
        <f>SUM(E4,E13)</f>
        <v>0.10255251909945572</v>
      </c>
      <c r="H24" t="s">
        <v>152</v>
      </c>
      <c r="I24" s="31">
        <f>G$24*E24/E$26</f>
        <v>1.5343851142786594E-2</v>
      </c>
      <c r="J24" s="31"/>
    </row>
    <row r="25" spans="1:11" x14ac:dyDescent="0.35">
      <c r="A25" t="s">
        <v>158</v>
      </c>
      <c r="C25" t="s">
        <v>159</v>
      </c>
      <c r="D25" t="s">
        <v>160</v>
      </c>
      <c r="E25" s="31">
        <v>5.6314663230791664E-2</v>
      </c>
      <c r="H25" t="s">
        <v>159</v>
      </c>
      <c r="I25" s="31">
        <f>G$24*E25/E$26</f>
        <v>5.4213402783608734E-2</v>
      </c>
      <c r="J25" s="31"/>
    </row>
    <row r="26" spans="1:11" x14ac:dyDescent="0.35">
      <c r="E26" s="30">
        <f>SUM(E23:E25)</f>
        <v>0.10652735818127426</v>
      </c>
      <c r="G26" s="30">
        <f>SUM(G23:G25)</f>
        <v>0.10954657896740368</v>
      </c>
    </row>
    <row r="29" spans="1:11" x14ac:dyDescent="0.35">
      <c r="A29" s="23"/>
      <c r="B29" s="23">
        <v>2005</v>
      </c>
      <c r="C29" s="23">
        <v>2006</v>
      </c>
      <c r="D29" s="23">
        <v>2007</v>
      </c>
      <c r="E29" s="23">
        <v>2008</v>
      </c>
      <c r="F29" s="23">
        <v>2009</v>
      </c>
      <c r="G29" s="23">
        <v>2010</v>
      </c>
      <c r="H29" s="23">
        <v>2011</v>
      </c>
      <c r="I29" s="23">
        <v>2012</v>
      </c>
      <c r="J29" s="23">
        <v>2013</v>
      </c>
      <c r="K29" s="23">
        <v>2014</v>
      </c>
    </row>
    <row r="30" spans="1:11" x14ac:dyDescent="0.35">
      <c r="A30" s="23" t="s">
        <v>161</v>
      </c>
      <c r="B30" s="23" t="e">
        <f>#REF!/(#REF!*8760)*1000</f>
        <v>#REF!</v>
      </c>
      <c r="C30" s="23" t="e">
        <f>#REF!/(#REF!*8760)*1000</f>
        <v>#REF!</v>
      </c>
      <c r="D30" s="23" t="e">
        <f>#REF!/(#REF!*8760)*1000</f>
        <v>#REF!</v>
      </c>
      <c r="E30" s="23" t="e">
        <f>#REF!/(#REF!*8760)*1000</f>
        <v>#REF!</v>
      </c>
      <c r="F30" s="23" t="e">
        <f>#REF!/(#REF!*8760)*1000</f>
        <v>#REF!</v>
      </c>
      <c r="G30" s="23" t="e">
        <f>#REF!/(#REF!*8760)*1000</f>
        <v>#REF!</v>
      </c>
      <c r="H30" s="23" t="e">
        <f>#REF!/(#REF!*8760)*1000</f>
        <v>#REF!</v>
      </c>
      <c r="I30" s="23" t="e">
        <f>#REF!/(#REF!*8760)*1000</f>
        <v>#REF!</v>
      </c>
      <c r="J30" s="23" t="e">
        <f>#REF!/(#REF!*8760)*1000</f>
        <v>#REF!</v>
      </c>
      <c r="K30" s="23" t="e">
        <f>#REF!/(#REF!*8760)*1000</f>
        <v>#REF!</v>
      </c>
    </row>
    <row r="33" spans="1:2" x14ac:dyDescent="0.35">
      <c r="A33" s="1" t="s">
        <v>162</v>
      </c>
    </row>
    <row r="34" spans="1:2" x14ac:dyDescent="0.35">
      <c r="A34" t="s">
        <v>163</v>
      </c>
    </row>
    <row r="36" spans="1:2" x14ac:dyDescent="0.35">
      <c r="A36" s="1" t="s">
        <v>164</v>
      </c>
    </row>
    <row r="37" spans="1:2" x14ac:dyDescent="0.35">
      <c r="A37" s="23" t="s">
        <v>165</v>
      </c>
      <c r="B37" s="23">
        <v>6838.2918299999992</v>
      </c>
    </row>
    <row r="38" spans="1:2" x14ac:dyDescent="0.35">
      <c r="A38" t="s">
        <v>166</v>
      </c>
    </row>
    <row r="39" spans="1:2" x14ac:dyDescent="0.35">
      <c r="A39" t="s">
        <v>167</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499984740745262"/>
  </sheetPr>
  <dimension ref="A1:AJ17"/>
  <sheetViews>
    <sheetView tabSelected="1" zoomScaleNormal="100" workbookViewId="0">
      <selection activeCell="A15" sqref="A15"/>
    </sheetView>
  </sheetViews>
  <sheetFormatPr defaultColWidth="8.81640625" defaultRowHeight="14.5" x14ac:dyDescent="0.35"/>
  <cols>
    <col min="1" max="1" width="20.81640625" style="27" bestFit="1" customWidth="1"/>
    <col min="2" max="4" width="9.1796875" style="27" customWidth="1"/>
    <col min="5" max="5" width="9" style="27" bestFit="1" customWidth="1"/>
    <col min="6" max="6" width="9.1796875" style="27" bestFit="1" customWidth="1"/>
    <col min="7" max="7" width="9" style="27" bestFit="1" customWidth="1"/>
    <col min="8" max="8" width="9.1796875" style="27" bestFit="1" customWidth="1"/>
    <col min="9" max="9" width="9" style="27" bestFit="1" customWidth="1"/>
    <col min="10" max="10" width="9.1796875" style="27" bestFit="1" customWidth="1"/>
    <col min="11" max="11" width="9" style="27" bestFit="1" customWidth="1"/>
    <col min="12" max="12" width="9.1796875" style="27" bestFit="1" customWidth="1"/>
    <col min="13" max="13" width="9" style="27" bestFit="1" customWidth="1"/>
    <col min="14" max="14" width="9.1796875" style="27" bestFit="1" customWidth="1"/>
    <col min="15" max="15" width="9" style="27" bestFit="1" customWidth="1"/>
    <col min="16" max="16" width="9.1796875" style="27" bestFit="1" customWidth="1"/>
    <col min="17" max="17" width="9" style="27" bestFit="1" customWidth="1"/>
    <col min="18" max="18" width="9.1796875" style="27" bestFit="1" customWidth="1"/>
    <col min="19" max="19" width="9" style="27" bestFit="1" customWidth="1"/>
    <col min="20" max="20" width="9.1796875" style="27" bestFit="1" customWidth="1"/>
    <col min="21" max="21" width="9" style="27" bestFit="1" customWidth="1"/>
    <col min="22" max="22" width="9.1796875" style="27" bestFit="1" customWidth="1"/>
    <col min="23" max="23" width="9" style="27" bestFit="1" customWidth="1"/>
    <col min="24" max="24" width="9.1796875" style="27" bestFit="1" customWidth="1"/>
    <col min="25" max="25" width="9" style="27" bestFit="1" customWidth="1"/>
    <col min="26" max="26" width="9.1796875" style="27" bestFit="1" customWidth="1"/>
    <col min="27" max="27" width="9" style="27" bestFit="1" customWidth="1"/>
    <col min="28" max="28" width="9.1796875" style="27" bestFit="1" customWidth="1"/>
    <col min="29" max="29" width="9" style="27" bestFit="1" customWidth="1"/>
    <col min="30" max="30" width="9.1796875" style="27" bestFit="1" customWidth="1"/>
    <col min="31" max="31" width="9" style="27" bestFit="1" customWidth="1"/>
    <col min="32" max="32" width="9.1796875" style="27" bestFit="1" customWidth="1"/>
    <col min="33" max="33" width="9" style="27" bestFit="1" customWidth="1"/>
    <col min="34" max="34" width="9.1796875" style="27" bestFit="1" customWidth="1"/>
    <col min="35" max="35" width="9" style="27" bestFit="1" customWidth="1"/>
    <col min="36" max="36" width="9.1796875" style="27" bestFit="1" customWidth="1"/>
    <col min="37" max="16384" width="8.81640625" style="27"/>
  </cols>
  <sheetData>
    <row r="1" spans="1:36" s="28" customFormat="1" x14ac:dyDescent="0.35">
      <c r="B1" s="28">
        <f>About!B24</f>
        <v>2019</v>
      </c>
      <c r="C1" s="29">
        <f>B1+1</f>
        <v>2020</v>
      </c>
      <c r="D1" s="29">
        <f t="shared" ref="D1:AJ1" si="0">C1+1</f>
        <v>2021</v>
      </c>
      <c r="E1" s="29">
        <f t="shared" si="0"/>
        <v>2022</v>
      </c>
      <c r="F1" s="29">
        <f t="shared" si="0"/>
        <v>2023</v>
      </c>
      <c r="G1" s="29">
        <f t="shared" si="0"/>
        <v>2024</v>
      </c>
      <c r="H1" s="29">
        <f t="shared" si="0"/>
        <v>2025</v>
      </c>
      <c r="I1" s="29">
        <f t="shared" si="0"/>
        <v>2026</v>
      </c>
      <c r="J1" s="29">
        <f t="shared" si="0"/>
        <v>2027</v>
      </c>
      <c r="K1" s="29">
        <f t="shared" si="0"/>
        <v>2028</v>
      </c>
      <c r="L1" s="29">
        <f t="shared" si="0"/>
        <v>2029</v>
      </c>
      <c r="M1" s="29">
        <f t="shared" si="0"/>
        <v>2030</v>
      </c>
      <c r="N1" s="29">
        <f t="shared" si="0"/>
        <v>2031</v>
      </c>
      <c r="O1" s="29">
        <f t="shared" si="0"/>
        <v>2032</v>
      </c>
      <c r="P1" s="29">
        <f t="shared" si="0"/>
        <v>2033</v>
      </c>
      <c r="Q1" s="29">
        <f t="shared" si="0"/>
        <v>2034</v>
      </c>
      <c r="R1" s="29">
        <f t="shared" si="0"/>
        <v>2035</v>
      </c>
      <c r="S1" s="29">
        <f t="shared" si="0"/>
        <v>2036</v>
      </c>
      <c r="T1" s="29">
        <f t="shared" si="0"/>
        <v>2037</v>
      </c>
      <c r="U1" s="29">
        <f t="shared" si="0"/>
        <v>2038</v>
      </c>
      <c r="V1" s="29">
        <f t="shared" si="0"/>
        <v>2039</v>
      </c>
      <c r="W1" s="29">
        <f t="shared" si="0"/>
        <v>2040</v>
      </c>
      <c r="X1" s="29">
        <f t="shared" si="0"/>
        <v>2041</v>
      </c>
      <c r="Y1" s="29">
        <f t="shared" si="0"/>
        <v>2042</v>
      </c>
      <c r="Z1" s="29">
        <f t="shared" si="0"/>
        <v>2043</v>
      </c>
      <c r="AA1" s="29">
        <f t="shared" si="0"/>
        <v>2044</v>
      </c>
      <c r="AB1" s="29">
        <f t="shared" si="0"/>
        <v>2045</v>
      </c>
      <c r="AC1" s="29">
        <f t="shared" si="0"/>
        <v>2046</v>
      </c>
      <c r="AD1" s="29">
        <f t="shared" si="0"/>
        <v>2047</v>
      </c>
      <c r="AE1" s="29">
        <f t="shared" si="0"/>
        <v>2048</v>
      </c>
      <c r="AF1" s="29">
        <f t="shared" si="0"/>
        <v>2049</v>
      </c>
      <c r="AG1" s="29">
        <f t="shared" si="0"/>
        <v>2050</v>
      </c>
      <c r="AH1" s="29">
        <f t="shared" si="0"/>
        <v>2051</v>
      </c>
      <c r="AI1" s="29">
        <f t="shared" si="0"/>
        <v>2052</v>
      </c>
      <c r="AJ1" s="29">
        <f t="shared" si="0"/>
        <v>2053</v>
      </c>
    </row>
    <row r="2" spans="1:36" x14ac:dyDescent="0.35">
      <c r="A2" s="28" t="str">
        <f>'Pre-ret calculations 2021'!B3</f>
        <v>hard coal</v>
      </c>
      <c r="B2" s="28">
        <f>'Pre-ret calculations 2021'!C3</f>
        <v>0.64</v>
      </c>
      <c r="C2" s="28">
        <f>B2</f>
        <v>0.64</v>
      </c>
      <c r="D2" s="28">
        <f t="shared" ref="D2:AJ10" si="1">C2</f>
        <v>0.64</v>
      </c>
      <c r="E2" s="28">
        <f t="shared" si="1"/>
        <v>0.64</v>
      </c>
      <c r="F2" s="28">
        <f t="shared" si="1"/>
        <v>0.64</v>
      </c>
      <c r="G2" s="28">
        <f t="shared" si="1"/>
        <v>0.64</v>
      </c>
      <c r="H2" s="28">
        <f t="shared" si="1"/>
        <v>0.64</v>
      </c>
      <c r="I2" s="28">
        <f t="shared" si="1"/>
        <v>0.64</v>
      </c>
      <c r="J2" s="28">
        <f t="shared" si="1"/>
        <v>0.64</v>
      </c>
      <c r="K2" s="28">
        <f t="shared" si="1"/>
        <v>0.64</v>
      </c>
      <c r="L2" s="28">
        <f t="shared" si="1"/>
        <v>0.64</v>
      </c>
      <c r="M2" s="28">
        <f t="shared" si="1"/>
        <v>0.64</v>
      </c>
      <c r="N2" s="28">
        <f t="shared" si="1"/>
        <v>0.64</v>
      </c>
      <c r="O2" s="28">
        <f t="shared" si="1"/>
        <v>0.64</v>
      </c>
      <c r="P2" s="28">
        <f t="shared" si="1"/>
        <v>0.64</v>
      </c>
      <c r="Q2" s="28">
        <f t="shared" si="1"/>
        <v>0.64</v>
      </c>
      <c r="R2" s="28">
        <f t="shared" si="1"/>
        <v>0.64</v>
      </c>
      <c r="S2" s="28">
        <f t="shared" si="1"/>
        <v>0.64</v>
      </c>
      <c r="T2" s="28">
        <f t="shared" si="1"/>
        <v>0.64</v>
      </c>
      <c r="U2" s="28">
        <f t="shared" si="1"/>
        <v>0.64</v>
      </c>
      <c r="V2" s="28">
        <f t="shared" si="1"/>
        <v>0.64</v>
      </c>
      <c r="W2" s="28">
        <f t="shared" si="1"/>
        <v>0.64</v>
      </c>
      <c r="X2" s="28">
        <f t="shared" si="1"/>
        <v>0.64</v>
      </c>
      <c r="Y2" s="28">
        <f t="shared" si="1"/>
        <v>0.64</v>
      </c>
      <c r="Z2" s="28">
        <f t="shared" si="1"/>
        <v>0.64</v>
      </c>
      <c r="AA2" s="28">
        <f t="shared" si="1"/>
        <v>0.64</v>
      </c>
      <c r="AB2" s="28">
        <f t="shared" si="1"/>
        <v>0.64</v>
      </c>
      <c r="AC2" s="28">
        <f t="shared" si="1"/>
        <v>0.64</v>
      </c>
      <c r="AD2" s="28">
        <f t="shared" si="1"/>
        <v>0.64</v>
      </c>
      <c r="AE2" s="28">
        <f t="shared" si="1"/>
        <v>0.64</v>
      </c>
      <c r="AF2" s="28">
        <f t="shared" si="1"/>
        <v>0.64</v>
      </c>
      <c r="AG2" s="28">
        <f t="shared" si="1"/>
        <v>0.64</v>
      </c>
      <c r="AH2" s="28">
        <f t="shared" si="1"/>
        <v>0.64</v>
      </c>
      <c r="AI2" s="28">
        <f t="shared" si="1"/>
        <v>0.64</v>
      </c>
      <c r="AJ2" s="28">
        <f t="shared" si="1"/>
        <v>0.64</v>
      </c>
    </row>
    <row r="3" spans="1:36" x14ac:dyDescent="0.35">
      <c r="A3" s="28" t="str">
        <f>'Pre-ret calculations 2021'!B4</f>
        <v>natural gas nonpeaker</v>
      </c>
      <c r="B3" s="28">
        <f>'Pre-ret calculations 2021'!C4</f>
        <v>0.13560000000000003</v>
      </c>
      <c r="C3" s="28">
        <f t="shared" ref="C3:R14" si="2">B3</f>
        <v>0.13560000000000003</v>
      </c>
      <c r="D3" s="28">
        <f t="shared" si="2"/>
        <v>0.13560000000000003</v>
      </c>
      <c r="E3" s="28">
        <f t="shared" si="2"/>
        <v>0.13560000000000003</v>
      </c>
      <c r="F3" s="28">
        <f t="shared" si="2"/>
        <v>0.13560000000000003</v>
      </c>
      <c r="G3" s="28">
        <f t="shared" si="2"/>
        <v>0.13560000000000003</v>
      </c>
      <c r="H3" s="28">
        <f t="shared" si="2"/>
        <v>0.13560000000000003</v>
      </c>
      <c r="I3" s="28">
        <f t="shared" si="2"/>
        <v>0.13560000000000003</v>
      </c>
      <c r="J3" s="28">
        <f t="shared" si="2"/>
        <v>0.13560000000000003</v>
      </c>
      <c r="K3" s="28">
        <f t="shared" si="2"/>
        <v>0.13560000000000003</v>
      </c>
      <c r="L3" s="28">
        <f t="shared" si="2"/>
        <v>0.13560000000000003</v>
      </c>
      <c r="M3" s="28">
        <f t="shared" si="2"/>
        <v>0.13560000000000003</v>
      </c>
      <c r="N3" s="28">
        <f t="shared" si="2"/>
        <v>0.13560000000000003</v>
      </c>
      <c r="O3" s="28">
        <f t="shared" si="2"/>
        <v>0.13560000000000003</v>
      </c>
      <c r="P3" s="28">
        <f t="shared" si="2"/>
        <v>0.13560000000000003</v>
      </c>
      <c r="Q3" s="28">
        <f t="shared" si="2"/>
        <v>0.13560000000000003</v>
      </c>
      <c r="R3" s="28">
        <f t="shared" si="2"/>
        <v>0.13560000000000003</v>
      </c>
      <c r="S3" s="28">
        <f t="shared" si="1"/>
        <v>0.13560000000000003</v>
      </c>
      <c r="T3" s="28">
        <f t="shared" si="1"/>
        <v>0.13560000000000003</v>
      </c>
      <c r="U3" s="28">
        <f t="shared" si="1"/>
        <v>0.13560000000000003</v>
      </c>
      <c r="V3" s="28">
        <f t="shared" si="1"/>
        <v>0.13560000000000003</v>
      </c>
      <c r="W3" s="28">
        <f t="shared" si="1"/>
        <v>0.13560000000000003</v>
      </c>
      <c r="X3" s="28">
        <f t="shared" si="1"/>
        <v>0.13560000000000003</v>
      </c>
      <c r="Y3" s="28">
        <f t="shared" si="1"/>
        <v>0.13560000000000003</v>
      </c>
      <c r="Z3" s="28">
        <f t="shared" si="1"/>
        <v>0.13560000000000003</v>
      </c>
      <c r="AA3" s="28">
        <f t="shared" si="1"/>
        <v>0.13560000000000003</v>
      </c>
      <c r="AB3" s="28">
        <f t="shared" si="1"/>
        <v>0.13560000000000003</v>
      </c>
      <c r="AC3" s="28">
        <f t="shared" si="1"/>
        <v>0.13560000000000003</v>
      </c>
      <c r="AD3" s="28">
        <f t="shared" si="1"/>
        <v>0.13560000000000003</v>
      </c>
      <c r="AE3" s="28">
        <f t="shared" si="1"/>
        <v>0.13560000000000003</v>
      </c>
      <c r="AF3" s="28">
        <f t="shared" si="1"/>
        <v>0.13560000000000003</v>
      </c>
      <c r="AG3" s="28">
        <f t="shared" si="1"/>
        <v>0.13560000000000003</v>
      </c>
      <c r="AH3" s="28">
        <f t="shared" si="1"/>
        <v>0.13560000000000003</v>
      </c>
      <c r="AI3" s="28">
        <f t="shared" si="1"/>
        <v>0.13560000000000003</v>
      </c>
      <c r="AJ3" s="28">
        <f t="shared" si="1"/>
        <v>0.13560000000000003</v>
      </c>
    </row>
    <row r="4" spans="1:36" x14ac:dyDescent="0.35">
      <c r="A4" s="28" t="str">
        <f>'Pre-ret calculations 2021'!B5</f>
        <v>nuclear</v>
      </c>
      <c r="B4" s="28">
        <f>'Pre-ret calculations 2021'!C5</f>
        <v>0.79600000000000004</v>
      </c>
      <c r="C4" s="28">
        <f t="shared" si="2"/>
        <v>0.79600000000000004</v>
      </c>
      <c r="D4" s="28">
        <f t="shared" si="1"/>
        <v>0.79600000000000004</v>
      </c>
      <c r="E4" s="28">
        <f t="shared" si="1"/>
        <v>0.79600000000000004</v>
      </c>
      <c r="F4" s="28">
        <f t="shared" si="1"/>
        <v>0.79600000000000004</v>
      </c>
      <c r="G4" s="28">
        <f t="shared" si="1"/>
        <v>0.79600000000000004</v>
      </c>
      <c r="H4" s="28">
        <f t="shared" si="1"/>
        <v>0.79600000000000004</v>
      </c>
      <c r="I4" s="28">
        <f t="shared" si="1"/>
        <v>0.79600000000000004</v>
      </c>
      <c r="J4" s="28">
        <f t="shared" si="1"/>
        <v>0.79600000000000004</v>
      </c>
      <c r="K4" s="28">
        <f t="shared" si="1"/>
        <v>0.79600000000000004</v>
      </c>
      <c r="L4" s="28">
        <f t="shared" si="1"/>
        <v>0.79600000000000004</v>
      </c>
      <c r="M4" s="28">
        <f t="shared" si="1"/>
        <v>0.79600000000000004</v>
      </c>
      <c r="N4" s="28">
        <f t="shared" si="1"/>
        <v>0.79600000000000004</v>
      </c>
      <c r="O4" s="28">
        <f t="shared" si="1"/>
        <v>0.79600000000000004</v>
      </c>
      <c r="P4" s="28">
        <f t="shared" si="1"/>
        <v>0.79600000000000004</v>
      </c>
      <c r="Q4" s="28">
        <f t="shared" si="1"/>
        <v>0.79600000000000004</v>
      </c>
      <c r="R4" s="28">
        <f t="shared" si="1"/>
        <v>0.79600000000000004</v>
      </c>
      <c r="S4" s="28">
        <f t="shared" si="1"/>
        <v>0.79600000000000004</v>
      </c>
      <c r="T4" s="28">
        <f t="shared" si="1"/>
        <v>0.79600000000000004</v>
      </c>
      <c r="U4" s="28">
        <f t="shared" si="1"/>
        <v>0.79600000000000004</v>
      </c>
      <c r="V4" s="28">
        <f t="shared" si="1"/>
        <v>0.79600000000000004</v>
      </c>
      <c r="W4" s="28">
        <f t="shared" si="1"/>
        <v>0.79600000000000004</v>
      </c>
      <c r="X4" s="28">
        <f t="shared" si="1"/>
        <v>0.79600000000000004</v>
      </c>
      <c r="Y4" s="28">
        <f t="shared" si="1"/>
        <v>0.79600000000000004</v>
      </c>
      <c r="Z4" s="28">
        <f t="shared" si="1"/>
        <v>0.79600000000000004</v>
      </c>
      <c r="AA4" s="28">
        <f t="shared" si="1"/>
        <v>0.79600000000000004</v>
      </c>
      <c r="AB4" s="28">
        <f t="shared" si="1"/>
        <v>0.79600000000000004</v>
      </c>
      <c r="AC4" s="28">
        <f t="shared" si="1"/>
        <v>0.79600000000000004</v>
      </c>
      <c r="AD4" s="28">
        <f t="shared" si="1"/>
        <v>0.79600000000000004</v>
      </c>
      <c r="AE4" s="28">
        <f t="shared" si="1"/>
        <v>0.79600000000000004</v>
      </c>
      <c r="AF4" s="28">
        <f t="shared" si="1"/>
        <v>0.79600000000000004</v>
      </c>
      <c r="AG4" s="28">
        <f t="shared" si="1"/>
        <v>0.79600000000000004</v>
      </c>
      <c r="AH4" s="28">
        <f t="shared" si="1"/>
        <v>0.79600000000000004</v>
      </c>
      <c r="AI4" s="28">
        <f t="shared" si="1"/>
        <v>0.79600000000000004</v>
      </c>
      <c r="AJ4" s="28">
        <f t="shared" si="1"/>
        <v>0.79600000000000004</v>
      </c>
    </row>
    <row r="5" spans="1:36" x14ac:dyDescent="0.35">
      <c r="A5" s="28" t="str">
        <f>'Pre-ret calculations 2021'!B6</f>
        <v>hydro</v>
      </c>
      <c r="B5" s="28">
        <f>'Pre-ret calculations 2021'!C6</f>
        <v>0.53900000000000003</v>
      </c>
      <c r="C5" s="28">
        <f t="shared" si="2"/>
        <v>0.53900000000000003</v>
      </c>
      <c r="D5" s="28">
        <f t="shared" si="1"/>
        <v>0.53900000000000003</v>
      </c>
      <c r="E5" s="28">
        <f t="shared" si="1"/>
        <v>0.53900000000000003</v>
      </c>
      <c r="F5" s="28">
        <f t="shared" si="1"/>
        <v>0.53900000000000003</v>
      </c>
      <c r="G5" s="28">
        <f t="shared" si="1"/>
        <v>0.53900000000000003</v>
      </c>
      <c r="H5" s="28">
        <f t="shared" si="1"/>
        <v>0.53900000000000003</v>
      </c>
      <c r="I5" s="28">
        <f t="shared" si="1"/>
        <v>0.53900000000000003</v>
      </c>
      <c r="J5" s="28">
        <f t="shared" si="1"/>
        <v>0.53900000000000003</v>
      </c>
      <c r="K5" s="28">
        <f t="shared" si="1"/>
        <v>0.53900000000000003</v>
      </c>
      <c r="L5" s="28">
        <f t="shared" si="1"/>
        <v>0.53900000000000003</v>
      </c>
      <c r="M5" s="28">
        <f t="shared" si="1"/>
        <v>0.53900000000000003</v>
      </c>
      <c r="N5" s="28">
        <f t="shared" si="1"/>
        <v>0.53900000000000003</v>
      </c>
      <c r="O5" s="28">
        <f t="shared" si="1"/>
        <v>0.53900000000000003</v>
      </c>
      <c r="P5" s="28">
        <f t="shared" si="1"/>
        <v>0.53900000000000003</v>
      </c>
      <c r="Q5" s="28">
        <f t="shared" si="1"/>
        <v>0.53900000000000003</v>
      </c>
      <c r="R5" s="28">
        <f t="shared" si="1"/>
        <v>0.53900000000000003</v>
      </c>
      <c r="S5" s="28">
        <f t="shared" si="1"/>
        <v>0.53900000000000003</v>
      </c>
      <c r="T5" s="28">
        <f t="shared" si="1"/>
        <v>0.53900000000000003</v>
      </c>
      <c r="U5" s="28">
        <f t="shared" si="1"/>
        <v>0.53900000000000003</v>
      </c>
      <c r="V5" s="28">
        <f t="shared" si="1"/>
        <v>0.53900000000000003</v>
      </c>
      <c r="W5" s="28">
        <f t="shared" si="1"/>
        <v>0.53900000000000003</v>
      </c>
      <c r="X5" s="28">
        <f t="shared" si="1"/>
        <v>0.53900000000000003</v>
      </c>
      <c r="Y5" s="28">
        <f t="shared" si="1"/>
        <v>0.53900000000000003</v>
      </c>
      <c r="Z5" s="28">
        <f t="shared" si="1"/>
        <v>0.53900000000000003</v>
      </c>
      <c r="AA5" s="28">
        <f t="shared" si="1"/>
        <v>0.53900000000000003</v>
      </c>
      <c r="AB5" s="28">
        <f t="shared" si="1"/>
        <v>0.53900000000000003</v>
      </c>
      <c r="AC5" s="28">
        <f t="shared" si="1"/>
        <v>0.53900000000000003</v>
      </c>
      <c r="AD5" s="28">
        <f t="shared" si="1"/>
        <v>0.53900000000000003</v>
      </c>
      <c r="AE5" s="28">
        <f t="shared" si="1"/>
        <v>0.53900000000000003</v>
      </c>
      <c r="AF5" s="28">
        <f t="shared" si="1"/>
        <v>0.53900000000000003</v>
      </c>
      <c r="AG5" s="28">
        <f t="shared" si="1"/>
        <v>0.53900000000000003</v>
      </c>
      <c r="AH5" s="28">
        <f t="shared" si="1"/>
        <v>0.53900000000000003</v>
      </c>
      <c r="AI5" s="28">
        <f t="shared" si="1"/>
        <v>0.53900000000000003</v>
      </c>
      <c r="AJ5" s="28">
        <f t="shared" si="1"/>
        <v>0.53900000000000003</v>
      </c>
    </row>
    <row r="6" spans="1:36" x14ac:dyDescent="0.35">
      <c r="A6" s="28" t="str">
        <f>'Pre-ret calculations 2021'!B7</f>
        <v>onshore wind</v>
      </c>
      <c r="B6" s="28">
        <f>'Pre-ret calculations 2021'!C7</f>
        <v>0.28599999999999998</v>
      </c>
      <c r="C6" s="28">
        <f t="shared" si="2"/>
        <v>0.28599999999999998</v>
      </c>
      <c r="D6" s="28">
        <f t="shared" si="1"/>
        <v>0.28599999999999998</v>
      </c>
      <c r="E6" s="28">
        <f t="shared" si="1"/>
        <v>0.28599999999999998</v>
      </c>
      <c r="F6" s="28">
        <f t="shared" si="1"/>
        <v>0.28599999999999998</v>
      </c>
      <c r="G6" s="28">
        <f t="shared" si="1"/>
        <v>0.28599999999999998</v>
      </c>
      <c r="H6" s="28">
        <f t="shared" si="1"/>
        <v>0.28599999999999998</v>
      </c>
      <c r="I6" s="28">
        <f t="shared" si="1"/>
        <v>0.28599999999999998</v>
      </c>
      <c r="J6" s="28">
        <f t="shared" si="1"/>
        <v>0.28599999999999998</v>
      </c>
      <c r="K6" s="28">
        <f t="shared" si="1"/>
        <v>0.28599999999999998</v>
      </c>
      <c r="L6" s="28">
        <f t="shared" si="1"/>
        <v>0.28599999999999998</v>
      </c>
      <c r="M6" s="28">
        <f t="shared" si="1"/>
        <v>0.28599999999999998</v>
      </c>
      <c r="N6" s="28">
        <f t="shared" si="1"/>
        <v>0.28599999999999998</v>
      </c>
      <c r="O6" s="28">
        <f t="shared" si="1"/>
        <v>0.28599999999999998</v>
      </c>
      <c r="P6" s="28">
        <f t="shared" si="1"/>
        <v>0.28599999999999998</v>
      </c>
      <c r="Q6" s="28">
        <f t="shared" si="1"/>
        <v>0.28599999999999998</v>
      </c>
      <c r="R6" s="28">
        <f t="shared" si="1"/>
        <v>0.28599999999999998</v>
      </c>
      <c r="S6" s="28">
        <f t="shared" si="1"/>
        <v>0.28599999999999998</v>
      </c>
      <c r="T6" s="28">
        <f t="shared" si="1"/>
        <v>0.28599999999999998</v>
      </c>
      <c r="U6" s="28">
        <f t="shared" si="1"/>
        <v>0.28599999999999998</v>
      </c>
      <c r="V6" s="28">
        <f t="shared" si="1"/>
        <v>0.28599999999999998</v>
      </c>
      <c r="W6" s="28">
        <f t="shared" si="1"/>
        <v>0.28599999999999998</v>
      </c>
      <c r="X6" s="28">
        <f t="shared" si="1"/>
        <v>0.28599999999999998</v>
      </c>
      <c r="Y6" s="28">
        <f t="shared" si="1"/>
        <v>0.28599999999999998</v>
      </c>
      <c r="Z6" s="28">
        <f t="shared" si="1"/>
        <v>0.28599999999999998</v>
      </c>
      <c r="AA6" s="28">
        <f t="shared" si="1"/>
        <v>0.28599999999999998</v>
      </c>
      <c r="AB6" s="28">
        <f t="shared" si="1"/>
        <v>0.28599999999999998</v>
      </c>
      <c r="AC6" s="28">
        <f t="shared" si="1"/>
        <v>0.28599999999999998</v>
      </c>
      <c r="AD6" s="28">
        <f t="shared" si="1"/>
        <v>0.28599999999999998</v>
      </c>
      <c r="AE6" s="28">
        <f t="shared" si="1"/>
        <v>0.28599999999999998</v>
      </c>
      <c r="AF6" s="28">
        <f t="shared" si="1"/>
        <v>0.28599999999999998</v>
      </c>
      <c r="AG6" s="28">
        <f t="shared" si="1"/>
        <v>0.28599999999999998</v>
      </c>
      <c r="AH6" s="28">
        <f t="shared" si="1"/>
        <v>0.28599999999999998</v>
      </c>
      <c r="AI6" s="28">
        <f t="shared" si="1"/>
        <v>0.28599999999999998</v>
      </c>
      <c r="AJ6" s="28">
        <f t="shared" si="1"/>
        <v>0.28599999999999998</v>
      </c>
    </row>
    <row r="7" spans="1:36" x14ac:dyDescent="0.35">
      <c r="A7" s="28" t="str">
        <f>'Pre-ret calculations 2021'!B8</f>
        <v>solar PV</v>
      </c>
      <c r="B7" s="28">
        <f>'Pre-ret calculations 2021'!C8</f>
        <v>8.6999999999999994E-2</v>
      </c>
      <c r="C7" s="28">
        <f t="shared" si="2"/>
        <v>8.6999999999999994E-2</v>
      </c>
      <c r="D7" s="28">
        <f t="shared" si="1"/>
        <v>8.6999999999999994E-2</v>
      </c>
      <c r="E7" s="28">
        <f t="shared" si="1"/>
        <v>8.6999999999999994E-2</v>
      </c>
      <c r="F7" s="28">
        <f t="shared" si="1"/>
        <v>8.6999999999999994E-2</v>
      </c>
      <c r="G7" s="28">
        <f t="shared" si="1"/>
        <v>8.6999999999999994E-2</v>
      </c>
      <c r="H7" s="28">
        <f t="shared" si="1"/>
        <v>8.6999999999999994E-2</v>
      </c>
      <c r="I7" s="28">
        <f t="shared" si="1"/>
        <v>8.6999999999999994E-2</v>
      </c>
      <c r="J7" s="28">
        <f t="shared" si="1"/>
        <v>8.6999999999999994E-2</v>
      </c>
      <c r="K7" s="28">
        <f t="shared" si="1"/>
        <v>8.6999999999999994E-2</v>
      </c>
      <c r="L7" s="28">
        <f t="shared" si="1"/>
        <v>8.6999999999999994E-2</v>
      </c>
      <c r="M7" s="28">
        <f t="shared" si="1"/>
        <v>8.6999999999999994E-2</v>
      </c>
      <c r="N7" s="28">
        <f t="shared" si="1"/>
        <v>8.6999999999999994E-2</v>
      </c>
      <c r="O7" s="28">
        <f t="shared" si="1"/>
        <v>8.6999999999999994E-2</v>
      </c>
      <c r="P7" s="28">
        <f t="shared" si="1"/>
        <v>8.6999999999999994E-2</v>
      </c>
      <c r="Q7" s="28">
        <f t="shared" si="1"/>
        <v>8.6999999999999994E-2</v>
      </c>
      <c r="R7" s="28">
        <f t="shared" si="1"/>
        <v>8.6999999999999994E-2</v>
      </c>
      <c r="S7" s="28">
        <f t="shared" si="1"/>
        <v>8.6999999999999994E-2</v>
      </c>
      <c r="T7" s="28">
        <f t="shared" si="1"/>
        <v>8.6999999999999994E-2</v>
      </c>
      <c r="U7" s="28">
        <f t="shared" si="1"/>
        <v>8.6999999999999994E-2</v>
      </c>
      <c r="V7" s="28">
        <f t="shared" si="1"/>
        <v>8.6999999999999994E-2</v>
      </c>
      <c r="W7" s="28">
        <f t="shared" si="1"/>
        <v>8.6999999999999994E-2</v>
      </c>
      <c r="X7" s="28">
        <f t="shared" si="1"/>
        <v>8.6999999999999994E-2</v>
      </c>
      <c r="Y7" s="28">
        <f t="shared" si="1"/>
        <v>8.6999999999999994E-2</v>
      </c>
      <c r="Z7" s="28">
        <f t="shared" si="1"/>
        <v>8.6999999999999994E-2</v>
      </c>
      <c r="AA7" s="28">
        <f t="shared" si="1"/>
        <v>8.6999999999999994E-2</v>
      </c>
      <c r="AB7" s="28">
        <f t="shared" si="1"/>
        <v>8.6999999999999994E-2</v>
      </c>
      <c r="AC7" s="28">
        <f t="shared" si="1"/>
        <v>8.6999999999999994E-2</v>
      </c>
      <c r="AD7" s="28">
        <f t="shared" si="1"/>
        <v>8.6999999999999994E-2</v>
      </c>
      <c r="AE7" s="28">
        <f t="shared" si="1"/>
        <v>8.6999999999999994E-2</v>
      </c>
      <c r="AF7" s="28">
        <f t="shared" si="1"/>
        <v>8.6999999999999994E-2</v>
      </c>
      <c r="AG7" s="28">
        <f t="shared" si="1"/>
        <v>8.6999999999999994E-2</v>
      </c>
      <c r="AH7" s="28">
        <f t="shared" si="1"/>
        <v>8.6999999999999994E-2</v>
      </c>
      <c r="AI7" s="28">
        <f t="shared" si="1"/>
        <v>8.6999999999999994E-2</v>
      </c>
      <c r="AJ7" s="28">
        <f t="shared" si="1"/>
        <v>8.6999999999999994E-2</v>
      </c>
    </row>
    <row r="8" spans="1:36" x14ac:dyDescent="0.35">
      <c r="A8" s="28" t="str">
        <f>'Pre-ret calculations 2021'!B9</f>
        <v>solar thermal</v>
      </c>
      <c r="B8" s="28">
        <v>0.01</v>
      </c>
      <c r="C8" s="28">
        <f t="shared" si="2"/>
        <v>0.01</v>
      </c>
      <c r="D8" s="28">
        <f t="shared" si="1"/>
        <v>0.01</v>
      </c>
      <c r="E8" s="28">
        <f t="shared" si="1"/>
        <v>0.01</v>
      </c>
      <c r="F8" s="28">
        <f t="shared" si="1"/>
        <v>0.01</v>
      </c>
      <c r="G8" s="28">
        <f t="shared" si="1"/>
        <v>0.01</v>
      </c>
      <c r="H8" s="28">
        <f t="shared" si="1"/>
        <v>0.01</v>
      </c>
      <c r="I8" s="28">
        <f t="shared" si="1"/>
        <v>0.01</v>
      </c>
      <c r="J8" s="28">
        <f t="shared" si="1"/>
        <v>0.01</v>
      </c>
      <c r="K8" s="28">
        <f t="shared" si="1"/>
        <v>0.01</v>
      </c>
      <c r="L8" s="28">
        <f t="shared" si="1"/>
        <v>0.01</v>
      </c>
      <c r="M8" s="28">
        <f t="shared" si="1"/>
        <v>0.01</v>
      </c>
      <c r="N8" s="28">
        <f t="shared" si="1"/>
        <v>0.01</v>
      </c>
      <c r="O8" s="28">
        <f t="shared" si="1"/>
        <v>0.01</v>
      </c>
      <c r="P8" s="28">
        <f t="shared" si="1"/>
        <v>0.01</v>
      </c>
      <c r="Q8" s="28">
        <f t="shared" si="1"/>
        <v>0.01</v>
      </c>
      <c r="R8" s="28">
        <f t="shared" si="1"/>
        <v>0.01</v>
      </c>
      <c r="S8" s="28">
        <f t="shared" si="1"/>
        <v>0.01</v>
      </c>
      <c r="T8" s="28">
        <f t="shared" si="1"/>
        <v>0.01</v>
      </c>
      <c r="U8" s="28">
        <f t="shared" si="1"/>
        <v>0.01</v>
      </c>
      <c r="V8" s="28">
        <f t="shared" si="1"/>
        <v>0.01</v>
      </c>
      <c r="W8" s="28">
        <f t="shared" si="1"/>
        <v>0.01</v>
      </c>
      <c r="X8" s="28">
        <f t="shared" si="1"/>
        <v>0.01</v>
      </c>
      <c r="Y8" s="28">
        <f t="shared" si="1"/>
        <v>0.01</v>
      </c>
      <c r="Z8" s="28">
        <f t="shared" si="1"/>
        <v>0.01</v>
      </c>
      <c r="AA8" s="28">
        <f t="shared" si="1"/>
        <v>0.01</v>
      </c>
      <c r="AB8" s="28">
        <f t="shared" si="1"/>
        <v>0.01</v>
      </c>
      <c r="AC8" s="28">
        <f t="shared" si="1"/>
        <v>0.01</v>
      </c>
      <c r="AD8" s="28">
        <f t="shared" si="1"/>
        <v>0.01</v>
      </c>
      <c r="AE8" s="28">
        <f t="shared" si="1"/>
        <v>0.01</v>
      </c>
      <c r="AF8" s="28">
        <f t="shared" si="1"/>
        <v>0.01</v>
      </c>
      <c r="AG8" s="28">
        <f t="shared" si="1"/>
        <v>0.01</v>
      </c>
      <c r="AH8" s="28">
        <f t="shared" si="1"/>
        <v>0.01</v>
      </c>
      <c r="AI8" s="28">
        <f t="shared" si="1"/>
        <v>0.01</v>
      </c>
      <c r="AJ8" s="28">
        <f t="shared" si="1"/>
        <v>0.01</v>
      </c>
    </row>
    <row r="9" spans="1:36" x14ac:dyDescent="0.35">
      <c r="A9" s="28" t="str">
        <f>'Pre-ret calculations 2021'!B10</f>
        <v>biomass</v>
      </c>
      <c r="B9" s="28">
        <f>'Pre-ret calculations 2021'!C10</f>
        <v>0.41299999999999998</v>
      </c>
      <c r="C9" s="28">
        <f t="shared" si="2"/>
        <v>0.41299999999999998</v>
      </c>
      <c r="D9" s="28">
        <f t="shared" si="1"/>
        <v>0.41299999999999998</v>
      </c>
      <c r="E9" s="28">
        <f t="shared" si="1"/>
        <v>0.41299999999999998</v>
      </c>
      <c r="F9" s="28">
        <f t="shared" si="1"/>
        <v>0.41299999999999998</v>
      </c>
      <c r="G9" s="28">
        <f t="shared" si="1"/>
        <v>0.41299999999999998</v>
      </c>
      <c r="H9" s="28">
        <f t="shared" si="1"/>
        <v>0.41299999999999998</v>
      </c>
      <c r="I9" s="28">
        <f t="shared" si="1"/>
        <v>0.41299999999999998</v>
      </c>
      <c r="J9" s="28">
        <f t="shared" si="1"/>
        <v>0.41299999999999998</v>
      </c>
      <c r="K9" s="28">
        <f t="shared" si="1"/>
        <v>0.41299999999999998</v>
      </c>
      <c r="L9" s="28">
        <f t="shared" si="1"/>
        <v>0.41299999999999998</v>
      </c>
      <c r="M9" s="28">
        <f t="shared" si="1"/>
        <v>0.41299999999999998</v>
      </c>
      <c r="N9" s="28">
        <f t="shared" si="1"/>
        <v>0.41299999999999998</v>
      </c>
      <c r="O9" s="28">
        <f t="shared" si="1"/>
        <v>0.41299999999999998</v>
      </c>
      <c r="P9" s="28">
        <f t="shared" si="1"/>
        <v>0.41299999999999998</v>
      </c>
      <c r="Q9" s="28">
        <f t="shared" si="1"/>
        <v>0.41299999999999998</v>
      </c>
      <c r="R9" s="28">
        <f t="shared" si="1"/>
        <v>0.41299999999999998</v>
      </c>
      <c r="S9" s="28">
        <f t="shared" si="1"/>
        <v>0.41299999999999998</v>
      </c>
      <c r="T9" s="28">
        <f t="shared" si="1"/>
        <v>0.41299999999999998</v>
      </c>
      <c r="U9" s="28">
        <f t="shared" si="1"/>
        <v>0.41299999999999998</v>
      </c>
      <c r="V9" s="28">
        <f t="shared" si="1"/>
        <v>0.41299999999999998</v>
      </c>
      <c r="W9" s="28">
        <f t="shared" si="1"/>
        <v>0.41299999999999998</v>
      </c>
      <c r="X9" s="28">
        <f t="shared" si="1"/>
        <v>0.41299999999999998</v>
      </c>
      <c r="Y9" s="28">
        <f t="shared" si="1"/>
        <v>0.41299999999999998</v>
      </c>
      <c r="Z9" s="28">
        <f t="shared" si="1"/>
        <v>0.41299999999999998</v>
      </c>
      <c r="AA9" s="28">
        <f t="shared" si="1"/>
        <v>0.41299999999999998</v>
      </c>
      <c r="AB9" s="28">
        <f t="shared" si="1"/>
        <v>0.41299999999999998</v>
      </c>
      <c r="AC9" s="28">
        <f t="shared" si="1"/>
        <v>0.41299999999999998</v>
      </c>
      <c r="AD9" s="28">
        <f t="shared" si="1"/>
        <v>0.41299999999999998</v>
      </c>
      <c r="AE9" s="28">
        <f t="shared" si="1"/>
        <v>0.41299999999999998</v>
      </c>
      <c r="AF9" s="28">
        <f t="shared" si="1"/>
        <v>0.41299999999999998</v>
      </c>
      <c r="AG9" s="28">
        <f t="shared" si="1"/>
        <v>0.41299999999999998</v>
      </c>
      <c r="AH9" s="28">
        <f t="shared" si="1"/>
        <v>0.41299999999999998</v>
      </c>
      <c r="AI9" s="28">
        <f t="shared" si="1"/>
        <v>0.41299999999999998</v>
      </c>
      <c r="AJ9" s="28">
        <f t="shared" si="1"/>
        <v>0.41299999999999998</v>
      </c>
    </row>
    <row r="10" spans="1:36" x14ac:dyDescent="0.35">
      <c r="A10" s="28" t="str">
        <f>'Pre-ret calculations 2021'!B11</f>
        <v>geothermal</v>
      </c>
      <c r="B10" s="28">
        <v>0.01</v>
      </c>
      <c r="C10" s="28">
        <f t="shared" si="2"/>
        <v>0.01</v>
      </c>
      <c r="D10" s="28">
        <f t="shared" si="1"/>
        <v>0.01</v>
      </c>
      <c r="E10" s="28">
        <f t="shared" si="1"/>
        <v>0.01</v>
      </c>
      <c r="F10" s="28">
        <f t="shared" si="1"/>
        <v>0.01</v>
      </c>
      <c r="G10" s="28">
        <f t="shared" si="1"/>
        <v>0.01</v>
      </c>
      <c r="H10" s="28">
        <f t="shared" si="1"/>
        <v>0.01</v>
      </c>
      <c r="I10" s="28">
        <f t="shared" si="1"/>
        <v>0.01</v>
      </c>
      <c r="J10" s="28">
        <f t="shared" ref="D10:AJ17" si="3">I10</f>
        <v>0.01</v>
      </c>
      <c r="K10" s="28">
        <f t="shared" si="3"/>
        <v>0.01</v>
      </c>
      <c r="L10" s="28">
        <f t="shared" si="3"/>
        <v>0.01</v>
      </c>
      <c r="M10" s="28">
        <f t="shared" si="3"/>
        <v>0.01</v>
      </c>
      <c r="N10" s="28">
        <f t="shared" si="3"/>
        <v>0.01</v>
      </c>
      <c r="O10" s="28">
        <f t="shared" si="3"/>
        <v>0.01</v>
      </c>
      <c r="P10" s="28">
        <f t="shared" si="3"/>
        <v>0.01</v>
      </c>
      <c r="Q10" s="28">
        <f t="shared" si="3"/>
        <v>0.01</v>
      </c>
      <c r="R10" s="28">
        <f t="shared" si="3"/>
        <v>0.01</v>
      </c>
      <c r="S10" s="28">
        <f t="shared" si="3"/>
        <v>0.01</v>
      </c>
      <c r="T10" s="28">
        <f t="shared" si="3"/>
        <v>0.01</v>
      </c>
      <c r="U10" s="28">
        <f t="shared" si="3"/>
        <v>0.01</v>
      </c>
      <c r="V10" s="28">
        <f t="shared" si="3"/>
        <v>0.01</v>
      </c>
      <c r="W10" s="28">
        <f t="shared" si="3"/>
        <v>0.01</v>
      </c>
      <c r="X10" s="28">
        <f t="shared" si="3"/>
        <v>0.01</v>
      </c>
      <c r="Y10" s="28">
        <f t="shared" si="3"/>
        <v>0.01</v>
      </c>
      <c r="Z10" s="28">
        <f t="shared" si="3"/>
        <v>0.01</v>
      </c>
      <c r="AA10" s="28">
        <f t="shared" si="3"/>
        <v>0.01</v>
      </c>
      <c r="AB10" s="28">
        <f t="shared" si="3"/>
        <v>0.01</v>
      </c>
      <c r="AC10" s="28">
        <f t="shared" si="3"/>
        <v>0.01</v>
      </c>
      <c r="AD10" s="28">
        <f t="shared" si="3"/>
        <v>0.01</v>
      </c>
      <c r="AE10" s="28">
        <f t="shared" si="3"/>
        <v>0.01</v>
      </c>
      <c r="AF10" s="28">
        <f t="shared" si="3"/>
        <v>0.01</v>
      </c>
      <c r="AG10" s="28">
        <f t="shared" si="3"/>
        <v>0.01</v>
      </c>
      <c r="AH10" s="28">
        <f t="shared" si="3"/>
        <v>0.01</v>
      </c>
      <c r="AI10" s="28">
        <f t="shared" si="3"/>
        <v>0.01</v>
      </c>
      <c r="AJ10" s="28">
        <f t="shared" si="3"/>
        <v>0.01</v>
      </c>
    </row>
    <row r="11" spans="1:36" x14ac:dyDescent="0.35">
      <c r="A11" s="28" t="str">
        <f>'Pre-ret calculations 2021'!B12</f>
        <v>petroleum</v>
      </c>
      <c r="B11" s="28">
        <f>'Pre-ret calculations 2021'!C12</f>
        <v>0.14299999999999999</v>
      </c>
      <c r="C11" s="28">
        <f t="shared" si="2"/>
        <v>0.14299999999999999</v>
      </c>
      <c r="D11" s="28">
        <f t="shared" si="3"/>
        <v>0.14299999999999999</v>
      </c>
      <c r="E11" s="28">
        <f t="shared" si="3"/>
        <v>0.14299999999999999</v>
      </c>
      <c r="F11" s="28">
        <f t="shared" si="3"/>
        <v>0.14299999999999999</v>
      </c>
      <c r="G11" s="28">
        <f t="shared" si="3"/>
        <v>0.14299999999999999</v>
      </c>
      <c r="H11" s="28">
        <f t="shared" si="3"/>
        <v>0.14299999999999999</v>
      </c>
      <c r="I11" s="28">
        <f t="shared" si="3"/>
        <v>0.14299999999999999</v>
      </c>
      <c r="J11" s="28">
        <f t="shared" si="3"/>
        <v>0.14299999999999999</v>
      </c>
      <c r="K11" s="28">
        <f t="shared" si="3"/>
        <v>0.14299999999999999</v>
      </c>
      <c r="L11" s="28">
        <f t="shared" si="3"/>
        <v>0.14299999999999999</v>
      </c>
      <c r="M11" s="28">
        <f t="shared" si="3"/>
        <v>0.14299999999999999</v>
      </c>
      <c r="N11" s="28">
        <f t="shared" si="3"/>
        <v>0.14299999999999999</v>
      </c>
      <c r="O11" s="28">
        <f t="shared" si="3"/>
        <v>0.14299999999999999</v>
      </c>
      <c r="P11" s="28">
        <f t="shared" si="3"/>
        <v>0.14299999999999999</v>
      </c>
      <c r="Q11" s="28">
        <f t="shared" si="3"/>
        <v>0.14299999999999999</v>
      </c>
      <c r="R11" s="28">
        <f t="shared" si="3"/>
        <v>0.14299999999999999</v>
      </c>
      <c r="S11" s="28">
        <f t="shared" si="3"/>
        <v>0.14299999999999999</v>
      </c>
      <c r="T11" s="28">
        <f t="shared" si="3"/>
        <v>0.14299999999999999</v>
      </c>
      <c r="U11" s="28">
        <f t="shared" si="3"/>
        <v>0.14299999999999999</v>
      </c>
      <c r="V11" s="28">
        <f t="shared" si="3"/>
        <v>0.14299999999999999</v>
      </c>
      <c r="W11" s="28">
        <f t="shared" si="3"/>
        <v>0.14299999999999999</v>
      </c>
      <c r="X11" s="28">
        <f t="shared" si="3"/>
        <v>0.14299999999999999</v>
      </c>
      <c r="Y11" s="28">
        <f t="shared" si="3"/>
        <v>0.14299999999999999</v>
      </c>
      <c r="Z11" s="28">
        <f t="shared" si="3"/>
        <v>0.14299999999999999</v>
      </c>
      <c r="AA11" s="28">
        <f t="shared" si="3"/>
        <v>0.14299999999999999</v>
      </c>
      <c r="AB11" s="28">
        <f t="shared" si="3"/>
        <v>0.14299999999999999</v>
      </c>
      <c r="AC11" s="28">
        <f t="shared" si="3"/>
        <v>0.14299999999999999</v>
      </c>
      <c r="AD11" s="28">
        <f t="shared" si="3"/>
        <v>0.14299999999999999</v>
      </c>
      <c r="AE11" s="28">
        <f t="shared" si="3"/>
        <v>0.14299999999999999</v>
      </c>
      <c r="AF11" s="28">
        <f t="shared" si="3"/>
        <v>0.14299999999999999</v>
      </c>
      <c r="AG11" s="28">
        <f t="shared" si="3"/>
        <v>0.14299999999999999</v>
      </c>
      <c r="AH11" s="28">
        <f t="shared" si="3"/>
        <v>0.14299999999999999</v>
      </c>
      <c r="AI11" s="28">
        <f t="shared" si="3"/>
        <v>0.14299999999999999</v>
      </c>
      <c r="AJ11" s="28">
        <f t="shared" si="3"/>
        <v>0.14299999999999999</v>
      </c>
    </row>
    <row r="12" spans="1:36" x14ac:dyDescent="0.35">
      <c r="A12" s="28" t="str">
        <f>'Pre-ret calculations 2021'!B13</f>
        <v>natural gas peaker</v>
      </c>
      <c r="B12" s="28">
        <f>'Pre-ret calculations 2021'!C13</f>
        <v>0.2034</v>
      </c>
      <c r="C12" s="28">
        <f t="shared" si="2"/>
        <v>0.2034</v>
      </c>
      <c r="D12" s="28">
        <f t="shared" si="3"/>
        <v>0.2034</v>
      </c>
      <c r="E12" s="28">
        <f t="shared" si="3"/>
        <v>0.2034</v>
      </c>
      <c r="F12" s="28">
        <f t="shared" si="3"/>
        <v>0.2034</v>
      </c>
      <c r="G12" s="28">
        <f t="shared" si="3"/>
        <v>0.2034</v>
      </c>
      <c r="H12" s="28">
        <f t="shared" si="3"/>
        <v>0.2034</v>
      </c>
      <c r="I12" s="28">
        <f t="shared" si="3"/>
        <v>0.2034</v>
      </c>
      <c r="J12" s="28">
        <f t="shared" si="3"/>
        <v>0.2034</v>
      </c>
      <c r="K12" s="28">
        <f t="shared" si="3"/>
        <v>0.2034</v>
      </c>
      <c r="L12" s="28">
        <f t="shared" si="3"/>
        <v>0.2034</v>
      </c>
      <c r="M12" s="28">
        <f t="shared" si="3"/>
        <v>0.2034</v>
      </c>
      <c r="N12" s="28">
        <f t="shared" si="3"/>
        <v>0.2034</v>
      </c>
      <c r="O12" s="28">
        <f t="shared" si="3"/>
        <v>0.2034</v>
      </c>
      <c r="P12" s="28">
        <f t="shared" si="3"/>
        <v>0.2034</v>
      </c>
      <c r="Q12" s="28">
        <f t="shared" si="3"/>
        <v>0.2034</v>
      </c>
      <c r="R12" s="28">
        <f t="shared" si="3"/>
        <v>0.2034</v>
      </c>
      <c r="S12" s="28">
        <f t="shared" si="3"/>
        <v>0.2034</v>
      </c>
      <c r="T12" s="28">
        <f t="shared" si="3"/>
        <v>0.2034</v>
      </c>
      <c r="U12" s="28">
        <f t="shared" si="3"/>
        <v>0.2034</v>
      </c>
      <c r="V12" s="28">
        <f t="shared" si="3"/>
        <v>0.2034</v>
      </c>
      <c r="W12" s="28">
        <f t="shared" si="3"/>
        <v>0.2034</v>
      </c>
      <c r="X12" s="28">
        <f t="shared" si="3"/>
        <v>0.2034</v>
      </c>
      <c r="Y12" s="28">
        <f t="shared" si="3"/>
        <v>0.2034</v>
      </c>
      <c r="Z12" s="28">
        <f t="shared" si="3"/>
        <v>0.2034</v>
      </c>
      <c r="AA12" s="28">
        <f t="shared" si="3"/>
        <v>0.2034</v>
      </c>
      <c r="AB12" s="28">
        <f t="shared" si="3"/>
        <v>0.2034</v>
      </c>
      <c r="AC12" s="28">
        <f t="shared" si="3"/>
        <v>0.2034</v>
      </c>
      <c r="AD12" s="28">
        <f t="shared" si="3"/>
        <v>0.2034</v>
      </c>
      <c r="AE12" s="28">
        <f t="shared" si="3"/>
        <v>0.2034</v>
      </c>
      <c r="AF12" s="28">
        <f t="shared" si="3"/>
        <v>0.2034</v>
      </c>
      <c r="AG12" s="28">
        <f t="shared" si="3"/>
        <v>0.2034</v>
      </c>
      <c r="AH12" s="28">
        <f t="shared" si="3"/>
        <v>0.2034</v>
      </c>
      <c r="AI12" s="28">
        <f t="shared" si="3"/>
        <v>0.2034</v>
      </c>
      <c r="AJ12" s="28">
        <f t="shared" si="3"/>
        <v>0.2034</v>
      </c>
    </row>
    <row r="13" spans="1:36" x14ac:dyDescent="0.35">
      <c r="A13" s="28" t="str">
        <f>'Pre-ret calculations 2021'!B14</f>
        <v>lignite</v>
      </c>
      <c r="B13" s="28">
        <v>0.01</v>
      </c>
      <c r="C13" s="28">
        <f t="shared" si="2"/>
        <v>0.01</v>
      </c>
      <c r="D13" s="28">
        <f t="shared" si="3"/>
        <v>0.01</v>
      </c>
      <c r="E13" s="28">
        <f t="shared" si="3"/>
        <v>0.01</v>
      </c>
      <c r="F13" s="28">
        <f t="shared" si="3"/>
        <v>0.01</v>
      </c>
      <c r="G13" s="28">
        <f t="shared" si="3"/>
        <v>0.01</v>
      </c>
      <c r="H13" s="28">
        <f t="shared" si="3"/>
        <v>0.01</v>
      </c>
      <c r="I13" s="28">
        <f t="shared" si="3"/>
        <v>0.01</v>
      </c>
      <c r="J13" s="28">
        <f t="shared" si="3"/>
        <v>0.01</v>
      </c>
      <c r="K13" s="28">
        <f t="shared" si="3"/>
        <v>0.01</v>
      </c>
      <c r="L13" s="28">
        <f t="shared" si="3"/>
        <v>0.01</v>
      </c>
      <c r="M13" s="28">
        <f t="shared" si="3"/>
        <v>0.01</v>
      </c>
      <c r="N13" s="28">
        <f t="shared" si="3"/>
        <v>0.01</v>
      </c>
      <c r="O13" s="28">
        <f t="shared" si="3"/>
        <v>0.01</v>
      </c>
      <c r="P13" s="28">
        <f t="shared" si="3"/>
        <v>0.01</v>
      </c>
      <c r="Q13" s="28">
        <f t="shared" si="3"/>
        <v>0.01</v>
      </c>
      <c r="R13" s="28">
        <f t="shared" si="3"/>
        <v>0.01</v>
      </c>
      <c r="S13" s="28">
        <f t="shared" si="3"/>
        <v>0.01</v>
      </c>
      <c r="T13" s="28">
        <f t="shared" si="3"/>
        <v>0.01</v>
      </c>
      <c r="U13" s="28">
        <f t="shared" si="3"/>
        <v>0.01</v>
      </c>
      <c r="V13" s="28">
        <f t="shared" si="3"/>
        <v>0.01</v>
      </c>
      <c r="W13" s="28">
        <f t="shared" si="3"/>
        <v>0.01</v>
      </c>
      <c r="X13" s="28">
        <f t="shared" si="3"/>
        <v>0.01</v>
      </c>
      <c r="Y13" s="28">
        <f t="shared" si="3"/>
        <v>0.01</v>
      </c>
      <c r="Z13" s="28">
        <f t="shared" si="3"/>
        <v>0.01</v>
      </c>
      <c r="AA13" s="28">
        <f t="shared" si="3"/>
        <v>0.01</v>
      </c>
      <c r="AB13" s="28">
        <f t="shared" si="3"/>
        <v>0.01</v>
      </c>
      <c r="AC13" s="28">
        <f t="shared" si="3"/>
        <v>0.01</v>
      </c>
      <c r="AD13" s="28">
        <f t="shared" si="3"/>
        <v>0.01</v>
      </c>
      <c r="AE13" s="28">
        <f t="shared" si="3"/>
        <v>0.01</v>
      </c>
      <c r="AF13" s="28">
        <f t="shared" si="3"/>
        <v>0.01</v>
      </c>
      <c r="AG13" s="28">
        <f t="shared" si="3"/>
        <v>0.01</v>
      </c>
      <c r="AH13" s="28">
        <f t="shared" si="3"/>
        <v>0.01</v>
      </c>
      <c r="AI13" s="28">
        <f t="shared" si="3"/>
        <v>0.01</v>
      </c>
      <c r="AJ13" s="28">
        <f t="shared" si="3"/>
        <v>0.01</v>
      </c>
    </row>
    <row r="14" spans="1:36" x14ac:dyDescent="0.35">
      <c r="A14" s="28" t="str">
        <f>'Pre-ret calculations 2021'!B15</f>
        <v>offshore wind</v>
      </c>
      <c r="B14" s="28">
        <v>0.01</v>
      </c>
      <c r="C14" s="28">
        <f t="shared" si="2"/>
        <v>0.01</v>
      </c>
      <c r="D14" s="28">
        <f t="shared" si="3"/>
        <v>0.01</v>
      </c>
      <c r="E14" s="28">
        <f t="shared" si="3"/>
        <v>0.01</v>
      </c>
      <c r="F14" s="28">
        <f t="shared" si="3"/>
        <v>0.01</v>
      </c>
      <c r="G14" s="28">
        <f t="shared" si="3"/>
        <v>0.01</v>
      </c>
      <c r="H14" s="28">
        <f t="shared" si="3"/>
        <v>0.01</v>
      </c>
      <c r="I14" s="28">
        <f t="shared" si="3"/>
        <v>0.01</v>
      </c>
      <c r="J14" s="28">
        <f t="shared" si="3"/>
        <v>0.01</v>
      </c>
      <c r="K14" s="28">
        <f t="shared" si="3"/>
        <v>0.01</v>
      </c>
      <c r="L14" s="28">
        <f t="shared" si="3"/>
        <v>0.01</v>
      </c>
      <c r="M14" s="28">
        <f t="shared" si="3"/>
        <v>0.01</v>
      </c>
      <c r="N14" s="28">
        <f t="shared" si="3"/>
        <v>0.01</v>
      </c>
      <c r="O14" s="28">
        <f t="shared" si="3"/>
        <v>0.01</v>
      </c>
      <c r="P14" s="28">
        <f t="shared" si="3"/>
        <v>0.01</v>
      </c>
      <c r="Q14" s="28">
        <f t="shared" si="3"/>
        <v>0.01</v>
      </c>
      <c r="R14" s="28">
        <f t="shared" si="3"/>
        <v>0.01</v>
      </c>
      <c r="S14" s="28">
        <f t="shared" si="3"/>
        <v>0.01</v>
      </c>
      <c r="T14" s="28">
        <f t="shared" si="3"/>
        <v>0.01</v>
      </c>
      <c r="U14" s="28">
        <f t="shared" si="3"/>
        <v>0.01</v>
      </c>
      <c r="V14" s="28">
        <f t="shared" si="3"/>
        <v>0.01</v>
      </c>
      <c r="W14" s="28">
        <f t="shared" si="3"/>
        <v>0.01</v>
      </c>
      <c r="X14" s="28">
        <f t="shared" si="3"/>
        <v>0.01</v>
      </c>
      <c r="Y14" s="28">
        <f t="shared" si="3"/>
        <v>0.01</v>
      </c>
      <c r="Z14" s="28">
        <f t="shared" si="3"/>
        <v>0.01</v>
      </c>
      <c r="AA14" s="28">
        <f t="shared" si="3"/>
        <v>0.01</v>
      </c>
      <c r="AB14" s="28">
        <f t="shared" si="3"/>
        <v>0.01</v>
      </c>
      <c r="AC14" s="28">
        <f t="shared" si="3"/>
        <v>0.01</v>
      </c>
      <c r="AD14" s="28">
        <f t="shared" si="3"/>
        <v>0.01</v>
      </c>
      <c r="AE14" s="28">
        <f t="shared" si="3"/>
        <v>0.01</v>
      </c>
      <c r="AF14" s="28">
        <f t="shared" si="3"/>
        <v>0.01</v>
      </c>
      <c r="AG14" s="28">
        <f t="shared" si="3"/>
        <v>0.01</v>
      </c>
      <c r="AH14" s="28">
        <f t="shared" si="3"/>
        <v>0.01</v>
      </c>
      <c r="AI14" s="28">
        <f t="shared" si="3"/>
        <v>0.01</v>
      </c>
      <c r="AJ14" s="28">
        <f t="shared" si="3"/>
        <v>0.01</v>
      </c>
    </row>
    <row r="15" spans="1:36" x14ac:dyDescent="0.35">
      <c r="A15" s="28" t="str">
        <f>'Pre-ret calculations 2021'!B16</f>
        <v>crude oil</v>
      </c>
      <c r="B15" s="28">
        <v>0.01</v>
      </c>
      <c r="C15" s="28">
        <f>B15</f>
        <v>0.01</v>
      </c>
      <c r="D15" s="28">
        <f t="shared" si="3"/>
        <v>0.01</v>
      </c>
      <c r="E15" s="28">
        <f t="shared" si="3"/>
        <v>0.01</v>
      </c>
      <c r="F15" s="28">
        <f t="shared" si="3"/>
        <v>0.01</v>
      </c>
      <c r="G15" s="28">
        <f t="shared" si="3"/>
        <v>0.01</v>
      </c>
      <c r="H15" s="28">
        <f t="shared" si="3"/>
        <v>0.01</v>
      </c>
      <c r="I15" s="28">
        <f t="shared" si="3"/>
        <v>0.01</v>
      </c>
      <c r="J15" s="28">
        <f t="shared" si="3"/>
        <v>0.01</v>
      </c>
      <c r="K15" s="28">
        <f t="shared" si="3"/>
        <v>0.01</v>
      </c>
      <c r="L15" s="28">
        <f t="shared" si="3"/>
        <v>0.01</v>
      </c>
      <c r="M15" s="28">
        <f t="shared" si="3"/>
        <v>0.01</v>
      </c>
      <c r="N15" s="28">
        <f t="shared" si="3"/>
        <v>0.01</v>
      </c>
      <c r="O15" s="28">
        <f t="shared" si="3"/>
        <v>0.01</v>
      </c>
      <c r="P15" s="28">
        <f t="shared" si="3"/>
        <v>0.01</v>
      </c>
      <c r="Q15" s="28">
        <f t="shared" si="3"/>
        <v>0.01</v>
      </c>
      <c r="R15" s="28">
        <f t="shared" si="3"/>
        <v>0.01</v>
      </c>
      <c r="S15" s="28">
        <f t="shared" si="3"/>
        <v>0.01</v>
      </c>
      <c r="T15" s="28">
        <f t="shared" si="3"/>
        <v>0.01</v>
      </c>
      <c r="U15" s="28">
        <f t="shared" si="3"/>
        <v>0.01</v>
      </c>
      <c r="V15" s="28">
        <f t="shared" si="3"/>
        <v>0.01</v>
      </c>
      <c r="W15" s="28">
        <f t="shared" si="3"/>
        <v>0.01</v>
      </c>
      <c r="X15" s="28">
        <f t="shared" si="3"/>
        <v>0.01</v>
      </c>
      <c r="Y15" s="28">
        <f t="shared" si="3"/>
        <v>0.01</v>
      </c>
      <c r="Z15" s="28">
        <f t="shared" si="3"/>
        <v>0.01</v>
      </c>
      <c r="AA15" s="28">
        <f t="shared" si="3"/>
        <v>0.01</v>
      </c>
      <c r="AB15" s="28">
        <f t="shared" si="3"/>
        <v>0.01</v>
      </c>
      <c r="AC15" s="28">
        <f t="shared" si="3"/>
        <v>0.01</v>
      </c>
      <c r="AD15" s="28">
        <f t="shared" si="3"/>
        <v>0.01</v>
      </c>
      <c r="AE15" s="28">
        <f t="shared" si="3"/>
        <v>0.01</v>
      </c>
      <c r="AF15" s="28">
        <f t="shared" si="3"/>
        <v>0.01</v>
      </c>
      <c r="AG15" s="28">
        <f t="shared" si="3"/>
        <v>0.01</v>
      </c>
      <c r="AH15" s="28">
        <f t="shared" si="3"/>
        <v>0.01</v>
      </c>
      <c r="AI15" s="28">
        <f t="shared" si="3"/>
        <v>0.01</v>
      </c>
      <c r="AJ15" s="28">
        <f t="shared" si="3"/>
        <v>0.01</v>
      </c>
    </row>
    <row r="16" spans="1:36" x14ac:dyDescent="0.35">
      <c r="A16" s="28" t="str">
        <f>'Pre-ret calculations 2021'!B17</f>
        <v>heavy or residual fuel oil</v>
      </c>
      <c r="B16" s="28">
        <v>0.01</v>
      </c>
      <c r="C16" s="28">
        <f t="shared" ref="C16:R17" si="4">B16</f>
        <v>0.01</v>
      </c>
      <c r="D16" s="28">
        <f t="shared" si="4"/>
        <v>0.01</v>
      </c>
      <c r="E16" s="28">
        <f t="shared" si="4"/>
        <v>0.01</v>
      </c>
      <c r="F16" s="28">
        <f t="shared" si="4"/>
        <v>0.01</v>
      </c>
      <c r="G16" s="28">
        <f t="shared" si="4"/>
        <v>0.01</v>
      </c>
      <c r="H16" s="28">
        <f t="shared" si="4"/>
        <v>0.01</v>
      </c>
      <c r="I16" s="28">
        <f t="shared" si="4"/>
        <v>0.01</v>
      </c>
      <c r="J16" s="28">
        <f t="shared" si="4"/>
        <v>0.01</v>
      </c>
      <c r="K16" s="28">
        <f t="shared" si="4"/>
        <v>0.01</v>
      </c>
      <c r="L16" s="28">
        <f t="shared" si="4"/>
        <v>0.01</v>
      </c>
      <c r="M16" s="28">
        <f t="shared" si="4"/>
        <v>0.01</v>
      </c>
      <c r="N16" s="28">
        <f t="shared" si="4"/>
        <v>0.01</v>
      </c>
      <c r="O16" s="28">
        <f t="shared" si="4"/>
        <v>0.01</v>
      </c>
      <c r="P16" s="28">
        <f t="shared" si="4"/>
        <v>0.01</v>
      </c>
      <c r="Q16" s="28">
        <f t="shared" si="4"/>
        <v>0.01</v>
      </c>
      <c r="R16" s="28">
        <f t="shared" si="4"/>
        <v>0.01</v>
      </c>
      <c r="S16" s="28">
        <f t="shared" si="3"/>
        <v>0.01</v>
      </c>
      <c r="T16" s="28">
        <f t="shared" si="3"/>
        <v>0.01</v>
      </c>
      <c r="U16" s="28">
        <f t="shared" si="3"/>
        <v>0.01</v>
      </c>
      <c r="V16" s="28">
        <f t="shared" si="3"/>
        <v>0.01</v>
      </c>
      <c r="W16" s="28">
        <f t="shared" si="3"/>
        <v>0.01</v>
      </c>
      <c r="X16" s="28">
        <f t="shared" si="3"/>
        <v>0.01</v>
      </c>
      <c r="Y16" s="28">
        <f t="shared" si="3"/>
        <v>0.01</v>
      </c>
      <c r="Z16" s="28">
        <f t="shared" si="3"/>
        <v>0.01</v>
      </c>
      <c r="AA16" s="28">
        <f t="shared" si="3"/>
        <v>0.01</v>
      </c>
      <c r="AB16" s="28">
        <f t="shared" si="3"/>
        <v>0.01</v>
      </c>
      <c r="AC16" s="28">
        <f t="shared" si="3"/>
        <v>0.01</v>
      </c>
      <c r="AD16" s="28">
        <f t="shared" si="3"/>
        <v>0.01</v>
      </c>
      <c r="AE16" s="28">
        <f t="shared" si="3"/>
        <v>0.01</v>
      </c>
      <c r="AF16" s="28">
        <f t="shared" si="3"/>
        <v>0.01</v>
      </c>
      <c r="AG16" s="28">
        <f t="shared" si="3"/>
        <v>0.01</v>
      </c>
      <c r="AH16" s="28">
        <f t="shared" si="3"/>
        <v>0.01</v>
      </c>
      <c r="AI16" s="28">
        <f t="shared" si="3"/>
        <v>0.01</v>
      </c>
      <c r="AJ16" s="28">
        <f t="shared" si="3"/>
        <v>0.01</v>
      </c>
    </row>
    <row r="17" spans="1:36" x14ac:dyDescent="0.35">
      <c r="A17" s="28" t="str">
        <f>'Pre-ret calculations 2021'!B18</f>
        <v>municipal solid waste</v>
      </c>
      <c r="B17" s="28">
        <v>0.01</v>
      </c>
      <c r="C17" s="28">
        <f t="shared" si="4"/>
        <v>0.01</v>
      </c>
      <c r="D17" s="28">
        <f t="shared" si="3"/>
        <v>0.01</v>
      </c>
      <c r="E17" s="28">
        <f t="shared" si="3"/>
        <v>0.01</v>
      </c>
      <c r="F17" s="28">
        <f t="shared" si="3"/>
        <v>0.01</v>
      </c>
      <c r="G17" s="28">
        <f t="shared" si="3"/>
        <v>0.01</v>
      </c>
      <c r="H17" s="28">
        <f t="shared" si="3"/>
        <v>0.01</v>
      </c>
      <c r="I17" s="28">
        <f t="shared" si="3"/>
        <v>0.01</v>
      </c>
      <c r="J17" s="28">
        <f t="shared" si="3"/>
        <v>0.01</v>
      </c>
      <c r="K17" s="28">
        <f t="shared" si="3"/>
        <v>0.01</v>
      </c>
      <c r="L17" s="28">
        <f t="shared" si="3"/>
        <v>0.01</v>
      </c>
      <c r="M17" s="28">
        <f t="shared" si="3"/>
        <v>0.01</v>
      </c>
      <c r="N17" s="28">
        <f t="shared" si="3"/>
        <v>0.01</v>
      </c>
      <c r="O17" s="28">
        <f t="shared" si="3"/>
        <v>0.01</v>
      </c>
      <c r="P17" s="28">
        <f t="shared" si="3"/>
        <v>0.01</v>
      </c>
      <c r="Q17" s="28">
        <f t="shared" si="3"/>
        <v>0.01</v>
      </c>
      <c r="R17" s="28">
        <f t="shared" si="3"/>
        <v>0.01</v>
      </c>
      <c r="S17" s="28">
        <f t="shared" si="3"/>
        <v>0.01</v>
      </c>
      <c r="T17" s="28">
        <f t="shared" si="3"/>
        <v>0.01</v>
      </c>
      <c r="U17" s="28">
        <f t="shared" si="3"/>
        <v>0.01</v>
      </c>
      <c r="V17" s="28">
        <f t="shared" si="3"/>
        <v>0.01</v>
      </c>
      <c r="W17" s="28">
        <f t="shared" si="3"/>
        <v>0.01</v>
      </c>
      <c r="X17" s="28">
        <f t="shared" si="3"/>
        <v>0.01</v>
      </c>
      <c r="Y17" s="28">
        <f t="shared" si="3"/>
        <v>0.01</v>
      </c>
      <c r="Z17" s="28">
        <f t="shared" si="3"/>
        <v>0.01</v>
      </c>
      <c r="AA17" s="28">
        <f t="shared" si="3"/>
        <v>0.01</v>
      </c>
      <c r="AB17" s="28">
        <f t="shared" si="3"/>
        <v>0.01</v>
      </c>
      <c r="AC17" s="28">
        <f t="shared" si="3"/>
        <v>0.01</v>
      </c>
      <c r="AD17" s="28">
        <f t="shared" si="3"/>
        <v>0.01</v>
      </c>
      <c r="AE17" s="28">
        <f t="shared" si="3"/>
        <v>0.01</v>
      </c>
      <c r="AF17" s="28">
        <f t="shared" si="3"/>
        <v>0.01</v>
      </c>
      <c r="AG17" s="28">
        <f t="shared" si="3"/>
        <v>0.01</v>
      </c>
      <c r="AH17" s="28">
        <f t="shared" si="3"/>
        <v>0.01</v>
      </c>
      <c r="AI17" s="28">
        <f t="shared" si="3"/>
        <v>0.01</v>
      </c>
      <c r="AJ17" s="28">
        <f t="shared" si="3"/>
        <v>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499984740745262"/>
  </sheetPr>
  <dimension ref="A1:AJ17"/>
  <sheetViews>
    <sheetView workbookViewId="0">
      <selection activeCell="B2" sqref="B2"/>
    </sheetView>
  </sheetViews>
  <sheetFormatPr defaultColWidth="8.81640625" defaultRowHeight="14.5" x14ac:dyDescent="0.35"/>
  <cols>
    <col min="1" max="1" width="20.81640625" style="27" bestFit="1" customWidth="1"/>
    <col min="2" max="4" width="9.1796875" style="27" customWidth="1"/>
    <col min="5" max="5" width="9" style="27" bestFit="1" customWidth="1"/>
    <col min="6" max="6" width="9.1796875" style="27" bestFit="1" customWidth="1"/>
    <col min="7" max="7" width="9" style="27" bestFit="1" customWidth="1"/>
    <col min="8" max="8" width="9.1796875" style="27" bestFit="1" customWidth="1"/>
    <col min="9" max="9" width="9" style="27" bestFit="1" customWidth="1"/>
    <col min="10" max="10" width="9.1796875" style="27" bestFit="1" customWidth="1"/>
    <col min="11" max="11" width="9" style="27" bestFit="1" customWidth="1"/>
    <col min="12" max="12" width="9.1796875" style="27" bestFit="1" customWidth="1"/>
    <col min="13" max="13" width="9" style="27" bestFit="1" customWidth="1"/>
    <col min="14" max="14" width="9.1796875" style="27" bestFit="1" customWidth="1"/>
    <col min="15" max="15" width="9" style="27" bestFit="1" customWidth="1"/>
    <col min="16" max="16" width="9.1796875" style="27" bestFit="1" customWidth="1"/>
    <col min="17" max="17" width="9" style="27" bestFit="1" customWidth="1"/>
    <col min="18" max="18" width="9.1796875" style="27" bestFit="1" customWidth="1"/>
    <col min="19" max="19" width="9" style="27" bestFit="1" customWidth="1"/>
    <col min="20" max="20" width="9.1796875" style="27" bestFit="1" customWidth="1"/>
    <col min="21" max="21" width="9" style="27" bestFit="1" customWidth="1"/>
    <col min="22" max="22" width="9.1796875" style="27" bestFit="1" customWidth="1"/>
    <col min="23" max="23" width="9" style="27" bestFit="1" customWidth="1"/>
    <col min="24" max="24" width="9.1796875" style="27" bestFit="1" customWidth="1"/>
    <col min="25" max="25" width="9" style="27" bestFit="1" customWidth="1"/>
    <col min="26" max="26" width="9.1796875" style="27" bestFit="1" customWidth="1"/>
    <col min="27" max="27" width="9" style="27" bestFit="1" customWidth="1"/>
    <col min="28" max="28" width="9.1796875" style="27" bestFit="1" customWidth="1"/>
    <col min="29" max="29" width="9" style="27" bestFit="1" customWidth="1"/>
    <col min="30" max="30" width="9.1796875" style="27" bestFit="1" customWidth="1"/>
    <col min="31" max="31" width="9" style="27" bestFit="1" customWidth="1"/>
    <col min="32" max="32" width="9.1796875" style="27" bestFit="1" customWidth="1"/>
    <col min="33" max="33" width="9" style="27" bestFit="1" customWidth="1"/>
    <col min="34" max="34" width="9.1796875" style="27" bestFit="1" customWidth="1"/>
    <col min="35" max="35" width="9" style="27" bestFit="1" customWidth="1"/>
    <col min="36" max="36" width="9.1796875" style="27" bestFit="1" customWidth="1"/>
    <col min="37" max="16384" width="8.81640625" style="27"/>
  </cols>
  <sheetData>
    <row r="1" spans="1:36" s="28" customFormat="1" x14ac:dyDescent="0.35">
      <c r="B1" s="28">
        <f>About!B24</f>
        <v>2019</v>
      </c>
      <c r="C1" s="29">
        <f>B1+1</f>
        <v>2020</v>
      </c>
      <c r="D1" s="29">
        <f t="shared" ref="D1:AJ1" si="0">C1+1</f>
        <v>2021</v>
      </c>
      <c r="E1" s="29">
        <f t="shared" si="0"/>
        <v>2022</v>
      </c>
      <c r="F1" s="29">
        <f t="shared" si="0"/>
        <v>2023</v>
      </c>
      <c r="G1" s="29">
        <f t="shared" si="0"/>
        <v>2024</v>
      </c>
      <c r="H1" s="29">
        <f t="shared" si="0"/>
        <v>2025</v>
      </c>
      <c r="I1" s="29">
        <f t="shared" si="0"/>
        <v>2026</v>
      </c>
      <c r="J1" s="29">
        <f t="shared" si="0"/>
        <v>2027</v>
      </c>
      <c r="K1" s="29">
        <f t="shared" si="0"/>
        <v>2028</v>
      </c>
      <c r="L1" s="29">
        <f t="shared" si="0"/>
        <v>2029</v>
      </c>
      <c r="M1" s="29">
        <f t="shared" si="0"/>
        <v>2030</v>
      </c>
      <c r="N1" s="29">
        <f t="shared" si="0"/>
        <v>2031</v>
      </c>
      <c r="O1" s="29">
        <f t="shared" si="0"/>
        <v>2032</v>
      </c>
      <c r="P1" s="29">
        <f t="shared" si="0"/>
        <v>2033</v>
      </c>
      <c r="Q1" s="29">
        <f t="shared" si="0"/>
        <v>2034</v>
      </c>
      <c r="R1" s="29">
        <f t="shared" si="0"/>
        <v>2035</v>
      </c>
      <c r="S1" s="29">
        <f t="shared" si="0"/>
        <v>2036</v>
      </c>
      <c r="T1" s="29">
        <f t="shared" si="0"/>
        <v>2037</v>
      </c>
      <c r="U1" s="29">
        <f t="shared" si="0"/>
        <v>2038</v>
      </c>
      <c r="V1" s="29">
        <f t="shared" si="0"/>
        <v>2039</v>
      </c>
      <c r="W1" s="29">
        <f t="shared" si="0"/>
        <v>2040</v>
      </c>
      <c r="X1" s="29">
        <f t="shared" si="0"/>
        <v>2041</v>
      </c>
      <c r="Y1" s="29">
        <f t="shared" si="0"/>
        <v>2042</v>
      </c>
      <c r="Z1" s="29">
        <f t="shared" si="0"/>
        <v>2043</v>
      </c>
      <c r="AA1" s="29">
        <f t="shared" si="0"/>
        <v>2044</v>
      </c>
      <c r="AB1" s="29">
        <f t="shared" si="0"/>
        <v>2045</v>
      </c>
      <c r="AC1" s="29">
        <f t="shared" si="0"/>
        <v>2046</v>
      </c>
      <c r="AD1" s="29">
        <f t="shared" si="0"/>
        <v>2047</v>
      </c>
      <c r="AE1" s="29">
        <f t="shared" si="0"/>
        <v>2048</v>
      </c>
      <c r="AF1" s="29">
        <f t="shared" si="0"/>
        <v>2049</v>
      </c>
      <c r="AG1" s="29">
        <f t="shared" si="0"/>
        <v>2050</v>
      </c>
      <c r="AH1" s="29">
        <f t="shared" si="0"/>
        <v>2051</v>
      </c>
      <c r="AI1" s="29">
        <f t="shared" si="0"/>
        <v>2052</v>
      </c>
      <c r="AJ1" s="29">
        <f t="shared" si="0"/>
        <v>2053</v>
      </c>
    </row>
    <row r="2" spans="1:36" x14ac:dyDescent="0.35">
      <c r="A2" s="28" t="s">
        <v>121</v>
      </c>
      <c r="B2" s="28">
        <v>0</v>
      </c>
      <c r="C2" s="28">
        <f>$B2</f>
        <v>0</v>
      </c>
      <c r="D2" s="28">
        <f t="shared" ref="D2:AJ10" si="1">$B2</f>
        <v>0</v>
      </c>
      <c r="E2" s="28">
        <f t="shared" si="1"/>
        <v>0</v>
      </c>
      <c r="F2" s="28">
        <f t="shared" si="1"/>
        <v>0</v>
      </c>
      <c r="G2" s="28">
        <f t="shared" si="1"/>
        <v>0</v>
      </c>
      <c r="H2" s="28">
        <f t="shared" si="1"/>
        <v>0</v>
      </c>
      <c r="I2" s="28">
        <f t="shared" si="1"/>
        <v>0</v>
      </c>
      <c r="J2" s="28">
        <f t="shared" si="1"/>
        <v>0</v>
      </c>
      <c r="K2" s="28">
        <f t="shared" si="1"/>
        <v>0</v>
      </c>
      <c r="L2" s="28">
        <f t="shared" si="1"/>
        <v>0</v>
      </c>
      <c r="M2" s="28">
        <f t="shared" si="1"/>
        <v>0</v>
      </c>
      <c r="N2" s="28">
        <f t="shared" si="1"/>
        <v>0</v>
      </c>
      <c r="O2" s="28">
        <f t="shared" si="1"/>
        <v>0</v>
      </c>
      <c r="P2" s="28">
        <f t="shared" si="1"/>
        <v>0</v>
      </c>
      <c r="Q2" s="28">
        <f t="shared" si="1"/>
        <v>0</v>
      </c>
      <c r="R2" s="28">
        <f t="shared" si="1"/>
        <v>0</v>
      </c>
      <c r="S2" s="28">
        <f t="shared" si="1"/>
        <v>0</v>
      </c>
      <c r="T2" s="28">
        <f t="shared" si="1"/>
        <v>0</v>
      </c>
      <c r="U2" s="28">
        <f t="shared" si="1"/>
        <v>0</v>
      </c>
      <c r="V2" s="28">
        <f t="shared" si="1"/>
        <v>0</v>
      </c>
      <c r="W2" s="28">
        <f t="shared" si="1"/>
        <v>0</v>
      </c>
      <c r="X2" s="28">
        <f t="shared" si="1"/>
        <v>0</v>
      </c>
      <c r="Y2" s="28">
        <f t="shared" si="1"/>
        <v>0</v>
      </c>
      <c r="Z2" s="28">
        <f t="shared" si="1"/>
        <v>0</v>
      </c>
      <c r="AA2" s="28">
        <f t="shared" si="1"/>
        <v>0</v>
      </c>
      <c r="AB2" s="28">
        <f t="shared" si="1"/>
        <v>0</v>
      </c>
      <c r="AC2" s="28">
        <f t="shared" si="1"/>
        <v>0</v>
      </c>
      <c r="AD2" s="28">
        <f t="shared" si="1"/>
        <v>0</v>
      </c>
      <c r="AE2" s="28">
        <f t="shared" si="1"/>
        <v>0</v>
      </c>
      <c r="AF2" s="28">
        <f t="shared" si="1"/>
        <v>0</v>
      </c>
      <c r="AG2" s="28">
        <f t="shared" si="1"/>
        <v>0</v>
      </c>
      <c r="AH2" s="28">
        <f t="shared" si="1"/>
        <v>0</v>
      </c>
      <c r="AI2" s="28">
        <f t="shared" si="1"/>
        <v>0</v>
      </c>
      <c r="AJ2" s="28">
        <f t="shared" si="1"/>
        <v>0</v>
      </c>
    </row>
    <row r="3" spans="1:36" x14ac:dyDescent="0.35">
      <c r="A3" s="28" t="s">
        <v>123</v>
      </c>
      <c r="B3" s="28">
        <v>0</v>
      </c>
      <c r="C3" s="28">
        <f t="shared" ref="C3:R14" si="2">$B3</f>
        <v>0</v>
      </c>
      <c r="D3" s="28">
        <f t="shared" si="2"/>
        <v>0</v>
      </c>
      <c r="E3" s="28">
        <f t="shared" si="2"/>
        <v>0</v>
      </c>
      <c r="F3" s="28">
        <f t="shared" si="2"/>
        <v>0</v>
      </c>
      <c r="G3" s="28">
        <f t="shared" si="2"/>
        <v>0</v>
      </c>
      <c r="H3" s="28">
        <f t="shared" si="2"/>
        <v>0</v>
      </c>
      <c r="I3" s="28">
        <f t="shared" si="2"/>
        <v>0</v>
      </c>
      <c r="J3" s="28">
        <f t="shared" si="2"/>
        <v>0</v>
      </c>
      <c r="K3" s="28">
        <f t="shared" si="2"/>
        <v>0</v>
      </c>
      <c r="L3" s="28">
        <f t="shared" si="2"/>
        <v>0</v>
      </c>
      <c r="M3" s="28">
        <f t="shared" si="2"/>
        <v>0</v>
      </c>
      <c r="N3" s="28">
        <f t="shared" si="2"/>
        <v>0</v>
      </c>
      <c r="O3" s="28">
        <f t="shared" si="2"/>
        <v>0</v>
      </c>
      <c r="P3" s="28">
        <f t="shared" si="2"/>
        <v>0</v>
      </c>
      <c r="Q3" s="28">
        <f t="shared" si="2"/>
        <v>0</v>
      </c>
      <c r="R3" s="28">
        <f t="shared" si="2"/>
        <v>0</v>
      </c>
      <c r="S3" s="28">
        <f t="shared" si="1"/>
        <v>0</v>
      </c>
      <c r="T3" s="28">
        <f t="shared" si="1"/>
        <v>0</v>
      </c>
      <c r="U3" s="28">
        <f t="shared" si="1"/>
        <v>0</v>
      </c>
      <c r="V3" s="28">
        <f t="shared" si="1"/>
        <v>0</v>
      </c>
      <c r="W3" s="28">
        <f t="shared" si="1"/>
        <v>0</v>
      </c>
      <c r="X3" s="28">
        <f t="shared" si="1"/>
        <v>0</v>
      </c>
      <c r="Y3" s="28">
        <f t="shared" si="1"/>
        <v>0</v>
      </c>
      <c r="Z3" s="28">
        <f t="shared" si="1"/>
        <v>0</v>
      </c>
      <c r="AA3" s="28">
        <f t="shared" si="1"/>
        <v>0</v>
      </c>
      <c r="AB3" s="28">
        <f t="shared" si="1"/>
        <v>0</v>
      </c>
      <c r="AC3" s="28">
        <f t="shared" si="1"/>
        <v>0</v>
      </c>
      <c r="AD3" s="28">
        <f t="shared" si="1"/>
        <v>0</v>
      </c>
      <c r="AE3" s="28">
        <f t="shared" si="1"/>
        <v>0</v>
      </c>
      <c r="AF3" s="28">
        <f t="shared" si="1"/>
        <v>0</v>
      </c>
      <c r="AG3" s="28">
        <f t="shared" si="1"/>
        <v>0</v>
      </c>
      <c r="AH3" s="28">
        <f t="shared" si="1"/>
        <v>0</v>
      </c>
      <c r="AI3" s="28">
        <f t="shared" si="1"/>
        <v>0</v>
      </c>
      <c r="AJ3" s="28">
        <f t="shared" si="1"/>
        <v>0</v>
      </c>
    </row>
    <row r="4" spans="1:36" x14ac:dyDescent="0.35">
      <c r="A4" s="28" t="s">
        <v>124</v>
      </c>
      <c r="B4" s="28">
        <v>0</v>
      </c>
      <c r="C4" s="28">
        <f t="shared" si="2"/>
        <v>0</v>
      </c>
      <c r="D4" s="28">
        <f t="shared" si="1"/>
        <v>0</v>
      </c>
      <c r="E4" s="28">
        <f t="shared" si="1"/>
        <v>0</v>
      </c>
      <c r="F4" s="28">
        <f t="shared" si="1"/>
        <v>0</v>
      </c>
      <c r="G4" s="28">
        <f t="shared" si="1"/>
        <v>0</v>
      </c>
      <c r="H4" s="28">
        <f t="shared" si="1"/>
        <v>0</v>
      </c>
      <c r="I4" s="28">
        <f t="shared" si="1"/>
        <v>0</v>
      </c>
      <c r="J4" s="28">
        <f t="shared" si="1"/>
        <v>0</v>
      </c>
      <c r="K4" s="28">
        <f t="shared" si="1"/>
        <v>0</v>
      </c>
      <c r="L4" s="28">
        <f t="shared" si="1"/>
        <v>0</v>
      </c>
      <c r="M4" s="28">
        <f t="shared" si="1"/>
        <v>0</v>
      </c>
      <c r="N4" s="28">
        <f t="shared" si="1"/>
        <v>0</v>
      </c>
      <c r="O4" s="28">
        <f t="shared" si="1"/>
        <v>0</v>
      </c>
      <c r="P4" s="28">
        <f t="shared" si="1"/>
        <v>0</v>
      </c>
      <c r="Q4" s="28">
        <f t="shared" si="1"/>
        <v>0</v>
      </c>
      <c r="R4" s="28">
        <f t="shared" si="1"/>
        <v>0</v>
      </c>
      <c r="S4" s="28">
        <f t="shared" si="1"/>
        <v>0</v>
      </c>
      <c r="T4" s="28">
        <f t="shared" si="1"/>
        <v>0</v>
      </c>
      <c r="U4" s="28">
        <f t="shared" si="1"/>
        <v>0</v>
      </c>
      <c r="V4" s="28">
        <f t="shared" si="1"/>
        <v>0</v>
      </c>
      <c r="W4" s="28">
        <f t="shared" si="1"/>
        <v>0</v>
      </c>
      <c r="X4" s="28">
        <f t="shared" si="1"/>
        <v>0</v>
      </c>
      <c r="Y4" s="28">
        <f t="shared" si="1"/>
        <v>0</v>
      </c>
      <c r="Z4" s="28">
        <f t="shared" si="1"/>
        <v>0</v>
      </c>
      <c r="AA4" s="28">
        <f t="shared" si="1"/>
        <v>0</v>
      </c>
      <c r="AB4" s="28">
        <f t="shared" si="1"/>
        <v>0</v>
      </c>
      <c r="AC4" s="28">
        <f t="shared" si="1"/>
        <v>0</v>
      </c>
      <c r="AD4" s="28">
        <f t="shared" si="1"/>
        <v>0</v>
      </c>
      <c r="AE4" s="28">
        <f t="shared" si="1"/>
        <v>0</v>
      </c>
      <c r="AF4" s="28">
        <f t="shared" si="1"/>
        <v>0</v>
      </c>
      <c r="AG4" s="28">
        <f t="shared" si="1"/>
        <v>0</v>
      </c>
      <c r="AH4" s="28">
        <f t="shared" si="1"/>
        <v>0</v>
      </c>
      <c r="AI4" s="28">
        <f t="shared" si="1"/>
        <v>0</v>
      </c>
      <c r="AJ4" s="28">
        <f t="shared" si="1"/>
        <v>0</v>
      </c>
    </row>
    <row r="5" spans="1:36" x14ac:dyDescent="0.35">
      <c r="A5" s="28" t="s">
        <v>125</v>
      </c>
      <c r="B5" s="28">
        <v>0</v>
      </c>
      <c r="C5" s="28">
        <f t="shared" si="2"/>
        <v>0</v>
      </c>
      <c r="D5" s="28">
        <f t="shared" si="1"/>
        <v>0</v>
      </c>
      <c r="E5" s="28">
        <f t="shared" si="1"/>
        <v>0</v>
      </c>
      <c r="F5" s="28">
        <f t="shared" si="1"/>
        <v>0</v>
      </c>
      <c r="G5" s="28">
        <f t="shared" si="1"/>
        <v>0</v>
      </c>
      <c r="H5" s="28">
        <f t="shared" si="1"/>
        <v>0</v>
      </c>
      <c r="I5" s="28">
        <f t="shared" si="1"/>
        <v>0</v>
      </c>
      <c r="J5" s="28">
        <f t="shared" si="1"/>
        <v>0</v>
      </c>
      <c r="K5" s="28">
        <f t="shared" si="1"/>
        <v>0</v>
      </c>
      <c r="L5" s="28">
        <f t="shared" si="1"/>
        <v>0</v>
      </c>
      <c r="M5" s="28">
        <f t="shared" si="1"/>
        <v>0</v>
      </c>
      <c r="N5" s="28">
        <f t="shared" si="1"/>
        <v>0</v>
      </c>
      <c r="O5" s="28">
        <f t="shared" si="1"/>
        <v>0</v>
      </c>
      <c r="P5" s="28">
        <f t="shared" si="1"/>
        <v>0</v>
      </c>
      <c r="Q5" s="28">
        <f t="shared" si="1"/>
        <v>0</v>
      </c>
      <c r="R5" s="28">
        <f t="shared" si="1"/>
        <v>0</v>
      </c>
      <c r="S5" s="28">
        <f t="shared" si="1"/>
        <v>0</v>
      </c>
      <c r="T5" s="28">
        <f t="shared" si="1"/>
        <v>0</v>
      </c>
      <c r="U5" s="28">
        <f t="shared" si="1"/>
        <v>0</v>
      </c>
      <c r="V5" s="28">
        <f t="shared" si="1"/>
        <v>0</v>
      </c>
      <c r="W5" s="28">
        <f t="shared" si="1"/>
        <v>0</v>
      </c>
      <c r="X5" s="28">
        <f t="shared" si="1"/>
        <v>0</v>
      </c>
      <c r="Y5" s="28">
        <f t="shared" si="1"/>
        <v>0</v>
      </c>
      <c r="Z5" s="28">
        <f t="shared" si="1"/>
        <v>0</v>
      </c>
      <c r="AA5" s="28">
        <f t="shared" si="1"/>
        <v>0</v>
      </c>
      <c r="AB5" s="28">
        <f t="shared" si="1"/>
        <v>0</v>
      </c>
      <c r="AC5" s="28">
        <f t="shared" si="1"/>
        <v>0</v>
      </c>
      <c r="AD5" s="28">
        <f t="shared" si="1"/>
        <v>0</v>
      </c>
      <c r="AE5" s="28">
        <f t="shared" si="1"/>
        <v>0</v>
      </c>
      <c r="AF5" s="28">
        <f t="shared" si="1"/>
        <v>0</v>
      </c>
      <c r="AG5" s="28">
        <f t="shared" si="1"/>
        <v>0</v>
      </c>
      <c r="AH5" s="28">
        <f t="shared" si="1"/>
        <v>0</v>
      </c>
      <c r="AI5" s="28">
        <f t="shared" si="1"/>
        <v>0</v>
      </c>
      <c r="AJ5" s="28">
        <f t="shared" si="1"/>
        <v>0</v>
      </c>
    </row>
    <row r="6" spans="1:36" x14ac:dyDescent="0.35">
      <c r="A6" s="28" t="s">
        <v>126</v>
      </c>
      <c r="B6" s="28">
        <v>0</v>
      </c>
      <c r="C6" s="28">
        <f t="shared" si="2"/>
        <v>0</v>
      </c>
      <c r="D6" s="28">
        <f t="shared" si="1"/>
        <v>0</v>
      </c>
      <c r="E6" s="28">
        <f t="shared" si="1"/>
        <v>0</v>
      </c>
      <c r="F6" s="28">
        <f t="shared" si="1"/>
        <v>0</v>
      </c>
      <c r="G6" s="28">
        <f t="shared" si="1"/>
        <v>0</v>
      </c>
      <c r="H6" s="28">
        <f t="shared" si="1"/>
        <v>0</v>
      </c>
      <c r="I6" s="28">
        <f t="shared" si="1"/>
        <v>0</v>
      </c>
      <c r="J6" s="28">
        <f t="shared" si="1"/>
        <v>0</v>
      </c>
      <c r="K6" s="28">
        <f t="shared" si="1"/>
        <v>0</v>
      </c>
      <c r="L6" s="28">
        <f t="shared" si="1"/>
        <v>0</v>
      </c>
      <c r="M6" s="28">
        <f t="shared" si="1"/>
        <v>0</v>
      </c>
      <c r="N6" s="28">
        <f t="shared" si="1"/>
        <v>0</v>
      </c>
      <c r="O6" s="28">
        <f t="shared" si="1"/>
        <v>0</v>
      </c>
      <c r="P6" s="28">
        <f t="shared" si="1"/>
        <v>0</v>
      </c>
      <c r="Q6" s="28">
        <f t="shared" si="1"/>
        <v>0</v>
      </c>
      <c r="R6" s="28">
        <f t="shared" si="1"/>
        <v>0</v>
      </c>
      <c r="S6" s="28">
        <f t="shared" si="1"/>
        <v>0</v>
      </c>
      <c r="T6" s="28">
        <f t="shared" si="1"/>
        <v>0</v>
      </c>
      <c r="U6" s="28">
        <f t="shared" si="1"/>
        <v>0</v>
      </c>
      <c r="V6" s="28">
        <f t="shared" si="1"/>
        <v>0</v>
      </c>
      <c r="W6" s="28">
        <f t="shared" si="1"/>
        <v>0</v>
      </c>
      <c r="X6" s="28">
        <f t="shared" si="1"/>
        <v>0</v>
      </c>
      <c r="Y6" s="28">
        <f t="shared" si="1"/>
        <v>0</v>
      </c>
      <c r="Z6" s="28">
        <f t="shared" si="1"/>
        <v>0</v>
      </c>
      <c r="AA6" s="28">
        <f t="shared" si="1"/>
        <v>0</v>
      </c>
      <c r="AB6" s="28">
        <f t="shared" si="1"/>
        <v>0</v>
      </c>
      <c r="AC6" s="28">
        <f t="shared" si="1"/>
        <v>0</v>
      </c>
      <c r="AD6" s="28">
        <f t="shared" si="1"/>
        <v>0</v>
      </c>
      <c r="AE6" s="28">
        <f t="shared" si="1"/>
        <v>0</v>
      </c>
      <c r="AF6" s="28">
        <f t="shared" si="1"/>
        <v>0</v>
      </c>
      <c r="AG6" s="28">
        <f t="shared" si="1"/>
        <v>0</v>
      </c>
      <c r="AH6" s="28">
        <f t="shared" si="1"/>
        <v>0</v>
      </c>
      <c r="AI6" s="28">
        <f t="shared" si="1"/>
        <v>0</v>
      </c>
      <c r="AJ6" s="28">
        <f t="shared" si="1"/>
        <v>0</v>
      </c>
    </row>
    <row r="7" spans="1:36" x14ac:dyDescent="0.35">
      <c r="A7" s="28" t="s">
        <v>127</v>
      </c>
      <c r="B7" s="28">
        <v>0</v>
      </c>
      <c r="C7" s="28">
        <f t="shared" si="2"/>
        <v>0</v>
      </c>
      <c r="D7" s="28">
        <f t="shared" si="1"/>
        <v>0</v>
      </c>
      <c r="E7" s="28">
        <f t="shared" si="1"/>
        <v>0</v>
      </c>
      <c r="F7" s="28">
        <f t="shared" si="1"/>
        <v>0</v>
      </c>
      <c r="G7" s="28">
        <f t="shared" si="1"/>
        <v>0</v>
      </c>
      <c r="H7" s="28">
        <f t="shared" si="1"/>
        <v>0</v>
      </c>
      <c r="I7" s="28">
        <f t="shared" si="1"/>
        <v>0</v>
      </c>
      <c r="J7" s="28">
        <f t="shared" si="1"/>
        <v>0</v>
      </c>
      <c r="K7" s="28">
        <f t="shared" si="1"/>
        <v>0</v>
      </c>
      <c r="L7" s="28">
        <f t="shared" si="1"/>
        <v>0</v>
      </c>
      <c r="M7" s="28">
        <f t="shared" si="1"/>
        <v>0</v>
      </c>
      <c r="N7" s="28">
        <f t="shared" si="1"/>
        <v>0</v>
      </c>
      <c r="O7" s="28">
        <f t="shared" si="1"/>
        <v>0</v>
      </c>
      <c r="P7" s="28">
        <f t="shared" si="1"/>
        <v>0</v>
      </c>
      <c r="Q7" s="28">
        <f t="shared" si="1"/>
        <v>0</v>
      </c>
      <c r="R7" s="28">
        <f t="shared" si="1"/>
        <v>0</v>
      </c>
      <c r="S7" s="28">
        <f t="shared" si="1"/>
        <v>0</v>
      </c>
      <c r="T7" s="28">
        <f t="shared" si="1"/>
        <v>0</v>
      </c>
      <c r="U7" s="28">
        <f t="shared" si="1"/>
        <v>0</v>
      </c>
      <c r="V7" s="28">
        <f t="shared" si="1"/>
        <v>0</v>
      </c>
      <c r="W7" s="28">
        <f t="shared" si="1"/>
        <v>0</v>
      </c>
      <c r="X7" s="28">
        <f t="shared" si="1"/>
        <v>0</v>
      </c>
      <c r="Y7" s="28">
        <f t="shared" si="1"/>
        <v>0</v>
      </c>
      <c r="Z7" s="28">
        <f t="shared" si="1"/>
        <v>0</v>
      </c>
      <c r="AA7" s="28">
        <f t="shared" si="1"/>
        <v>0</v>
      </c>
      <c r="AB7" s="28">
        <f t="shared" si="1"/>
        <v>0</v>
      </c>
      <c r="AC7" s="28">
        <f t="shared" si="1"/>
        <v>0</v>
      </c>
      <c r="AD7" s="28">
        <f t="shared" si="1"/>
        <v>0</v>
      </c>
      <c r="AE7" s="28">
        <f t="shared" si="1"/>
        <v>0</v>
      </c>
      <c r="AF7" s="28">
        <f t="shared" si="1"/>
        <v>0</v>
      </c>
      <c r="AG7" s="28">
        <f t="shared" si="1"/>
        <v>0</v>
      </c>
      <c r="AH7" s="28">
        <f t="shared" si="1"/>
        <v>0</v>
      </c>
      <c r="AI7" s="28">
        <f t="shared" si="1"/>
        <v>0</v>
      </c>
      <c r="AJ7" s="28">
        <f t="shared" si="1"/>
        <v>0</v>
      </c>
    </row>
    <row r="8" spans="1:36" x14ac:dyDescent="0.35">
      <c r="A8" s="28" t="s">
        <v>129</v>
      </c>
      <c r="B8" s="28">
        <v>0</v>
      </c>
      <c r="C8" s="28">
        <f t="shared" si="2"/>
        <v>0</v>
      </c>
      <c r="D8" s="28">
        <f t="shared" si="1"/>
        <v>0</v>
      </c>
      <c r="E8" s="28">
        <f t="shared" si="1"/>
        <v>0</v>
      </c>
      <c r="F8" s="28">
        <f t="shared" si="1"/>
        <v>0</v>
      </c>
      <c r="G8" s="28">
        <f t="shared" si="1"/>
        <v>0</v>
      </c>
      <c r="H8" s="28">
        <f t="shared" si="1"/>
        <v>0</v>
      </c>
      <c r="I8" s="28">
        <f t="shared" si="1"/>
        <v>0</v>
      </c>
      <c r="J8" s="28">
        <f t="shared" si="1"/>
        <v>0</v>
      </c>
      <c r="K8" s="28">
        <f t="shared" si="1"/>
        <v>0</v>
      </c>
      <c r="L8" s="28">
        <f t="shared" si="1"/>
        <v>0</v>
      </c>
      <c r="M8" s="28">
        <f t="shared" si="1"/>
        <v>0</v>
      </c>
      <c r="N8" s="28">
        <f t="shared" si="1"/>
        <v>0</v>
      </c>
      <c r="O8" s="28">
        <f t="shared" si="1"/>
        <v>0</v>
      </c>
      <c r="P8" s="28">
        <f t="shared" si="1"/>
        <v>0</v>
      </c>
      <c r="Q8" s="28">
        <f t="shared" si="1"/>
        <v>0</v>
      </c>
      <c r="R8" s="28">
        <f t="shared" si="1"/>
        <v>0</v>
      </c>
      <c r="S8" s="28">
        <f t="shared" si="1"/>
        <v>0</v>
      </c>
      <c r="T8" s="28">
        <f t="shared" si="1"/>
        <v>0</v>
      </c>
      <c r="U8" s="28">
        <f t="shared" si="1"/>
        <v>0</v>
      </c>
      <c r="V8" s="28">
        <f t="shared" si="1"/>
        <v>0</v>
      </c>
      <c r="W8" s="28">
        <f t="shared" si="1"/>
        <v>0</v>
      </c>
      <c r="X8" s="28">
        <f t="shared" si="1"/>
        <v>0</v>
      </c>
      <c r="Y8" s="28">
        <f t="shared" si="1"/>
        <v>0</v>
      </c>
      <c r="Z8" s="28">
        <f t="shared" si="1"/>
        <v>0</v>
      </c>
      <c r="AA8" s="28">
        <f t="shared" si="1"/>
        <v>0</v>
      </c>
      <c r="AB8" s="28">
        <f t="shared" si="1"/>
        <v>0</v>
      </c>
      <c r="AC8" s="28">
        <f t="shared" si="1"/>
        <v>0</v>
      </c>
      <c r="AD8" s="28">
        <f t="shared" si="1"/>
        <v>0</v>
      </c>
      <c r="AE8" s="28">
        <f t="shared" si="1"/>
        <v>0</v>
      </c>
      <c r="AF8" s="28">
        <f t="shared" si="1"/>
        <v>0</v>
      </c>
      <c r="AG8" s="28">
        <f t="shared" si="1"/>
        <v>0</v>
      </c>
      <c r="AH8" s="28">
        <f t="shared" si="1"/>
        <v>0</v>
      </c>
      <c r="AI8" s="28">
        <f t="shared" si="1"/>
        <v>0</v>
      </c>
      <c r="AJ8" s="28">
        <f t="shared" si="1"/>
        <v>0</v>
      </c>
    </row>
    <row r="9" spans="1:36" x14ac:dyDescent="0.35">
      <c r="A9" s="28" t="s">
        <v>130</v>
      </c>
      <c r="B9" s="28">
        <v>0</v>
      </c>
      <c r="C9" s="28">
        <f t="shared" si="2"/>
        <v>0</v>
      </c>
      <c r="D9" s="28">
        <f t="shared" si="1"/>
        <v>0</v>
      </c>
      <c r="E9" s="28">
        <f t="shared" si="1"/>
        <v>0</v>
      </c>
      <c r="F9" s="28">
        <f t="shared" si="1"/>
        <v>0</v>
      </c>
      <c r="G9" s="28">
        <f t="shared" si="1"/>
        <v>0</v>
      </c>
      <c r="H9" s="28">
        <f t="shared" si="1"/>
        <v>0</v>
      </c>
      <c r="I9" s="28">
        <f t="shared" si="1"/>
        <v>0</v>
      </c>
      <c r="J9" s="28">
        <f t="shared" si="1"/>
        <v>0</v>
      </c>
      <c r="K9" s="28">
        <f t="shared" si="1"/>
        <v>0</v>
      </c>
      <c r="L9" s="28">
        <f t="shared" si="1"/>
        <v>0</v>
      </c>
      <c r="M9" s="28">
        <f t="shared" si="1"/>
        <v>0</v>
      </c>
      <c r="N9" s="28">
        <f t="shared" si="1"/>
        <v>0</v>
      </c>
      <c r="O9" s="28">
        <f t="shared" si="1"/>
        <v>0</v>
      </c>
      <c r="P9" s="28">
        <f t="shared" si="1"/>
        <v>0</v>
      </c>
      <c r="Q9" s="28">
        <f t="shared" si="1"/>
        <v>0</v>
      </c>
      <c r="R9" s="28">
        <f t="shared" si="1"/>
        <v>0</v>
      </c>
      <c r="S9" s="28">
        <f t="shared" si="1"/>
        <v>0</v>
      </c>
      <c r="T9" s="28">
        <f t="shared" si="1"/>
        <v>0</v>
      </c>
      <c r="U9" s="28">
        <f t="shared" si="1"/>
        <v>0</v>
      </c>
      <c r="V9" s="28">
        <f t="shared" si="1"/>
        <v>0</v>
      </c>
      <c r="W9" s="28">
        <f t="shared" si="1"/>
        <v>0</v>
      </c>
      <c r="X9" s="28">
        <f t="shared" si="1"/>
        <v>0</v>
      </c>
      <c r="Y9" s="28">
        <f t="shared" si="1"/>
        <v>0</v>
      </c>
      <c r="Z9" s="28">
        <f t="shared" si="1"/>
        <v>0</v>
      </c>
      <c r="AA9" s="28">
        <f t="shared" si="1"/>
        <v>0</v>
      </c>
      <c r="AB9" s="28">
        <f t="shared" si="1"/>
        <v>0</v>
      </c>
      <c r="AC9" s="28">
        <f t="shared" si="1"/>
        <v>0</v>
      </c>
      <c r="AD9" s="28">
        <f t="shared" si="1"/>
        <v>0</v>
      </c>
      <c r="AE9" s="28">
        <f t="shared" si="1"/>
        <v>0</v>
      </c>
      <c r="AF9" s="28">
        <f t="shared" si="1"/>
        <v>0</v>
      </c>
      <c r="AG9" s="28">
        <f t="shared" si="1"/>
        <v>0</v>
      </c>
      <c r="AH9" s="28">
        <f t="shared" si="1"/>
        <v>0</v>
      </c>
      <c r="AI9" s="28">
        <f t="shared" si="1"/>
        <v>0</v>
      </c>
      <c r="AJ9" s="28">
        <f t="shared" si="1"/>
        <v>0</v>
      </c>
    </row>
    <row r="10" spans="1:36" x14ac:dyDescent="0.35">
      <c r="A10" s="28" t="s">
        <v>131</v>
      </c>
      <c r="B10" s="28">
        <v>0</v>
      </c>
      <c r="C10" s="28">
        <f t="shared" si="2"/>
        <v>0</v>
      </c>
      <c r="D10" s="28">
        <f t="shared" si="1"/>
        <v>0</v>
      </c>
      <c r="E10" s="28">
        <f t="shared" si="1"/>
        <v>0</v>
      </c>
      <c r="F10" s="28">
        <f t="shared" si="1"/>
        <v>0</v>
      </c>
      <c r="G10" s="28">
        <f t="shared" si="1"/>
        <v>0</v>
      </c>
      <c r="H10" s="28">
        <f t="shared" si="1"/>
        <v>0</v>
      </c>
      <c r="I10" s="28">
        <f t="shared" si="1"/>
        <v>0</v>
      </c>
      <c r="J10" s="28">
        <f t="shared" ref="D10:AJ14" si="3">$B10</f>
        <v>0</v>
      </c>
      <c r="K10" s="28">
        <f t="shared" si="3"/>
        <v>0</v>
      </c>
      <c r="L10" s="28">
        <f t="shared" si="3"/>
        <v>0</v>
      </c>
      <c r="M10" s="28">
        <f t="shared" si="3"/>
        <v>0</v>
      </c>
      <c r="N10" s="28">
        <f t="shared" si="3"/>
        <v>0</v>
      </c>
      <c r="O10" s="28">
        <f t="shared" si="3"/>
        <v>0</v>
      </c>
      <c r="P10" s="28">
        <f t="shared" si="3"/>
        <v>0</v>
      </c>
      <c r="Q10" s="28">
        <f t="shared" si="3"/>
        <v>0</v>
      </c>
      <c r="R10" s="28">
        <f t="shared" si="3"/>
        <v>0</v>
      </c>
      <c r="S10" s="28">
        <f t="shared" si="3"/>
        <v>0</v>
      </c>
      <c r="T10" s="28">
        <f t="shared" si="3"/>
        <v>0</v>
      </c>
      <c r="U10" s="28">
        <f t="shared" si="3"/>
        <v>0</v>
      </c>
      <c r="V10" s="28">
        <f t="shared" si="3"/>
        <v>0</v>
      </c>
      <c r="W10" s="28">
        <f t="shared" si="3"/>
        <v>0</v>
      </c>
      <c r="X10" s="28">
        <f t="shared" si="3"/>
        <v>0</v>
      </c>
      <c r="Y10" s="28">
        <f t="shared" si="3"/>
        <v>0</v>
      </c>
      <c r="Z10" s="28">
        <f t="shared" si="3"/>
        <v>0</v>
      </c>
      <c r="AA10" s="28">
        <f t="shared" si="3"/>
        <v>0</v>
      </c>
      <c r="AB10" s="28">
        <f t="shared" si="3"/>
        <v>0</v>
      </c>
      <c r="AC10" s="28">
        <f t="shared" si="3"/>
        <v>0</v>
      </c>
      <c r="AD10" s="28">
        <f t="shared" si="3"/>
        <v>0</v>
      </c>
      <c r="AE10" s="28">
        <f t="shared" si="3"/>
        <v>0</v>
      </c>
      <c r="AF10" s="28">
        <f t="shared" si="3"/>
        <v>0</v>
      </c>
      <c r="AG10" s="28">
        <f t="shared" si="3"/>
        <v>0</v>
      </c>
      <c r="AH10" s="28">
        <f t="shared" si="3"/>
        <v>0</v>
      </c>
      <c r="AI10" s="28">
        <f t="shared" si="3"/>
        <v>0</v>
      </c>
      <c r="AJ10" s="28">
        <f t="shared" si="3"/>
        <v>0</v>
      </c>
    </row>
    <row r="11" spans="1:36" x14ac:dyDescent="0.35">
      <c r="A11" s="28" t="s">
        <v>40</v>
      </c>
      <c r="B11" s="28">
        <v>0</v>
      </c>
      <c r="C11" s="28">
        <f t="shared" si="2"/>
        <v>0</v>
      </c>
      <c r="D11" s="28">
        <f t="shared" si="3"/>
        <v>0</v>
      </c>
      <c r="E11" s="28">
        <f t="shared" si="3"/>
        <v>0</v>
      </c>
      <c r="F11" s="28">
        <f t="shared" si="3"/>
        <v>0</v>
      </c>
      <c r="G11" s="28">
        <f t="shared" si="3"/>
        <v>0</v>
      </c>
      <c r="H11" s="28">
        <f t="shared" si="3"/>
        <v>0</v>
      </c>
      <c r="I11" s="28">
        <f t="shared" si="3"/>
        <v>0</v>
      </c>
      <c r="J11" s="28">
        <f t="shared" si="3"/>
        <v>0</v>
      </c>
      <c r="K11" s="28">
        <f t="shared" si="3"/>
        <v>0</v>
      </c>
      <c r="L11" s="28">
        <f t="shared" si="3"/>
        <v>0</v>
      </c>
      <c r="M11" s="28">
        <f t="shared" si="3"/>
        <v>0</v>
      </c>
      <c r="N11" s="28">
        <f t="shared" si="3"/>
        <v>0</v>
      </c>
      <c r="O11" s="28">
        <f t="shared" si="3"/>
        <v>0</v>
      </c>
      <c r="P11" s="28">
        <f t="shared" si="3"/>
        <v>0</v>
      </c>
      <c r="Q11" s="28">
        <f t="shared" si="3"/>
        <v>0</v>
      </c>
      <c r="R11" s="28">
        <f t="shared" si="3"/>
        <v>0</v>
      </c>
      <c r="S11" s="28">
        <f t="shared" si="3"/>
        <v>0</v>
      </c>
      <c r="T11" s="28">
        <f t="shared" si="3"/>
        <v>0</v>
      </c>
      <c r="U11" s="28">
        <f t="shared" si="3"/>
        <v>0</v>
      </c>
      <c r="V11" s="28">
        <f t="shared" si="3"/>
        <v>0</v>
      </c>
      <c r="W11" s="28">
        <f t="shared" si="3"/>
        <v>0</v>
      </c>
      <c r="X11" s="28">
        <f t="shared" si="3"/>
        <v>0</v>
      </c>
      <c r="Y11" s="28">
        <f t="shared" si="3"/>
        <v>0</v>
      </c>
      <c r="Z11" s="28">
        <f t="shared" si="3"/>
        <v>0</v>
      </c>
      <c r="AA11" s="28">
        <f t="shared" si="3"/>
        <v>0</v>
      </c>
      <c r="AB11" s="28">
        <f t="shared" si="3"/>
        <v>0</v>
      </c>
      <c r="AC11" s="28">
        <f t="shared" si="3"/>
        <v>0</v>
      </c>
      <c r="AD11" s="28">
        <f t="shared" si="3"/>
        <v>0</v>
      </c>
      <c r="AE11" s="28">
        <f t="shared" si="3"/>
        <v>0</v>
      </c>
      <c r="AF11" s="28">
        <f t="shared" si="3"/>
        <v>0</v>
      </c>
      <c r="AG11" s="28">
        <f t="shared" si="3"/>
        <v>0</v>
      </c>
      <c r="AH11" s="28">
        <f t="shared" si="3"/>
        <v>0</v>
      </c>
      <c r="AI11" s="28">
        <f t="shared" si="3"/>
        <v>0</v>
      </c>
      <c r="AJ11" s="28">
        <f t="shared" si="3"/>
        <v>0</v>
      </c>
    </row>
    <row r="12" spans="1:36" x14ac:dyDescent="0.35">
      <c r="A12" s="28" t="s">
        <v>132</v>
      </c>
      <c r="B12" s="28">
        <v>0</v>
      </c>
      <c r="C12" s="28">
        <f t="shared" si="2"/>
        <v>0</v>
      </c>
      <c r="D12" s="28">
        <f t="shared" si="3"/>
        <v>0</v>
      </c>
      <c r="E12" s="28">
        <f t="shared" si="3"/>
        <v>0</v>
      </c>
      <c r="F12" s="28">
        <f t="shared" si="3"/>
        <v>0</v>
      </c>
      <c r="G12" s="28">
        <f t="shared" si="3"/>
        <v>0</v>
      </c>
      <c r="H12" s="28">
        <f t="shared" si="3"/>
        <v>0</v>
      </c>
      <c r="I12" s="28">
        <f t="shared" si="3"/>
        <v>0</v>
      </c>
      <c r="J12" s="28">
        <f t="shared" si="3"/>
        <v>0</v>
      </c>
      <c r="K12" s="28">
        <f t="shared" si="3"/>
        <v>0</v>
      </c>
      <c r="L12" s="28">
        <f t="shared" si="3"/>
        <v>0</v>
      </c>
      <c r="M12" s="28">
        <f t="shared" si="3"/>
        <v>0</v>
      </c>
      <c r="N12" s="28">
        <f t="shared" si="3"/>
        <v>0</v>
      </c>
      <c r="O12" s="28">
        <f t="shared" si="3"/>
        <v>0</v>
      </c>
      <c r="P12" s="28">
        <f t="shared" si="3"/>
        <v>0</v>
      </c>
      <c r="Q12" s="28">
        <f t="shared" si="3"/>
        <v>0</v>
      </c>
      <c r="R12" s="28">
        <f t="shared" si="3"/>
        <v>0</v>
      </c>
      <c r="S12" s="28">
        <f t="shared" si="3"/>
        <v>0</v>
      </c>
      <c r="T12" s="28">
        <f t="shared" si="3"/>
        <v>0</v>
      </c>
      <c r="U12" s="28">
        <f t="shared" si="3"/>
        <v>0</v>
      </c>
      <c r="V12" s="28">
        <f t="shared" si="3"/>
        <v>0</v>
      </c>
      <c r="W12" s="28">
        <f t="shared" si="3"/>
        <v>0</v>
      </c>
      <c r="X12" s="28">
        <f t="shared" si="3"/>
        <v>0</v>
      </c>
      <c r="Y12" s="28">
        <f t="shared" si="3"/>
        <v>0</v>
      </c>
      <c r="Z12" s="28">
        <f t="shared" si="3"/>
        <v>0</v>
      </c>
      <c r="AA12" s="28">
        <f t="shared" si="3"/>
        <v>0</v>
      </c>
      <c r="AB12" s="28">
        <f t="shared" si="3"/>
        <v>0</v>
      </c>
      <c r="AC12" s="28">
        <f t="shared" si="3"/>
        <v>0</v>
      </c>
      <c r="AD12" s="28">
        <f t="shared" si="3"/>
        <v>0</v>
      </c>
      <c r="AE12" s="28">
        <f t="shared" si="3"/>
        <v>0</v>
      </c>
      <c r="AF12" s="28">
        <f t="shared" si="3"/>
        <v>0</v>
      </c>
      <c r="AG12" s="28">
        <f t="shared" si="3"/>
        <v>0</v>
      </c>
      <c r="AH12" s="28">
        <f t="shared" si="3"/>
        <v>0</v>
      </c>
      <c r="AI12" s="28">
        <f t="shared" si="3"/>
        <v>0</v>
      </c>
      <c r="AJ12" s="28">
        <f t="shared" si="3"/>
        <v>0</v>
      </c>
    </row>
    <row r="13" spans="1:36" x14ac:dyDescent="0.35">
      <c r="A13" s="28" t="s">
        <v>144</v>
      </c>
      <c r="B13" s="28">
        <v>0</v>
      </c>
      <c r="C13" s="28">
        <f t="shared" si="2"/>
        <v>0</v>
      </c>
      <c r="D13" s="28">
        <f t="shared" si="3"/>
        <v>0</v>
      </c>
      <c r="E13" s="28">
        <f t="shared" si="3"/>
        <v>0</v>
      </c>
      <c r="F13" s="28">
        <f t="shared" si="3"/>
        <v>0</v>
      </c>
      <c r="G13" s="28">
        <f t="shared" si="3"/>
        <v>0</v>
      </c>
      <c r="H13" s="28">
        <f t="shared" si="3"/>
        <v>0</v>
      </c>
      <c r="I13" s="28">
        <f t="shared" si="3"/>
        <v>0</v>
      </c>
      <c r="J13" s="28">
        <f t="shared" si="3"/>
        <v>0</v>
      </c>
      <c r="K13" s="28">
        <f t="shared" si="3"/>
        <v>0</v>
      </c>
      <c r="L13" s="28">
        <f t="shared" si="3"/>
        <v>0</v>
      </c>
      <c r="M13" s="28">
        <f t="shared" si="3"/>
        <v>0</v>
      </c>
      <c r="N13" s="28">
        <f t="shared" si="3"/>
        <v>0</v>
      </c>
      <c r="O13" s="28">
        <f t="shared" si="3"/>
        <v>0</v>
      </c>
      <c r="P13" s="28">
        <f t="shared" si="3"/>
        <v>0</v>
      </c>
      <c r="Q13" s="28">
        <f t="shared" si="3"/>
        <v>0</v>
      </c>
      <c r="R13" s="28">
        <f t="shared" si="3"/>
        <v>0</v>
      </c>
      <c r="S13" s="28">
        <f t="shared" si="3"/>
        <v>0</v>
      </c>
      <c r="T13" s="28">
        <f t="shared" si="3"/>
        <v>0</v>
      </c>
      <c r="U13" s="28">
        <f t="shared" si="3"/>
        <v>0</v>
      </c>
      <c r="V13" s="28">
        <f t="shared" si="3"/>
        <v>0</v>
      </c>
      <c r="W13" s="28">
        <f t="shared" si="3"/>
        <v>0</v>
      </c>
      <c r="X13" s="28">
        <f t="shared" si="3"/>
        <v>0</v>
      </c>
      <c r="Y13" s="28">
        <f t="shared" si="3"/>
        <v>0</v>
      </c>
      <c r="Z13" s="28">
        <f t="shared" si="3"/>
        <v>0</v>
      </c>
      <c r="AA13" s="28">
        <f t="shared" si="3"/>
        <v>0</v>
      </c>
      <c r="AB13" s="28">
        <f t="shared" si="3"/>
        <v>0</v>
      </c>
      <c r="AC13" s="28">
        <f t="shared" si="3"/>
        <v>0</v>
      </c>
      <c r="AD13" s="28">
        <f t="shared" si="3"/>
        <v>0</v>
      </c>
      <c r="AE13" s="28">
        <f t="shared" si="3"/>
        <v>0</v>
      </c>
      <c r="AF13" s="28">
        <f t="shared" si="3"/>
        <v>0</v>
      </c>
      <c r="AG13" s="28">
        <f t="shared" si="3"/>
        <v>0</v>
      </c>
      <c r="AH13" s="28">
        <f t="shared" si="3"/>
        <v>0</v>
      </c>
      <c r="AI13" s="28">
        <f t="shared" si="3"/>
        <v>0</v>
      </c>
      <c r="AJ13" s="28">
        <f t="shared" si="3"/>
        <v>0</v>
      </c>
    </row>
    <row r="14" spans="1:36" x14ac:dyDescent="0.35">
      <c r="A14" s="28" t="s">
        <v>134</v>
      </c>
      <c r="B14" s="28">
        <v>0</v>
      </c>
      <c r="C14" s="28">
        <f t="shared" si="2"/>
        <v>0</v>
      </c>
      <c r="D14" s="28">
        <f t="shared" si="3"/>
        <v>0</v>
      </c>
      <c r="E14" s="28">
        <f t="shared" si="3"/>
        <v>0</v>
      </c>
      <c r="F14" s="28">
        <f t="shared" si="3"/>
        <v>0</v>
      </c>
      <c r="G14" s="28">
        <f t="shared" si="3"/>
        <v>0</v>
      </c>
      <c r="H14" s="28">
        <f t="shared" si="3"/>
        <v>0</v>
      </c>
      <c r="I14" s="28">
        <f t="shared" si="3"/>
        <v>0</v>
      </c>
      <c r="J14" s="28">
        <f t="shared" si="3"/>
        <v>0</v>
      </c>
      <c r="K14" s="28">
        <f t="shared" si="3"/>
        <v>0</v>
      </c>
      <c r="L14" s="28">
        <f t="shared" si="3"/>
        <v>0</v>
      </c>
      <c r="M14" s="28">
        <f t="shared" si="3"/>
        <v>0</v>
      </c>
      <c r="N14" s="28">
        <f t="shared" si="3"/>
        <v>0</v>
      </c>
      <c r="O14" s="28">
        <f t="shared" si="3"/>
        <v>0</v>
      </c>
      <c r="P14" s="28">
        <f t="shared" si="3"/>
        <v>0</v>
      </c>
      <c r="Q14" s="28">
        <f t="shared" si="3"/>
        <v>0</v>
      </c>
      <c r="R14" s="28">
        <f t="shared" si="3"/>
        <v>0</v>
      </c>
      <c r="S14" s="28">
        <f t="shared" si="3"/>
        <v>0</v>
      </c>
      <c r="T14" s="28">
        <f t="shared" si="3"/>
        <v>0</v>
      </c>
      <c r="U14" s="28">
        <f t="shared" si="3"/>
        <v>0</v>
      </c>
      <c r="V14" s="28">
        <f t="shared" si="3"/>
        <v>0</v>
      </c>
      <c r="W14" s="28">
        <f t="shared" si="3"/>
        <v>0</v>
      </c>
      <c r="X14" s="28">
        <f t="shared" si="3"/>
        <v>0</v>
      </c>
      <c r="Y14" s="28">
        <f t="shared" si="3"/>
        <v>0</v>
      </c>
      <c r="Z14" s="28">
        <f t="shared" si="3"/>
        <v>0</v>
      </c>
      <c r="AA14" s="28">
        <f t="shared" si="3"/>
        <v>0</v>
      </c>
      <c r="AB14" s="28">
        <f t="shared" si="3"/>
        <v>0</v>
      </c>
      <c r="AC14" s="28">
        <f t="shared" si="3"/>
        <v>0</v>
      </c>
      <c r="AD14" s="28">
        <f t="shared" si="3"/>
        <v>0</v>
      </c>
      <c r="AE14" s="28">
        <f t="shared" si="3"/>
        <v>0</v>
      </c>
      <c r="AF14" s="28">
        <f t="shared" si="3"/>
        <v>0</v>
      </c>
      <c r="AG14" s="28">
        <f t="shared" si="3"/>
        <v>0</v>
      </c>
      <c r="AH14" s="28">
        <f t="shared" si="3"/>
        <v>0</v>
      </c>
      <c r="AI14" s="28">
        <f t="shared" si="3"/>
        <v>0</v>
      </c>
      <c r="AJ14" s="28">
        <f t="shared" si="3"/>
        <v>0</v>
      </c>
    </row>
    <row r="15" spans="1:36" x14ac:dyDescent="0.35">
      <c r="A15" s="39" t="s">
        <v>145</v>
      </c>
      <c r="B15" s="28">
        <v>0</v>
      </c>
      <c r="C15" s="28">
        <v>0</v>
      </c>
      <c r="D15" s="28">
        <v>0</v>
      </c>
      <c r="E15" s="28">
        <v>0</v>
      </c>
      <c r="F15" s="28">
        <v>0</v>
      </c>
      <c r="G15" s="28">
        <v>0</v>
      </c>
      <c r="H15" s="28">
        <v>0</v>
      </c>
      <c r="I15" s="28">
        <v>0</v>
      </c>
      <c r="J15" s="28">
        <v>0</v>
      </c>
      <c r="K15" s="28">
        <v>0</v>
      </c>
      <c r="L15" s="28">
        <v>0</v>
      </c>
      <c r="M15" s="28">
        <v>0</v>
      </c>
      <c r="N15" s="28">
        <v>0</v>
      </c>
      <c r="O15" s="28">
        <v>0</v>
      </c>
      <c r="P15" s="28">
        <v>0</v>
      </c>
      <c r="Q15" s="28">
        <v>0</v>
      </c>
      <c r="R15" s="28">
        <v>0</v>
      </c>
      <c r="S15" s="28">
        <v>0</v>
      </c>
      <c r="T15" s="28">
        <v>0</v>
      </c>
      <c r="U15" s="28">
        <v>0</v>
      </c>
      <c r="V15" s="28">
        <v>0</v>
      </c>
      <c r="W15" s="28">
        <v>0</v>
      </c>
      <c r="X15" s="28">
        <v>0</v>
      </c>
      <c r="Y15" s="28">
        <v>0</v>
      </c>
      <c r="Z15" s="28">
        <v>0</v>
      </c>
      <c r="AA15" s="28">
        <v>0</v>
      </c>
      <c r="AB15" s="28">
        <v>0</v>
      </c>
      <c r="AC15" s="28">
        <v>0</v>
      </c>
      <c r="AD15" s="28">
        <v>0</v>
      </c>
      <c r="AE15" s="28">
        <v>0</v>
      </c>
      <c r="AF15" s="28">
        <v>0</v>
      </c>
      <c r="AG15" s="28">
        <v>0</v>
      </c>
      <c r="AH15" s="28">
        <v>0</v>
      </c>
      <c r="AI15" s="28">
        <v>0</v>
      </c>
      <c r="AJ15" s="28">
        <v>0</v>
      </c>
    </row>
    <row r="16" spans="1:36" x14ac:dyDescent="0.35">
      <c r="A16" s="39" t="s">
        <v>146</v>
      </c>
      <c r="B16" s="28">
        <v>0</v>
      </c>
      <c r="C16" s="28">
        <v>0</v>
      </c>
      <c r="D16" s="28">
        <v>0</v>
      </c>
      <c r="E16" s="28">
        <v>0</v>
      </c>
      <c r="F16" s="28">
        <v>0</v>
      </c>
      <c r="G16" s="28">
        <v>0</v>
      </c>
      <c r="H16" s="28">
        <v>0</v>
      </c>
      <c r="I16" s="28">
        <v>0</v>
      </c>
      <c r="J16" s="28">
        <v>0</v>
      </c>
      <c r="K16" s="28">
        <v>0</v>
      </c>
      <c r="L16" s="28">
        <v>0</v>
      </c>
      <c r="M16" s="28">
        <v>0</v>
      </c>
      <c r="N16" s="28">
        <v>0</v>
      </c>
      <c r="O16" s="28">
        <v>0</v>
      </c>
      <c r="P16" s="28">
        <v>0</v>
      </c>
      <c r="Q16" s="28">
        <v>0</v>
      </c>
      <c r="R16" s="28">
        <v>0</v>
      </c>
      <c r="S16" s="28">
        <v>0</v>
      </c>
      <c r="T16" s="28">
        <v>0</v>
      </c>
      <c r="U16" s="28">
        <v>0</v>
      </c>
      <c r="V16" s="28">
        <v>0</v>
      </c>
      <c r="W16" s="28">
        <v>0</v>
      </c>
      <c r="X16" s="28">
        <v>0</v>
      </c>
      <c r="Y16" s="28">
        <v>0</v>
      </c>
      <c r="Z16" s="28">
        <v>0</v>
      </c>
      <c r="AA16" s="28">
        <v>0</v>
      </c>
      <c r="AB16" s="28">
        <v>0</v>
      </c>
      <c r="AC16" s="28">
        <v>0</v>
      </c>
      <c r="AD16" s="28">
        <v>0</v>
      </c>
      <c r="AE16" s="28">
        <v>0</v>
      </c>
      <c r="AF16" s="28">
        <v>0</v>
      </c>
      <c r="AG16" s="28">
        <v>0</v>
      </c>
      <c r="AH16" s="28">
        <v>0</v>
      </c>
      <c r="AI16" s="28">
        <v>0</v>
      </c>
      <c r="AJ16" s="28">
        <v>0</v>
      </c>
    </row>
    <row r="17" spans="1:36" x14ac:dyDescent="0.35">
      <c r="A17" s="39" t="s">
        <v>147</v>
      </c>
      <c r="B17" s="28">
        <v>0</v>
      </c>
      <c r="C17" s="28">
        <v>0</v>
      </c>
      <c r="D17" s="28">
        <v>0</v>
      </c>
      <c r="E17" s="28">
        <v>0</v>
      </c>
      <c r="F17" s="28">
        <v>0</v>
      </c>
      <c r="G17" s="28">
        <v>0</v>
      </c>
      <c r="H17" s="28">
        <v>0</v>
      </c>
      <c r="I17" s="28">
        <v>0</v>
      </c>
      <c r="J17" s="28">
        <v>0</v>
      </c>
      <c r="K17" s="28">
        <v>0</v>
      </c>
      <c r="L17" s="28">
        <v>0</v>
      </c>
      <c r="M17" s="28">
        <v>0</v>
      </c>
      <c r="N17" s="28">
        <v>0</v>
      </c>
      <c r="O17" s="28">
        <v>0</v>
      </c>
      <c r="P17" s="28">
        <v>0</v>
      </c>
      <c r="Q17" s="28">
        <v>0</v>
      </c>
      <c r="R17" s="28">
        <v>0</v>
      </c>
      <c r="S17" s="28">
        <v>0</v>
      </c>
      <c r="T17" s="28">
        <v>0</v>
      </c>
      <c r="U17" s="28">
        <v>0</v>
      </c>
      <c r="V17" s="28">
        <v>0</v>
      </c>
      <c r="W17" s="28">
        <v>0</v>
      </c>
      <c r="X17" s="28">
        <v>0</v>
      </c>
      <c r="Y17" s="28">
        <v>0</v>
      </c>
      <c r="Z17" s="28">
        <v>0</v>
      </c>
      <c r="AA17" s="28">
        <v>0</v>
      </c>
      <c r="AB17" s="28">
        <v>0</v>
      </c>
      <c r="AC17" s="28">
        <v>0</v>
      </c>
      <c r="AD17" s="28">
        <v>0</v>
      </c>
      <c r="AE17" s="28">
        <v>0</v>
      </c>
      <c r="AF17" s="28">
        <v>0</v>
      </c>
      <c r="AG17" s="28">
        <v>0</v>
      </c>
      <c r="AH17" s="28">
        <v>0</v>
      </c>
      <c r="AI17" s="28">
        <v>0</v>
      </c>
      <c r="AJ17" s="28">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499984740745262"/>
  </sheetPr>
  <dimension ref="A1:AJ17"/>
  <sheetViews>
    <sheetView workbookViewId="0">
      <selection activeCell="A17" sqref="A17"/>
    </sheetView>
  </sheetViews>
  <sheetFormatPr defaultColWidth="8.81640625" defaultRowHeight="14.5" x14ac:dyDescent="0.35"/>
  <cols>
    <col min="1" max="1" width="20.81640625" style="27" bestFit="1" customWidth="1"/>
    <col min="2" max="4" width="9.1796875" style="27" customWidth="1"/>
    <col min="5" max="5" width="9" style="27" bestFit="1" customWidth="1"/>
    <col min="6" max="6" width="9.1796875" style="27" bestFit="1" customWidth="1"/>
    <col min="7" max="7" width="9" style="27" bestFit="1" customWidth="1"/>
    <col min="8" max="8" width="9.1796875" style="27" bestFit="1" customWidth="1"/>
    <col min="9" max="9" width="9" style="27" bestFit="1" customWidth="1"/>
    <col min="10" max="10" width="9.1796875" style="27" bestFit="1" customWidth="1"/>
    <col min="11" max="11" width="9" style="27" bestFit="1" customWidth="1"/>
    <col min="12" max="12" width="9.1796875" style="27" bestFit="1" customWidth="1"/>
    <col min="13" max="13" width="9" style="27" bestFit="1" customWidth="1"/>
    <col min="14" max="14" width="9.1796875" style="27" bestFit="1" customWidth="1"/>
    <col min="15" max="15" width="9" style="27" bestFit="1" customWidth="1"/>
    <col min="16" max="16" width="9.1796875" style="27" bestFit="1" customWidth="1"/>
    <col min="17" max="17" width="9" style="27" bestFit="1" customWidth="1"/>
    <col min="18" max="18" width="9.1796875" style="27" bestFit="1" customWidth="1"/>
    <col min="19" max="19" width="9" style="27" bestFit="1" customWidth="1"/>
    <col min="20" max="20" width="9.1796875" style="27" bestFit="1" customWidth="1"/>
    <col min="21" max="21" width="9" style="27" bestFit="1" customWidth="1"/>
    <col min="22" max="22" width="9.1796875" style="27" bestFit="1" customWidth="1"/>
    <col min="23" max="23" width="9" style="27" bestFit="1" customWidth="1"/>
    <col min="24" max="24" width="9.1796875" style="27" bestFit="1" customWidth="1"/>
    <col min="25" max="25" width="9" style="27" bestFit="1" customWidth="1"/>
    <col min="26" max="26" width="9.1796875" style="27" bestFit="1" customWidth="1"/>
    <col min="27" max="27" width="9" style="27" bestFit="1" customWidth="1"/>
    <col min="28" max="28" width="9.1796875" style="27" bestFit="1" customWidth="1"/>
    <col min="29" max="29" width="9" style="27" bestFit="1" customWidth="1"/>
    <col min="30" max="30" width="9.1796875" style="27" bestFit="1" customWidth="1"/>
    <col min="31" max="31" width="9" style="27" bestFit="1" customWidth="1"/>
    <col min="32" max="32" width="9.1796875" style="27" bestFit="1" customWidth="1"/>
    <col min="33" max="33" width="9" style="27" bestFit="1" customWidth="1"/>
    <col min="34" max="34" width="9.1796875" style="27" bestFit="1" customWidth="1"/>
    <col min="35" max="35" width="9" style="27" bestFit="1" customWidth="1"/>
    <col min="36" max="36" width="9.1796875" style="27" bestFit="1" customWidth="1"/>
    <col min="37" max="16384" width="8.81640625" style="27"/>
  </cols>
  <sheetData>
    <row r="1" spans="1:36" s="28" customFormat="1" x14ac:dyDescent="0.35">
      <c r="B1" s="28">
        <f>About!B24</f>
        <v>2019</v>
      </c>
      <c r="C1" s="29">
        <f>B1+1</f>
        <v>2020</v>
      </c>
      <c r="D1" s="29">
        <f t="shared" ref="D1:AJ1" si="0">C1+1</f>
        <v>2021</v>
      </c>
      <c r="E1" s="29">
        <f t="shared" si="0"/>
        <v>2022</v>
      </c>
      <c r="F1" s="29">
        <f t="shared" si="0"/>
        <v>2023</v>
      </c>
      <c r="G1" s="29">
        <f t="shared" si="0"/>
        <v>2024</v>
      </c>
      <c r="H1" s="29">
        <f t="shared" si="0"/>
        <v>2025</v>
      </c>
      <c r="I1" s="29">
        <f t="shared" si="0"/>
        <v>2026</v>
      </c>
      <c r="J1" s="29">
        <f t="shared" si="0"/>
        <v>2027</v>
      </c>
      <c r="K1" s="29">
        <f t="shared" si="0"/>
        <v>2028</v>
      </c>
      <c r="L1" s="29">
        <f t="shared" si="0"/>
        <v>2029</v>
      </c>
      <c r="M1" s="29">
        <f t="shared" si="0"/>
        <v>2030</v>
      </c>
      <c r="N1" s="29">
        <f t="shared" si="0"/>
        <v>2031</v>
      </c>
      <c r="O1" s="29">
        <f t="shared" si="0"/>
        <v>2032</v>
      </c>
      <c r="P1" s="29">
        <f t="shared" si="0"/>
        <v>2033</v>
      </c>
      <c r="Q1" s="29">
        <f t="shared" si="0"/>
        <v>2034</v>
      </c>
      <c r="R1" s="29">
        <f t="shared" si="0"/>
        <v>2035</v>
      </c>
      <c r="S1" s="29">
        <f t="shared" si="0"/>
        <v>2036</v>
      </c>
      <c r="T1" s="29">
        <f t="shared" si="0"/>
        <v>2037</v>
      </c>
      <c r="U1" s="29">
        <f t="shared" si="0"/>
        <v>2038</v>
      </c>
      <c r="V1" s="29">
        <f t="shared" si="0"/>
        <v>2039</v>
      </c>
      <c r="W1" s="29">
        <f t="shared" si="0"/>
        <v>2040</v>
      </c>
      <c r="X1" s="29">
        <f t="shared" si="0"/>
        <v>2041</v>
      </c>
      <c r="Y1" s="29">
        <f t="shared" si="0"/>
        <v>2042</v>
      </c>
      <c r="Z1" s="29">
        <f t="shared" si="0"/>
        <v>2043</v>
      </c>
      <c r="AA1" s="29">
        <f t="shared" si="0"/>
        <v>2044</v>
      </c>
      <c r="AB1" s="29">
        <f t="shared" si="0"/>
        <v>2045</v>
      </c>
      <c r="AC1" s="29">
        <f t="shared" si="0"/>
        <v>2046</v>
      </c>
      <c r="AD1" s="29">
        <f t="shared" si="0"/>
        <v>2047</v>
      </c>
      <c r="AE1" s="29">
        <f t="shared" si="0"/>
        <v>2048</v>
      </c>
      <c r="AF1" s="29">
        <f t="shared" si="0"/>
        <v>2049</v>
      </c>
      <c r="AG1" s="29">
        <f t="shared" si="0"/>
        <v>2050</v>
      </c>
      <c r="AH1" s="29">
        <f t="shared" si="0"/>
        <v>2051</v>
      </c>
      <c r="AI1" s="29">
        <f t="shared" si="0"/>
        <v>2052</v>
      </c>
      <c r="AJ1" s="29">
        <f t="shared" si="0"/>
        <v>2053</v>
      </c>
    </row>
    <row r="2" spans="1:36" x14ac:dyDescent="0.35">
      <c r="A2" s="28" t="str">
        <f>'Pre-ret calculations 2021'!B3</f>
        <v>hard coal</v>
      </c>
      <c r="B2" s="28">
        <f>'BECF-pre-ret'!B2*About!B$36</f>
        <v>0.70400000000000007</v>
      </c>
      <c r="C2" s="28">
        <f>B2</f>
        <v>0.70400000000000007</v>
      </c>
      <c r="D2" s="28">
        <f t="shared" ref="D2:AJ10" si="1">C2</f>
        <v>0.70400000000000007</v>
      </c>
      <c r="E2" s="28">
        <f t="shared" si="1"/>
        <v>0.70400000000000007</v>
      </c>
      <c r="F2" s="28">
        <f t="shared" si="1"/>
        <v>0.70400000000000007</v>
      </c>
      <c r="G2" s="28">
        <f t="shared" si="1"/>
        <v>0.70400000000000007</v>
      </c>
      <c r="H2" s="28">
        <f t="shared" si="1"/>
        <v>0.70400000000000007</v>
      </c>
      <c r="I2" s="28">
        <f t="shared" si="1"/>
        <v>0.70400000000000007</v>
      </c>
      <c r="J2" s="28">
        <f t="shared" si="1"/>
        <v>0.70400000000000007</v>
      </c>
      <c r="K2" s="28">
        <f t="shared" si="1"/>
        <v>0.70400000000000007</v>
      </c>
      <c r="L2" s="28">
        <f t="shared" si="1"/>
        <v>0.70400000000000007</v>
      </c>
      <c r="M2" s="28">
        <f t="shared" si="1"/>
        <v>0.70400000000000007</v>
      </c>
      <c r="N2" s="28">
        <f t="shared" si="1"/>
        <v>0.70400000000000007</v>
      </c>
      <c r="O2" s="28">
        <f t="shared" si="1"/>
        <v>0.70400000000000007</v>
      </c>
      <c r="P2" s="28">
        <f t="shared" si="1"/>
        <v>0.70400000000000007</v>
      </c>
      <c r="Q2" s="28">
        <f t="shared" si="1"/>
        <v>0.70400000000000007</v>
      </c>
      <c r="R2" s="28">
        <f t="shared" si="1"/>
        <v>0.70400000000000007</v>
      </c>
      <c r="S2" s="28">
        <f t="shared" si="1"/>
        <v>0.70400000000000007</v>
      </c>
      <c r="T2" s="28">
        <f t="shared" si="1"/>
        <v>0.70400000000000007</v>
      </c>
      <c r="U2" s="28">
        <f t="shared" si="1"/>
        <v>0.70400000000000007</v>
      </c>
      <c r="V2" s="28">
        <f t="shared" si="1"/>
        <v>0.70400000000000007</v>
      </c>
      <c r="W2" s="28">
        <f t="shared" si="1"/>
        <v>0.70400000000000007</v>
      </c>
      <c r="X2" s="28">
        <f t="shared" si="1"/>
        <v>0.70400000000000007</v>
      </c>
      <c r="Y2" s="28">
        <f t="shared" si="1"/>
        <v>0.70400000000000007</v>
      </c>
      <c r="Z2" s="28">
        <f t="shared" si="1"/>
        <v>0.70400000000000007</v>
      </c>
      <c r="AA2" s="28">
        <f t="shared" si="1"/>
        <v>0.70400000000000007</v>
      </c>
      <c r="AB2" s="28">
        <f t="shared" si="1"/>
        <v>0.70400000000000007</v>
      </c>
      <c r="AC2" s="28">
        <f t="shared" si="1"/>
        <v>0.70400000000000007</v>
      </c>
      <c r="AD2" s="28">
        <f t="shared" si="1"/>
        <v>0.70400000000000007</v>
      </c>
      <c r="AE2" s="28">
        <f t="shared" si="1"/>
        <v>0.70400000000000007</v>
      </c>
      <c r="AF2" s="28">
        <f t="shared" si="1"/>
        <v>0.70400000000000007</v>
      </c>
      <c r="AG2" s="28">
        <f t="shared" si="1"/>
        <v>0.70400000000000007</v>
      </c>
      <c r="AH2" s="28">
        <f t="shared" si="1"/>
        <v>0.70400000000000007</v>
      </c>
      <c r="AI2" s="28">
        <f t="shared" si="1"/>
        <v>0.70400000000000007</v>
      </c>
      <c r="AJ2" s="28">
        <f t="shared" si="1"/>
        <v>0.70400000000000007</v>
      </c>
    </row>
    <row r="3" spans="1:36" x14ac:dyDescent="0.35">
      <c r="A3" s="28" t="str">
        <f>'Pre-ret calculations 2021'!B4</f>
        <v>natural gas nonpeaker</v>
      </c>
      <c r="B3" s="28">
        <f>'BECF-pre-ret'!B3*About!B$36</f>
        <v>0.14916000000000004</v>
      </c>
      <c r="C3" s="28">
        <f t="shared" ref="C3:R17" si="2">B3</f>
        <v>0.14916000000000004</v>
      </c>
      <c r="D3" s="28">
        <f t="shared" si="2"/>
        <v>0.14916000000000004</v>
      </c>
      <c r="E3" s="28">
        <f t="shared" si="2"/>
        <v>0.14916000000000004</v>
      </c>
      <c r="F3" s="28">
        <f t="shared" si="2"/>
        <v>0.14916000000000004</v>
      </c>
      <c r="G3" s="28">
        <f t="shared" si="2"/>
        <v>0.14916000000000004</v>
      </c>
      <c r="H3" s="28">
        <f t="shared" si="2"/>
        <v>0.14916000000000004</v>
      </c>
      <c r="I3" s="28">
        <f t="shared" si="2"/>
        <v>0.14916000000000004</v>
      </c>
      <c r="J3" s="28">
        <f t="shared" si="2"/>
        <v>0.14916000000000004</v>
      </c>
      <c r="K3" s="28">
        <f t="shared" si="2"/>
        <v>0.14916000000000004</v>
      </c>
      <c r="L3" s="28">
        <f t="shared" si="2"/>
        <v>0.14916000000000004</v>
      </c>
      <c r="M3" s="28">
        <f t="shared" si="2"/>
        <v>0.14916000000000004</v>
      </c>
      <c r="N3" s="28">
        <f t="shared" si="2"/>
        <v>0.14916000000000004</v>
      </c>
      <c r="O3" s="28">
        <f t="shared" si="2"/>
        <v>0.14916000000000004</v>
      </c>
      <c r="P3" s="28">
        <f t="shared" si="2"/>
        <v>0.14916000000000004</v>
      </c>
      <c r="Q3" s="28">
        <f t="shared" si="2"/>
        <v>0.14916000000000004</v>
      </c>
      <c r="R3" s="28">
        <f t="shared" si="2"/>
        <v>0.14916000000000004</v>
      </c>
      <c r="S3" s="28">
        <f t="shared" si="1"/>
        <v>0.14916000000000004</v>
      </c>
      <c r="T3" s="28">
        <f t="shared" si="1"/>
        <v>0.14916000000000004</v>
      </c>
      <c r="U3" s="28">
        <f t="shared" si="1"/>
        <v>0.14916000000000004</v>
      </c>
      <c r="V3" s="28">
        <f t="shared" si="1"/>
        <v>0.14916000000000004</v>
      </c>
      <c r="W3" s="28">
        <f t="shared" si="1"/>
        <v>0.14916000000000004</v>
      </c>
      <c r="X3" s="28">
        <f t="shared" si="1"/>
        <v>0.14916000000000004</v>
      </c>
      <c r="Y3" s="28">
        <f t="shared" si="1"/>
        <v>0.14916000000000004</v>
      </c>
      <c r="Z3" s="28">
        <f t="shared" si="1"/>
        <v>0.14916000000000004</v>
      </c>
      <c r="AA3" s="28">
        <f t="shared" si="1"/>
        <v>0.14916000000000004</v>
      </c>
      <c r="AB3" s="28">
        <f t="shared" si="1"/>
        <v>0.14916000000000004</v>
      </c>
      <c r="AC3" s="28">
        <f t="shared" si="1"/>
        <v>0.14916000000000004</v>
      </c>
      <c r="AD3" s="28">
        <f t="shared" si="1"/>
        <v>0.14916000000000004</v>
      </c>
      <c r="AE3" s="28">
        <f t="shared" si="1"/>
        <v>0.14916000000000004</v>
      </c>
      <c r="AF3" s="28">
        <f t="shared" si="1"/>
        <v>0.14916000000000004</v>
      </c>
      <c r="AG3" s="28">
        <f t="shared" si="1"/>
        <v>0.14916000000000004</v>
      </c>
      <c r="AH3" s="28">
        <f t="shared" si="1"/>
        <v>0.14916000000000004</v>
      </c>
      <c r="AI3" s="28">
        <f t="shared" si="1"/>
        <v>0.14916000000000004</v>
      </c>
      <c r="AJ3" s="28">
        <f t="shared" si="1"/>
        <v>0.14916000000000004</v>
      </c>
    </row>
    <row r="4" spans="1:36" x14ac:dyDescent="0.35">
      <c r="A4" s="28" t="str">
        <f>'Pre-ret calculations 2021'!B5</f>
        <v>nuclear</v>
      </c>
      <c r="B4" s="28">
        <f>'BECF-pre-ret'!B4*About!B43</f>
        <v>0.79600000000000004</v>
      </c>
      <c r="C4" s="28">
        <f t="shared" si="2"/>
        <v>0.79600000000000004</v>
      </c>
      <c r="D4" s="28">
        <f t="shared" si="1"/>
        <v>0.79600000000000004</v>
      </c>
      <c r="E4" s="28">
        <f t="shared" si="1"/>
        <v>0.79600000000000004</v>
      </c>
      <c r="F4" s="28">
        <f t="shared" si="1"/>
        <v>0.79600000000000004</v>
      </c>
      <c r="G4" s="28">
        <f t="shared" si="1"/>
        <v>0.79600000000000004</v>
      </c>
      <c r="H4" s="28">
        <f t="shared" si="1"/>
        <v>0.79600000000000004</v>
      </c>
      <c r="I4" s="28">
        <f t="shared" si="1"/>
        <v>0.79600000000000004</v>
      </c>
      <c r="J4" s="28">
        <f t="shared" si="1"/>
        <v>0.79600000000000004</v>
      </c>
      <c r="K4" s="28">
        <f t="shared" si="1"/>
        <v>0.79600000000000004</v>
      </c>
      <c r="L4" s="28">
        <f t="shared" si="1"/>
        <v>0.79600000000000004</v>
      </c>
      <c r="M4" s="28">
        <f t="shared" si="1"/>
        <v>0.79600000000000004</v>
      </c>
      <c r="N4" s="28">
        <f t="shared" si="1"/>
        <v>0.79600000000000004</v>
      </c>
      <c r="O4" s="28">
        <f t="shared" si="1"/>
        <v>0.79600000000000004</v>
      </c>
      <c r="P4" s="28">
        <f t="shared" si="1"/>
        <v>0.79600000000000004</v>
      </c>
      <c r="Q4" s="28">
        <f t="shared" si="1"/>
        <v>0.79600000000000004</v>
      </c>
      <c r="R4" s="28">
        <f t="shared" si="1"/>
        <v>0.79600000000000004</v>
      </c>
      <c r="S4" s="28">
        <f t="shared" si="1"/>
        <v>0.79600000000000004</v>
      </c>
      <c r="T4" s="28">
        <f t="shared" si="1"/>
        <v>0.79600000000000004</v>
      </c>
      <c r="U4" s="28">
        <f t="shared" si="1"/>
        <v>0.79600000000000004</v>
      </c>
      <c r="V4" s="28">
        <f t="shared" si="1"/>
        <v>0.79600000000000004</v>
      </c>
      <c r="W4" s="28">
        <f t="shared" si="1"/>
        <v>0.79600000000000004</v>
      </c>
      <c r="X4" s="28">
        <f t="shared" si="1"/>
        <v>0.79600000000000004</v>
      </c>
      <c r="Y4" s="28">
        <f t="shared" si="1"/>
        <v>0.79600000000000004</v>
      </c>
      <c r="Z4" s="28">
        <f t="shared" si="1"/>
        <v>0.79600000000000004</v>
      </c>
      <c r="AA4" s="28">
        <f t="shared" si="1"/>
        <v>0.79600000000000004</v>
      </c>
      <c r="AB4" s="28">
        <f t="shared" si="1"/>
        <v>0.79600000000000004</v>
      </c>
      <c r="AC4" s="28">
        <f t="shared" si="1"/>
        <v>0.79600000000000004</v>
      </c>
      <c r="AD4" s="28">
        <f t="shared" si="1"/>
        <v>0.79600000000000004</v>
      </c>
      <c r="AE4" s="28">
        <f t="shared" si="1"/>
        <v>0.79600000000000004</v>
      </c>
      <c r="AF4" s="28">
        <f t="shared" si="1"/>
        <v>0.79600000000000004</v>
      </c>
      <c r="AG4" s="28">
        <f t="shared" si="1"/>
        <v>0.79600000000000004</v>
      </c>
      <c r="AH4" s="28">
        <f t="shared" si="1"/>
        <v>0.79600000000000004</v>
      </c>
      <c r="AI4" s="28">
        <f t="shared" si="1"/>
        <v>0.79600000000000004</v>
      </c>
      <c r="AJ4" s="28">
        <f t="shared" si="1"/>
        <v>0.79600000000000004</v>
      </c>
    </row>
    <row r="5" spans="1:36" x14ac:dyDescent="0.35">
      <c r="A5" s="28" t="str">
        <f>'Pre-ret calculations 2021'!B6</f>
        <v>hydro</v>
      </c>
      <c r="B5" s="28">
        <f>'BECF-pre-ret'!B5*About!B$36</f>
        <v>0.59290000000000009</v>
      </c>
      <c r="C5" s="28">
        <f t="shared" si="2"/>
        <v>0.59290000000000009</v>
      </c>
      <c r="D5" s="28">
        <f t="shared" si="1"/>
        <v>0.59290000000000009</v>
      </c>
      <c r="E5" s="28">
        <f t="shared" si="1"/>
        <v>0.59290000000000009</v>
      </c>
      <c r="F5" s="28">
        <f t="shared" si="1"/>
        <v>0.59290000000000009</v>
      </c>
      <c r="G5" s="28">
        <f t="shared" si="1"/>
        <v>0.59290000000000009</v>
      </c>
      <c r="H5" s="28">
        <f t="shared" si="1"/>
        <v>0.59290000000000009</v>
      </c>
      <c r="I5" s="28">
        <f t="shared" si="1"/>
        <v>0.59290000000000009</v>
      </c>
      <c r="J5" s="28">
        <f t="shared" si="1"/>
        <v>0.59290000000000009</v>
      </c>
      <c r="K5" s="28">
        <f t="shared" si="1"/>
        <v>0.59290000000000009</v>
      </c>
      <c r="L5" s="28">
        <f t="shared" si="1"/>
        <v>0.59290000000000009</v>
      </c>
      <c r="M5" s="28">
        <f t="shared" si="1"/>
        <v>0.59290000000000009</v>
      </c>
      <c r="N5" s="28">
        <f t="shared" si="1"/>
        <v>0.59290000000000009</v>
      </c>
      <c r="O5" s="28">
        <f t="shared" si="1"/>
        <v>0.59290000000000009</v>
      </c>
      <c r="P5" s="28">
        <f t="shared" si="1"/>
        <v>0.59290000000000009</v>
      </c>
      <c r="Q5" s="28">
        <f t="shared" si="1"/>
        <v>0.59290000000000009</v>
      </c>
      <c r="R5" s="28">
        <f t="shared" si="1"/>
        <v>0.59290000000000009</v>
      </c>
      <c r="S5" s="28">
        <f t="shared" si="1"/>
        <v>0.59290000000000009</v>
      </c>
      <c r="T5" s="28">
        <f t="shared" si="1"/>
        <v>0.59290000000000009</v>
      </c>
      <c r="U5" s="28">
        <f t="shared" si="1"/>
        <v>0.59290000000000009</v>
      </c>
      <c r="V5" s="28">
        <f t="shared" si="1"/>
        <v>0.59290000000000009</v>
      </c>
      <c r="W5" s="28">
        <f t="shared" si="1"/>
        <v>0.59290000000000009</v>
      </c>
      <c r="X5" s="28">
        <f t="shared" si="1"/>
        <v>0.59290000000000009</v>
      </c>
      <c r="Y5" s="28">
        <f t="shared" si="1"/>
        <v>0.59290000000000009</v>
      </c>
      <c r="Z5" s="28">
        <f t="shared" si="1"/>
        <v>0.59290000000000009</v>
      </c>
      <c r="AA5" s="28">
        <f t="shared" si="1"/>
        <v>0.59290000000000009</v>
      </c>
      <c r="AB5" s="28">
        <f t="shared" si="1"/>
        <v>0.59290000000000009</v>
      </c>
      <c r="AC5" s="28">
        <f t="shared" si="1"/>
        <v>0.59290000000000009</v>
      </c>
      <c r="AD5" s="28">
        <f t="shared" si="1"/>
        <v>0.59290000000000009</v>
      </c>
      <c r="AE5" s="28">
        <f t="shared" si="1"/>
        <v>0.59290000000000009</v>
      </c>
      <c r="AF5" s="28">
        <f t="shared" si="1"/>
        <v>0.59290000000000009</v>
      </c>
      <c r="AG5" s="28">
        <f t="shared" si="1"/>
        <v>0.59290000000000009</v>
      </c>
      <c r="AH5" s="28">
        <f t="shared" si="1"/>
        <v>0.59290000000000009</v>
      </c>
      <c r="AI5" s="28">
        <f t="shared" si="1"/>
        <v>0.59290000000000009</v>
      </c>
      <c r="AJ5" s="28">
        <f t="shared" si="1"/>
        <v>0.59290000000000009</v>
      </c>
    </row>
    <row r="6" spans="1:36" x14ac:dyDescent="0.35">
      <c r="A6" s="28" t="str">
        <f>'Pre-ret calculations 2021'!B7</f>
        <v>onshore wind</v>
      </c>
      <c r="B6" s="28">
        <f>LCOE!D7</f>
        <v>0.46500000000000002</v>
      </c>
      <c r="C6" s="28">
        <f t="shared" si="2"/>
        <v>0.46500000000000002</v>
      </c>
      <c r="D6" s="28">
        <f t="shared" si="1"/>
        <v>0.46500000000000002</v>
      </c>
      <c r="E6" s="28">
        <f t="shared" si="1"/>
        <v>0.46500000000000002</v>
      </c>
      <c r="F6" s="28">
        <f t="shared" si="1"/>
        <v>0.46500000000000002</v>
      </c>
      <c r="G6" s="28">
        <f t="shared" si="1"/>
        <v>0.46500000000000002</v>
      </c>
      <c r="H6" s="28">
        <f t="shared" si="1"/>
        <v>0.46500000000000002</v>
      </c>
      <c r="I6" s="28">
        <f t="shared" si="1"/>
        <v>0.46500000000000002</v>
      </c>
      <c r="J6" s="28">
        <f t="shared" si="1"/>
        <v>0.46500000000000002</v>
      </c>
      <c r="K6" s="28">
        <f t="shared" si="1"/>
        <v>0.46500000000000002</v>
      </c>
      <c r="L6" s="28">
        <f t="shared" si="1"/>
        <v>0.46500000000000002</v>
      </c>
      <c r="M6" s="28">
        <f t="shared" si="1"/>
        <v>0.46500000000000002</v>
      </c>
      <c r="N6" s="28">
        <f t="shared" si="1"/>
        <v>0.46500000000000002</v>
      </c>
      <c r="O6" s="28">
        <f t="shared" si="1"/>
        <v>0.46500000000000002</v>
      </c>
      <c r="P6" s="28">
        <f t="shared" si="1"/>
        <v>0.46500000000000002</v>
      </c>
      <c r="Q6" s="28">
        <f t="shared" si="1"/>
        <v>0.46500000000000002</v>
      </c>
      <c r="R6" s="28">
        <f t="shared" si="1"/>
        <v>0.46500000000000002</v>
      </c>
      <c r="S6" s="28">
        <f t="shared" si="1"/>
        <v>0.46500000000000002</v>
      </c>
      <c r="T6" s="28">
        <f t="shared" si="1"/>
        <v>0.46500000000000002</v>
      </c>
      <c r="U6" s="28">
        <f t="shared" si="1"/>
        <v>0.46500000000000002</v>
      </c>
      <c r="V6" s="28">
        <f t="shared" si="1"/>
        <v>0.46500000000000002</v>
      </c>
      <c r="W6" s="28">
        <f t="shared" si="1"/>
        <v>0.46500000000000002</v>
      </c>
      <c r="X6" s="28">
        <f t="shared" si="1"/>
        <v>0.46500000000000002</v>
      </c>
      <c r="Y6" s="28">
        <f t="shared" si="1"/>
        <v>0.46500000000000002</v>
      </c>
      <c r="Z6" s="28">
        <f t="shared" si="1"/>
        <v>0.46500000000000002</v>
      </c>
      <c r="AA6" s="28">
        <f t="shared" si="1"/>
        <v>0.46500000000000002</v>
      </c>
      <c r="AB6" s="28">
        <f t="shared" si="1"/>
        <v>0.46500000000000002</v>
      </c>
      <c r="AC6" s="28">
        <f t="shared" si="1"/>
        <v>0.46500000000000002</v>
      </c>
      <c r="AD6" s="28">
        <f t="shared" si="1"/>
        <v>0.46500000000000002</v>
      </c>
      <c r="AE6" s="28">
        <f t="shared" si="1"/>
        <v>0.46500000000000002</v>
      </c>
      <c r="AF6" s="28">
        <f t="shared" si="1"/>
        <v>0.46500000000000002</v>
      </c>
      <c r="AG6" s="28">
        <f t="shared" si="1"/>
        <v>0.46500000000000002</v>
      </c>
      <c r="AH6" s="28">
        <f t="shared" si="1"/>
        <v>0.46500000000000002</v>
      </c>
      <c r="AI6" s="28">
        <f t="shared" si="1"/>
        <v>0.46500000000000002</v>
      </c>
      <c r="AJ6" s="28">
        <f t="shared" si="1"/>
        <v>0.46500000000000002</v>
      </c>
    </row>
    <row r="7" spans="1:36" x14ac:dyDescent="0.35">
      <c r="A7" s="28" t="str">
        <f>'Pre-ret calculations 2021'!B8</f>
        <v>solar PV</v>
      </c>
      <c r="B7" s="28">
        <f>LCOE!D8</f>
        <v>0.28499999999999998</v>
      </c>
      <c r="C7" s="28">
        <f t="shared" si="2"/>
        <v>0.28499999999999998</v>
      </c>
      <c r="D7" s="28">
        <f t="shared" si="1"/>
        <v>0.28499999999999998</v>
      </c>
      <c r="E7" s="28">
        <f t="shared" si="1"/>
        <v>0.28499999999999998</v>
      </c>
      <c r="F7" s="28">
        <f t="shared" si="1"/>
        <v>0.28499999999999998</v>
      </c>
      <c r="G7" s="28">
        <f t="shared" si="1"/>
        <v>0.28499999999999998</v>
      </c>
      <c r="H7" s="28">
        <f t="shared" si="1"/>
        <v>0.28499999999999998</v>
      </c>
      <c r="I7" s="28">
        <f t="shared" si="1"/>
        <v>0.28499999999999998</v>
      </c>
      <c r="J7" s="28">
        <f t="shared" si="1"/>
        <v>0.28499999999999998</v>
      </c>
      <c r="K7" s="28">
        <f t="shared" si="1"/>
        <v>0.28499999999999998</v>
      </c>
      <c r="L7" s="28">
        <f t="shared" si="1"/>
        <v>0.28499999999999998</v>
      </c>
      <c r="M7" s="28">
        <f t="shared" si="1"/>
        <v>0.28499999999999998</v>
      </c>
      <c r="N7" s="28">
        <f t="shared" si="1"/>
        <v>0.28499999999999998</v>
      </c>
      <c r="O7" s="28">
        <f t="shared" si="1"/>
        <v>0.28499999999999998</v>
      </c>
      <c r="P7" s="28">
        <f t="shared" si="1"/>
        <v>0.28499999999999998</v>
      </c>
      <c r="Q7" s="28">
        <f t="shared" si="1"/>
        <v>0.28499999999999998</v>
      </c>
      <c r="R7" s="28">
        <f t="shared" si="1"/>
        <v>0.28499999999999998</v>
      </c>
      <c r="S7" s="28">
        <f t="shared" si="1"/>
        <v>0.28499999999999998</v>
      </c>
      <c r="T7" s="28">
        <f t="shared" si="1"/>
        <v>0.28499999999999998</v>
      </c>
      <c r="U7" s="28">
        <f t="shared" si="1"/>
        <v>0.28499999999999998</v>
      </c>
      <c r="V7" s="28">
        <f t="shared" si="1"/>
        <v>0.28499999999999998</v>
      </c>
      <c r="W7" s="28">
        <f t="shared" si="1"/>
        <v>0.28499999999999998</v>
      </c>
      <c r="X7" s="28">
        <f t="shared" si="1"/>
        <v>0.28499999999999998</v>
      </c>
      <c r="Y7" s="28">
        <f t="shared" si="1"/>
        <v>0.28499999999999998</v>
      </c>
      <c r="Z7" s="28">
        <f t="shared" si="1"/>
        <v>0.28499999999999998</v>
      </c>
      <c r="AA7" s="28">
        <f t="shared" si="1"/>
        <v>0.28499999999999998</v>
      </c>
      <c r="AB7" s="28">
        <f t="shared" si="1"/>
        <v>0.28499999999999998</v>
      </c>
      <c r="AC7" s="28">
        <f t="shared" si="1"/>
        <v>0.28499999999999998</v>
      </c>
      <c r="AD7" s="28">
        <f t="shared" si="1"/>
        <v>0.28499999999999998</v>
      </c>
      <c r="AE7" s="28">
        <f t="shared" si="1"/>
        <v>0.28499999999999998</v>
      </c>
      <c r="AF7" s="28">
        <f t="shared" si="1"/>
        <v>0.28499999999999998</v>
      </c>
      <c r="AG7" s="28">
        <f t="shared" si="1"/>
        <v>0.28499999999999998</v>
      </c>
      <c r="AH7" s="28">
        <f t="shared" si="1"/>
        <v>0.28499999999999998</v>
      </c>
      <c r="AI7" s="28">
        <f t="shared" si="1"/>
        <v>0.28499999999999998</v>
      </c>
      <c r="AJ7" s="28">
        <f t="shared" si="1"/>
        <v>0.28499999999999998</v>
      </c>
    </row>
    <row r="8" spans="1:36" x14ac:dyDescent="0.35">
      <c r="A8" s="28" t="str">
        <f>'Pre-ret calculations 2021'!B9</f>
        <v>solar thermal</v>
      </c>
      <c r="B8" s="28">
        <f>LCOE!D9</f>
        <v>0.53500000000000003</v>
      </c>
      <c r="C8" s="28">
        <f t="shared" si="2"/>
        <v>0.53500000000000003</v>
      </c>
      <c r="D8" s="28">
        <f t="shared" si="1"/>
        <v>0.53500000000000003</v>
      </c>
      <c r="E8" s="28">
        <f t="shared" si="1"/>
        <v>0.53500000000000003</v>
      </c>
      <c r="F8" s="28">
        <f t="shared" si="1"/>
        <v>0.53500000000000003</v>
      </c>
      <c r="G8" s="28">
        <f t="shared" si="1"/>
        <v>0.53500000000000003</v>
      </c>
      <c r="H8" s="28">
        <f t="shared" si="1"/>
        <v>0.53500000000000003</v>
      </c>
      <c r="I8" s="28">
        <f t="shared" si="1"/>
        <v>0.53500000000000003</v>
      </c>
      <c r="J8" s="28">
        <f t="shared" si="1"/>
        <v>0.53500000000000003</v>
      </c>
      <c r="K8" s="28">
        <f t="shared" si="1"/>
        <v>0.53500000000000003</v>
      </c>
      <c r="L8" s="28">
        <f t="shared" si="1"/>
        <v>0.53500000000000003</v>
      </c>
      <c r="M8" s="28">
        <f t="shared" si="1"/>
        <v>0.53500000000000003</v>
      </c>
      <c r="N8" s="28">
        <f t="shared" si="1"/>
        <v>0.53500000000000003</v>
      </c>
      <c r="O8" s="28">
        <f t="shared" si="1"/>
        <v>0.53500000000000003</v>
      </c>
      <c r="P8" s="28">
        <f t="shared" si="1"/>
        <v>0.53500000000000003</v>
      </c>
      <c r="Q8" s="28">
        <f t="shared" si="1"/>
        <v>0.53500000000000003</v>
      </c>
      <c r="R8" s="28">
        <f t="shared" si="1"/>
        <v>0.53500000000000003</v>
      </c>
      <c r="S8" s="28">
        <f t="shared" si="1"/>
        <v>0.53500000000000003</v>
      </c>
      <c r="T8" s="28">
        <f t="shared" si="1"/>
        <v>0.53500000000000003</v>
      </c>
      <c r="U8" s="28">
        <f t="shared" si="1"/>
        <v>0.53500000000000003</v>
      </c>
      <c r="V8" s="28">
        <f t="shared" si="1"/>
        <v>0.53500000000000003</v>
      </c>
      <c r="W8" s="28">
        <f t="shared" si="1"/>
        <v>0.53500000000000003</v>
      </c>
      <c r="X8" s="28">
        <f t="shared" si="1"/>
        <v>0.53500000000000003</v>
      </c>
      <c r="Y8" s="28">
        <f t="shared" si="1"/>
        <v>0.53500000000000003</v>
      </c>
      <c r="Z8" s="28">
        <f t="shared" si="1"/>
        <v>0.53500000000000003</v>
      </c>
      <c r="AA8" s="28">
        <f t="shared" si="1"/>
        <v>0.53500000000000003</v>
      </c>
      <c r="AB8" s="28">
        <f t="shared" si="1"/>
        <v>0.53500000000000003</v>
      </c>
      <c r="AC8" s="28">
        <f t="shared" si="1"/>
        <v>0.53500000000000003</v>
      </c>
      <c r="AD8" s="28">
        <f t="shared" si="1"/>
        <v>0.53500000000000003</v>
      </c>
      <c r="AE8" s="28">
        <f t="shared" si="1"/>
        <v>0.53500000000000003</v>
      </c>
      <c r="AF8" s="28">
        <f t="shared" si="1"/>
        <v>0.53500000000000003</v>
      </c>
      <c r="AG8" s="28">
        <f t="shared" si="1"/>
        <v>0.53500000000000003</v>
      </c>
      <c r="AH8" s="28">
        <f t="shared" si="1"/>
        <v>0.53500000000000003</v>
      </c>
      <c r="AI8" s="28">
        <f t="shared" si="1"/>
        <v>0.53500000000000003</v>
      </c>
      <c r="AJ8" s="28">
        <f t="shared" si="1"/>
        <v>0.53500000000000003</v>
      </c>
    </row>
    <row r="9" spans="1:36" x14ac:dyDescent="0.35">
      <c r="A9" s="28" t="str">
        <f>'Pre-ret calculations 2021'!B10</f>
        <v>biomass</v>
      </c>
      <c r="B9" s="28">
        <f>'BECF-pre-ret'!B9*About!B$36</f>
        <v>0.45430000000000004</v>
      </c>
      <c r="C9" s="28">
        <f t="shared" si="2"/>
        <v>0.45430000000000004</v>
      </c>
      <c r="D9" s="28">
        <f t="shared" si="1"/>
        <v>0.45430000000000004</v>
      </c>
      <c r="E9" s="28">
        <f t="shared" si="1"/>
        <v>0.45430000000000004</v>
      </c>
      <c r="F9" s="28">
        <f t="shared" si="1"/>
        <v>0.45430000000000004</v>
      </c>
      <c r="G9" s="28">
        <f t="shared" si="1"/>
        <v>0.45430000000000004</v>
      </c>
      <c r="H9" s="28">
        <f t="shared" si="1"/>
        <v>0.45430000000000004</v>
      </c>
      <c r="I9" s="28">
        <f t="shared" si="1"/>
        <v>0.45430000000000004</v>
      </c>
      <c r="J9" s="28">
        <f t="shared" si="1"/>
        <v>0.45430000000000004</v>
      </c>
      <c r="K9" s="28">
        <f t="shared" si="1"/>
        <v>0.45430000000000004</v>
      </c>
      <c r="L9" s="28">
        <f t="shared" si="1"/>
        <v>0.45430000000000004</v>
      </c>
      <c r="M9" s="28">
        <f t="shared" si="1"/>
        <v>0.45430000000000004</v>
      </c>
      <c r="N9" s="28">
        <f t="shared" si="1"/>
        <v>0.45430000000000004</v>
      </c>
      <c r="O9" s="28">
        <f t="shared" si="1"/>
        <v>0.45430000000000004</v>
      </c>
      <c r="P9" s="28">
        <f t="shared" si="1"/>
        <v>0.45430000000000004</v>
      </c>
      <c r="Q9" s="28">
        <f t="shared" si="1"/>
        <v>0.45430000000000004</v>
      </c>
      <c r="R9" s="28">
        <f t="shared" si="1"/>
        <v>0.45430000000000004</v>
      </c>
      <c r="S9" s="28">
        <f t="shared" si="1"/>
        <v>0.45430000000000004</v>
      </c>
      <c r="T9" s="28">
        <f t="shared" si="1"/>
        <v>0.45430000000000004</v>
      </c>
      <c r="U9" s="28">
        <f t="shared" si="1"/>
        <v>0.45430000000000004</v>
      </c>
      <c r="V9" s="28">
        <f t="shared" si="1"/>
        <v>0.45430000000000004</v>
      </c>
      <c r="W9" s="28">
        <f t="shared" si="1"/>
        <v>0.45430000000000004</v>
      </c>
      <c r="X9" s="28">
        <f t="shared" si="1"/>
        <v>0.45430000000000004</v>
      </c>
      <c r="Y9" s="28">
        <f t="shared" si="1"/>
        <v>0.45430000000000004</v>
      </c>
      <c r="Z9" s="28">
        <f t="shared" si="1"/>
        <v>0.45430000000000004</v>
      </c>
      <c r="AA9" s="28">
        <f t="shared" si="1"/>
        <v>0.45430000000000004</v>
      </c>
      <c r="AB9" s="28">
        <f t="shared" si="1"/>
        <v>0.45430000000000004</v>
      </c>
      <c r="AC9" s="28">
        <f t="shared" si="1"/>
        <v>0.45430000000000004</v>
      </c>
      <c r="AD9" s="28">
        <f t="shared" si="1"/>
        <v>0.45430000000000004</v>
      </c>
      <c r="AE9" s="28">
        <f t="shared" si="1"/>
        <v>0.45430000000000004</v>
      </c>
      <c r="AF9" s="28">
        <f t="shared" si="1"/>
        <v>0.45430000000000004</v>
      </c>
      <c r="AG9" s="28">
        <f t="shared" si="1"/>
        <v>0.45430000000000004</v>
      </c>
      <c r="AH9" s="28">
        <f t="shared" si="1"/>
        <v>0.45430000000000004</v>
      </c>
      <c r="AI9" s="28">
        <f t="shared" si="1"/>
        <v>0.45430000000000004</v>
      </c>
      <c r="AJ9" s="28">
        <f t="shared" si="1"/>
        <v>0.45430000000000004</v>
      </c>
    </row>
    <row r="10" spans="1:36" x14ac:dyDescent="0.35">
      <c r="A10" s="28" t="str">
        <f>'Pre-ret calculations 2021'!B11</f>
        <v>geothermal</v>
      </c>
      <c r="B10" s="28">
        <f>LCOE!D11</f>
        <v>0.85000000000000009</v>
      </c>
      <c r="C10" s="28">
        <f t="shared" si="2"/>
        <v>0.85000000000000009</v>
      </c>
      <c r="D10" s="28">
        <f t="shared" si="1"/>
        <v>0.85000000000000009</v>
      </c>
      <c r="E10" s="28">
        <f t="shared" si="1"/>
        <v>0.85000000000000009</v>
      </c>
      <c r="F10" s="28">
        <f t="shared" si="1"/>
        <v>0.85000000000000009</v>
      </c>
      <c r="G10" s="28">
        <f t="shared" si="1"/>
        <v>0.85000000000000009</v>
      </c>
      <c r="H10" s="28">
        <f t="shared" si="1"/>
        <v>0.85000000000000009</v>
      </c>
      <c r="I10" s="28">
        <f t="shared" si="1"/>
        <v>0.85000000000000009</v>
      </c>
      <c r="J10" s="28">
        <f t="shared" ref="D10:AJ15" si="3">I10</f>
        <v>0.85000000000000009</v>
      </c>
      <c r="K10" s="28">
        <f t="shared" si="3"/>
        <v>0.85000000000000009</v>
      </c>
      <c r="L10" s="28">
        <f t="shared" si="3"/>
        <v>0.85000000000000009</v>
      </c>
      <c r="M10" s="28">
        <f t="shared" si="3"/>
        <v>0.85000000000000009</v>
      </c>
      <c r="N10" s="28">
        <f t="shared" si="3"/>
        <v>0.85000000000000009</v>
      </c>
      <c r="O10" s="28">
        <f t="shared" si="3"/>
        <v>0.85000000000000009</v>
      </c>
      <c r="P10" s="28">
        <f t="shared" si="3"/>
        <v>0.85000000000000009</v>
      </c>
      <c r="Q10" s="28">
        <f t="shared" si="3"/>
        <v>0.85000000000000009</v>
      </c>
      <c r="R10" s="28">
        <f t="shared" si="3"/>
        <v>0.85000000000000009</v>
      </c>
      <c r="S10" s="28">
        <f t="shared" si="3"/>
        <v>0.85000000000000009</v>
      </c>
      <c r="T10" s="28">
        <f t="shared" si="3"/>
        <v>0.85000000000000009</v>
      </c>
      <c r="U10" s="28">
        <f t="shared" si="3"/>
        <v>0.85000000000000009</v>
      </c>
      <c r="V10" s="28">
        <f t="shared" si="3"/>
        <v>0.85000000000000009</v>
      </c>
      <c r="W10" s="28">
        <f t="shared" si="3"/>
        <v>0.85000000000000009</v>
      </c>
      <c r="X10" s="28">
        <f t="shared" si="3"/>
        <v>0.85000000000000009</v>
      </c>
      <c r="Y10" s="28">
        <f t="shared" si="3"/>
        <v>0.85000000000000009</v>
      </c>
      <c r="Z10" s="28">
        <f t="shared" si="3"/>
        <v>0.85000000000000009</v>
      </c>
      <c r="AA10" s="28">
        <f t="shared" si="3"/>
        <v>0.85000000000000009</v>
      </c>
      <c r="AB10" s="28">
        <f t="shared" si="3"/>
        <v>0.85000000000000009</v>
      </c>
      <c r="AC10" s="28">
        <f t="shared" si="3"/>
        <v>0.85000000000000009</v>
      </c>
      <c r="AD10" s="28">
        <f t="shared" si="3"/>
        <v>0.85000000000000009</v>
      </c>
      <c r="AE10" s="28">
        <f t="shared" si="3"/>
        <v>0.85000000000000009</v>
      </c>
      <c r="AF10" s="28">
        <f t="shared" si="3"/>
        <v>0.85000000000000009</v>
      </c>
      <c r="AG10" s="28">
        <f t="shared" si="3"/>
        <v>0.85000000000000009</v>
      </c>
      <c r="AH10" s="28">
        <f t="shared" si="3"/>
        <v>0.85000000000000009</v>
      </c>
      <c r="AI10" s="28">
        <f t="shared" si="3"/>
        <v>0.85000000000000009</v>
      </c>
      <c r="AJ10" s="28">
        <f t="shared" si="3"/>
        <v>0.85000000000000009</v>
      </c>
    </row>
    <row r="11" spans="1:36" x14ac:dyDescent="0.35">
      <c r="A11" s="28" t="str">
        <f>'Pre-ret calculations 2021'!B12</f>
        <v>petroleum</v>
      </c>
      <c r="B11" s="28">
        <f>'BECF-pre-ret'!B11*About!B$36</f>
        <v>0.1573</v>
      </c>
      <c r="C11" s="28">
        <f t="shared" si="2"/>
        <v>0.1573</v>
      </c>
      <c r="D11" s="28">
        <f t="shared" si="3"/>
        <v>0.1573</v>
      </c>
      <c r="E11" s="28">
        <f t="shared" si="3"/>
        <v>0.1573</v>
      </c>
      <c r="F11" s="28">
        <f t="shared" si="3"/>
        <v>0.1573</v>
      </c>
      <c r="G11" s="28">
        <f t="shared" si="3"/>
        <v>0.1573</v>
      </c>
      <c r="H11" s="28">
        <f t="shared" si="3"/>
        <v>0.1573</v>
      </c>
      <c r="I11" s="28">
        <f t="shared" si="3"/>
        <v>0.1573</v>
      </c>
      <c r="J11" s="28">
        <f t="shared" si="3"/>
        <v>0.1573</v>
      </c>
      <c r="K11" s="28">
        <f t="shared" si="3"/>
        <v>0.1573</v>
      </c>
      <c r="L11" s="28">
        <f t="shared" si="3"/>
        <v>0.1573</v>
      </c>
      <c r="M11" s="28">
        <f t="shared" si="3"/>
        <v>0.1573</v>
      </c>
      <c r="N11" s="28">
        <f t="shared" si="3"/>
        <v>0.1573</v>
      </c>
      <c r="O11" s="28">
        <f t="shared" si="3"/>
        <v>0.1573</v>
      </c>
      <c r="P11" s="28">
        <f t="shared" si="3"/>
        <v>0.1573</v>
      </c>
      <c r="Q11" s="28">
        <f t="shared" si="3"/>
        <v>0.1573</v>
      </c>
      <c r="R11" s="28">
        <f t="shared" si="3"/>
        <v>0.1573</v>
      </c>
      <c r="S11" s="28">
        <f t="shared" si="3"/>
        <v>0.1573</v>
      </c>
      <c r="T11" s="28">
        <f t="shared" si="3"/>
        <v>0.1573</v>
      </c>
      <c r="U11" s="28">
        <f t="shared" si="3"/>
        <v>0.1573</v>
      </c>
      <c r="V11" s="28">
        <f t="shared" si="3"/>
        <v>0.1573</v>
      </c>
      <c r="W11" s="28">
        <f t="shared" si="3"/>
        <v>0.1573</v>
      </c>
      <c r="X11" s="28">
        <f t="shared" si="3"/>
        <v>0.1573</v>
      </c>
      <c r="Y11" s="28">
        <f t="shared" si="3"/>
        <v>0.1573</v>
      </c>
      <c r="Z11" s="28">
        <f t="shared" si="3"/>
        <v>0.1573</v>
      </c>
      <c r="AA11" s="28">
        <f t="shared" si="3"/>
        <v>0.1573</v>
      </c>
      <c r="AB11" s="28">
        <f t="shared" si="3"/>
        <v>0.1573</v>
      </c>
      <c r="AC11" s="28">
        <f t="shared" si="3"/>
        <v>0.1573</v>
      </c>
      <c r="AD11" s="28">
        <f t="shared" si="3"/>
        <v>0.1573</v>
      </c>
      <c r="AE11" s="28">
        <f t="shared" si="3"/>
        <v>0.1573</v>
      </c>
      <c r="AF11" s="28">
        <f t="shared" si="3"/>
        <v>0.1573</v>
      </c>
      <c r="AG11" s="28">
        <f t="shared" si="3"/>
        <v>0.1573</v>
      </c>
      <c r="AH11" s="28">
        <f t="shared" si="3"/>
        <v>0.1573</v>
      </c>
      <c r="AI11" s="28">
        <f t="shared" si="3"/>
        <v>0.1573</v>
      </c>
      <c r="AJ11" s="28">
        <f t="shared" si="3"/>
        <v>0.1573</v>
      </c>
    </row>
    <row r="12" spans="1:36" x14ac:dyDescent="0.35">
      <c r="A12" s="28" t="str">
        <f>'Pre-ret calculations 2021'!B13</f>
        <v>natural gas peaker</v>
      </c>
      <c r="B12" s="28">
        <f>'BECF-pre-ret'!B12*About!B$36</f>
        <v>0.22374000000000002</v>
      </c>
      <c r="C12" s="28">
        <f t="shared" si="2"/>
        <v>0.22374000000000002</v>
      </c>
      <c r="D12" s="28">
        <f t="shared" si="3"/>
        <v>0.22374000000000002</v>
      </c>
      <c r="E12" s="28">
        <f t="shared" si="3"/>
        <v>0.22374000000000002</v>
      </c>
      <c r="F12" s="28">
        <f t="shared" si="3"/>
        <v>0.22374000000000002</v>
      </c>
      <c r="G12" s="28">
        <f t="shared" si="3"/>
        <v>0.22374000000000002</v>
      </c>
      <c r="H12" s="28">
        <f t="shared" si="3"/>
        <v>0.22374000000000002</v>
      </c>
      <c r="I12" s="28">
        <f t="shared" si="3"/>
        <v>0.22374000000000002</v>
      </c>
      <c r="J12" s="28">
        <f t="shared" si="3"/>
        <v>0.22374000000000002</v>
      </c>
      <c r="K12" s="28">
        <f t="shared" si="3"/>
        <v>0.22374000000000002</v>
      </c>
      <c r="L12" s="28">
        <f t="shared" si="3"/>
        <v>0.22374000000000002</v>
      </c>
      <c r="M12" s="28">
        <f t="shared" si="3"/>
        <v>0.22374000000000002</v>
      </c>
      <c r="N12" s="28">
        <f t="shared" si="3"/>
        <v>0.22374000000000002</v>
      </c>
      <c r="O12" s="28">
        <f t="shared" si="3"/>
        <v>0.22374000000000002</v>
      </c>
      <c r="P12" s="28">
        <f t="shared" si="3"/>
        <v>0.22374000000000002</v>
      </c>
      <c r="Q12" s="28">
        <f t="shared" si="3"/>
        <v>0.22374000000000002</v>
      </c>
      <c r="R12" s="28">
        <f t="shared" si="3"/>
        <v>0.22374000000000002</v>
      </c>
      <c r="S12" s="28">
        <f t="shared" si="3"/>
        <v>0.22374000000000002</v>
      </c>
      <c r="T12" s="28">
        <f t="shared" si="3"/>
        <v>0.22374000000000002</v>
      </c>
      <c r="U12" s="28">
        <f t="shared" si="3"/>
        <v>0.22374000000000002</v>
      </c>
      <c r="V12" s="28">
        <f t="shared" si="3"/>
        <v>0.22374000000000002</v>
      </c>
      <c r="W12" s="28">
        <f t="shared" si="3"/>
        <v>0.22374000000000002</v>
      </c>
      <c r="X12" s="28">
        <f t="shared" si="3"/>
        <v>0.22374000000000002</v>
      </c>
      <c r="Y12" s="28">
        <f t="shared" si="3"/>
        <v>0.22374000000000002</v>
      </c>
      <c r="Z12" s="28">
        <f t="shared" si="3"/>
        <v>0.22374000000000002</v>
      </c>
      <c r="AA12" s="28">
        <f t="shared" si="3"/>
        <v>0.22374000000000002</v>
      </c>
      <c r="AB12" s="28">
        <f t="shared" si="3"/>
        <v>0.22374000000000002</v>
      </c>
      <c r="AC12" s="28">
        <f t="shared" si="3"/>
        <v>0.22374000000000002</v>
      </c>
      <c r="AD12" s="28">
        <f t="shared" si="3"/>
        <v>0.22374000000000002</v>
      </c>
      <c r="AE12" s="28">
        <f t="shared" si="3"/>
        <v>0.22374000000000002</v>
      </c>
      <c r="AF12" s="28">
        <f t="shared" si="3"/>
        <v>0.22374000000000002</v>
      </c>
      <c r="AG12" s="28">
        <f t="shared" si="3"/>
        <v>0.22374000000000002</v>
      </c>
      <c r="AH12" s="28">
        <f t="shared" si="3"/>
        <v>0.22374000000000002</v>
      </c>
      <c r="AI12" s="28">
        <f t="shared" si="3"/>
        <v>0.22374000000000002</v>
      </c>
      <c r="AJ12" s="28">
        <f t="shared" si="3"/>
        <v>0.22374000000000002</v>
      </c>
    </row>
    <row r="13" spans="1:36" x14ac:dyDescent="0.35">
      <c r="A13" s="28" t="str">
        <f>'Pre-ret calculations 2021'!B14</f>
        <v>lignite</v>
      </c>
      <c r="B13" s="28">
        <f>'BECF-pre-ret'!B13*About!B$36</f>
        <v>1.1000000000000001E-2</v>
      </c>
      <c r="C13" s="28">
        <f t="shared" si="2"/>
        <v>1.1000000000000001E-2</v>
      </c>
      <c r="D13" s="28">
        <f t="shared" si="3"/>
        <v>1.1000000000000001E-2</v>
      </c>
      <c r="E13" s="28">
        <f t="shared" si="3"/>
        <v>1.1000000000000001E-2</v>
      </c>
      <c r="F13" s="28">
        <f t="shared" si="3"/>
        <v>1.1000000000000001E-2</v>
      </c>
      <c r="G13" s="28">
        <f t="shared" si="3"/>
        <v>1.1000000000000001E-2</v>
      </c>
      <c r="H13" s="28">
        <f t="shared" si="3"/>
        <v>1.1000000000000001E-2</v>
      </c>
      <c r="I13" s="28">
        <f t="shared" si="3"/>
        <v>1.1000000000000001E-2</v>
      </c>
      <c r="J13" s="28">
        <f t="shared" si="3"/>
        <v>1.1000000000000001E-2</v>
      </c>
      <c r="K13" s="28">
        <f t="shared" si="3"/>
        <v>1.1000000000000001E-2</v>
      </c>
      <c r="L13" s="28">
        <f t="shared" si="3"/>
        <v>1.1000000000000001E-2</v>
      </c>
      <c r="M13" s="28">
        <f t="shared" si="3"/>
        <v>1.1000000000000001E-2</v>
      </c>
      <c r="N13" s="28">
        <f t="shared" si="3"/>
        <v>1.1000000000000001E-2</v>
      </c>
      <c r="O13" s="28">
        <f t="shared" si="3"/>
        <v>1.1000000000000001E-2</v>
      </c>
      <c r="P13" s="28">
        <f t="shared" si="3"/>
        <v>1.1000000000000001E-2</v>
      </c>
      <c r="Q13" s="28">
        <f t="shared" si="3"/>
        <v>1.1000000000000001E-2</v>
      </c>
      <c r="R13" s="28">
        <f t="shared" si="3"/>
        <v>1.1000000000000001E-2</v>
      </c>
      <c r="S13" s="28">
        <f t="shared" si="3"/>
        <v>1.1000000000000001E-2</v>
      </c>
      <c r="T13" s="28">
        <f t="shared" si="3"/>
        <v>1.1000000000000001E-2</v>
      </c>
      <c r="U13" s="28">
        <f t="shared" si="3"/>
        <v>1.1000000000000001E-2</v>
      </c>
      <c r="V13" s="28">
        <f t="shared" si="3"/>
        <v>1.1000000000000001E-2</v>
      </c>
      <c r="W13" s="28">
        <f t="shared" si="3"/>
        <v>1.1000000000000001E-2</v>
      </c>
      <c r="X13" s="28">
        <f t="shared" si="3"/>
        <v>1.1000000000000001E-2</v>
      </c>
      <c r="Y13" s="28">
        <f t="shared" si="3"/>
        <v>1.1000000000000001E-2</v>
      </c>
      <c r="Z13" s="28">
        <f t="shared" si="3"/>
        <v>1.1000000000000001E-2</v>
      </c>
      <c r="AA13" s="28">
        <f t="shared" si="3"/>
        <v>1.1000000000000001E-2</v>
      </c>
      <c r="AB13" s="28">
        <f t="shared" si="3"/>
        <v>1.1000000000000001E-2</v>
      </c>
      <c r="AC13" s="28">
        <f t="shared" si="3"/>
        <v>1.1000000000000001E-2</v>
      </c>
      <c r="AD13" s="28">
        <f t="shared" si="3"/>
        <v>1.1000000000000001E-2</v>
      </c>
      <c r="AE13" s="28">
        <f t="shared" si="3"/>
        <v>1.1000000000000001E-2</v>
      </c>
      <c r="AF13" s="28">
        <f t="shared" si="3"/>
        <v>1.1000000000000001E-2</v>
      </c>
      <c r="AG13" s="28">
        <f t="shared" si="3"/>
        <v>1.1000000000000001E-2</v>
      </c>
      <c r="AH13" s="28">
        <f t="shared" si="3"/>
        <v>1.1000000000000001E-2</v>
      </c>
      <c r="AI13" s="28">
        <f t="shared" si="3"/>
        <v>1.1000000000000001E-2</v>
      </c>
      <c r="AJ13" s="28">
        <f t="shared" si="3"/>
        <v>1.1000000000000001E-2</v>
      </c>
    </row>
    <row r="14" spans="1:36" x14ac:dyDescent="0.35">
      <c r="A14" s="28" t="str">
        <f>'Pre-ret calculations 2021'!B15</f>
        <v>offshore wind</v>
      </c>
      <c r="B14" s="28">
        <f>LCOE!D15</f>
        <v>0.51</v>
      </c>
      <c r="C14" s="28">
        <f t="shared" si="2"/>
        <v>0.51</v>
      </c>
      <c r="D14" s="28">
        <f t="shared" si="3"/>
        <v>0.51</v>
      </c>
      <c r="E14" s="28">
        <f t="shared" si="3"/>
        <v>0.51</v>
      </c>
      <c r="F14" s="28">
        <f t="shared" si="3"/>
        <v>0.51</v>
      </c>
      <c r="G14" s="28">
        <f t="shared" si="3"/>
        <v>0.51</v>
      </c>
      <c r="H14" s="28">
        <f t="shared" si="3"/>
        <v>0.51</v>
      </c>
      <c r="I14" s="28">
        <f t="shared" si="3"/>
        <v>0.51</v>
      </c>
      <c r="J14" s="28">
        <f t="shared" si="3"/>
        <v>0.51</v>
      </c>
      <c r="K14" s="28">
        <f t="shared" si="3"/>
        <v>0.51</v>
      </c>
      <c r="L14" s="28">
        <f t="shared" si="3"/>
        <v>0.51</v>
      </c>
      <c r="M14" s="28">
        <f t="shared" si="3"/>
        <v>0.51</v>
      </c>
      <c r="N14" s="28">
        <f t="shared" si="3"/>
        <v>0.51</v>
      </c>
      <c r="O14" s="28">
        <f t="shared" si="3"/>
        <v>0.51</v>
      </c>
      <c r="P14" s="28">
        <f t="shared" si="3"/>
        <v>0.51</v>
      </c>
      <c r="Q14" s="28">
        <f t="shared" si="3"/>
        <v>0.51</v>
      </c>
      <c r="R14" s="28">
        <f t="shared" si="3"/>
        <v>0.51</v>
      </c>
      <c r="S14" s="28">
        <f t="shared" si="3"/>
        <v>0.51</v>
      </c>
      <c r="T14" s="28">
        <f t="shared" si="3"/>
        <v>0.51</v>
      </c>
      <c r="U14" s="28">
        <f t="shared" si="3"/>
        <v>0.51</v>
      </c>
      <c r="V14" s="28">
        <f t="shared" si="3"/>
        <v>0.51</v>
      </c>
      <c r="W14" s="28">
        <f t="shared" si="3"/>
        <v>0.51</v>
      </c>
      <c r="X14" s="28">
        <f t="shared" si="3"/>
        <v>0.51</v>
      </c>
      <c r="Y14" s="28">
        <f t="shared" si="3"/>
        <v>0.51</v>
      </c>
      <c r="Z14" s="28">
        <f t="shared" si="3"/>
        <v>0.51</v>
      </c>
      <c r="AA14" s="28">
        <f t="shared" si="3"/>
        <v>0.51</v>
      </c>
      <c r="AB14" s="28">
        <f t="shared" si="3"/>
        <v>0.51</v>
      </c>
      <c r="AC14" s="28">
        <f t="shared" si="3"/>
        <v>0.51</v>
      </c>
      <c r="AD14" s="28">
        <f t="shared" si="3"/>
        <v>0.51</v>
      </c>
      <c r="AE14" s="28">
        <f t="shared" si="3"/>
        <v>0.51</v>
      </c>
      <c r="AF14" s="28">
        <f t="shared" si="3"/>
        <v>0.51</v>
      </c>
      <c r="AG14" s="28">
        <f t="shared" si="3"/>
        <v>0.51</v>
      </c>
      <c r="AH14" s="28">
        <f t="shared" si="3"/>
        <v>0.51</v>
      </c>
      <c r="AI14" s="28">
        <f t="shared" si="3"/>
        <v>0.51</v>
      </c>
      <c r="AJ14" s="28">
        <f t="shared" si="3"/>
        <v>0.51</v>
      </c>
    </row>
    <row r="15" spans="1:36" x14ac:dyDescent="0.35">
      <c r="A15" s="28" t="str">
        <f>'Pre-ret calculations 2021'!B16</f>
        <v>crude oil</v>
      </c>
      <c r="B15" s="28">
        <f>'BECF-pre-ret'!B15</f>
        <v>0.01</v>
      </c>
      <c r="C15" s="28">
        <f t="shared" si="2"/>
        <v>0.01</v>
      </c>
      <c r="D15" s="28">
        <f t="shared" si="3"/>
        <v>0.01</v>
      </c>
      <c r="E15" s="28">
        <f t="shared" si="3"/>
        <v>0.01</v>
      </c>
      <c r="F15" s="28">
        <f t="shared" si="3"/>
        <v>0.01</v>
      </c>
      <c r="G15" s="28">
        <f t="shared" si="3"/>
        <v>0.01</v>
      </c>
      <c r="H15" s="28">
        <f t="shared" si="3"/>
        <v>0.01</v>
      </c>
      <c r="I15" s="28">
        <f t="shared" si="3"/>
        <v>0.01</v>
      </c>
      <c r="J15" s="28">
        <f t="shared" si="3"/>
        <v>0.01</v>
      </c>
      <c r="K15" s="28">
        <f t="shared" si="3"/>
        <v>0.01</v>
      </c>
      <c r="L15" s="28">
        <f t="shared" si="3"/>
        <v>0.01</v>
      </c>
      <c r="M15" s="28">
        <f t="shared" si="3"/>
        <v>0.01</v>
      </c>
      <c r="N15" s="28">
        <f t="shared" si="3"/>
        <v>0.01</v>
      </c>
      <c r="O15" s="28">
        <f t="shared" si="3"/>
        <v>0.01</v>
      </c>
      <c r="P15" s="28">
        <f t="shared" si="3"/>
        <v>0.01</v>
      </c>
      <c r="Q15" s="28">
        <f t="shared" si="3"/>
        <v>0.01</v>
      </c>
      <c r="R15" s="28">
        <f t="shared" si="3"/>
        <v>0.01</v>
      </c>
      <c r="S15" s="28">
        <f t="shared" si="3"/>
        <v>0.01</v>
      </c>
      <c r="T15" s="28">
        <f t="shared" si="3"/>
        <v>0.01</v>
      </c>
      <c r="U15" s="28">
        <f t="shared" si="3"/>
        <v>0.01</v>
      </c>
      <c r="V15" s="28">
        <f t="shared" si="3"/>
        <v>0.01</v>
      </c>
      <c r="W15" s="28">
        <f t="shared" si="3"/>
        <v>0.01</v>
      </c>
      <c r="X15" s="28">
        <f t="shared" si="3"/>
        <v>0.01</v>
      </c>
      <c r="Y15" s="28">
        <f t="shared" si="3"/>
        <v>0.01</v>
      </c>
      <c r="Z15" s="28">
        <f t="shared" si="3"/>
        <v>0.01</v>
      </c>
      <c r="AA15" s="28">
        <f t="shared" si="3"/>
        <v>0.01</v>
      </c>
      <c r="AB15" s="28">
        <f t="shared" si="3"/>
        <v>0.01</v>
      </c>
      <c r="AC15" s="28">
        <f t="shared" si="3"/>
        <v>0.01</v>
      </c>
      <c r="AD15" s="28">
        <f t="shared" si="3"/>
        <v>0.01</v>
      </c>
      <c r="AE15" s="28">
        <f t="shared" si="3"/>
        <v>0.01</v>
      </c>
      <c r="AF15" s="28">
        <f t="shared" si="3"/>
        <v>0.01</v>
      </c>
      <c r="AG15" s="28">
        <f t="shared" si="3"/>
        <v>0.01</v>
      </c>
      <c r="AH15" s="28">
        <f t="shared" ref="AH15:AJ17" si="4">AG15</f>
        <v>0.01</v>
      </c>
      <c r="AI15" s="28">
        <f t="shared" si="4"/>
        <v>0.01</v>
      </c>
      <c r="AJ15" s="28">
        <f t="shared" si="4"/>
        <v>0.01</v>
      </c>
    </row>
    <row r="16" spans="1:36" x14ac:dyDescent="0.35">
      <c r="A16" s="28" t="str">
        <f>'Pre-ret calculations 2021'!B17</f>
        <v>heavy or residual fuel oil</v>
      </c>
      <c r="B16" s="28">
        <f>'BECF-pre-ret'!B16</f>
        <v>0.01</v>
      </c>
      <c r="C16" s="28">
        <f t="shared" si="2"/>
        <v>0.01</v>
      </c>
      <c r="D16" s="28">
        <f t="shared" si="2"/>
        <v>0.01</v>
      </c>
      <c r="E16" s="28">
        <f t="shared" si="2"/>
        <v>0.01</v>
      </c>
      <c r="F16" s="28">
        <f t="shared" si="2"/>
        <v>0.01</v>
      </c>
      <c r="G16" s="28">
        <f t="shared" si="2"/>
        <v>0.01</v>
      </c>
      <c r="H16" s="28">
        <f t="shared" si="2"/>
        <v>0.01</v>
      </c>
      <c r="I16" s="28">
        <f t="shared" si="2"/>
        <v>0.01</v>
      </c>
      <c r="J16" s="28">
        <f t="shared" si="2"/>
        <v>0.01</v>
      </c>
      <c r="K16" s="28">
        <f t="shared" si="2"/>
        <v>0.01</v>
      </c>
      <c r="L16" s="28">
        <f t="shared" si="2"/>
        <v>0.01</v>
      </c>
      <c r="M16" s="28">
        <f t="shared" si="2"/>
        <v>0.01</v>
      </c>
      <c r="N16" s="28">
        <f t="shared" si="2"/>
        <v>0.01</v>
      </c>
      <c r="O16" s="28">
        <f t="shared" si="2"/>
        <v>0.01</v>
      </c>
      <c r="P16" s="28">
        <f t="shared" si="2"/>
        <v>0.01</v>
      </c>
      <c r="Q16" s="28">
        <f t="shared" si="2"/>
        <v>0.01</v>
      </c>
      <c r="R16" s="28">
        <f t="shared" si="2"/>
        <v>0.01</v>
      </c>
      <c r="S16" s="28">
        <f t="shared" ref="S16:AH17" si="5">R16</f>
        <v>0.01</v>
      </c>
      <c r="T16" s="28">
        <f t="shared" si="5"/>
        <v>0.01</v>
      </c>
      <c r="U16" s="28">
        <f t="shared" si="5"/>
        <v>0.01</v>
      </c>
      <c r="V16" s="28">
        <f t="shared" si="5"/>
        <v>0.01</v>
      </c>
      <c r="W16" s="28">
        <f t="shared" si="5"/>
        <v>0.01</v>
      </c>
      <c r="X16" s="28">
        <f t="shared" si="5"/>
        <v>0.01</v>
      </c>
      <c r="Y16" s="28">
        <f t="shared" si="5"/>
        <v>0.01</v>
      </c>
      <c r="Z16" s="28">
        <f t="shared" si="5"/>
        <v>0.01</v>
      </c>
      <c r="AA16" s="28">
        <f t="shared" si="5"/>
        <v>0.01</v>
      </c>
      <c r="AB16" s="28">
        <f t="shared" si="5"/>
        <v>0.01</v>
      </c>
      <c r="AC16" s="28">
        <f t="shared" si="5"/>
        <v>0.01</v>
      </c>
      <c r="AD16" s="28">
        <f t="shared" si="5"/>
        <v>0.01</v>
      </c>
      <c r="AE16" s="28">
        <f t="shared" si="5"/>
        <v>0.01</v>
      </c>
      <c r="AF16" s="28">
        <f t="shared" si="5"/>
        <v>0.01</v>
      </c>
      <c r="AG16" s="28">
        <f t="shared" si="5"/>
        <v>0.01</v>
      </c>
      <c r="AH16" s="28">
        <f t="shared" si="5"/>
        <v>0.01</v>
      </c>
      <c r="AI16" s="28">
        <f t="shared" si="4"/>
        <v>0.01</v>
      </c>
      <c r="AJ16" s="28">
        <f t="shared" si="4"/>
        <v>0.01</v>
      </c>
    </row>
    <row r="17" spans="1:36" x14ac:dyDescent="0.35">
      <c r="A17" s="28" t="str">
        <f>'Pre-ret calculations 2021'!B18</f>
        <v>municipal solid waste</v>
      </c>
      <c r="B17" s="28">
        <f>'BECF-pre-ret'!B17</f>
        <v>0.01</v>
      </c>
      <c r="C17" s="28">
        <f>B17</f>
        <v>0.01</v>
      </c>
      <c r="D17" s="28">
        <f t="shared" si="2"/>
        <v>0.01</v>
      </c>
      <c r="E17" s="28">
        <f t="shared" si="2"/>
        <v>0.01</v>
      </c>
      <c r="F17" s="28">
        <f t="shared" si="2"/>
        <v>0.01</v>
      </c>
      <c r="G17" s="28">
        <f t="shared" si="2"/>
        <v>0.01</v>
      </c>
      <c r="H17" s="28">
        <f t="shared" si="2"/>
        <v>0.01</v>
      </c>
      <c r="I17" s="28">
        <f t="shared" si="2"/>
        <v>0.01</v>
      </c>
      <c r="J17" s="28">
        <f t="shared" si="2"/>
        <v>0.01</v>
      </c>
      <c r="K17" s="28">
        <f t="shared" si="2"/>
        <v>0.01</v>
      </c>
      <c r="L17" s="28">
        <f t="shared" si="2"/>
        <v>0.01</v>
      </c>
      <c r="M17" s="28">
        <f t="shared" si="2"/>
        <v>0.01</v>
      </c>
      <c r="N17" s="28">
        <f t="shared" si="2"/>
        <v>0.01</v>
      </c>
      <c r="O17" s="28">
        <f t="shared" si="2"/>
        <v>0.01</v>
      </c>
      <c r="P17" s="28">
        <f t="shared" si="2"/>
        <v>0.01</v>
      </c>
      <c r="Q17" s="28">
        <f t="shared" si="2"/>
        <v>0.01</v>
      </c>
      <c r="R17" s="28">
        <f t="shared" si="2"/>
        <v>0.01</v>
      </c>
      <c r="S17" s="28">
        <f t="shared" si="5"/>
        <v>0.01</v>
      </c>
      <c r="T17" s="28">
        <f t="shared" si="5"/>
        <v>0.01</v>
      </c>
      <c r="U17" s="28">
        <f t="shared" si="5"/>
        <v>0.01</v>
      </c>
      <c r="V17" s="28">
        <f t="shared" si="5"/>
        <v>0.01</v>
      </c>
      <c r="W17" s="28">
        <f t="shared" si="5"/>
        <v>0.01</v>
      </c>
      <c r="X17" s="28">
        <f t="shared" si="5"/>
        <v>0.01</v>
      </c>
      <c r="Y17" s="28">
        <f t="shared" si="5"/>
        <v>0.01</v>
      </c>
      <c r="Z17" s="28">
        <f t="shared" si="5"/>
        <v>0.01</v>
      </c>
      <c r="AA17" s="28">
        <f t="shared" si="5"/>
        <v>0.01</v>
      </c>
      <c r="AB17" s="28">
        <f t="shared" si="5"/>
        <v>0.01</v>
      </c>
      <c r="AC17" s="28">
        <f t="shared" si="5"/>
        <v>0.01</v>
      </c>
      <c r="AD17" s="28">
        <f t="shared" si="5"/>
        <v>0.01</v>
      </c>
      <c r="AE17" s="28">
        <f t="shared" si="5"/>
        <v>0.01</v>
      </c>
      <c r="AF17" s="28">
        <f t="shared" si="5"/>
        <v>0.01</v>
      </c>
      <c r="AG17" s="28">
        <f t="shared" si="5"/>
        <v>0.01</v>
      </c>
      <c r="AH17" s="28">
        <f t="shared" si="5"/>
        <v>0.01</v>
      </c>
      <c r="AI17" s="28">
        <f t="shared" si="4"/>
        <v>0.01</v>
      </c>
      <c r="AJ17" s="28">
        <f t="shared" si="4"/>
        <v>0.01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E8ACCC4-7696-48F6-99F0-D269CC5456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6209414-7AAC-4756-A165-17A53274AF22}">
  <ds:schemaRefs>
    <ds:schemaRef ds:uri="http://schemas.microsoft.com/sharepoint/v3/contenttype/forms"/>
  </ds:schemaRefs>
</ds:datastoreItem>
</file>

<file path=customXml/itemProps3.xml><?xml version="1.0" encoding="utf-8"?>
<ds:datastoreItem xmlns:ds="http://schemas.openxmlformats.org/officeDocument/2006/customXml" ds:itemID="{21BE083A-8560-4254-BAB6-CA854611691B}">
  <ds:schemaRefs>
    <ds:schemaRef ds:uri="http://schemas.microsoft.com/office/2006/metadata/properties"/>
    <ds:schemaRef ds:uri="http://schemas.microsoft.com/office/infopath/2007/PartnerControls"/>
    <ds:schemaRef ds:uri="52604411-7aeb-406e-8b34-4ce79a7293cc"/>
    <ds:schemaRef ds:uri="de340059-046a-4f1a-8b62-ade039df37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CER CEF Electricity Capacity</vt:lpstr>
      <vt:lpstr>CEF CER Electricity Generation</vt:lpstr>
      <vt:lpstr>LCOE</vt:lpstr>
      <vt:lpstr>Pre-ret calculations 2021</vt:lpstr>
      <vt:lpstr>BECF-pre-ret</vt:lpstr>
      <vt:lpstr>BECF-pre-nonret</vt:lpstr>
      <vt:lpstr>BECF-new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Robbie</dc:creator>
  <cp:keywords/>
  <dc:description/>
  <cp:lastModifiedBy>Olivia Ashmoore</cp:lastModifiedBy>
  <cp:revision/>
  <dcterms:created xsi:type="dcterms:W3CDTF">2016-02-26T23:43:24Z</dcterms:created>
  <dcterms:modified xsi:type="dcterms:W3CDTF">2022-06-22T22:44:37Z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MediaServiceImageTags">
    <vt:lpwstr/>
  </property>
</Properties>
</file>