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BAADTbVT\"/>
    </mc:Choice>
  </mc:AlternateContent>
  <xr:revisionPtr revIDLastSave="0" documentId="13_ncr:1_{C05303C9-357E-4C2F-8992-4DCED69FA507}" xr6:coauthVersionLast="47" xr6:coauthVersionMax="47" xr10:uidLastSave="{00000000-0000-0000-0000-000000000000}"/>
  <bookViews>
    <workbookView xWindow="9435" yWindow="930" windowWidth="18240" windowHeight="15930" tabRatio="1000" firstSheet="13" activeTab="17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crosswalk" sheetId="30" r:id="rId14"/>
    <sheet name="NRCAN" sheetId="29" r:id="rId15"/>
    <sheet name="Table 25_rail" sheetId="32" r:id="rId16"/>
    <sheet name="DATA_inputdata" sheetId="31" r:id="rId17"/>
    <sheet name="BAADTbVT-passengers" sheetId="6" r:id="rId18"/>
    <sheet name="BAADTbVT-freight" sheetId="12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13" hidden="1">crosswalk!$A$1:$D$42</definedName>
    <definedName name="btu_per_pj">[4]About!$A$28</definedName>
    <definedName name="elec_reduction_HDVs">'[4]Fuel Efficiency Adjustments'!$B$3</definedName>
    <definedName name="elec_reduction_LDVs">'[4]Fuel Efficiency Adjustments'!$B$2</definedName>
    <definedName name="elec_share">'[4]Fuel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5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>'[1]1997  Table 1a Modified'!#REF!</definedName>
    <definedName name="gal_per_barrel">[2]About!$A$63</definedName>
    <definedName name="km_per_mile">[4]About!$A$27</definedName>
    <definedName name="Regions">[3]Conversion!$B$43:$B$56</definedName>
    <definedName name="Sum_T2" localSheetId="12">'[1]1997  Table 1a Modified'!#REF!</definedName>
    <definedName name="Sum_T2" localSheetId="11">'[1]1997  Table 1a Modified'!#REF!</definedName>
    <definedName name="Sum_T2" localSheetId="15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5">#REF!</definedName>
    <definedName name="ti_tbl_50">#REF!</definedName>
    <definedName name="ti_tbl_69" localSheetId="12">#REF!</definedName>
    <definedName name="ti_tbl_69" localSheetId="11">#REF!</definedName>
    <definedName name="ti_tbl_69" localSheetId="15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9" i="31" l="1"/>
  <c r="D243" i="31"/>
  <c r="D244" i="31"/>
  <c r="D245" i="31"/>
  <c r="D246" i="31"/>
  <c r="D247" i="31"/>
  <c r="D242" i="31"/>
  <c r="D234" i="31"/>
  <c r="D235" i="31"/>
  <c r="D236" i="31"/>
  <c r="D237" i="31"/>
  <c r="D238" i="31"/>
  <c r="D233" i="31"/>
  <c r="G136" i="31"/>
  <c r="G114" i="31"/>
  <c r="D73" i="31"/>
  <c r="E73" i="31" s="1"/>
  <c r="F73" i="31" s="1"/>
  <c r="F64" i="31"/>
  <c r="E64" i="31"/>
  <c r="D64" i="31"/>
  <c r="G105" i="31"/>
  <c r="W39" i="32"/>
  <c r="W38" i="32"/>
  <c r="E236" i="31"/>
  <c r="D2" i="6" l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6" i="6"/>
  <c r="C2" i="6"/>
  <c r="B6" i="6"/>
  <c r="B2" i="6"/>
  <c r="J181" i="31"/>
  <c r="I181" i="31"/>
  <c r="H181" i="31"/>
  <c r="G181" i="31"/>
  <c r="F181" i="31"/>
  <c r="E181" i="31"/>
  <c r="D181" i="31"/>
  <c r="J180" i="31"/>
  <c r="J183" i="31" s="1"/>
  <c r="I180" i="31"/>
  <c r="H180" i="31"/>
  <c r="G180" i="31"/>
  <c r="F180" i="31"/>
  <c r="E180" i="31"/>
  <c r="D180" i="31"/>
  <c r="J179" i="31"/>
  <c r="I179" i="31"/>
  <c r="I183" i="31" s="1"/>
  <c r="H179" i="31"/>
  <c r="F179" i="31"/>
  <c r="E179" i="31"/>
  <c r="D179" i="31"/>
  <c r="J178" i="31"/>
  <c r="I178" i="31"/>
  <c r="H178" i="31"/>
  <c r="H183" i="31" s="1"/>
  <c r="G178" i="31"/>
  <c r="F178" i="31"/>
  <c r="E178" i="31"/>
  <c r="D178" i="31"/>
  <c r="J177" i="31"/>
  <c r="I177" i="31"/>
  <c r="H177" i="31"/>
  <c r="G177" i="31"/>
  <c r="E243" i="31" s="1"/>
  <c r="B3" i="12" s="1"/>
  <c r="F177" i="31"/>
  <c r="E177" i="31"/>
  <c r="D177" i="31"/>
  <c r="J176" i="31"/>
  <c r="I176" i="31"/>
  <c r="H176" i="31"/>
  <c r="G176" i="31"/>
  <c r="F176" i="31"/>
  <c r="F183" i="31" s="1"/>
  <c r="E176" i="31"/>
  <c r="D176" i="31"/>
  <c r="J171" i="31"/>
  <c r="I171" i="31"/>
  <c r="H171" i="31"/>
  <c r="G171" i="31"/>
  <c r="F171" i="31"/>
  <c r="E171" i="31"/>
  <c r="E173" i="31" s="1"/>
  <c r="D171" i="31"/>
  <c r="J170" i="31"/>
  <c r="I170" i="31"/>
  <c r="H170" i="31"/>
  <c r="G170" i="31"/>
  <c r="F170" i="31"/>
  <c r="E170" i="31"/>
  <c r="D170" i="31"/>
  <c r="D173" i="31" s="1"/>
  <c r="J169" i="31"/>
  <c r="I169" i="31"/>
  <c r="H169" i="31"/>
  <c r="G169" i="31"/>
  <c r="F169" i="31"/>
  <c r="E169" i="31"/>
  <c r="D169" i="31"/>
  <c r="J168" i="31"/>
  <c r="J173" i="31" s="1"/>
  <c r="I168" i="31"/>
  <c r="H168" i="31"/>
  <c r="G168" i="31"/>
  <c r="F168" i="31"/>
  <c r="E168" i="31"/>
  <c r="D168" i="31"/>
  <c r="J167" i="31"/>
  <c r="I167" i="31"/>
  <c r="I173" i="31" s="1"/>
  <c r="H167" i="31"/>
  <c r="G167" i="31"/>
  <c r="F167" i="31"/>
  <c r="E167" i="31"/>
  <c r="D167" i="31"/>
  <c r="J166" i="31"/>
  <c r="I166" i="31"/>
  <c r="H166" i="31"/>
  <c r="G166" i="31"/>
  <c r="F166" i="31"/>
  <c r="E166" i="31"/>
  <c r="D166" i="31"/>
  <c r="J161" i="31"/>
  <c r="I161" i="31"/>
  <c r="H161" i="31"/>
  <c r="G161" i="31"/>
  <c r="G228" i="31" s="1"/>
  <c r="F161" i="31"/>
  <c r="E161" i="31"/>
  <c r="D161" i="31"/>
  <c r="J160" i="31"/>
  <c r="I160" i="31"/>
  <c r="H160" i="31"/>
  <c r="G160" i="31"/>
  <c r="F160" i="31"/>
  <c r="E160" i="31"/>
  <c r="D160" i="31"/>
  <c r="J159" i="31"/>
  <c r="I159" i="31"/>
  <c r="H159" i="31"/>
  <c r="G159" i="31"/>
  <c r="F159" i="31"/>
  <c r="E159" i="31"/>
  <c r="D159" i="31"/>
  <c r="J158" i="31"/>
  <c r="I158" i="31"/>
  <c r="H158" i="31"/>
  <c r="G158" i="31"/>
  <c r="F158" i="31"/>
  <c r="E158" i="31"/>
  <c r="D158" i="31"/>
  <c r="J157" i="31"/>
  <c r="I157" i="31"/>
  <c r="H157" i="31"/>
  <c r="G157" i="31"/>
  <c r="F157" i="31"/>
  <c r="E157" i="31"/>
  <c r="D157" i="31"/>
  <c r="J156" i="31"/>
  <c r="I156" i="31"/>
  <c r="H156" i="31"/>
  <c r="G156" i="31"/>
  <c r="F156" i="31"/>
  <c r="E156" i="31"/>
  <c r="D156" i="31"/>
  <c r="J152" i="31"/>
  <c r="I152" i="31"/>
  <c r="H152" i="31"/>
  <c r="G152" i="31"/>
  <c r="F152" i="31"/>
  <c r="E152" i="31"/>
  <c r="D152" i="31"/>
  <c r="J151" i="31"/>
  <c r="I151" i="31"/>
  <c r="H151" i="31"/>
  <c r="G151" i="31"/>
  <c r="F151" i="31"/>
  <c r="E151" i="31"/>
  <c r="D151" i="31"/>
  <c r="J150" i="31"/>
  <c r="I150" i="31"/>
  <c r="H150" i="31"/>
  <c r="G150" i="31"/>
  <c r="F150" i="31"/>
  <c r="E150" i="31"/>
  <c r="D150" i="31"/>
  <c r="J149" i="31"/>
  <c r="I149" i="31"/>
  <c r="H149" i="31"/>
  <c r="G149" i="31"/>
  <c r="F149" i="31"/>
  <c r="E149" i="31"/>
  <c r="D149" i="31"/>
  <c r="J148" i="31"/>
  <c r="I148" i="31"/>
  <c r="H148" i="31"/>
  <c r="G148" i="31"/>
  <c r="G215" i="31" s="1"/>
  <c r="F148" i="31"/>
  <c r="E148" i="31"/>
  <c r="E215" i="31" s="1"/>
  <c r="D148" i="31"/>
  <c r="J147" i="31"/>
  <c r="I147" i="31"/>
  <c r="H147" i="31"/>
  <c r="G147" i="31"/>
  <c r="F147" i="31"/>
  <c r="E147" i="31"/>
  <c r="D147" i="31"/>
  <c r="P575" i="29"/>
  <c r="O575" i="29"/>
  <c r="N575" i="29"/>
  <c r="P574" i="29"/>
  <c r="O574" i="29"/>
  <c r="N574" i="29"/>
  <c r="P573" i="29"/>
  <c r="O573" i="29"/>
  <c r="N573" i="29"/>
  <c r="P572" i="29"/>
  <c r="O572" i="29"/>
  <c r="N572" i="29"/>
  <c r="P571" i="29"/>
  <c r="O571" i="29"/>
  <c r="N571" i="29"/>
  <c r="P570" i="29"/>
  <c r="O570" i="29"/>
  <c r="N570" i="29"/>
  <c r="P569" i="29"/>
  <c r="O569" i="29"/>
  <c r="N569" i="29"/>
  <c r="P568" i="29"/>
  <c r="O568" i="29"/>
  <c r="N568" i="29"/>
  <c r="P567" i="29"/>
  <c r="O567" i="29"/>
  <c r="N567" i="29"/>
  <c r="P566" i="29"/>
  <c r="O566" i="29"/>
  <c r="N566" i="29"/>
  <c r="P565" i="29"/>
  <c r="O565" i="29"/>
  <c r="N565" i="29"/>
  <c r="P564" i="29"/>
  <c r="O564" i="29"/>
  <c r="N564" i="29"/>
  <c r="P563" i="29"/>
  <c r="O563" i="29"/>
  <c r="N563" i="29"/>
  <c r="P562" i="29"/>
  <c r="O562" i="29"/>
  <c r="N562" i="29"/>
  <c r="P561" i="29"/>
  <c r="O561" i="29"/>
  <c r="N561" i="29"/>
  <c r="P560" i="29"/>
  <c r="O560" i="29"/>
  <c r="N560" i="29"/>
  <c r="P559" i="29"/>
  <c r="O559" i="29"/>
  <c r="N559" i="29"/>
  <c r="P558" i="29"/>
  <c r="O558" i="29"/>
  <c r="N558" i="29"/>
  <c r="P557" i="29"/>
  <c r="O557" i="29"/>
  <c r="N557" i="29"/>
  <c r="P556" i="29"/>
  <c r="O556" i="29"/>
  <c r="N556" i="29"/>
  <c r="P555" i="29"/>
  <c r="O555" i="29"/>
  <c r="N555" i="29"/>
  <c r="P554" i="29"/>
  <c r="O554" i="29"/>
  <c r="N554" i="29"/>
  <c r="P553" i="29"/>
  <c r="O553" i="29"/>
  <c r="N553" i="29"/>
  <c r="P552" i="29"/>
  <c r="O552" i="29"/>
  <c r="N552" i="29"/>
  <c r="P551" i="29"/>
  <c r="O551" i="29"/>
  <c r="N551" i="29"/>
  <c r="P550" i="29"/>
  <c r="O550" i="29"/>
  <c r="N550" i="29"/>
  <c r="P549" i="29"/>
  <c r="O549" i="29"/>
  <c r="N549" i="29"/>
  <c r="P548" i="29"/>
  <c r="O548" i="29"/>
  <c r="N548" i="29"/>
  <c r="P547" i="29"/>
  <c r="O547" i="29"/>
  <c r="N547" i="29"/>
  <c r="P546" i="29"/>
  <c r="O546" i="29"/>
  <c r="N546" i="29"/>
  <c r="P545" i="29"/>
  <c r="O545" i="29"/>
  <c r="N545" i="29"/>
  <c r="P544" i="29"/>
  <c r="O544" i="29"/>
  <c r="N544" i="29"/>
  <c r="P543" i="29"/>
  <c r="O543" i="29"/>
  <c r="N543" i="29"/>
  <c r="P542" i="29"/>
  <c r="O542" i="29"/>
  <c r="N542" i="29"/>
  <c r="P541" i="29"/>
  <c r="O541" i="29"/>
  <c r="N541" i="29"/>
  <c r="P540" i="29"/>
  <c r="O540" i="29"/>
  <c r="N540" i="29"/>
  <c r="P539" i="29"/>
  <c r="O539" i="29"/>
  <c r="N539" i="29"/>
  <c r="P538" i="29"/>
  <c r="O538" i="29"/>
  <c r="N538" i="29"/>
  <c r="P537" i="29"/>
  <c r="O537" i="29"/>
  <c r="N537" i="29"/>
  <c r="P536" i="29"/>
  <c r="O536" i="29"/>
  <c r="N536" i="29"/>
  <c r="P535" i="29"/>
  <c r="O535" i="29"/>
  <c r="N535" i="29"/>
  <c r="P534" i="29"/>
  <c r="O534" i="29"/>
  <c r="N534" i="29"/>
  <c r="P533" i="29"/>
  <c r="O533" i="29"/>
  <c r="N533" i="29"/>
  <c r="P532" i="29"/>
  <c r="O532" i="29"/>
  <c r="N532" i="29"/>
  <c r="P531" i="29"/>
  <c r="O531" i="29"/>
  <c r="N531" i="29"/>
  <c r="P530" i="29"/>
  <c r="O530" i="29"/>
  <c r="N530" i="29"/>
  <c r="P529" i="29"/>
  <c r="O529" i="29"/>
  <c r="N529" i="29"/>
  <c r="P528" i="29"/>
  <c r="O528" i="29"/>
  <c r="N528" i="29"/>
  <c r="P527" i="29"/>
  <c r="O527" i="29"/>
  <c r="N527" i="29"/>
  <c r="P526" i="29"/>
  <c r="O526" i="29"/>
  <c r="N526" i="29"/>
  <c r="P525" i="29"/>
  <c r="O525" i="29"/>
  <c r="N525" i="29"/>
  <c r="P524" i="29"/>
  <c r="O524" i="29"/>
  <c r="N524" i="29"/>
  <c r="P523" i="29"/>
  <c r="O523" i="29"/>
  <c r="N523" i="29"/>
  <c r="P522" i="29"/>
  <c r="O522" i="29"/>
  <c r="N522" i="29"/>
  <c r="P521" i="29"/>
  <c r="O521" i="29"/>
  <c r="N521" i="29"/>
  <c r="P520" i="29"/>
  <c r="O520" i="29"/>
  <c r="N520" i="29"/>
  <c r="P519" i="29"/>
  <c r="O519" i="29"/>
  <c r="N519" i="29"/>
  <c r="P518" i="29"/>
  <c r="O518" i="29"/>
  <c r="N518" i="29"/>
  <c r="P517" i="29"/>
  <c r="O517" i="29"/>
  <c r="N517" i="29"/>
  <c r="P516" i="29"/>
  <c r="O516" i="29"/>
  <c r="N516" i="29"/>
  <c r="P515" i="29"/>
  <c r="O515" i="29"/>
  <c r="N515" i="29"/>
  <c r="P514" i="29"/>
  <c r="O514" i="29"/>
  <c r="N514" i="29"/>
  <c r="P513" i="29"/>
  <c r="O513" i="29"/>
  <c r="N513" i="29"/>
  <c r="P512" i="29"/>
  <c r="O512" i="29"/>
  <c r="N512" i="29"/>
  <c r="P511" i="29"/>
  <c r="O511" i="29"/>
  <c r="N511" i="29"/>
  <c r="P510" i="29"/>
  <c r="O510" i="29"/>
  <c r="N510" i="29"/>
  <c r="P509" i="29"/>
  <c r="O509" i="29"/>
  <c r="N509" i="29"/>
  <c r="P508" i="29"/>
  <c r="O508" i="29"/>
  <c r="N508" i="29"/>
  <c r="P507" i="29"/>
  <c r="O507" i="29"/>
  <c r="N507" i="29"/>
  <c r="P506" i="29"/>
  <c r="O506" i="29"/>
  <c r="N506" i="29"/>
  <c r="P505" i="29"/>
  <c r="O505" i="29"/>
  <c r="N505" i="29"/>
  <c r="P504" i="29"/>
  <c r="O504" i="29"/>
  <c r="N504" i="29"/>
  <c r="P503" i="29"/>
  <c r="O503" i="29"/>
  <c r="N503" i="29"/>
  <c r="P502" i="29"/>
  <c r="O502" i="29"/>
  <c r="N502" i="29"/>
  <c r="P501" i="29"/>
  <c r="O501" i="29"/>
  <c r="N501" i="29"/>
  <c r="P500" i="29"/>
  <c r="O500" i="29"/>
  <c r="N500" i="29"/>
  <c r="P499" i="29"/>
  <c r="O499" i="29"/>
  <c r="N499" i="29"/>
  <c r="P498" i="29"/>
  <c r="O498" i="29"/>
  <c r="N498" i="29"/>
  <c r="P497" i="29"/>
  <c r="O497" i="29"/>
  <c r="N497" i="29"/>
  <c r="P496" i="29"/>
  <c r="O496" i="29"/>
  <c r="N496" i="29"/>
  <c r="P495" i="29"/>
  <c r="O495" i="29"/>
  <c r="N495" i="29"/>
  <c r="P494" i="29"/>
  <c r="O494" i="29"/>
  <c r="N494" i="29"/>
  <c r="P493" i="29"/>
  <c r="O493" i="29"/>
  <c r="N493" i="29"/>
  <c r="P492" i="29"/>
  <c r="O492" i="29"/>
  <c r="N492" i="29"/>
  <c r="P491" i="29"/>
  <c r="O491" i="29"/>
  <c r="N491" i="29"/>
  <c r="P490" i="29"/>
  <c r="O490" i="29"/>
  <c r="N490" i="29"/>
  <c r="P489" i="29"/>
  <c r="O489" i="29"/>
  <c r="N489" i="29"/>
  <c r="P488" i="29"/>
  <c r="O488" i="29"/>
  <c r="N488" i="29"/>
  <c r="P487" i="29"/>
  <c r="O487" i="29"/>
  <c r="N487" i="29"/>
  <c r="P486" i="29"/>
  <c r="O486" i="29"/>
  <c r="N486" i="29"/>
  <c r="P485" i="29"/>
  <c r="O485" i="29"/>
  <c r="N485" i="29"/>
  <c r="P484" i="29"/>
  <c r="O484" i="29"/>
  <c r="N484" i="29"/>
  <c r="P483" i="29"/>
  <c r="O483" i="29"/>
  <c r="N483" i="29"/>
  <c r="P482" i="29"/>
  <c r="O482" i="29"/>
  <c r="N482" i="29"/>
  <c r="P481" i="29"/>
  <c r="O481" i="29"/>
  <c r="N481" i="29"/>
  <c r="P480" i="29"/>
  <c r="O480" i="29"/>
  <c r="N480" i="29"/>
  <c r="P479" i="29"/>
  <c r="O479" i="29"/>
  <c r="N479" i="29"/>
  <c r="P478" i="29"/>
  <c r="O478" i="29"/>
  <c r="N478" i="29"/>
  <c r="P477" i="29"/>
  <c r="O477" i="29"/>
  <c r="N477" i="29"/>
  <c r="P476" i="29"/>
  <c r="O476" i="29"/>
  <c r="N476" i="29"/>
  <c r="P475" i="29"/>
  <c r="O475" i="29"/>
  <c r="N475" i="29"/>
  <c r="P474" i="29"/>
  <c r="O474" i="29"/>
  <c r="N474" i="29"/>
  <c r="P473" i="29"/>
  <c r="O473" i="29"/>
  <c r="N473" i="29"/>
  <c r="P472" i="29"/>
  <c r="O472" i="29"/>
  <c r="N472" i="29"/>
  <c r="P471" i="29"/>
  <c r="O471" i="29"/>
  <c r="N471" i="29"/>
  <c r="P470" i="29"/>
  <c r="O470" i="29"/>
  <c r="N470" i="29"/>
  <c r="P469" i="29"/>
  <c r="O469" i="29"/>
  <c r="N469" i="29"/>
  <c r="P468" i="29"/>
  <c r="O468" i="29"/>
  <c r="N468" i="29"/>
  <c r="P467" i="29"/>
  <c r="O467" i="29"/>
  <c r="N467" i="29"/>
  <c r="P466" i="29"/>
  <c r="O466" i="29"/>
  <c r="N466" i="29"/>
  <c r="P465" i="29"/>
  <c r="O465" i="29"/>
  <c r="N465" i="29"/>
  <c r="P464" i="29"/>
  <c r="O464" i="29"/>
  <c r="N464" i="29"/>
  <c r="P463" i="29"/>
  <c r="O463" i="29"/>
  <c r="N463" i="29"/>
  <c r="P462" i="29"/>
  <c r="O462" i="29"/>
  <c r="N462" i="29"/>
  <c r="P461" i="29"/>
  <c r="O461" i="29"/>
  <c r="N461" i="29"/>
  <c r="P460" i="29"/>
  <c r="O460" i="29"/>
  <c r="N460" i="29"/>
  <c r="P459" i="29"/>
  <c r="O459" i="29"/>
  <c r="N459" i="29"/>
  <c r="P458" i="29"/>
  <c r="O458" i="29"/>
  <c r="N458" i="29"/>
  <c r="P457" i="29"/>
  <c r="O457" i="29"/>
  <c r="N457" i="29"/>
  <c r="P456" i="29"/>
  <c r="O456" i="29"/>
  <c r="N456" i="29"/>
  <c r="P455" i="29"/>
  <c r="O455" i="29"/>
  <c r="N455" i="29"/>
  <c r="P454" i="29"/>
  <c r="O454" i="29"/>
  <c r="N454" i="29"/>
  <c r="P453" i="29"/>
  <c r="O453" i="29"/>
  <c r="N453" i="29"/>
  <c r="P452" i="29"/>
  <c r="O452" i="29"/>
  <c r="N452" i="29"/>
  <c r="P451" i="29"/>
  <c r="O451" i="29"/>
  <c r="N451" i="29"/>
  <c r="P450" i="29"/>
  <c r="O450" i="29"/>
  <c r="N450" i="29"/>
  <c r="P449" i="29"/>
  <c r="O449" i="29"/>
  <c r="N449" i="29"/>
  <c r="P448" i="29"/>
  <c r="O448" i="29"/>
  <c r="N448" i="29"/>
  <c r="P447" i="29"/>
  <c r="O447" i="29"/>
  <c r="N447" i="29"/>
  <c r="P446" i="29"/>
  <c r="O446" i="29"/>
  <c r="N446" i="29"/>
  <c r="P445" i="29"/>
  <c r="O445" i="29"/>
  <c r="N445" i="29"/>
  <c r="P444" i="29"/>
  <c r="O444" i="29"/>
  <c r="N444" i="29"/>
  <c r="P443" i="29"/>
  <c r="O443" i="29"/>
  <c r="N443" i="29"/>
  <c r="P442" i="29"/>
  <c r="O442" i="29"/>
  <c r="N442" i="29"/>
  <c r="P441" i="29"/>
  <c r="O441" i="29"/>
  <c r="N441" i="29"/>
  <c r="P440" i="29"/>
  <c r="O440" i="29"/>
  <c r="N440" i="29"/>
  <c r="P439" i="29"/>
  <c r="O439" i="29"/>
  <c r="N439" i="29"/>
  <c r="P438" i="29"/>
  <c r="O438" i="29"/>
  <c r="N438" i="29"/>
  <c r="P437" i="29"/>
  <c r="O437" i="29"/>
  <c r="N437" i="29"/>
  <c r="P436" i="29"/>
  <c r="O436" i="29"/>
  <c r="N436" i="29"/>
  <c r="P435" i="29"/>
  <c r="O435" i="29"/>
  <c r="N435" i="29"/>
  <c r="P434" i="29"/>
  <c r="O434" i="29"/>
  <c r="N434" i="29"/>
  <c r="P433" i="29"/>
  <c r="O433" i="29"/>
  <c r="N433" i="29"/>
  <c r="P432" i="29"/>
  <c r="O432" i="29"/>
  <c r="N432" i="29"/>
  <c r="P431" i="29"/>
  <c r="O431" i="29"/>
  <c r="N431" i="29"/>
  <c r="P430" i="29"/>
  <c r="O430" i="29"/>
  <c r="N430" i="29"/>
  <c r="P429" i="29"/>
  <c r="O429" i="29"/>
  <c r="N429" i="29"/>
  <c r="P428" i="29"/>
  <c r="O428" i="29"/>
  <c r="N428" i="29"/>
  <c r="P427" i="29"/>
  <c r="O427" i="29"/>
  <c r="N427" i="29"/>
  <c r="P426" i="29"/>
  <c r="O426" i="29"/>
  <c r="N426" i="29"/>
  <c r="P425" i="29"/>
  <c r="O425" i="29"/>
  <c r="N425" i="29"/>
  <c r="P424" i="29"/>
  <c r="O424" i="29"/>
  <c r="N424" i="29"/>
  <c r="P423" i="29"/>
  <c r="O423" i="29"/>
  <c r="N423" i="29"/>
  <c r="P422" i="29"/>
  <c r="O422" i="29"/>
  <c r="N422" i="29"/>
  <c r="P421" i="29"/>
  <c r="O421" i="29"/>
  <c r="N421" i="29"/>
  <c r="P420" i="29"/>
  <c r="O420" i="29"/>
  <c r="N420" i="29"/>
  <c r="P419" i="29"/>
  <c r="O419" i="29"/>
  <c r="N419" i="29"/>
  <c r="P418" i="29"/>
  <c r="O418" i="29"/>
  <c r="N418" i="29"/>
  <c r="P417" i="29"/>
  <c r="O417" i="29"/>
  <c r="N417" i="29"/>
  <c r="P416" i="29"/>
  <c r="O416" i="29"/>
  <c r="N416" i="29"/>
  <c r="P415" i="29"/>
  <c r="O415" i="29"/>
  <c r="N415" i="29"/>
  <c r="P414" i="29"/>
  <c r="O414" i="29"/>
  <c r="N414" i="29"/>
  <c r="P413" i="29"/>
  <c r="O413" i="29"/>
  <c r="N413" i="29"/>
  <c r="P412" i="29"/>
  <c r="O412" i="29"/>
  <c r="N412" i="29"/>
  <c r="P411" i="29"/>
  <c r="O411" i="29"/>
  <c r="N411" i="29"/>
  <c r="P410" i="29"/>
  <c r="O410" i="29"/>
  <c r="N410" i="29"/>
  <c r="P409" i="29"/>
  <c r="O409" i="29"/>
  <c r="N409" i="29"/>
  <c r="P408" i="29"/>
  <c r="O408" i="29"/>
  <c r="N408" i="29"/>
  <c r="P407" i="29"/>
  <c r="O407" i="29"/>
  <c r="N407" i="29"/>
  <c r="P406" i="29"/>
  <c r="O406" i="29"/>
  <c r="N406" i="29"/>
  <c r="P405" i="29"/>
  <c r="O405" i="29"/>
  <c r="N405" i="29"/>
  <c r="P404" i="29"/>
  <c r="O404" i="29"/>
  <c r="N404" i="29"/>
  <c r="P403" i="29"/>
  <c r="O403" i="29"/>
  <c r="N403" i="29"/>
  <c r="P402" i="29"/>
  <c r="O402" i="29"/>
  <c r="N402" i="29"/>
  <c r="P401" i="29"/>
  <c r="O401" i="29"/>
  <c r="N401" i="29"/>
  <c r="P400" i="29"/>
  <c r="O400" i="29"/>
  <c r="N400" i="29"/>
  <c r="P399" i="29"/>
  <c r="O399" i="29"/>
  <c r="N399" i="29"/>
  <c r="P398" i="29"/>
  <c r="O398" i="29"/>
  <c r="N398" i="29"/>
  <c r="P397" i="29"/>
  <c r="O397" i="29"/>
  <c r="N397" i="29"/>
  <c r="P396" i="29"/>
  <c r="O396" i="29"/>
  <c r="N396" i="29"/>
  <c r="P395" i="29"/>
  <c r="O395" i="29"/>
  <c r="N395" i="29"/>
  <c r="P394" i="29"/>
  <c r="O394" i="29"/>
  <c r="N394" i="29"/>
  <c r="P393" i="29"/>
  <c r="O393" i="29"/>
  <c r="N393" i="29"/>
  <c r="P392" i="29"/>
  <c r="O392" i="29"/>
  <c r="N392" i="29"/>
  <c r="P391" i="29"/>
  <c r="O391" i="29"/>
  <c r="N391" i="29"/>
  <c r="P390" i="29"/>
  <c r="O390" i="29"/>
  <c r="N390" i="29"/>
  <c r="P389" i="29"/>
  <c r="O389" i="29"/>
  <c r="N389" i="29"/>
  <c r="P388" i="29"/>
  <c r="O388" i="29"/>
  <c r="N388" i="29"/>
  <c r="P387" i="29"/>
  <c r="O387" i="29"/>
  <c r="N387" i="29"/>
  <c r="P386" i="29"/>
  <c r="O386" i="29"/>
  <c r="N386" i="29"/>
  <c r="P385" i="29"/>
  <c r="O385" i="29"/>
  <c r="N385" i="29"/>
  <c r="P384" i="29"/>
  <c r="O384" i="29"/>
  <c r="N384" i="29"/>
  <c r="P383" i="29"/>
  <c r="O383" i="29"/>
  <c r="N383" i="29"/>
  <c r="P382" i="29"/>
  <c r="O382" i="29"/>
  <c r="N382" i="29"/>
  <c r="P381" i="29"/>
  <c r="O381" i="29"/>
  <c r="N381" i="29"/>
  <c r="P380" i="29"/>
  <c r="O380" i="29"/>
  <c r="N380" i="29"/>
  <c r="P379" i="29"/>
  <c r="O379" i="29"/>
  <c r="N379" i="29"/>
  <c r="P378" i="29"/>
  <c r="O378" i="29"/>
  <c r="N378" i="29"/>
  <c r="P377" i="29"/>
  <c r="O377" i="29"/>
  <c r="N377" i="29"/>
  <c r="P376" i="29"/>
  <c r="O376" i="29"/>
  <c r="N376" i="29"/>
  <c r="P375" i="29"/>
  <c r="O375" i="29"/>
  <c r="N375" i="29"/>
  <c r="P374" i="29"/>
  <c r="O374" i="29"/>
  <c r="N374" i="29"/>
  <c r="P373" i="29"/>
  <c r="O373" i="29"/>
  <c r="N373" i="29"/>
  <c r="P372" i="29"/>
  <c r="O372" i="29"/>
  <c r="N372" i="29"/>
  <c r="P371" i="29"/>
  <c r="O371" i="29"/>
  <c r="N371" i="29"/>
  <c r="P370" i="29"/>
  <c r="O370" i="29"/>
  <c r="N370" i="29"/>
  <c r="P369" i="29"/>
  <c r="O369" i="29"/>
  <c r="N369" i="29"/>
  <c r="P368" i="29"/>
  <c r="O368" i="29"/>
  <c r="N368" i="29"/>
  <c r="P367" i="29"/>
  <c r="O367" i="29"/>
  <c r="N367" i="29"/>
  <c r="P366" i="29"/>
  <c r="O366" i="29"/>
  <c r="N366" i="29"/>
  <c r="P365" i="29"/>
  <c r="O365" i="29"/>
  <c r="N365" i="29"/>
  <c r="P364" i="29"/>
  <c r="O364" i="29"/>
  <c r="N364" i="29"/>
  <c r="P363" i="29"/>
  <c r="O363" i="29"/>
  <c r="N363" i="29"/>
  <c r="P362" i="29"/>
  <c r="O362" i="29"/>
  <c r="N362" i="29"/>
  <c r="P361" i="29"/>
  <c r="O361" i="29"/>
  <c r="N361" i="29"/>
  <c r="P360" i="29"/>
  <c r="O360" i="29"/>
  <c r="N360" i="29"/>
  <c r="P359" i="29"/>
  <c r="O359" i="29"/>
  <c r="N359" i="29"/>
  <c r="P358" i="29"/>
  <c r="O358" i="29"/>
  <c r="N358" i="29"/>
  <c r="P357" i="29"/>
  <c r="O357" i="29"/>
  <c r="N357" i="29"/>
  <c r="P356" i="29"/>
  <c r="O356" i="29"/>
  <c r="N356" i="29"/>
  <c r="P355" i="29"/>
  <c r="O355" i="29"/>
  <c r="N355" i="29"/>
  <c r="P354" i="29"/>
  <c r="O354" i="29"/>
  <c r="N354" i="29"/>
  <c r="P353" i="29"/>
  <c r="O353" i="29"/>
  <c r="N353" i="29"/>
  <c r="P352" i="29"/>
  <c r="O352" i="29"/>
  <c r="N352" i="29"/>
  <c r="P351" i="29"/>
  <c r="O351" i="29"/>
  <c r="N351" i="29"/>
  <c r="P350" i="29"/>
  <c r="O350" i="29"/>
  <c r="N350" i="29"/>
  <c r="P349" i="29"/>
  <c r="O349" i="29"/>
  <c r="N349" i="29"/>
  <c r="P348" i="29"/>
  <c r="O348" i="29"/>
  <c r="N348" i="29"/>
  <c r="P347" i="29"/>
  <c r="O347" i="29"/>
  <c r="N347" i="29"/>
  <c r="P346" i="29"/>
  <c r="O346" i="29"/>
  <c r="N346" i="29"/>
  <c r="P345" i="29"/>
  <c r="O345" i="29"/>
  <c r="N345" i="29"/>
  <c r="P344" i="29"/>
  <c r="O344" i="29"/>
  <c r="N344" i="29"/>
  <c r="P343" i="29"/>
  <c r="O343" i="29"/>
  <c r="N343" i="29"/>
  <c r="P342" i="29"/>
  <c r="O342" i="29"/>
  <c r="N342" i="29"/>
  <c r="P341" i="29"/>
  <c r="O341" i="29"/>
  <c r="N341" i="29"/>
  <c r="P340" i="29"/>
  <c r="O340" i="29"/>
  <c r="N340" i="29"/>
  <c r="P339" i="29"/>
  <c r="O339" i="29"/>
  <c r="N339" i="29"/>
  <c r="P338" i="29"/>
  <c r="O338" i="29"/>
  <c r="N338" i="29"/>
  <c r="P337" i="29"/>
  <c r="O337" i="29"/>
  <c r="N337" i="29"/>
  <c r="P336" i="29"/>
  <c r="O336" i="29"/>
  <c r="N336" i="29"/>
  <c r="P335" i="29"/>
  <c r="O335" i="29"/>
  <c r="N335" i="29"/>
  <c r="P334" i="29"/>
  <c r="O334" i="29"/>
  <c r="N334" i="29"/>
  <c r="P333" i="29"/>
  <c r="O333" i="29"/>
  <c r="N333" i="29"/>
  <c r="P332" i="29"/>
  <c r="O332" i="29"/>
  <c r="N332" i="29"/>
  <c r="P331" i="29"/>
  <c r="O331" i="29"/>
  <c r="N331" i="29"/>
  <c r="P330" i="29"/>
  <c r="O330" i="29"/>
  <c r="N330" i="29"/>
  <c r="P329" i="29"/>
  <c r="O329" i="29"/>
  <c r="N329" i="29"/>
  <c r="P328" i="29"/>
  <c r="O328" i="29"/>
  <c r="N328" i="29"/>
  <c r="P327" i="29"/>
  <c r="O327" i="29"/>
  <c r="N327" i="29"/>
  <c r="P326" i="29"/>
  <c r="O326" i="29"/>
  <c r="N326" i="29"/>
  <c r="P325" i="29"/>
  <c r="O325" i="29"/>
  <c r="N325" i="29"/>
  <c r="P324" i="29"/>
  <c r="O324" i="29"/>
  <c r="N324" i="29"/>
  <c r="P323" i="29"/>
  <c r="O323" i="29"/>
  <c r="N323" i="29"/>
  <c r="P322" i="29"/>
  <c r="O322" i="29"/>
  <c r="N322" i="29"/>
  <c r="P321" i="29"/>
  <c r="O321" i="29"/>
  <c r="N321" i="29"/>
  <c r="P320" i="29"/>
  <c r="O320" i="29"/>
  <c r="N320" i="29"/>
  <c r="P319" i="29"/>
  <c r="O319" i="29"/>
  <c r="N319" i="29"/>
  <c r="P318" i="29"/>
  <c r="O318" i="29"/>
  <c r="N318" i="29"/>
  <c r="P317" i="29"/>
  <c r="O317" i="29"/>
  <c r="N317" i="29"/>
  <c r="P316" i="29"/>
  <c r="O316" i="29"/>
  <c r="N316" i="29"/>
  <c r="P315" i="29"/>
  <c r="O315" i="29"/>
  <c r="N315" i="29"/>
  <c r="P314" i="29"/>
  <c r="O314" i="29"/>
  <c r="N314" i="29"/>
  <c r="P313" i="29"/>
  <c r="O313" i="29"/>
  <c r="N313" i="29"/>
  <c r="P312" i="29"/>
  <c r="O312" i="29"/>
  <c r="N312" i="29"/>
  <c r="P311" i="29"/>
  <c r="O311" i="29"/>
  <c r="N311" i="29"/>
  <c r="P310" i="29"/>
  <c r="O310" i="29"/>
  <c r="N310" i="29"/>
  <c r="P309" i="29"/>
  <c r="O309" i="29"/>
  <c r="N309" i="29"/>
  <c r="P308" i="29"/>
  <c r="O308" i="29"/>
  <c r="N308" i="29"/>
  <c r="P307" i="29"/>
  <c r="O307" i="29"/>
  <c r="N307" i="29"/>
  <c r="P306" i="29"/>
  <c r="O306" i="29"/>
  <c r="N306" i="29"/>
  <c r="P305" i="29"/>
  <c r="O305" i="29"/>
  <c r="N305" i="29"/>
  <c r="P304" i="29"/>
  <c r="O304" i="29"/>
  <c r="N304" i="29"/>
  <c r="P303" i="29"/>
  <c r="O303" i="29"/>
  <c r="N303" i="29"/>
  <c r="P302" i="29"/>
  <c r="O302" i="29"/>
  <c r="N302" i="29"/>
  <c r="P301" i="29"/>
  <c r="O301" i="29"/>
  <c r="N301" i="29"/>
  <c r="P300" i="29"/>
  <c r="O300" i="29"/>
  <c r="N300" i="29"/>
  <c r="P299" i="29"/>
  <c r="O299" i="29"/>
  <c r="N299" i="29"/>
  <c r="P298" i="29"/>
  <c r="O298" i="29"/>
  <c r="N298" i="29"/>
  <c r="P297" i="29"/>
  <c r="O297" i="29"/>
  <c r="N297" i="29"/>
  <c r="P296" i="29"/>
  <c r="O296" i="29"/>
  <c r="N296" i="29"/>
  <c r="P295" i="29"/>
  <c r="O295" i="29"/>
  <c r="N295" i="29"/>
  <c r="P294" i="29"/>
  <c r="O294" i="29"/>
  <c r="N294" i="29"/>
  <c r="P293" i="29"/>
  <c r="O293" i="29"/>
  <c r="N293" i="29"/>
  <c r="P292" i="29"/>
  <c r="O292" i="29"/>
  <c r="N292" i="29"/>
  <c r="P291" i="29"/>
  <c r="O291" i="29"/>
  <c r="N291" i="29"/>
  <c r="P290" i="29"/>
  <c r="O290" i="29"/>
  <c r="N290" i="29"/>
  <c r="P289" i="29"/>
  <c r="O289" i="29"/>
  <c r="N289" i="29"/>
  <c r="P288" i="29"/>
  <c r="O288" i="29"/>
  <c r="N288" i="29"/>
  <c r="P287" i="29"/>
  <c r="O287" i="29"/>
  <c r="N287" i="29"/>
  <c r="P286" i="29"/>
  <c r="O286" i="29"/>
  <c r="N286" i="29"/>
  <c r="P285" i="29"/>
  <c r="O285" i="29"/>
  <c r="N285" i="29"/>
  <c r="P284" i="29"/>
  <c r="O284" i="29"/>
  <c r="N284" i="29"/>
  <c r="P283" i="29"/>
  <c r="O283" i="29"/>
  <c r="N283" i="29"/>
  <c r="P282" i="29"/>
  <c r="O282" i="29"/>
  <c r="N282" i="29"/>
  <c r="P281" i="29"/>
  <c r="O281" i="29"/>
  <c r="N281" i="29"/>
  <c r="P280" i="29"/>
  <c r="O280" i="29"/>
  <c r="N280" i="29"/>
  <c r="P279" i="29"/>
  <c r="O279" i="29"/>
  <c r="N279" i="29"/>
  <c r="P278" i="29"/>
  <c r="O278" i="29"/>
  <c r="N278" i="29"/>
  <c r="P277" i="29"/>
  <c r="O277" i="29"/>
  <c r="N277" i="29"/>
  <c r="P276" i="29"/>
  <c r="O276" i="29"/>
  <c r="N276" i="29"/>
  <c r="P275" i="29"/>
  <c r="O275" i="29"/>
  <c r="N275" i="29"/>
  <c r="P274" i="29"/>
  <c r="O274" i="29"/>
  <c r="N274" i="29"/>
  <c r="P273" i="29"/>
  <c r="O273" i="29"/>
  <c r="N273" i="29"/>
  <c r="P272" i="29"/>
  <c r="O272" i="29"/>
  <c r="N272" i="29"/>
  <c r="P271" i="29"/>
  <c r="O271" i="29"/>
  <c r="N271" i="29"/>
  <c r="P270" i="29"/>
  <c r="O270" i="29"/>
  <c r="N270" i="29"/>
  <c r="P269" i="29"/>
  <c r="O269" i="29"/>
  <c r="N269" i="29"/>
  <c r="P268" i="29"/>
  <c r="O268" i="29"/>
  <c r="N268" i="29"/>
  <c r="P267" i="29"/>
  <c r="O267" i="29"/>
  <c r="N267" i="29"/>
  <c r="P266" i="29"/>
  <c r="O266" i="29"/>
  <c r="N266" i="29"/>
  <c r="P265" i="29"/>
  <c r="O265" i="29"/>
  <c r="N265" i="29"/>
  <c r="P264" i="29"/>
  <c r="O264" i="29"/>
  <c r="N264" i="29"/>
  <c r="P263" i="29"/>
  <c r="O263" i="29"/>
  <c r="N263" i="29"/>
  <c r="P262" i="29"/>
  <c r="O262" i="29"/>
  <c r="N262" i="29"/>
  <c r="P261" i="29"/>
  <c r="O261" i="29"/>
  <c r="N261" i="29"/>
  <c r="P260" i="29"/>
  <c r="O260" i="29"/>
  <c r="N260" i="29"/>
  <c r="P259" i="29"/>
  <c r="O259" i="29"/>
  <c r="N259" i="29"/>
  <c r="P258" i="29"/>
  <c r="O258" i="29"/>
  <c r="N258" i="29"/>
  <c r="P257" i="29"/>
  <c r="O257" i="29"/>
  <c r="N257" i="29"/>
  <c r="P256" i="29"/>
  <c r="O256" i="29"/>
  <c r="N256" i="29"/>
  <c r="P255" i="29"/>
  <c r="O255" i="29"/>
  <c r="N255" i="29"/>
  <c r="P254" i="29"/>
  <c r="O254" i="29"/>
  <c r="N254" i="29"/>
  <c r="P253" i="29"/>
  <c r="O253" i="29"/>
  <c r="N253" i="29"/>
  <c r="P252" i="29"/>
  <c r="O252" i="29"/>
  <c r="N252" i="29"/>
  <c r="P251" i="29"/>
  <c r="O251" i="29"/>
  <c r="N251" i="29"/>
  <c r="P250" i="29"/>
  <c r="O250" i="29"/>
  <c r="N250" i="29"/>
  <c r="P249" i="29"/>
  <c r="O249" i="29"/>
  <c r="N249" i="29"/>
  <c r="P248" i="29"/>
  <c r="O248" i="29"/>
  <c r="N248" i="29"/>
  <c r="P247" i="29"/>
  <c r="O247" i="29"/>
  <c r="N247" i="29"/>
  <c r="P246" i="29"/>
  <c r="O246" i="29"/>
  <c r="N246" i="29"/>
  <c r="P245" i="29"/>
  <c r="O245" i="29"/>
  <c r="N245" i="29"/>
  <c r="P244" i="29"/>
  <c r="O244" i="29"/>
  <c r="N244" i="29"/>
  <c r="P243" i="29"/>
  <c r="O243" i="29"/>
  <c r="N243" i="29"/>
  <c r="P242" i="29"/>
  <c r="O242" i="29"/>
  <c r="N242" i="29"/>
  <c r="P241" i="29"/>
  <c r="O241" i="29"/>
  <c r="N241" i="29"/>
  <c r="P240" i="29"/>
  <c r="O240" i="29"/>
  <c r="N240" i="29"/>
  <c r="P239" i="29"/>
  <c r="O239" i="29"/>
  <c r="N239" i="29"/>
  <c r="P238" i="29"/>
  <c r="O238" i="29"/>
  <c r="N238" i="29"/>
  <c r="P237" i="29"/>
  <c r="O237" i="29"/>
  <c r="N237" i="29"/>
  <c r="P236" i="29"/>
  <c r="O236" i="29"/>
  <c r="N236" i="29"/>
  <c r="P235" i="29"/>
  <c r="O235" i="29"/>
  <c r="N235" i="29"/>
  <c r="P234" i="29"/>
  <c r="O234" i="29"/>
  <c r="N234" i="29"/>
  <c r="P233" i="29"/>
  <c r="O233" i="29"/>
  <c r="N233" i="29"/>
  <c r="P232" i="29"/>
  <c r="O232" i="29"/>
  <c r="N232" i="29"/>
  <c r="P231" i="29"/>
  <c r="O231" i="29"/>
  <c r="N231" i="29"/>
  <c r="P230" i="29"/>
  <c r="O230" i="29"/>
  <c r="N230" i="29"/>
  <c r="P229" i="29"/>
  <c r="O229" i="29"/>
  <c r="N229" i="29"/>
  <c r="P228" i="29"/>
  <c r="O228" i="29"/>
  <c r="N228" i="29"/>
  <c r="P227" i="29"/>
  <c r="O227" i="29"/>
  <c r="N227" i="29"/>
  <c r="P226" i="29"/>
  <c r="O226" i="29"/>
  <c r="N226" i="29"/>
  <c r="P225" i="29"/>
  <c r="O225" i="29"/>
  <c r="N225" i="29"/>
  <c r="P224" i="29"/>
  <c r="O224" i="29"/>
  <c r="N224" i="29"/>
  <c r="P223" i="29"/>
  <c r="O223" i="29"/>
  <c r="N223" i="29"/>
  <c r="P222" i="29"/>
  <c r="O222" i="29"/>
  <c r="N222" i="29"/>
  <c r="P221" i="29"/>
  <c r="O221" i="29"/>
  <c r="N221" i="29"/>
  <c r="P220" i="29"/>
  <c r="O220" i="29"/>
  <c r="N220" i="29"/>
  <c r="P219" i="29"/>
  <c r="O219" i="29"/>
  <c r="N219" i="29"/>
  <c r="P218" i="29"/>
  <c r="O218" i="29"/>
  <c r="N218" i="29"/>
  <c r="P217" i="29"/>
  <c r="O217" i="29"/>
  <c r="N217" i="29"/>
  <c r="P216" i="29"/>
  <c r="O216" i="29"/>
  <c r="N216" i="29"/>
  <c r="P215" i="29"/>
  <c r="O215" i="29"/>
  <c r="N215" i="29"/>
  <c r="P214" i="29"/>
  <c r="O214" i="29"/>
  <c r="N214" i="29"/>
  <c r="P213" i="29"/>
  <c r="O213" i="29"/>
  <c r="N213" i="29"/>
  <c r="P212" i="29"/>
  <c r="O212" i="29"/>
  <c r="N212" i="29"/>
  <c r="P211" i="29"/>
  <c r="O211" i="29"/>
  <c r="N211" i="29"/>
  <c r="P210" i="29"/>
  <c r="O210" i="29"/>
  <c r="N210" i="29"/>
  <c r="P209" i="29"/>
  <c r="O209" i="29"/>
  <c r="N209" i="29"/>
  <c r="P208" i="29"/>
  <c r="O208" i="29"/>
  <c r="N208" i="29"/>
  <c r="P207" i="29"/>
  <c r="O207" i="29"/>
  <c r="N207" i="29"/>
  <c r="P206" i="29"/>
  <c r="O206" i="29"/>
  <c r="N206" i="29"/>
  <c r="P205" i="29"/>
  <c r="O205" i="29"/>
  <c r="N205" i="29"/>
  <c r="P204" i="29"/>
  <c r="O204" i="29"/>
  <c r="N204" i="29"/>
  <c r="P203" i="29"/>
  <c r="O203" i="29"/>
  <c r="N203" i="29"/>
  <c r="P202" i="29"/>
  <c r="O202" i="29"/>
  <c r="N202" i="29"/>
  <c r="P201" i="29"/>
  <c r="O201" i="29"/>
  <c r="N201" i="29"/>
  <c r="P200" i="29"/>
  <c r="O200" i="29"/>
  <c r="N200" i="29"/>
  <c r="P199" i="29"/>
  <c r="O199" i="29"/>
  <c r="N199" i="29"/>
  <c r="P198" i="29"/>
  <c r="O198" i="29"/>
  <c r="N198" i="29"/>
  <c r="P197" i="29"/>
  <c r="O197" i="29"/>
  <c r="N197" i="29"/>
  <c r="P196" i="29"/>
  <c r="O196" i="29"/>
  <c r="N196" i="29"/>
  <c r="P195" i="29"/>
  <c r="O195" i="29"/>
  <c r="N195" i="29"/>
  <c r="P194" i="29"/>
  <c r="O194" i="29"/>
  <c r="N194" i="29"/>
  <c r="P193" i="29"/>
  <c r="O193" i="29"/>
  <c r="N193" i="29"/>
  <c r="P192" i="29"/>
  <c r="O192" i="29"/>
  <c r="N192" i="29"/>
  <c r="P191" i="29"/>
  <c r="O191" i="29"/>
  <c r="N191" i="29"/>
  <c r="P190" i="29"/>
  <c r="O190" i="29"/>
  <c r="N190" i="29"/>
  <c r="P189" i="29"/>
  <c r="O189" i="29"/>
  <c r="N189" i="29"/>
  <c r="P188" i="29"/>
  <c r="O188" i="29"/>
  <c r="N188" i="29"/>
  <c r="P187" i="29"/>
  <c r="O187" i="29"/>
  <c r="N187" i="29"/>
  <c r="P186" i="29"/>
  <c r="O186" i="29"/>
  <c r="N186" i="29"/>
  <c r="P185" i="29"/>
  <c r="O185" i="29"/>
  <c r="N185" i="29"/>
  <c r="P184" i="29"/>
  <c r="O184" i="29"/>
  <c r="N184" i="29"/>
  <c r="P183" i="29"/>
  <c r="O183" i="29"/>
  <c r="N183" i="29"/>
  <c r="P182" i="29"/>
  <c r="O182" i="29"/>
  <c r="N182" i="29"/>
  <c r="P181" i="29"/>
  <c r="O181" i="29"/>
  <c r="N181" i="29"/>
  <c r="P180" i="29"/>
  <c r="O180" i="29"/>
  <c r="N180" i="29"/>
  <c r="P179" i="29"/>
  <c r="O179" i="29"/>
  <c r="N179" i="29"/>
  <c r="P178" i="29"/>
  <c r="O178" i="29"/>
  <c r="N178" i="29"/>
  <c r="P177" i="29"/>
  <c r="O177" i="29"/>
  <c r="N177" i="29"/>
  <c r="P176" i="29"/>
  <c r="O176" i="29"/>
  <c r="N176" i="29"/>
  <c r="P175" i="29"/>
  <c r="O175" i="29"/>
  <c r="N175" i="29"/>
  <c r="P174" i="29"/>
  <c r="O174" i="29"/>
  <c r="N174" i="29"/>
  <c r="P173" i="29"/>
  <c r="O173" i="29"/>
  <c r="N173" i="29"/>
  <c r="P172" i="29"/>
  <c r="O172" i="29"/>
  <c r="N172" i="29"/>
  <c r="P171" i="29"/>
  <c r="O171" i="29"/>
  <c r="N171" i="29"/>
  <c r="P170" i="29"/>
  <c r="O170" i="29"/>
  <c r="N170" i="29"/>
  <c r="P169" i="29"/>
  <c r="O169" i="29"/>
  <c r="N169" i="29"/>
  <c r="P168" i="29"/>
  <c r="O168" i="29"/>
  <c r="N168" i="29"/>
  <c r="P167" i="29"/>
  <c r="O167" i="29"/>
  <c r="N167" i="29"/>
  <c r="P166" i="29"/>
  <c r="O166" i="29"/>
  <c r="N166" i="29"/>
  <c r="P165" i="29"/>
  <c r="O165" i="29"/>
  <c r="N165" i="29"/>
  <c r="P164" i="29"/>
  <c r="O164" i="29"/>
  <c r="N164" i="29"/>
  <c r="P163" i="29"/>
  <c r="O163" i="29"/>
  <c r="N163" i="29"/>
  <c r="P162" i="29"/>
  <c r="O162" i="29"/>
  <c r="N162" i="29"/>
  <c r="P161" i="29"/>
  <c r="O161" i="29"/>
  <c r="N161" i="29"/>
  <c r="P160" i="29"/>
  <c r="O160" i="29"/>
  <c r="N160" i="29"/>
  <c r="P159" i="29"/>
  <c r="O159" i="29"/>
  <c r="N159" i="29"/>
  <c r="P158" i="29"/>
  <c r="O158" i="29"/>
  <c r="N158" i="29"/>
  <c r="P157" i="29"/>
  <c r="O157" i="29"/>
  <c r="N157" i="29"/>
  <c r="P156" i="29"/>
  <c r="O156" i="29"/>
  <c r="N156" i="29"/>
  <c r="P155" i="29"/>
  <c r="O155" i="29"/>
  <c r="N155" i="29"/>
  <c r="P154" i="29"/>
  <c r="O154" i="29"/>
  <c r="N154" i="29"/>
  <c r="P153" i="29"/>
  <c r="O153" i="29"/>
  <c r="N153" i="29"/>
  <c r="P152" i="29"/>
  <c r="O152" i="29"/>
  <c r="N152" i="29"/>
  <c r="P151" i="29"/>
  <c r="O151" i="29"/>
  <c r="N151" i="29"/>
  <c r="P150" i="29"/>
  <c r="O150" i="29"/>
  <c r="N150" i="29"/>
  <c r="P149" i="29"/>
  <c r="O149" i="29"/>
  <c r="N149" i="29"/>
  <c r="P148" i="29"/>
  <c r="O148" i="29"/>
  <c r="N148" i="29"/>
  <c r="P147" i="29"/>
  <c r="O147" i="29"/>
  <c r="N147" i="29"/>
  <c r="P146" i="29"/>
  <c r="O146" i="29"/>
  <c r="N146" i="29"/>
  <c r="P145" i="29"/>
  <c r="O145" i="29"/>
  <c r="N145" i="29"/>
  <c r="P144" i="29"/>
  <c r="O144" i="29"/>
  <c r="N144" i="29"/>
  <c r="P143" i="29"/>
  <c r="O143" i="29"/>
  <c r="N143" i="29"/>
  <c r="P142" i="29"/>
  <c r="O142" i="29"/>
  <c r="N142" i="29"/>
  <c r="P141" i="29"/>
  <c r="O141" i="29"/>
  <c r="N141" i="29"/>
  <c r="P140" i="29"/>
  <c r="O140" i="29"/>
  <c r="N140" i="29"/>
  <c r="P139" i="29"/>
  <c r="O139" i="29"/>
  <c r="N139" i="29"/>
  <c r="P138" i="29"/>
  <c r="O138" i="29"/>
  <c r="N138" i="29"/>
  <c r="P137" i="29"/>
  <c r="O137" i="29"/>
  <c r="N137" i="29"/>
  <c r="P136" i="29"/>
  <c r="O136" i="29"/>
  <c r="N136" i="29"/>
  <c r="P135" i="29"/>
  <c r="O135" i="29"/>
  <c r="N135" i="29"/>
  <c r="P134" i="29"/>
  <c r="O134" i="29"/>
  <c r="N134" i="29"/>
  <c r="P133" i="29"/>
  <c r="O133" i="29"/>
  <c r="N133" i="29"/>
  <c r="P132" i="29"/>
  <c r="O132" i="29"/>
  <c r="N132" i="29"/>
  <c r="P131" i="29"/>
  <c r="O131" i="29"/>
  <c r="N131" i="29"/>
  <c r="P130" i="29"/>
  <c r="O130" i="29"/>
  <c r="N130" i="29"/>
  <c r="P129" i="29"/>
  <c r="O129" i="29"/>
  <c r="N129" i="29"/>
  <c r="P128" i="29"/>
  <c r="O128" i="29"/>
  <c r="N128" i="29"/>
  <c r="P127" i="29"/>
  <c r="O127" i="29"/>
  <c r="N127" i="29"/>
  <c r="P126" i="29"/>
  <c r="O126" i="29"/>
  <c r="N126" i="29"/>
  <c r="P125" i="29"/>
  <c r="O125" i="29"/>
  <c r="N125" i="29"/>
  <c r="P124" i="29"/>
  <c r="O124" i="29"/>
  <c r="N124" i="29"/>
  <c r="P123" i="29"/>
  <c r="O123" i="29"/>
  <c r="N123" i="29"/>
  <c r="P122" i="29"/>
  <c r="O122" i="29"/>
  <c r="N122" i="29"/>
  <c r="P121" i="29"/>
  <c r="O121" i="29"/>
  <c r="N121" i="29"/>
  <c r="P120" i="29"/>
  <c r="O120" i="29"/>
  <c r="N120" i="29"/>
  <c r="P119" i="29"/>
  <c r="O119" i="29"/>
  <c r="N119" i="29"/>
  <c r="P118" i="29"/>
  <c r="O118" i="29"/>
  <c r="N118" i="29"/>
  <c r="P117" i="29"/>
  <c r="O117" i="29"/>
  <c r="N117" i="29"/>
  <c r="P116" i="29"/>
  <c r="O116" i="29"/>
  <c r="N116" i="29"/>
  <c r="P115" i="29"/>
  <c r="O115" i="29"/>
  <c r="N115" i="29"/>
  <c r="P114" i="29"/>
  <c r="O114" i="29"/>
  <c r="N114" i="29"/>
  <c r="P113" i="29"/>
  <c r="O113" i="29"/>
  <c r="N113" i="29"/>
  <c r="P112" i="29"/>
  <c r="O112" i="29"/>
  <c r="N112" i="29"/>
  <c r="P111" i="29"/>
  <c r="O111" i="29"/>
  <c r="N111" i="29"/>
  <c r="P110" i="29"/>
  <c r="O110" i="29"/>
  <c r="N110" i="29"/>
  <c r="P109" i="29"/>
  <c r="O109" i="29"/>
  <c r="N109" i="29"/>
  <c r="P108" i="29"/>
  <c r="O108" i="29"/>
  <c r="N108" i="29"/>
  <c r="P107" i="29"/>
  <c r="O107" i="29"/>
  <c r="N107" i="29"/>
  <c r="P106" i="29"/>
  <c r="O106" i="29"/>
  <c r="N106" i="29"/>
  <c r="P105" i="29"/>
  <c r="O105" i="29"/>
  <c r="N105" i="29"/>
  <c r="P104" i="29"/>
  <c r="O104" i="29"/>
  <c r="N104" i="29"/>
  <c r="P103" i="29"/>
  <c r="O103" i="29"/>
  <c r="N103" i="29"/>
  <c r="P102" i="29"/>
  <c r="O102" i="29"/>
  <c r="N102" i="29"/>
  <c r="P101" i="29"/>
  <c r="O101" i="29"/>
  <c r="N101" i="29"/>
  <c r="P100" i="29"/>
  <c r="O100" i="29"/>
  <c r="N100" i="29"/>
  <c r="P99" i="29"/>
  <c r="O99" i="29"/>
  <c r="N99" i="29"/>
  <c r="P98" i="29"/>
  <c r="O98" i="29"/>
  <c r="N98" i="29"/>
  <c r="P97" i="29"/>
  <c r="O97" i="29"/>
  <c r="N97" i="29"/>
  <c r="P96" i="29"/>
  <c r="O96" i="29"/>
  <c r="N96" i="29"/>
  <c r="P95" i="29"/>
  <c r="O95" i="29"/>
  <c r="N95" i="29"/>
  <c r="P94" i="29"/>
  <c r="O94" i="29"/>
  <c r="N94" i="29"/>
  <c r="P93" i="29"/>
  <c r="O93" i="29"/>
  <c r="N93" i="29"/>
  <c r="P92" i="29"/>
  <c r="O92" i="29"/>
  <c r="N92" i="29"/>
  <c r="P91" i="29"/>
  <c r="O91" i="29"/>
  <c r="N91" i="29"/>
  <c r="P90" i="29"/>
  <c r="O90" i="29"/>
  <c r="N90" i="29"/>
  <c r="P89" i="29"/>
  <c r="O89" i="29"/>
  <c r="N89" i="29"/>
  <c r="P88" i="29"/>
  <c r="O88" i="29"/>
  <c r="N88" i="29"/>
  <c r="P87" i="29"/>
  <c r="O87" i="29"/>
  <c r="N87" i="29"/>
  <c r="P86" i="29"/>
  <c r="O86" i="29"/>
  <c r="N86" i="29"/>
  <c r="P85" i="29"/>
  <c r="O85" i="29"/>
  <c r="N85" i="29"/>
  <c r="P84" i="29"/>
  <c r="O84" i="29"/>
  <c r="N84" i="29"/>
  <c r="P83" i="29"/>
  <c r="O83" i="29"/>
  <c r="N83" i="29"/>
  <c r="P82" i="29"/>
  <c r="O82" i="29"/>
  <c r="N82" i="29"/>
  <c r="P81" i="29"/>
  <c r="O81" i="29"/>
  <c r="N81" i="29"/>
  <c r="P80" i="29"/>
  <c r="O80" i="29"/>
  <c r="N80" i="29"/>
  <c r="P79" i="29"/>
  <c r="O79" i="29"/>
  <c r="N79" i="29"/>
  <c r="P78" i="29"/>
  <c r="O78" i="29"/>
  <c r="N78" i="29"/>
  <c r="P77" i="29"/>
  <c r="O77" i="29"/>
  <c r="N77" i="29"/>
  <c r="P76" i="29"/>
  <c r="O76" i="29"/>
  <c r="N76" i="29"/>
  <c r="P75" i="29"/>
  <c r="O75" i="29"/>
  <c r="N75" i="29"/>
  <c r="P74" i="29"/>
  <c r="O74" i="29"/>
  <c r="N74" i="29"/>
  <c r="P73" i="29"/>
  <c r="O73" i="29"/>
  <c r="N73" i="29"/>
  <c r="P72" i="29"/>
  <c r="O72" i="29"/>
  <c r="N72" i="29"/>
  <c r="P71" i="29"/>
  <c r="O71" i="29"/>
  <c r="N71" i="29"/>
  <c r="P70" i="29"/>
  <c r="O70" i="29"/>
  <c r="N70" i="29"/>
  <c r="P69" i="29"/>
  <c r="O69" i="29"/>
  <c r="N69" i="29"/>
  <c r="P68" i="29"/>
  <c r="O68" i="29"/>
  <c r="N68" i="29"/>
  <c r="P67" i="29"/>
  <c r="O67" i="29"/>
  <c r="N67" i="29"/>
  <c r="P66" i="29"/>
  <c r="O66" i="29"/>
  <c r="N66" i="29"/>
  <c r="P65" i="29"/>
  <c r="O65" i="29"/>
  <c r="N65" i="29"/>
  <c r="P64" i="29"/>
  <c r="O64" i="29"/>
  <c r="N64" i="29"/>
  <c r="P63" i="29"/>
  <c r="O63" i="29"/>
  <c r="N63" i="29"/>
  <c r="P62" i="29"/>
  <c r="O62" i="29"/>
  <c r="N62" i="29"/>
  <c r="P61" i="29"/>
  <c r="O61" i="29"/>
  <c r="N61" i="29"/>
  <c r="P60" i="29"/>
  <c r="O60" i="29"/>
  <c r="N60" i="29"/>
  <c r="P59" i="29"/>
  <c r="O59" i="29"/>
  <c r="N59" i="29"/>
  <c r="P58" i="29"/>
  <c r="O58" i="29"/>
  <c r="N58" i="29"/>
  <c r="P57" i="29"/>
  <c r="O57" i="29"/>
  <c r="N57" i="29"/>
  <c r="P56" i="29"/>
  <c r="O56" i="29"/>
  <c r="N56" i="29"/>
  <c r="P55" i="29"/>
  <c r="O55" i="29"/>
  <c r="N55" i="29"/>
  <c r="P54" i="29"/>
  <c r="O54" i="29"/>
  <c r="N54" i="29"/>
  <c r="P53" i="29"/>
  <c r="O53" i="29"/>
  <c r="N53" i="29"/>
  <c r="P52" i="29"/>
  <c r="O52" i="29"/>
  <c r="N52" i="29"/>
  <c r="P51" i="29"/>
  <c r="O51" i="29"/>
  <c r="N51" i="29"/>
  <c r="P50" i="29"/>
  <c r="O50" i="29"/>
  <c r="N50" i="29"/>
  <c r="P49" i="29"/>
  <c r="O49" i="29"/>
  <c r="N49" i="29"/>
  <c r="P48" i="29"/>
  <c r="O48" i="29"/>
  <c r="N48" i="29"/>
  <c r="P47" i="29"/>
  <c r="O47" i="29"/>
  <c r="N47" i="29"/>
  <c r="P46" i="29"/>
  <c r="O46" i="29"/>
  <c r="N46" i="29"/>
  <c r="P45" i="29"/>
  <c r="O45" i="29"/>
  <c r="N45" i="29"/>
  <c r="P44" i="29"/>
  <c r="O44" i="29"/>
  <c r="N44" i="29"/>
  <c r="P43" i="29"/>
  <c r="O43" i="29"/>
  <c r="N43" i="29"/>
  <c r="P42" i="29"/>
  <c r="O42" i="29"/>
  <c r="N42" i="29"/>
  <c r="P41" i="29"/>
  <c r="O41" i="29"/>
  <c r="N41" i="29"/>
  <c r="P40" i="29"/>
  <c r="O40" i="29"/>
  <c r="N40" i="29"/>
  <c r="P39" i="29"/>
  <c r="O39" i="29"/>
  <c r="N39" i="29"/>
  <c r="P38" i="29"/>
  <c r="O38" i="29"/>
  <c r="N38" i="29"/>
  <c r="P37" i="29"/>
  <c r="O37" i="29"/>
  <c r="N37" i="29"/>
  <c r="P36" i="29"/>
  <c r="O36" i="29"/>
  <c r="N36" i="29"/>
  <c r="P35" i="29"/>
  <c r="O35" i="29"/>
  <c r="N35" i="29"/>
  <c r="P34" i="29"/>
  <c r="O34" i="29"/>
  <c r="N34" i="29"/>
  <c r="P33" i="29"/>
  <c r="O33" i="29"/>
  <c r="N33" i="29"/>
  <c r="P32" i="29"/>
  <c r="O32" i="29"/>
  <c r="N32" i="29"/>
  <c r="P31" i="29"/>
  <c r="O31" i="29"/>
  <c r="N31" i="29"/>
  <c r="P30" i="29"/>
  <c r="O30" i="29"/>
  <c r="N30" i="29"/>
  <c r="P29" i="29"/>
  <c r="O29" i="29"/>
  <c r="N29" i="29"/>
  <c r="P28" i="29"/>
  <c r="O28" i="29"/>
  <c r="N28" i="29"/>
  <c r="P27" i="29"/>
  <c r="O27" i="29"/>
  <c r="N27" i="29"/>
  <c r="P26" i="29"/>
  <c r="O26" i="29"/>
  <c r="N26" i="29"/>
  <c r="P25" i="29"/>
  <c r="O25" i="29"/>
  <c r="N25" i="29"/>
  <c r="P24" i="29"/>
  <c r="O24" i="29"/>
  <c r="N24" i="29"/>
  <c r="P23" i="29"/>
  <c r="O23" i="29"/>
  <c r="N23" i="29"/>
  <c r="P22" i="29"/>
  <c r="O22" i="29"/>
  <c r="N22" i="29"/>
  <c r="P21" i="29"/>
  <c r="O21" i="29"/>
  <c r="N21" i="29"/>
  <c r="P20" i="29"/>
  <c r="O20" i="29"/>
  <c r="N20" i="29"/>
  <c r="P19" i="29"/>
  <c r="O19" i="29"/>
  <c r="N19" i="29"/>
  <c r="P18" i="29"/>
  <c r="O18" i="29"/>
  <c r="N18" i="29"/>
  <c r="P17" i="29"/>
  <c r="O17" i="29"/>
  <c r="N17" i="29"/>
  <c r="P16" i="29"/>
  <c r="O16" i="29"/>
  <c r="N16" i="29"/>
  <c r="P15" i="29"/>
  <c r="O15" i="29"/>
  <c r="N15" i="29"/>
  <c r="P14" i="29"/>
  <c r="O14" i="29"/>
  <c r="N14" i="29"/>
  <c r="P13" i="29"/>
  <c r="O13" i="29"/>
  <c r="N13" i="29"/>
  <c r="P12" i="29"/>
  <c r="O12" i="29"/>
  <c r="N12" i="29"/>
  <c r="P11" i="29"/>
  <c r="O11" i="29"/>
  <c r="N11" i="29"/>
  <c r="P10" i="29"/>
  <c r="O10" i="29"/>
  <c r="N10" i="29"/>
  <c r="P9" i="29"/>
  <c r="O9" i="29"/>
  <c r="N9" i="29"/>
  <c r="P8" i="29"/>
  <c r="O8" i="29"/>
  <c r="N8" i="29"/>
  <c r="P7" i="29"/>
  <c r="O7" i="29"/>
  <c r="N7" i="29"/>
  <c r="P6" i="29"/>
  <c r="O6" i="29"/>
  <c r="N6" i="29"/>
  <c r="P5" i="29"/>
  <c r="O5" i="29"/>
  <c r="N5" i="29"/>
  <c r="P4" i="29"/>
  <c r="O4" i="29"/>
  <c r="N4" i="29"/>
  <c r="P3" i="29"/>
  <c r="O3" i="29"/>
  <c r="N3" i="29"/>
  <c r="P2" i="29"/>
  <c r="O2" i="29"/>
  <c r="N2" i="29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G225" i="31"/>
  <c r="E247" i="31"/>
  <c r="B7" i="12" s="1"/>
  <c r="E246" i="31"/>
  <c r="B6" i="12" s="1"/>
  <c r="E245" i="31"/>
  <c r="B5" i="12" s="1"/>
  <c r="E244" i="31"/>
  <c r="B4" i="12" s="1"/>
  <c r="E183" i="31"/>
  <c r="D183" i="31"/>
  <c r="G173" i="31"/>
  <c r="E238" i="3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E235" i="31"/>
  <c r="B4" i="6" s="1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E234" i="31"/>
  <c r="B3" i="6" s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H173" i="31"/>
  <c r="F173" i="31"/>
  <c r="G226" i="31"/>
  <c r="G224" i="31"/>
  <c r="F219" i="31"/>
  <c r="G217" i="31"/>
  <c r="J138" i="31"/>
  <c r="J207" i="31" s="1"/>
  <c r="H138" i="31"/>
  <c r="H207" i="31" s="1"/>
  <c r="F138" i="31"/>
  <c r="F207" i="31" s="1"/>
  <c r="D138" i="31"/>
  <c r="D207" i="31" s="1"/>
  <c r="G135" i="31"/>
  <c r="G204" i="31" s="1"/>
  <c r="J134" i="31"/>
  <c r="J203" i="31" s="1"/>
  <c r="H134" i="31"/>
  <c r="H203" i="31" s="1"/>
  <c r="F134" i="31"/>
  <c r="F203" i="31" s="1"/>
  <c r="D134" i="31"/>
  <c r="D203" i="31" s="1"/>
  <c r="J127" i="31"/>
  <c r="J198" i="31" s="1"/>
  <c r="H127" i="31"/>
  <c r="H198" i="31" s="1"/>
  <c r="F127" i="31"/>
  <c r="F198" i="31" s="1"/>
  <c r="D127" i="31"/>
  <c r="D198" i="31" s="1"/>
  <c r="J123" i="31"/>
  <c r="J194" i="31" s="1"/>
  <c r="H123" i="31"/>
  <c r="H194" i="31" s="1"/>
  <c r="F123" i="31"/>
  <c r="F194" i="31" s="1"/>
  <c r="D123" i="31"/>
  <c r="D194" i="31" s="1"/>
  <c r="J116" i="31"/>
  <c r="I116" i="31"/>
  <c r="I138" i="31" s="1"/>
  <c r="I207" i="31" s="1"/>
  <c r="H116" i="31"/>
  <c r="G116" i="31"/>
  <c r="G138" i="31" s="1"/>
  <c r="G207" i="31" s="1"/>
  <c r="F116" i="31"/>
  <c r="E116" i="31"/>
  <c r="E138" i="31" s="1"/>
  <c r="E207" i="31" s="1"/>
  <c r="D116" i="31"/>
  <c r="J115" i="31"/>
  <c r="J137" i="31" s="1"/>
  <c r="I115" i="31"/>
  <c r="H115" i="31"/>
  <c r="H137" i="31" s="1"/>
  <c r="H206" i="31" s="1"/>
  <c r="G115" i="31"/>
  <c r="G137" i="31" s="1"/>
  <c r="G206" i="31" s="1"/>
  <c r="F115" i="31"/>
  <c r="F137" i="31" s="1"/>
  <c r="F206" i="31" s="1"/>
  <c r="E115" i="31"/>
  <c r="E137" i="31" s="1"/>
  <c r="E206" i="31" s="1"/>
  <c r="D115" i="31"/>
  <c r="D137" i="31" s="1"/>
  <c r="D206" i="31" s="1"/>
  <c r="J114" i="31"/>
  <c r="J136" i="31" s="1"/>
  <c r="J205" i="31" s="1"/>
  <c r="I114" i="31"/>
  <c r="I136" i="31" s="1"/>
  <c r="H114" i="31"/>
  <c r="H136" i="31" s="1"/>
  <c r="H205" i="31" s="1"/>
  <c r="G205" i="31"/>
  <c r="F114" i="31"/>
  <c r="F136" i="31" s="1"/>
  <c r="F205" i="31" s="1"/>
  <c r="E114" i="31"/>
  <c r="E136" i="31" s="1"/>
  <c r="E205" i="31" s="1"/>
  <c r="D114" i="31"/>
  <c r="D136" i="31" s="1"/>
  <c r="D205" i="31" s="1"/>
  <c r="J113" i="31"/>
  <c r="J135" i="31" s="1"/>
  <c r="J204" i="31" s="1"/>
  <c r="I113" i="31"/>
  <c r="H113" i="31"/>
  <c r="H135" i="31" s="1"/>
  <c r="G113" i="31"/>
  <c r="F113" i="31"/>
  <c r="F135" i="31" s="1"/>
  <c r="F204" i="31" s="1"/>
  <c r="E113" i="31"/>
  <c r="D113" i="31"/>
  <c r="D135" i="31" s="1"/>
  <c r="D204" i="31" s="1"/>
  <c r="J112" i="31"/>
  <c r="I112" i="31"/>
  <c r="H112" i="31"/>
  <c r="G112" i="31"/>
  <c r="F112" i="31"/>
  <c r="E112" i="31"/>
  <c r="E134" i="31" s="1"/>
  <c r="E203" i="31" s="1"/>
  <c r="D112" i="31"/>
  <c r="J111" i="31"/>
  <c r="J133" i="31" s="1"/>
  <c r="I111" i="31"/>
  <c r="H111" i="31"/>
  <c r="H133" i="31" s="1"/>
  <c r="G111" i="31"/>
  <c r="F111" i="31"/>
  <c r="F133" i="31" s="1"/>
  <c r="E111" i="31"/>
  <c r="D111" i="31"/>
  <c r="D133" i="31" s="1"/>
  <c r="J107" i="31"/>
  <c r="I107" i="31"/>
  <c r="I127" i="31" s="1"/>
  <c r="I198" i="31" s="1"/>
  <c r="H107" i="31"/>
  <c r="G107" i="31"/>
  <c r="F107" i="31"/>
  <c r="E107" i="31"/>
  <c r="D107" i="31"/>
  <c r="J106" i="31"/>
  <c r="J126" i="31" s="1"/>
  <c r="J197" i="31" s="1"/>
  <c r="I106" i="31"/>
  <c r="H106" i="31"/>
  <c r="H126" i="31" s="1"/>
  <c r="H197" i="31" s="1"/>
  <c r="G106" i="31"/>
  <c r="G126" i="31" s="1"/>
  <c r="G197" i="31" s="1"/>
  <c r="F106" i="31"/>
  <c r="F126" i="31" s="1"/>
  <c r="F197" i="31" s="1"/>
  <c r="E106" i="31"/>
  <c r="D106" i="31"/>
  <c r="D126" i="31" s="1"/>
  <c r="J105" i="31"/>
  <c r="J125" i="31" s="1"/>
  <c r="J196" i="31" s="1"/>
  <c r="I105" i="31"/>
  <c r="H105" i="31"/>
  <c r="H125" i="31" s="1"/>
  <c r="H196" i="31" s="1"/>
  <c r="G125" i="31"/>
  <c r="G196" i="31" s="1"/>
  <c r="F105" i="31"/>
  <c r="F125" i="31" s="1"/>
  <c r="F196" i="31" s="1"/>
  <c r="E105" i="31"/>
  <c r="E125" i="31" s="1"/>
  <c r="E196" i="31" s="1"/>
  <c r="D105" i="31"/>
  <c r="D125" i="31" s="1"/>
  <c r="D196" i="31" s="1"/>
  <c r="J104" i="31"/>
  <c r="J124" i="31" s="1"/>
  <c r="I104" i="31"/>
  <c r="H104" i="31"/>
  <c r="H124" i="31" s="1"/>
  <c r="H195" i="31" s="1"/>
  <c r="G104" i="31"/>
  <c r="F104" i="31"/>
  <c r="F124" i="31" s="1"/>
  <c r="F195" i="31" s="1"/>
  <c r="E104" i="31"/>
  <c r="E124" i="31" s="1"/>
  <c r="E195" i="31" s="1"/>
  <c r="D104" i="31"/>
  <c r="D124" i="31" s="1"/>
  <c r="D195" i="31" s="1"/>
  <c r="J103" i="31"/>
  <c r="I103" i="31"/>
  <c r="I123" i="31" s="1"/>
  <c r="H103" i="31"/>
  <c r="G103" i="31"/>
  <c r="F103" i="31"/>
  <c r="E103" i="31"/>
  <c r="E123" i="31" s="1"/>
  <c r="E194" i="31" s="1"/>
  <c r="D103" i="31"/>
  <c r="J102" i="31"/>
  <c r="J122" i="31" s="1"/>
  <c r="I102" i="31"/>
  <c r="I122" i="31" s="1"/>
  <c r="H102" i="31"/>
  <c r="H122" i="31" s="1"/>
  <c r="G102" i="31"/>
  <c r="G122" i="31" s="1"/>
  <c r="F102" i="31"/>
  <c r="F122" i="31" s="1"/>
  <c r="E102" i="31"/>
  <c r="D102" i="31"/>
  <c r="D122" i="31" s="1"/>
  <c r="M575" i="29"/>
  <c r="M574" i="29"/>
  <c r="M573" i="29"/>
  <c r="M572" i="29"/>
  <c r="M571" i="29"/>
  <c r="M570" i="29"/>
  <c r="M569" i="29"/>
  <c r="M568" i="29"/>
  <c r="M567" i="29"/>
  <c r="M566" i="29"/>
  <c r="M565" i="29"/>
  <c r="M564" i="29"/>
  <c r="M563" i="29"/>
  <c r="M562" i="29"/>
  <c r="M561" i="29"/>
  <c r="M560" i="29"/>
  <c r="M559" i="29"/>
  <c r="M558" i="29"/>
  <c r="M557" i="29"/>
  <c r="M556" i="29"/>
  <c r="M555" i="29"/>
  <c r="M554" i="29"/>
  <c r="M553" i="29"/>
  <c r="M552" i="29"/>
  <c r="M551" i="29"/>
  <c r="M550" i="29"/>
  <c r="M549" i="29"/>
  <c r="M548" i="29"/>
  <c r="M547" i="29"/>
  <c r="M546" i="29"/>
  <c r="M545" i="29"/>
  <c r="M544" i="29"/>
  <c r="M543" i="29"/>
  <c r="M542" i="29"/>
  <c r="M541" i="29"/>
  <c r="M540" i="29"/>
  <c r="M539" i="29"/>
  <c r="M538" i="29"/>
  <c r="M537" i="29"/>
  <c r="M536" i="29"/>
  <c r="M535" i="29"/>
  <c r="M534" i="29"/>
  <c r="M533" i="29"/>
  <c r="M532" i="29"/>
  <c r="M531" i="29"/>
  <c r="M530" i="29"/>
  <c r="M529" i="29"/>
  <c r="M528" i="29"/>
  <c r="M527" i="29"/>
  <c r="M526" i="29"/>
  <c r="M525" i="29"/>
  <c r="M524" i="29"/>
  <c r="M523" i="29"/>
  <c r="M522" i="29"/>
  <c r="M521" i="29"/>
  <c r="M520" i="29"/>
  <c r="M519" i="29"/>
  <c r="M518" i="29"/>
  <c r="M517" i="29"/>
  <c r="M516" i="29"/>
  <c r="M515" i="29"/>
  <c r="M514" i="29"/>
  <c r="M513" i="29"/>
  <c r="M512" i="29"/>
  <c r="M511" i="29"/>
  <c r="M510" i="29"/>
  <c r="M509" i="29"/>
  <c r="M508" i="29"/>
  <c r="M507" i="29"/>
  <c r="M506" i="29"/>
  <c r="M505" i="29"/>
  <c r="M504" i="29"/>
  <c r="M503" i="29"/>
  <c r="M502" i="29"/>
  <c r="M501" i="29"/>
  <c r="M500" i="29"/>
  <c r="M499" i="29"/>
  <c r="M498" i="29"/>
  <c r="M497" i="29"/>
  <c r="M496" i="29"/>
  <c r="M495" i="29"/>
  <c r="M494" i="29"/>
  <c r="M493" i="29"/>
  <c r="M492" i="29"/>
  <c r="M491" i="29"/>
  <c r="M490" i="29"/>
  <c r="M489" i="29"/>
  <c r="M488" i="29"/>
  <c r="M487" i="29"/>
  <c r="M486" i="29"/>
  <c r="M485" i="29"/>
  <c r="M484" i="29"/>
  <c r="M483" i="29"/>
  <c r="M482" i="29"/>
  <c r="M481" i="29"/>
  <c r="M480" i="29"/>
  <c r="M479" i="29"/>
  <c r="M478" i="29"/>
  <c r="M477" i="29"/>
  <c r="M476" i="29"/>
  <c r="M475" i="29"/>
  <c r="M474" i="29"/>
  <c r="M473" i="29"/>
  <c r="M472" i="29"/>
  <c r="M471" i="29"/>
  <c r="M470" i="29"/>
  <c r="M469" i="29"/>
  <c r="M468" i="29"/>
  <c r="M467" i="29"/>
  <c r="M466" i="29"/>
  <c r="M465" i="29"/>
  <c r="M464" i="29"/>
  <c r="M463" i="29"/>
  <c r="M462" i="29"/>
  <c r="M461" i="29"/>
  <c r="M460" i="29"/>
  <c r="M459" i="29"/>
  <c r="M458" i="29"/>
  <c r="M457" i="29"/>
  <c r="M456" i="29"/>
  <c r="M455" i="29"/>
  <c r="M454" i="29"/>
  <c r="M453" i="29"/>
  <c r="M452" i="29"/>
  <c r="M451" i="29"/>
  <c r="M450" i="29"/>
  <c r="M449" i="29"/>
  <c r="M448" i="29"/>
  <c r="M447" i="29"/>
  <c r="M446" i="29"/>
  <c r="M445" i="29"/>
  <c r="M444" i="29"/>
  <c r="M443" i="29"/>
  <c r="M442" i="29"/>
  <c r="M441" i="29"/>
  <c r="M440" i="29"/>
  <c r="M439" i="29"/>
  <c r="M438" i="29"/>
  <c r="M437" i="29"/>
  <c r="M436" i="29"/>
  <c r="M435" i="29"/>
  <c r="M434" i="29"/>
  <c r="M433" i="29"/>
  <c r="M432" i="29"/>
  <c r="M431" i="29"/>
  <c r="M430" i="29"/>
  <c r="M429" i="29"/>
  <c r="M428" i="29"/>
  <c r="M427" i="29"/>
  <c r="M426" i="29"/>
  <c r="M425" i="29"/>
  <c r="M424" i="29"/>
  <c r="M423" i="29"/>
  <c r="M422" i="29"/>
  <c r="M421" i="29"/>
  <c r="M420" i="29"/>
  <c r="M419" i="29"/>
  <c r="M418" i="29"/>
  <c r="M417" i="29"/>
  <c r="M416" i="29"/>
  <c r="M415" i="29"/>
  <c r="M414" i="29"/>
  <c r="M413" i="29"/>
  <c r="M412" i="29"/>
  <c r="M411" i="29"/>
  <c r="M410" i="29"/>
  <c r="M409" i="29"/>
  <c r="M408" i="29"/>
  <c r="M407" i="29"/>
  <c r="M406" i="29"/>
  <c r="M405" i="29"/>
  <c r="M404" i="29"/>
  <c r="M403" i="29"/>
  <c r="M402" i="29"/>
  <c r="M401" i="29"/>
  <c r="M400" i="29"/>
  <c r="M399" i="29"/>
  <c r="M398" i="29"/>
  <c r="M397" i="29"/>
  <c r="M396" i="29"/>
  <c r="M395" i="29"/>
  <c r="M394" i="29"/>
  <c r="M393" i="29"/>
  <c r="M392" i="29"/>
  <c r="M391" i="29"/>
  <c r="M390" i="29"/>
  <c r="M389" i="29"/>
  <c r="M388" i="29"/>
  <c r="M387" i="29"/>
  <c r="M386" i="29"/>
  <c r="M385" i="29"/>
  <c r="M384" i="29"/>
  <c r="M383" i="29"/>
  <c r="M382" i="29"/>
  <c r="M381" i="29"/>
  <c r="M380" i="29"/>
  <c r="M379" i="29"/>
  <c r="M378" i="29"/>
  <c r="M377" i="29"/>
  <c r="M376" i="29"/>
  <c r="M375" i="29"/>
  <c r="M374" i="29"/>
  <c r="M373" i="29"/>
  <c r="M372" i="29"/>
  <c r="M371" i="29"/>
  <c r="M370" i="29"/>
  <c r="M369" i="29"/>
  <c r="M368" i="29"/>
  <c r="M367" i="29"/>
  <c r="M366" i="29"/>
  <c r="M365" i="29"/>
  <c r="M364" i="29"/>
  <c r="M363" i="29"/>
  <c r="M362" i="29"/>
  <c r="M361" i="29"/>
  <c r="M360" i="29"/>
  <c r="M359" i="29"/>
  <c r="M358" i="29"/>
  <c r="M357" i="29"/>
  <c r="M356" i="29"/>
  <c r="M355" i="29"/>
  <c r="M354" i="29"/>
  <c r="M353" i="29"/>
  <c r="M352" i="29"/>
  <c r="M351" i="29"/>
  <c r="M350" i="29"/>
  <c r="M349" i="29"/>
  <c r="M348" i="29"/>
  <c r="M347" i="29"/>
  <c r="M346" i="29"/>
  <c r="M345" i="29"/>
  <c r="M344" i="29"/>
  <c r="M343" i="29"/>
  <c r="M342" i="29"/>
  <c r="M341" i="29"/>
  <c r="M340" i="29"/>
  <c r="M339" i="29"/>
  <c r="M338" i="29"/>
  <c r="M337" i="29"/>
  <c r="M336" i="29"/>
  <c r="M335" i="29"/>
  <c r="M334" i="29"/>
  <c r="M333" i="29"/>
  <c r="M332" i="29"/>
  <c r="M331" i="29"/>
  <c r="M330" i="29"/>
  <c r="M329" i="29"/>
  <c r="M328" i="29"/>
  <c r="M327" i="29"/>
  <c r="M326" i="29"/>
  <c r="M325" i="29"/>
  <c r="M324" i="29"/>
  <c r="M323" i="29"/>
  <c r="M322" i="29"/>
  <c r="M321" i="29"/>
  <c r="M320" i="29"/>
  <c r="M319" i="29"/>
  <c r="M318" i="29"/>
  <c r="M317" i="29"/>
  <c r="M316" i="29"/>
  <c r="M315" i="29"/>
  <c r="M314" i="29"/>
  <c r="M313" i="29"/>
  <c r="M312" i="29"/>
  <c r="M311" i="29"/>
  <c r="M310" i="29"/>
  <c r="M309" i="29"/>
  <c r="M308" i="29"/>
  <c r="M307" i="29"/>
  <c r="M306" i="29"/>
  <c r="M305" i="29"/>
  <c r="M304" i="29"/>
  <c r="M303" i="29"/>
  <c r="M302" i="29"/>
  <c r="M301" i="29"/>
  <c r="M300" i="29"/>
  <c r="M299" i="29"/>
  <c r="M298" i="29"/>
  <c r="M297" i="29"/>
  <c r="M296" i="29"/>
  <c r="M295" i="29"/>
  <c r="M294" i="29"/>
  <c r="M293" i="29"/>
  <c r="M292" i="29"/>
  <c r="M291" i="29"/>
  <c r="M290" i="29"/>
  <c r="M289" i="29"/>
  <c r="M288" i="29"/>
  <c r="M287" i="29"/>
  <c r="M286" i="29"/>
  <c r="M285" i="29"/>
  <c r="M284" i="29"/>
  <c r="M283" i="29"/>
  <c r="M282" i="29"/>
  <c r="M281" i="29"/>
  <c r="M280" i="29"/>
  <c r="M279" i="29"/>
  <c r="M278" i="29"/>
  <c r="M277" i="29"/>
  <c r="M276" i="29"/>
  <c r="M275" i="29"/>
  <c r="M274" i="29"/>
  <c r="M273" i="29"/>
  <c r="M272" i="29"/>
  <c r="M271" i="29"/>
  <c r="M270" i="29"/>
  <c r="M269" i="29"/>
  <c r="M268" i="29"/>
  <c r="M267" i="29"/>
  <c r="M266" i="29"/>
  <c r="M265" i="29"/>
  <c r="M264" i="29"/>
  <c r="M263" i="29"/>
  <c r="M262" i="29"/>
  <c r="M261" i="29"/>
  <c r="M260" i="29"/>
  <c r="M259" i="29"/>
  <c r="M258" i="29"/>
  <c r="M257" i="29"/>
  <c r="M256" i="29"/>
  <c r="M255" i="29"/>
  <c r="M254" i="29"/>
  <c r="M253" i="29"/>
  <c r="M252" i="29"/>
  <c r="M251" i="29"/>
  <c r="M250" i="29"/>
  <c r="M249" i="29"/>
  <c r="M248" i="29"/>
  <c r="M247" i="29"/>
  <c r="M246" i="29"/>
  <c r="M245" i="29"/>
  <c r="M244" i="29"/>
  <c r="M243" i="29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M111" i="29"/>
  <c r="M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E242" i="31" l="1"/>
  <c r="G183" i="31"/>
  <c r="I194" i="31"/>
  <c r="J195" i="31"/>
  <c r="D197" i="31"/>
  <c r="H204" i="31"/>
  <c r="I205" i="31"/>
  <c r="J206" i="31"/>
  <c r="H129" i="31"/>
  <c r="H130" i="31" s="1"/>
  <c r="H193" i="31"/>
  <c r="F140" i="31"/>
  <c r="F141" i="31" s="1"/>
  <c r="F202" i="31"/>
  <c r="G193" i="31"/>
  <c r="H140" i="31"/>
  <c r="H141" i="31" s="1"/>
  <c r="H202" i="31"/>
  <c r="I193" i="31"/>
  <c r="J129" i="31"/>
  <c r="J130" i="31" s="1"/>
  <c r="J193" i="31"/>
  <c r="D193" i="31"/>
  <c r="D129" i="31"/>
  <c r="D130" i="31" s="1"/>
  <c r="J140" i="31"/>
  <c r="J141" i="31" s="1"/>
  <c r="J202" i="31"/>
  <c r="F193" i="31"/>
  <c r="F129" i="31"/>
  <c r="F130" i="31" s="1"/>
  <c r="D202" i="31"/>
  <c r="D140" i="31"/>
  <c r="D141" i="31" s="1"/>
  <c r="E122" i="31"/>
  <c r="G124" i="31"/>
  <c r="G195" i="31" s="1"/>
  <c r="I126" i="31"/>
  <c r="I197" i="31" s="1"/>
  <c r="E133" i="31"/>
  <c r="I137" i="31"/>
  <c r="I206" i="31" s="1"/>
  <c r="G123" i="31"/>
  <c r="G194" i="31" s="1"/>
  <c r="I125" i="31"/>
  <c r="I196" i="31" s="1"/>
  <c r="G134" i="31"/>
  <c r="G203" i="31" s="1"/>
  <c r="I124" i="31"/>
  <c r="I195" i="31" s="1"/>
  <c r="G133" i="31"/>
  <c r="I135" i="31"/>
  <c r="I204" i="31" s="1"/>
  <c r="F215" i="31"/>
  <c r="G227" i="31"/>
  <c r="E127" i="31"/>
  <c r="E198" i="31" s="1"/>
  <c r="I134" i="31"/>
  <c r="I203" i="31" s="1"/>
  <c r="F228" i="31"/>
  <c r="E126" i="31"/>
  <c r="E197" i="31" s="1"/>
  <c r="I133" i="31"/>
  <c r="G216" i="31"/>
  <c r="G127" i="31"/>
  <c r="G198" i="31" s="1"/>
  <c r="E233" i="31"/>
  <c r="E135" i="31"/>
  <c r="E204" i="31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7" i="28" s="1"/>
  <c r="C9" i="28" s="1"/>
  <c r="E140" i="31" l="1"/>
  <c r="E141" i="31" s="1"/>
  <c r="E202" i="31"/>
  <c r="I140" i="31"/>
  <c r="I141" i="31" s="1"/>
  <c r="I202" i="31"/>
  <c r="E193" i="31"/>
  <c r="E129" i="31"/>
  <c r="E130" i="31" s="1"/>
  <c r="G129" i="31"/>
  <c r="G130" i="31" s="1"/>
  <c r="G140" i="31"/>
  <c r="G141" i="31" s="1"/>
  <c r="G202" i="31"/>
  <c r="I129" i="31"/>
  <c r="I130" i="31" s="1"/>
  <c r="C13" i="28"/>
  <c r="C10" i="28"/>
  <c r="C17" i="28" l="1"/>
  <c r="C18" i="28" s="1"/>
  <c r="B36" i="24"/>
  <c r="C54" i="23"/>
  <c r="C50" i="23"/>
  <c r="C53" i="23"/>
  <c r="C49" i="23"/>
  <c r="D30" i="17"/>
  <c r="E22" i="16" l="1"/>
  <c r="E21" i="16"/>
  <c r="B2" i="12"/>
  <c r="C7" i="12" l="1"/>
  <c r="D7" i="12" l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tc={EBCBA153-7AAA-4E57-BC99-57E5E932894B}</author>
    <author>tc={09E5AE5C-8E3F-4702-933C-4B48D7410B7A}</author>
  </authors>
  <commentList>
    <comment ref="B3" authorId="0" shapeId="0" xr:uid="{EBCBA153-7AAA-4E57-BC99-57E5E93289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=CONVERT((((Trucks!U25*Trucks!U37)+(Trucks!U26*Trucks!U38))/(Trucks!U25+Trucks!U26)),"km","mi")</t>
      </text>
    </comment>
    <comment ref="B7" authorId="1" shapeId="0" xr:uid="{09E5AE5C-8E3F-4702-933C-4B48D7410B7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0</t>
      </text>
    </comment>
  </commentList>
</comments>
</file>

<file path=xl/sharedStrings.xml><?xml version="1.0" encoding="utf-8"?>
<sst xmlns="http://schemas.openxmlformats.org/spreadsheetml/2006/main" count="4993" uniqueCount="297">
  <si>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</si>
  <si>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</si>
  <si>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</si>
  <si>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</si>
  <si>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</si>
  <si>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</si>
  <si>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</si>
  <si>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</si>
  <si>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</si>
  <si>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</si>
  <si>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</si>
  <si>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</si>
  <si>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</si>
  <si>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</si>
  <si>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</si>
  <si>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</si>
  <si>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</si>
  <si>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</si>
  <si>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</si>
  <si>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</si>
  <si>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</si>
  <si>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</si>
  <si>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</si>
  <si>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</si>
  <si>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</si>
  <si>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</si>
  <si>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</si>
  <si>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</si>
  <si>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</si>
  <si>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</si>
  <si>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</si>
  <si>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</si>
  <si>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</si>
  <si>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</si>
  <si>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</si>
  <si>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</si>
  <si>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</si>
  <si>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</si>
  <si>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</si>
  <si>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</si>
  <si>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</si>
  <si>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</si>
  <si>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</si>
  <si>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</si>
  <si>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</si>
  <si>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</si>
  <si>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</si>
  <si>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</si>
  <si>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</si>
  <si>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</si>
  <si>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</si>
  <si>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</si>
  <si>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</si>
  <si>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</si>
  <si>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</si>
  <si>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</si>
  <si>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</si>
  <si>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</si>
  <si>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</si>
  <si>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</si>
  <si>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</si>
  <si>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</si>
  <si>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</si>
  <si>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</si>
  <si>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</si>
  <si>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</si>
  <si>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</si>
  <si>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</si>
  <si>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</si>
  <si>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</si>
  <si>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</si>
  <si>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</si>
  <si>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</si>
  <si>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</si>
  <si>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</si>
  <si>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</si>
  <si>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</si>
  <si>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</si>
  <si>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</si>
  <si>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</si>
  <si>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</si>
  <si>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</si>
  <si>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</si>
  <si>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</si>
  <si>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</si>
  <si>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</si>
  <si>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</si>
  <si>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</si>
  <si>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</si>
  <si>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</si>
  <si>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</si>
  <si>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</si>
  <si>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</si>
  <si>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</si>
  <si>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</si>
  <si>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</si>
  <si>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</si>
  <si>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</si>
  <si>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</si>
  <si>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</si>
  <si>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</si>
  <si>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</si>
  <si>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</si>
  <si>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</si>
  <si>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</si>
  <si>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</si>
  <si>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</si>
  <si>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</si>
  <si>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</si>
  <si>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</si>
  <si>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</si>
  <si>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</si>
  <si>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</si>
  <si>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</si>
  <si>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</si>
  <si>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</si>
  <si>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</si>
  <si>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</si>
  <si>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</si>
  <si>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</si>
  <si>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</si>
  <si>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</si>
  <si>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</si>
  <si>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</si>
  <si>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</si>
  <si>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</si>
  <si>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</si>
  <si>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</si>
  <si>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</si>
  <si>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</si>
  <si>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</si>
  <si>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</si>
  <si>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</si>
  <si>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</si>
  <si>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</si>
  <si>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</si>
  <si>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</si>
  <si>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</si>
  <si>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</si>
  <si>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</si>
  <si>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</si>
  <si>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</si>
  <si>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</si>
  <si>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</si>
  <si>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</si>
  <si>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</si>
  <si>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</si>
  <si>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</si>
  <si>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</si>
  <si>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</si>
  <si>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</si>
  <si>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</si>
  <si>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</si>
  <si>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</si>
  <si>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</si>
  <si>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</si>
  <si>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</si>
  <si>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</si>
  <si>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</si>
  <si>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</si>
  <si>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</si>
  <si>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</si>
  <si>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</si>
  <si>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</si>
  <si>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combined</t>
  </si>
  <si>
    <t>ASSIGNED EPS</t>
  </si>
  <si>
    <t>AB</t>
  </si>
  <si>
    <t>Transportation</t>
  </si>
  <si>
    <t>All</t>
  </si>
  <si>
    <t>Car</t>
  </si>
  <si>
    <t>Gasoline</t>
  </si>
  <si>
    <t>Road - Passenger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</si>
  <si>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</si>
  <si>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</si>
  <si>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</si>
  <si>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</si>
  <si>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</si>
  <si>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</si>
  <si>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</si>
  <si>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</si>
  <si>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</si>
  <si>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</si>
  <si>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</si>
  <si>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</si>
  <si>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</si>
  <si>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Passenger Light Truck</t>
  </si>
  <si>
    <t>Diesel</t>
  </si>
  <si>
    <t>Propane/LPG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</si>
  <si>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</si>
  <si>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</si>
  <si>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</si>
  <si>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</si>
  <si>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</si>
  <si>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</si>
  <si>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</si>
  <si>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</si>
  <si>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</si>
  <si>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Aviation Gasoline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</si>
  <si>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</si>
  <si>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</si>
  <si>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</si>
  <si>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</si>
  <si>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</si>
  <si>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</si>
  <si>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</si>
  <si>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</si>
  <si>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</si>
  <si>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</si>
  <si>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</si>
  <si>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</si>
  <si>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</si>
  <si>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</si>
  <si>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</si>
  <si>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Natural Gas</t>
  </si>
  <si>
    <t>NRCAN</t>
  </si>
  <si>
    <t>EPS</t>
  </si>
  <si>
    <t>Air - Freight_Short-haul airplane_Aviation Gasoline</t>
  </si>
  <si>
    <t>frgt</t>
  </si>
  <si>
    <t>diesel vehicle</t>
  </si>
  <si>
    <t>Air - Freight_Short-haul airplane_Aviation Turbo Fuel</t>
  </si>
  <si>
    <t>Air - Passenger_Helicopter_Aviation Gasoline</t>
  </si>
  <si>
    <t>psgr</t>
  </si>
  <si>
    <t>Air - Passenger_Helicopter_Aviation Turbo Fuel</t>
  </si>
  <si>
    <t>Air - Passenger_Short-haul airplane_Aviation Gasoline</t>
  </si>
  <si>
    <t>Air - Passenger_Short-haul airplane_Aviation Turbo Fuel</t>
  </si>
  <si>
    <t>Marine - Freight_Boat_Diesel</t>
  </si>
  <si>
    <t>Marine - Freight_Boat_Heavy Fuel Oil</t>
  </si>
  <si>
    <t>Off road vehicles_Bike_Gasoline</t>
  </si>
  <si>
    <t>NA</t>
  </si>
  <si>
    <t>Off road vehicles_Boat motor_Gasoline</t>
  </si>
  <si>
    <t>Off road vehicles_Golf Cart_Diesel</t>
  </si>
  <si>
    <t>Off road vehicles_Golf Cart_Gasoline</t>
  </si>
  <si>
    <t>Off road vehicles_Quad_Gasoline</t>
  </si>
  <si>
    <t>Off road vehicles_Snowmobile_Gasoline</t>
  </si>
  <si>
    <t>Rail - Freight_Train_Diesel</t>
  </si>
  <si>
    <t>Rail - Passenger_Train_Diesel</t>
  </si>
  <si>
    <t>Road - Freight_Freight Light Truck_Diesel</t>
  </si>
  <si>
    <t>Road - Freight_Freight Light Truck_Gasoline</t>
  </si>
  <si>
    <t>gasoline vehicle</t>
  </si>
  <si>
    <t>Road - Freight_Freight Light Truck_Natural Gas</t>
  </si>
  <si>
    <t>natural gas vehicle</t>
  </si>
  <si>
    <t>Road - Freight_Freight Light Truck_Propane/LPG</t>
  </si>
  <si>
    <t>LPG vehicle</t>
  </si>
  <si>
    <t>Road - Freight_Heavy Truck_Diesel</t>
  </si>
  <si>
    <t>Road - Freight_Heavy Truck_Natural Gas</t>
  </si>
  <si>
    <t>Road - Freight_Medium Truck_Diesel</t>
  </si>
  <si>
    <t>Road - Freight_Medium Truck_Gasoline</t>
  </si>
  <si>
    <t>Road - Passenger_Car_Diesel</t>
  </si>
  <si>
    <t>Road - Passenger_Car_Gasoline</t>
  </si>
  <si>
    <t>Road - Passenger_Car_Natural Gas</t>
  </si>
  <si>
    <t>Road - Passenger_Car_Propane/LPG</t>
  </si>
  <si>
    <t>Road - Passenger_Inter-City Bus_Diesel</t>
  </si>
  <si>
    <t>Road - Passenger_Inter-City Bus_Gasoline</t>
  </si>
  <si>
    <t>Road - Passenger_Motorcycle_Gasoline</t>
  </si>
  <si>
    <t>Road - Passenger_Passenger Light Truck_Diesel</t>
  </si>
  <si>
    <t>Road - Passenger_Passenger Light Truck_Gasoline</t>
  </si>
  <si>
    <t>Road - Passenger_Passenger Light Truck_Natural Gas</t>
  </si>
  <si>
    <t>Road - Passenger_Passenger Light Truck_Propane/LPG</t>
  </si>
  <si>
    <t>Road - Passenger_School Bus_Diesel</t>
  </si>
  <si>
    <t>Road - Passenger_School Bus_Gasoline</t>
  </si>
  <si>
    <t>Road - Passenger_School Bus_Natural Gas</t>
  </si>
  <si>
    <t>Road - Passenger_Urban transit_Diesel</t>
  </si>
  <si>
    <t>Road - Passenger_Urban transit_Gasoline</t>
  </si>
  <si>
    <t>Road - Passenger_Urban transit_Natural Gas</t>
  </si>
  <si>
    <t>INPUT DATA</t>
  </si>
  <si>
    <t>passenger</t>
  </si>
  <si>
    <t>Number of Vehicles</t>
  </si>
  <si>
    <t>battery electric vehicle</t>
  </si>
  <si>
    <t>plugin hybrid vehicle</t>
  </si>
  <si>
    <t>hydrogen vehicle</t>
  </si>
  <si>
    <t>BCDTRSTY</t>
  </si>
  <si>
    <t>Cargo Dist Transported Relative to Start Year (dimensionless)</t>
  </si>
  <si>
    <t>Fuel Economy (passenger*miles/BTU)</t>
  </si>
  <si>
    <t>Fuel Economy (freight ton*miles/BTU)</t>
  </si>
  <si>
    <t>CALCULATED CARGO DISTANCE</t>
  </si>
  <si>
    <t>CALCULATED ENERGY USE</t>
  </si>
  <si>
    <t>TOTAL</t>
  </si>
  <si>
    <t>CHECK</t>
  </si>
  <si>
    <t>stock</t>
  </si>
  <si>
    <t>energy use</t>
  </si>
  <si>
    <t>UPDATE STOCK</t>
  </si>
  <si>
    <t>CALCULATED</t>
  </si>
  <si>
    <t>DIESEL</t>
  </si>
  <si>
    <t>GAS</t>
  </si>
  <si>
    <t>Table 25: Rail Transportation Secondary Energy Use and GHG Emissions by Region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</si>
  <si>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</si>
  <si>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</si>
  <si>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</si>
  <si>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t>Passenger Rail Transportation Energy Intensity (MJ/Pkm)</t>
  </si>
  <si>
    <t>Freight Rail Transportation Energy Intensity (MJ/Tkm)</t>
  </si>
  <si>
    <r>
      <t>Rail Transportation GHG Emissions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(Mt of 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</si>
  <si>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</si>
  <si>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</si>
  <si>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</si>
  <si>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km to miles</t>
  </si>
  <si>
    <t>tonnes to tons</t>
  </si>
  <si>
    <t>total ton frgt-miles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</si>
</sst>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  <numFmt numFmtId="168" formatCode="_(* #,##0_);_(* \(#,##0\);_(* &quot;-&quot;??_);_(@_)"/>
    <numFmt numFmtId="169" formatCode="_(* #,##0.000_);_(* \(#,##0.000\);_(* &quot;-&quot;??_);_(@_)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96EA"/>
        <bgColor indexed="64"/>
      </patternFill>
    </fill>
    <fill>
      <patternFill patternType="solid">
        <fgColor rgb="FFF2D9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6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43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68" fontId="0" fillId="31" borderId="0" xfId="154" applyNumberFormat="1" applyFont="1" applyFill="1"/>
    <xf numFmtId="43" fontId="0" fillId="31" borderId="0" xfId="154" applyFont="1" applyFill="1"/>
    <xf numFmtId="11" fontId="0" fillId="0" borderId="0" xfId="0" applyNumberFormat="1"/>
    <xf numFmtId="169" fontId="0" fillId="31" borderId="0" xfId="154" applyNumberFormat="1" applyFont="1" applyFill="1"/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/>
    <xf numFmtId="0" fontId="1" fillId="35" borderId="0" xfId="0" applyFont="1" applyFill="1"/>
    <xf numFmtId="0" fontId="0" fillId="35" borderId="0" xfId="0" applyFill="1"/>
    <xf numFmtId="0" fontId="0" fillId="36" borderId="0" xfId="0" applyFill="1"/>
    <xf numFmtId="9" fontId="0" fillId="0" borderId="0" xfId="155" applyFont="1"/>
    <xf numFmtId="168" fontId="0" fillId="0" borderId="0" xfId="154" applyNumberFormat="1" applyFont="1" applyFill="1"/>
    <xf numFmtId="168" fontId="0" fillId="0" borderId="0" xfId="154" applyNumberFormat="1" applyFont="1"/>
    <xf numFmtId="0" fontId="0" fillId="34" borderId="0" xfId="0" applyFill="1"/>
    <xf numFmtId="168" fontId="0" fillId="36" borderId="0" xfId="154" applyNumberFormat="1" applyFont="1" applyFill="1"/>
    <xf numFmtId="11" fontId="0" fillId="0" borderId="0" xfId="154" applyNumberFormat="1" applyFont="1"/>
    <xf numFmtId="11" fontId="0" fillId="0" borderId="0" xfId="155" applyNumberFormat="1" applyFont="1"/>
    <xf numFmtId="0" fontId="1" fillId="37" borderId="0" xfId="0" applyFont="1" applyFill="1"/>
    <xf numFmtId="0" fontId="0" fillId="37" borderId="0" xfId="0" applyFill="1"/>
    <xf numFmtId="0" fontId="1" fillId="38" borderId="0" xfId="0" applyFont="1" applyFill="1"/>
    <xf numFmtId="0" fontId="0" fillId="38" borderId="0" xfId="0" applyFill="1"/>
    <xf numFmtId="43" fontId="0" fillId="0" borderId="0" xfId="154" applyFont="1"/>
    <xf numFmtId="43" fontId="0" fillId="39" borderId="0" xfId="154" applyFont="1" applyFill="1"/>
    <xf numFmtId="9" fontId="0" fillId="0" borderId="0" xfId="155" applyFont="1" applyFill="1"/>
    <xf numFmtId="9" fontId="1" fillId="0" borderId="0" xfId="155" applyFont="1"/>
    <xf numFmtId="9" fontId="1" fillId="0" borderId="0" xfId="155" applyFont="1" applyFill="1"/>
    <xf numFmtId="168" fontId="0" fillId="39" borderId="0" xfId="154" applyNumberFormat="1" applyFont="1" applyFill="1"/>
    <xf numFmtId="168" fontId="1" fillId="0" borderId="0" xfId="154" applyNumberFormat="1" applyFont="1"/>
    <xf numFmtId="168" fontId="1" fillId="0" borderId="0" xfId="154" applyNumberFormat="1" applyFont="1" applyFill="1"/>
    <xf numFmtId="0" fontId="1" fillId="40" borderId="0" xfId="0" applyFont="1" applyFill="1"/>
    <xf numFmtId="0" fontId="0" fillId="40" borderId="0" xfId="0" applyFill="1"/>
    <xf numFmtId="43" fontId="0" fillId="0" borderId="0" xfId="154" applyFont="1" applyFill="1"/>
    <xf numFmtId="9" fontId="0" fillId="39" borderId="0" xfId="155" applyFont="1" applyFill="1"/>
    <xf numFmtId="9" fontId="1" fillId="40" borderId="0" xfId="155" applyFont="1" applyFill="1"/>
    <xf numFmtId="0" fontId="1" fillId="41" borderId="0" xfId="0" applyFont="1" applyFill="1"/>
    <xf numFmtId="0" fontId="0" fillId="41" borderId="0" xfId="0" applyFill="1"/>
    <xf numFmtId="43" fontId="0" fillId="41" borderId="0" xfId="154" applyFont="1" applyFill="1"/>
    <xf numFmtId="43" fontId="0" fillId="28" borderId="0" xfId="154" applyFont="1" applyFill="1"/>
    <xf numFmtId="0" fontId="4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2" fontId="49" fillId="0" borderId="0" xfId="0" applyNumberFormat="1" applyFont="1" applyAlignment="1">
      <alignment horizontal="left" wrapText="1"/>
    </xf>
    <xf numFmtId="1" fontId="50" fillId="0" borderId="0" xfId="0" applyNumberFormat="1" applyFont="1" applyAlignment="1">
      <alignment horizontal="left" wrapText="1"/>
    </xf>
    <xf numFmtId="0" fontId="49" fillId="0" borderId="0" xfId="0" applyFont="1" applyAlignment="1">
      <alignment horizontal="left" wrapText="1"/>
    </xf>
    <xf numFmtId="168" fontId="0" fillId="28" borderId="0" xfId="154" applyNumberFormat="1" applyFont="1" applyFill="1"/>
    <xf numFmtId="11" fontId="0" fillId="39" borderId="0" xfId="154" applyNumberFormat="1" applyFont="1" applyFill="1"/>
  </cellXfs>
  <cellStyles count="156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hberton/Desktop/Final%20Deliverables%20EPS%20-%20Copy/ICF_Catalogue_End-Uses_Electrification_21041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Canada\eps-canada\InputData\trans\SYFAFE\Start%20Year%20Fleet%20Avg%20Fuel%20Economy.xlsx" TargetMode="External"/><Relationship Id="rId1" Type="http://schemas.openxmlformats.org/officeDocument/2006/relationships/externalLinkPath" Target="/Users/Olivia%20Ashmoore/Documents/EPS_Models%20by%20Region/Canada/eps-canada/InputData/trans/SYFAFE/Start%20Year%20Fleet%20Avg%20Fuel%20Econo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EUDH T4"/>
      <sheetName val="EUDH T8"/>
      <sheetName val="Offroad Calcs"/>
      <sheetName val="Fuel Efficiency Adjustments"/>
      <sheetName val="Freight Fleet Data"/>
      <sheetName val="Calibration Adjustments"/>
      <sheetName val="Freight Energy Data"/>
      <sheetName val="Passenger Fleet Data"/>
      <sheetName val="Passenger Energy Data"/>
      <sheetName val="Onroad Calcs"/>
      <sheetName val="Marine Energy Consumption"/>
      <sheetName val="marine calcs"/>
      <sheetName val="rail calcs"/>
      <sheetName val="Table 25_rail"/>
      <sheetName val="SYFAFE-psgr"/>
      <sheetName val="SYFAFE-frgt"/>
    </sheetNames>
    <sheetDataSet>
      <sheetData sheetId="0">
        <row r="27">
          <cell r="A27">
            <v>1.60934</v>
          </cell>
        </row>
        <row r="28">
          <cell r="A28">
            <v>947817000000</v>
          </cell>
        </row>
      </sheetData>
      <sheetData sheetId="1" refreshError="1"/>
      <sheetData sheetId="2" refreshError="1"/>
      <sheetData sheetId="3" refreshError="1"/>
      <sheetData sheetId="4">
        <row r="2">
          <cell r="B2">
            <v>0.68595041322314043</v>
          </cell>
        </row>
        <row r="3">
          <cell r="B3">
            <v>0.68881036513545346</v>
          </cell>
        </row>
        <row r="6">
          <cell r="B6">
            <v>0.55000000000000004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53198674-1DAA-456D-A39B-019AF0616DC6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4:52:20.77" personId="{53198674-1DAA-456D-A39B-019AF0616DC6}" id="{EBCBA153-7AAA-4E57-BC99-57E5E932894B}">
    <text>Previously:
=CONVERT((((Trucks!U25*Trucks!U37)+(Trucks!U26*Trucks!U38))/(Trucks!U25+Trucks!U26)),"km","mi")</text>
  </threadedComment>
  <threadedComment ref="B7" dT="2022-10-14T14:52:05.35" personId="{53198674-1DAA-456D-A39B-019AF0616DC6}" id="{09E5AE5C-8E3F-4702-933C-4B48D7410B7A}">
    <text>Previously:
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5"/>
  <cols>
    <col min="2" max="2" width="51.570312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5"/>
  <cols>
    <col min="2" max="2" width="11.71093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5"/>
  <cols>
    <col min="2" max="2" width="30.2851562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75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75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28.5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B3" sqref="B3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59" t="s">
        <v>128</v>
      </c>
      <c r="C2" s="60" t="s">
        <v>129</v>
      </c>
    </row>
    <row r="3" spans="2:5">
      <c r="B3" s="61" t="s">
        <v>130</v>
      </c>
      <c r="C3" s="61"/>
    </row>
    <row r="4" spans="2:5">
      <c r="B4" s="62" t="s">
        <v>131</v>
      </c>
      <c r="C4" s="62">
        <v>1000</v>
      </c>
      <c r="D4" t="s">
        <v>132</v>
      </c>
    </row>
    <row r="5" spans="2:5">
      <c r="B5" s="62" t="s">
        <v>133</v>
      </c>
      <c r="C5" s="62">
        <v>0.62137100000000001</v>
      </c>
    </row>
    <row r="6" spans="2:5">
      <c r="B6" s="62" t="s">
        <v>134</v>
      </c>
      <c r="C6" s="62">
        <f>'Marine Energy Consumption'!U20*10^6</f>
        <v>206981000000</v>
      </c>
    </row>
    <row r="7" spans="2:5">
      <c r="B7" s="62" t="s">
        <v>135</v>
      </c>
      <c r="C7" s="63">
        <f>(C6*C5)/C4</f>
        <v>128611990.95100001</v>
      </c>
      <c r="D7" t="s">
        <v>136</v>
      </c>
    </row>
    <row r="8" spans="2:5">
      <c r="B8" s="62" t="s">
        <v>137</v>
      </c>
      <c r="C8" s="64">
        <v>1000</v>
      </c>
      <c r="D8" t="s">
        <v>138</v>
      </c>
    </row>
    <row r="9" spans="2:5">
      <c r="B9" s="62" t="s">
        <v>139</v>
      </c>
      <c r="C9" s="64">
        <f>C7/C8</f>
        <v>128611.990951</v>
      </c>
      <c r="D9" t="s">
        <v>140</v>
      </c>
    </row>
    <row r="10" spans="2:5">
      <c r="B10" s="62" t="s">
        <v>142</v>
      </c>
      <c r="C10" s="63">
        <f>C9*C8*C4</f>
        <v>128611990951</v>
      </c>
    </row>
    <row r="11" spans="2:5">
      <c r="B11" s="62"/>
      <c r="C11" s="62"/>
    </row>
    <row r="12" spans="2:5">
      <c r="B12" s="61" t="s">
        <v>141</v>
      </c>
      <c r="C12" s="62"/>
    </row>
    <row r="13" spans="2:5">
      <c r="B13" s="61" t="s">
        <v>143</v>
      </c>
      <c r="C13" s="63">
        <f>C9*C8*C4</f>
        <v>128611990951</v>
      </c>
    </row>
    <row r="14" spans="2:5">
      <c r="B14" s="61" t="s">
        <v>144</v>
      </c>
      <c r="C14" s="65">
        <f>'Marine Energy Consumption'!U25*10^12</f>
        <v>5100000000000</v>
      </c>
      <c r="E14" s="66"/>
    </row>
    <row r="15" spans="2:5">
      <c r="B15" s="61" t="s">
        <v>145</v>
      </c>
      <c r="C15" s="67">
        <v>7.4834977999999996E-2</v>
      </c>
      <c r="D15" t="s">
        <v>146</v>
      </c>
    </row>
    <row r="16" spans="2:5">
      <c r="B16" s="61" t="s">
        <v>147</v>
      </c>
      <c r="C16" s="63">
        <f>C14/C15</f>
        <v>68149949880388.82</v>
      </c>
      <c r="E16" t="s">
        <v>148</v>
      </c>
    </row>
    <row r="17" spans="2:34">
      <c r="B17" s="61" t="s">
        <v>149</v>
      </c>
      <c r="C17" s="63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2:34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2:34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2:34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</row>
    <row r="28" spans="2:34"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31" spans="2:34"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4" spans="3:34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3:34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3:34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3:34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3:34">
      <c r="C38" s="66"/>
      <c r="D38" s="66"/>
      <c r="E38" s="66"/>
      <c r="F38" s="66"/>
      <c r="G38" s="66"/>
      <c r="H38" s="66"/>
      <c r="I38" s="66"/>
      <c r="J38" s="66"/>
    </row>
    <row r="41" spans="3:34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4" spans="3:3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</row>
    <row r="45" spans="3:34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</row>
    <row r="46" spans="3:34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</row>
    <row r="47" spans="3:34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</row>
    <row r="48" spans="3:34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</row>
    <row r="51" spans="3:30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5" spans="3:30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3:30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3:30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61" spans="3:30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5" spans="3:34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3:34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3:34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3:34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71" spans="3:34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5" spans="3:34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3:34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3:34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85" spans="3:34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3:34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3:3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3:34"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95" spans="3:34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3:34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</row>
    <row r="97" spans="3:34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101" spans="3:34">
      <c r="C101" s="66"/>
      <c r="D101" s="66"/>
      <c r="E101" s="66"/>
      <c r="F101" s="66"/>
      <c r="G101" s="66"/>
      <c r="H101" s="66"/>
      <c r="I101" s="66"/>
    </row>
    <row r="105" spans="3:34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3:34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3:34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3:34"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11" spans="3:34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  <row r="115" spans="3:34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3:34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3:34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21" spans="3:34">
      <c r="C121" s="66"/>
      <c r="D121" s="66"/>
      <c r="E121" s="66"/>
      <c r="F121" s="66"/>
      <c r="G121" s="66"/>
      <c r="H121" s="66"/>
      <c r="I121" s="66"/>
      <c r="J121" s="66"/>
      <c r="K121" s="66"/>
      <c r="L121" s="66"/>
    </row>
    <row r="125" spans="3:34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3:34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3:34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3:34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31" spans="3:34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</row>
    <row r="134" spans="3: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3:34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7" spans="3:34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41" spans="3:34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</row>
    <row r="144" spans="3:3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3:34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7" spans="3:34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51" spans="3:34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</row>
    <row r="155" spans="3:34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3:34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3:34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3:34">
      <c r="C158" s="66"/>
    </row>
    <row r="161" spans="3:34">
      <c r="C161" s="66"/>
      <c r="D161" s="66"/>
      <c r="E161" s="66"/>
      <c r="F161" s="66"/>
      <c r="G161" s="66"/>
      <c r="H161" s="66"/>
      <c r="I161" s="66"/>
      <c r="J161" s="66"/>
      <c r="K161" s="66"/>
    </row>
    <row r="165" spans="3:34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3:34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3:34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3:34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71" spans="3:34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</row>
    <row r="194" spans="3:3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3:34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3:34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3:34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3:34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201" spans="3:34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4" spans="3:3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3:34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3:34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3:34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3:34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11" spans="3:34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4" spans="3:3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3:34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3:34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3:34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3:34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21" spans="3:34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4" spans="3:3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3:34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3:34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3:34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3:34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34" spans="3: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3:34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3:34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3:34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3:34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41" spans="3:34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4" spans="3:3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3:34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3:34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3:34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3:34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54" spans="3:3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3:34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3:34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3:34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3:34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61" spans="3:34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4" spans="3:3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3:34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3:34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3:34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3:34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71" spans="3:34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6" spans="3:34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84" spans="3:34"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3:34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3:34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3:34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3:34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96" spans="3:34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304" spans="3:34">
      <c r="C304" s="66"/>
      <c r="D304" s="66"/>
      <c r="E304" s="66"/>
      <c r="F304" s="66"/>
      <c r="G304" s="66"/>
      <c r="H304" s="66"/>
      <c r="I304" s="66"/>
      <c r="J304" s="66"/>
      <c r="K304" s="66"/>
    </row>
    <row r="305" spans="3:34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3:34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3:34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3:34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14" spans="3:3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3:34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3:34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8" spans="3:34">
      <c r="C318" s="66"/>
      <c r="D318" s="66"/>
      <c r="E318" s="66"/>
      <c r="F318" s="66"/>
      <c r="G318" s="66"/>
      <c r="H318" s="66"/>
    </row>
    <row r="324" spans="3:3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AH324" s="66"/>
    </row>
    <row r="325" spans="3:34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3:34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3:34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3:34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36" spans="3:34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45" spans="3:34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3:34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3:34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56" spans="3:34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64" spans="3:34">
      <c r="C364" s="66"/>
      <c r="D364" s="66"/>
      <c r="E364" s="66"/>
      <c r="F364" s="66"/>
      <c r="G364" s="66"/>
    </row>
    <row r="365" spans="3:34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3:34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3:34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3:34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74" spans="3:3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3:34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3:34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3:34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3:34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81" spans="3:34">
      <c r="C381" s="66"/>
      <c r="D381" s="66"/>
    </row>
    <row r="384" spans="3:3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3:34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3:34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3:34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3:34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95" spans="3:34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3:34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8" spans="3:34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404" spans="3:3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</row>
    <row r="405" spans="3:34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3:34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3:34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3:34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39" spans="3:34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9" spans="3:34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9" spans="3:34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9" spans="3:34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9" spans="3:34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9" spans="3:34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9" spans="3:34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9" spans="3:34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9" spans="3:34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9" spans="3:34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9" spans="3:34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9" spans="3:34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9" spans="3:34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9" spans="3:34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9" spans="3:34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9" spans="3:34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9" spans="3:34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9" spans="3:34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9" spans="3:34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9" spans="3:34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9" spans="3:34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9" spans="3:34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76" spans="3:34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86" spans="3:34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96" spans="3:34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706" spans="3:34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16" spans="3:34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26" spans="3:34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36" spans="3:34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46" spans="3:34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56" spans="3:34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66" spans="3:34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76" spans="3:34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86" spans="3:34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96" spans="3:34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806" spans="3:34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16" spans="3:34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26" spans="3:34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36" spans="3:34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46" spans="3:34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56" spans="3:34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66" spans="3:34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76" spans="3:34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86" spans="3:34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916" spans="3:34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26" spans="3:34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36" spans="3:34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46" spans="3:34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56" spans="3:34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66" spans="3:34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76" spans="3:34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86" spans="3:34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96" spans="3:34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1006" spans="3:34"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</row>
    <row r="1016" spans="3:34"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</row>
    <row r="1026" spans="3:34"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  <c r="AA1026" s="66"/>
      <c r="AB1026" s="66"/>
      <c r="AC1026" s="66"/>
      <c r="AD1026" s="66"/>
      <c r="AE1026" s="66"/>
      <c r="AF1026" s="66"/>
      <c r="AG1026" s="66"/>
      <c r="AH1026" s="66"/>
    </row>
    <row r="1036" spans="3:34"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66"/>
      <c r="T1036" s="66"/>
      <c r="U1036" s="66"/>
      <c r="V1036" s="66"/>
      <c r="W1036" s="66"/>
      <c r="X1036" s="66"/>
      <c r="Y1036" s="66"/>
      <c r="Z1036" s="66"/>
      <c r="AA1036" s="66"/>
      <c r="AB1036" s="66"/>
      <c r="AC1036" s="66"/>
      <c r="AD1036" s="66"/>
      <c r="AE1036" s="66"/>
      <c r="AF1036" s="66"/>
      <c r="AG1036" s="66"/>
      <c r="AH1036" s="66"/>
    </row>
    <row r="1046" spans="3:34"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6"/>
      <c r="AB1046" s="66"/>
      <c r="AC1046" s="66"/>
      <c r="AD1046" s="66"/>
      <c r="AE1046" s="66"/>
      <c r="AF1046" s="66"/>
      <c r="AG1046" s="66"/>
      <c r="AH1046" s="66"/>
    </row>
    <row r="1056" spans="3:34"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66"/>
      <c r="T1056" s="66"/>
      <c r="U1056" s="66"/>
      <c r="V1056" s="66"/>
      <c r="W1056" s="66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  <c r="AH1056" s="66"/>
    </row>
    <row r="1066" spans="3:34"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6"/>
      <c r="W1066" s="66"/>
      <c r="X1066" s="66"/>
      <c r="Y1066" s="66"/>
      <c r="Z1066" s="66"/>
      <c r="AA1066" s="66"/>
      <c r="AB1066" s="66"/>
      <c r="AC1066" s="66"/>
      <c r="AD1066" s="66"/>
      <c r="AE1066" s="66"/>
      <c r="AF1066" s="66"/>
      <c r="AG1066" s="66"/>
      <c r="AH1066" s="66"/>
    </row>
    <row r="1076" spans="3:34"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  <c r="AG1076" s="66"/>
      <c r="AH1076" s="66"/>
    </row>
    <row r="1086" spans="3:34"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6"/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</row>
    <row r="1096" spans="4:34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</row>
    <row r="1106" spans="3:34"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6"/>
      <c r="P1106" s="66"/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  <c r="AH1106" s="66"/>
    </row>
    <row r="1116" spans="3:34"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  <c r="S1116" s="66"/>
      <c r="T1116" s="66"/>
      <c r="U1116" s="66"/>
      <c r="V1116" s="66"/>
      <c r="W1116" s="66"/>
      <c r="X1116" s="66"/>
      <c r="Y1116" s="66"/>
      <c r="Z1116" s="66"/>
      <c r="AA1116" s="66"/>
      <c r="AB1116" s="66"/>
      <c r="AC1116" s="66"/>
      <c r="AD1116" s="66"/>
      <c r="AE1116" s="66"/>
      <c r="AF1116" s="66"/>
      <c r="AG1116" s="66"/>
      <c r="AH1116" s="66"/>
    </row>
    <row r="1126" spans="3:34"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6"/>
      <c r="P1126" s="66"/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  <c r="AG1126" s="66"/>
      <c r="AH1126" s="66"/>
    </row>
    <row r="1155" spans="3:34"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66"/>
      <c r="O1155" s="66"/>
      <c r="P1155" s="66"/>
      <c r="Q1155" s="66"/>
      <c r="R1155" s="66"/>
      <c r="S1155" s="66"/>
      <c r="T1155" s="66"/>
      <c r="U1155" s="66"/>
      <c r="V1155" s="66"/>
      <c r="W1155" s="66"/>
      <c r="X1155" s="66"/>
      <c r="Y1155" s="66"/>
      <c r="Z1155" s="66"/>
      <c r="AA1155" s="66"/>
      <c r="AB1155" s="66"/>
      <c r="AC1155" s="66"/>
      <c r="AD1155" s="66"/>
      <c r="AE1155" s="66"/>
      <c r="AF1155" s="66"/>
      <c r="AG1155" s="66"/>
      <c r="AH1155" s="66"/>
    </row>
    <row r="1157" spans="3:34"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  <c r="S1157" s="66"/>
      <c r="T1157" s="66"/>
      <c r="U1157" s="66"/>
      <c r="V1157" s="66"/>
      <c r="W1157" s="66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  <c r="AH1157" s="66"/>
    </row>
    <row r="1175" spans="3:34"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  <c r="AH1175" s="66"/>
    </row>
    <row r="1177" spans="3:34"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  <c r="AA1177" s="66"/>
      <c r="AB1177" s="66"/>
      <c r="AC1177" s="66"/>
      <c r="AD1177" s="66"/>
      <c r="AE1177" s="66"/>
      <c r="AF1177" s="66"/>
      <c r="AG1177" s="66"/>
      <c r="AH1177" s="66"/>
    </row>
    <row r="1195" spans="3:34"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  <c r="AA1195" s="66"/>
      <c r="AB1195" s="66"/>
      <c r="AC1195" s="66"/>
      <c r="AD1195" s="66"/>
      <c r="AE1195" s="66"/>
      <c r="AF1195" s="66"/>
      <c r="AG1195" s="66"/>
      <c r="AH1195" s="66"/>
    </row>
    <row r="1197" spans="3:34"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6"/>
      <c r="Z1197" s="66"/>
      <c r="AA1197" s="66"/>
      <c r="AB1197" s="66"/>
      <c r="AC1197" s="66"/>
      <c r="AD1197" s="66"/>
      <c r="AE1197" s="66"/>
      <c r="AF1197" s="66"/>
      <c r="AG1197" s="66"/>
      <c r="AH1197" s="66"/>
    </row>
    <row r="1215" spans="3:34"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66"/>
      <c r="O1215" s="66"/>
      <c r="P1215" s="66"/>
      <c r="Q1215" s="66"/>
      <c r="R1215" s="66"/>
      <c r="S1215" s="66"/>
      <c r="T1215" s="66"/>
      <c r="U1215" s="66"/>
      <c r="V1215" s="66"/>
      <c r="W1215" s="66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  <c r="AH1215" s="66"/>
    </row>
    <row r="1217" spans="3:34"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6"/>
      <c r="W1217" s="66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  <c r="AH1217" s="66"/>
    </row>
    <row r="1235" spans="3:34"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66"/>
      <c r="O1235" s="66"/>
      <c r="P1235" s="66"/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  <c r="AG1235" s="66"/>
      <c r="AH1235" s="66"/>
    </row>
    <row r="1255" spans="3:34"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  <c r="AG1255" s="66"/>
      <c r="AH1255" s="66"/>
    </row>
    <row r="1315" spans="3:34"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  <c r="AH1315" s="66"/>
    </row>
    <row r="1335" spans="3:34"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Q1335" s="66"/>
      <c r="R1335" s="66"/>
      <c r="S1335" s="66"/>
      <c r="T1335" s="66"/>
      <c r="U1335" s="66"/>
      <c r="V1335" s="66"/>
      <c r="W1335" s="66"/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  <c r="AH1335" s="66"/>
    </row>
    <row r="1355" spans="3:34"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M1355" s="66"/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  <c r="AA1355" s="66"/>
      <c r="AB1355" s="66"/>
      <c r="AC1355" s="66"/>
      <c r="AD1355" s="66"/>
      <c r="AE1355" s="66"/>
      <c r="AF1355" s="66"/>
      <c r="AG1355" s="66"/>
      <c r="AH1355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0194-B8D6-4AF4-B896-91A23BB620DE}">
  <dimension ref="A1:E42"/>
  <sheetViews>
    <sheetView workbookViewId="0">
      <selection sqref="A1:D1048576"/>
    </sheetView>
  </sheetViews>
  <sheetFormatPr defaultRowHeight="15"/>
  <cols>
    <col min="1" max="1" width="51.85546875" bestFit="1" customWidth="1"/>
    <col min="2" max="3" width="19" customWidth="1"/>
    <col min="4" max="4" width="13.7109375" customWidth="1"/>
    <col min="5" max="5" width="31.85546875" bestFit="1" customWidth="1"/>
  </cols>
  <sheetData>
    <row r="1" spans="1:5">
      <c r="A1" s="1" t="s">
        <v>214</v>
      </c>
      <c r="B1" s="71" t="s">
        <v>215</v>
      </c>
      <c r="C1" s="71" t="s">
        <v>215</v>
      </c>
      <c r="D1" s="71" t="s">
        <v>215</v>
      </c>
      <c r="E1" s="71"/>
    </row>
    <row r="2" spans="1:5">
      <c r="A2" t="s">
        <v>216</v>
      </c>
      <c r="B2" t="s">
        <v>217</v>
      </c>
      <c r="C2" s="1" t="s">
        <v>28</v>
      </c>
      <c r="D2" s="1" t="s">
        <v>218</v>
      </c>
    </row>
    <row r="3" spans="1:5">
      <c r="A3" t="s">
        <v>219</v>
      </c>
      <c r="B3" t="s">
        <v>217</v>
      </c>
      <c r="C3" s="1" t="s">
        <v>28</v>
      </c>
      <c r="D3" s="1" t="s">
        <v>218</v>
      </c>
    </row>
    <row r="4" spans="1:5">
      <c r="A4" t="s">
        <v>220</v>
      </c>
      <c r="B4" t="s">
        <v>221</v>
      </c>
      <c r="C4" s="1" t="s">
        <v>28</v>
      </c>
      <c r="D4" s="1" t="s">
        <v>218</v>
      </c>
    </row>
    <row r="5" spans="1:5">
      <c r="A5" t="s">
        <v>222</v>
      </c>
      <c r="B5" t="s">
        <v>221</v>
      </c>
      <c r="C5" s="1" t="s">
        <v>28</v>
      </c>
      <c r="D5" s="1" t="s">
        <v>218</v>
      </c>
    </row>
    <row r="6" spans="1:5">
      <c r="A6" t="s">
        <v>223</v>
      </c>
      <c r="B6" t="s">
        <v>221</v>
      </c>
      <c r="C6" s="1" t="s">
        <v>28</v>
      </c>
      <c r="D6" s="1" t="s">
        <v>218</v>
      </c>
    </row>
    <row r="7" spans="1:5">
      <c r="A7" t="s">
        <v>224</v>
      </c>
      <c r="B7" t="s">
        <v>221</v>
      </c>
      <c r="C7" s="1" t="s">
        <v>28</v>
      </c>
      <c r="D7" s="1" t="s">
        <v>218</v>
      </c>
    </row>
    <row r="8" spans="1:5">
      <c r="A8" t="s">
        <v>225</v>
      </c>
      <c r="B8" t="s">
        <v>217</v>
      </c>
      <c r="C8" s="1" t="s">
        <v>41</v>
      </c>
      <c r="D8" s="1" t="s">
        <v>218</v>
      </c>
    </row>
    <row r="9" spans="1:5">
      <c r="A9" t="s">
        <v>226</v>
      </c>
      <c r="B9" t="s">
        <v>217</v>
      </c>
      <c r="C9" s="1" t="s">
        <v>41</v>
      </c>
      <c r="D9" s="1" t="s">
        <v>218</v>
      </c>
    </row>
    <row r="10" spans="1:5">
      <c r="A10" t="s">
        <v>227</v>
      </c>
      <c r="B10" t="s">
        <v>228</v>
      </c>
      <c r="C10" t="s">
        <v>228</v>
      </c>
      <c r="D10" t="s">
        <v>228</v>
      </c>
    </row>
    <row r="11" spans="1:5">
      <c r="A11" t="s">
        <v>229</v>
      </c>
      <c r="B11" t="s">
        <v>228</v>
      </c>
      <c r="C11" t="s">
        <v>228</v>
      </c>
      <c r="D11" t="s">
        <v>228</v>
      </c>
    </row>
    <row r="12" spans="1:5">
      <c r="A12" t="s">
        <v>230</v>
      </c>
      <c r="B12" t="s">
        <v>228</v>
      </c>
      <c r="C12" t="s">
        <v>228</v>
      </c>
      <c r="D12" t="s">
        <v>228</v>
      </c>
    </row>
    <row r="13" spans="1:5">
      <c r="A13" t="s">
        <v>231</v>
      </c>
      <c r="B13" t="s">
        <v>228</v>
      </c>
      <c r="C13" t="s">
        <v>228</v>
      </c>
      <c r="D13" t="s">
        <v>228</v>
      </c>
    </row>
    <row r="14" spans="1:5">
      <c r="A14" t="s">
        <v>232</v>
      </c>
      <c r="B14" t="s">
        <v>228</v>
      </c>
      <c r="C14" t="s">
        <v>228</v>
      </c>
      <c r="D14" t="s">
        <v>228</v>
      </c>
    </row>
    <row r="15" spans="1:5">
      <c r="A15" t="s">
        <v>233</v>
      </c>
      <c r="B15" t="s">
        <v>228</v>
      </c>
      <c r="C15" t="s">
        <v>228</v>
      </c>
      <c r="D15" t="s">
        <v>228</v>
      </c>
    </row>
    <row r="16" spans="1:5">
      <c r="A16" t="s">
        <v>234</v>
      </c>
      <c r="B16" t="s">
        <v>217</v>
      </c>
      <c r="C16" s="1" t="s">
        <v>40</v>
      </c>
      <c r="D16" s="1" t="s">
        <v>218</v>
      </c>
    </row>
    <row r="17" spans="1:4">
      <c r="A17" t="s">
        <v>235</v>
      </c>
      <c r="B17" t="s">
        <v>221</v>
      </c>
      <c r="C17" s="1" t="s">
        <v>40</v>
      </c>
      <c r="D17" s="1" t="s">
        <v>218</v>
      </c>
    </row>
    <row r="18" spans="1:4">
      <c r="A18" t="s">
        <v>236</v>
      </c>
      <c r="B18" t="s">
        <v>217</v>
      </c>
      <c r="C18" t="s">
        <v>38</v>
      </c>
      <c r="D18" s="1" t="s">
        <v>218</v>
      </c>
    </row>
    <row r="19" spans="1:4">
      <c r="A19" t="s">
        <v>237</v>
      </c>
      <c r="B19" t="s">
        <v>217</v>
      </c>
      <c r="C19" t="s">
        <v>38</v>
      </c>
      <c r="D19" s="1" t="s">
        <v>238</v>
      </c>
    </row>
    <row r="20" spans="1:4">
      <c r="A20" t="s">
        <v>239</v>
      </c>
      <c r="B20" t="s">
        <v>217</v>
      </c>
      <c r="C20" t="s">
        <v>38</v>
      </c>
      <c r="D20" s="1" t="s">
        <v>240</v>
      </c>
    </row>
    <row r="21" spans="1:4">
      <c r="A21" t="s">
        <v>241</v>
      </c>
      <c r="B21" t="s">
        <v>217</v>
      </c>
      <c r="C21" t="s">
        <v>38</v>
      </c>
      <c r="D21" s="1" t="s">
        <v>242</v>
      </c>
    </row>
    <row r="22" spans="1:4">
      <c r="A22" t="s">
        <v>243</v>
      </c>
      <c r="B22" t="s">
        <v>217</v>
      </c>
      <c r="C22" t="s">
        <v>39</v>
      </c>
      <c r="D22" s="1" t="s">
        <v>218</v>
      </c>
    </row>
    <row r="23" spans="1:4">
      <c r="A23" t="s">
        <v>244</v>
      </c>
      <c r="B23" t="s">
        <v>217</v>
      </c>
      <c r="C23" t="s">
        <v>39</v>
      </c>
      <c r="D23" s="1" t="s">
        <v>240</v>
      </c>
    </row>
    <row r="24" spans="1:4">
      <c r="A24" t="s">
        <v>245</v>
      </c>
      <c r="B24" t="s">
        <v>217</v>
      </c>
      <c r="C24" t="s">
        <v>42</v>
      </c>
      <c r="D24" s="1" t="s">
        <v>218</v>
      </c>
    </row>
    <row r="25" spans="1:4">
      <c r="A25" t="s">
        <v>246</v>
      </c>
      <c r="B25" t="s">
        <v>217</v>
      </c>
      <c r="C25" t="s">
        <v>42</v>
      </c>
      <c r="D25" s="1" t="s">
        <v>238</v>
      </c>
    </row>
    <row r="26" spans="1:4">
      <c r="A26" t="s">
        <v>247</v>
      </c>
      <c r="B26" t="s">
        <v>221</v>
      </c>
      <c r="C26" t="s">
        <v>38</v>
      </c>
      <c r="D26" s="1" t="s">
        <v>218</v>
      </c>
    </row>
    <row r="27" spans="1:4">
      <c r="A27" t="s">
        <v>248</v>
      </c>
      <c r="B27" t="s">
        <v>221</v>
      </c>
      <c r="C27" t="s">
        <v>38</v>
      </c>
      <c r="D27" s="1" t="s">
        <v>238</v>
      </c>
    </row>
    <row r="28" spans="1:4">
      <c r="A28" t="s">
        <v>249</v>
      </c>
      <c r="B28" t="s">
        <v>221</v>
      </c>
      <c r="C28" t="s">
        <v>38</v>
      </c>
      <c r="D28" s="1" t="s">
        <v>240</v>
      </c>
    </row>
    <row r="29" spans="1:4">
      <c r="A29" t="s">
        <v>250</v>
      </c>
      <c r="B29" t="s">
        <v>221</v>
      </c>
      <c r="C29" t="s">
        <v>38</v>
      </c>
      <c r="D29" s="1" t="s">
        <v>242</v>
      </c>
    </row>
    <row r="30" spans="1:4">
      <c r="A30" t="s">
        <v>251</v>
      </c>
      <c r="B30" t="s">
        <v>221</v>
      </c>
      <c r="C30" t="s">
        <v>39</v>
      </c>
      <c r="D30" s="1" t="s">
        <v>218</v>
      </c>
    </row>
    <row r="31" spans="1:4">
      <c r="A31" t="s">
        <v>252</v>
      </c>
      <c r="B31" t="s">
        <v>221</v>
      </c>
      <c r="C31" t="s">
        <v>39</v>
      </c>
      <c r="D31" s="1" t="s">
        <v>238</v>
      </c>
    </row>
    <row r="32" spans="1:4">
      <c r="A32" t="s">
        <v>253</v>
      </c>
      <c r="B32" t="s">
        <v>221</v>
      </c>
      <c r="C32" t="s">
        <v>42</v>
      </c>
      <c r="D32" s="1" t="s">
        <v>238</v>
      </c>
    </row>
    <row r="33" spans="1:4">
      <c r="A33" t="s">
        <v>254</v>
      </c>
      <c r="B33" t="s">
        <v>221</v>
      </c>
      <c r="C33" t="s">
        <v>38</v>
      </c>
      <c r="D33" s="1" t="s">
        <v>218</v>
      </c>
    </row>
    <row r="34" spans="1:4">
      <c r="A34" t="s">
        <v>255</v>
      </c>
      <c r="B34" t="s">
        <v>221</v>
      </c>
      <c r="C34" t="s">
        <v>38</v>
      </c>
      <c r="D34" s="1" t="s">
        <v>238</v>
      </c>
    </row>
    <row r="35" spans="1:4">
      <c r="A35" t="s">
        <v>256</v>
      </c>
      <c r="B35" t="s">
        <v>221</v>
      </c>
      <c r="C35" t="s">
        <v>38</v>
      </c>
      <c r="D35" s="1" t="s">
        <v>240</v>
      </c>
    </row>
    <row r="36" spans="1:4">
      <c r="A36" t="s">
        <v>257</v>
      </c>
      <c r="B36" t="s">
        <v>221</v>
      </c>
      <c r="C36" t="s">
        <v>38</v>
      </c>
      <c r="D36" s="1" t="s">
        <v>242</v>
      </c>
    </row>
    <row r="37" spans="1:4">
      <c r="A37" t="s">
        <v>258</v>
      </c>
      <c r="B37" t="s">
        <v>221</v>
      </c>
      <c r="C37" t="s">
        <v>39</v>
      </c>
      <c r="D37" s="1" t="s">
        <v>218</v>
      </c>
    </row>
    <row r="38" spans="1:4">
      <c r="A38" t="s">
        <v>259</v>
      </c>
      <c r="B38" t="s">
        <v>221</v>
      </c>
      <c r="C38" t="s">
        <v>39</v>
      </c>
      <c r="D38" s="1" t="s">
        <v>238</v>
      </c>
    </row>
    <row r="39" spans="1:4">
      <c r="A39" t="s">
        <v>260</v>
      </c>
      <c r="B39" t="s">
        <v>221</v>
      </c>
      <c r="C39" t="s">
        <v>39</v>
      </c>
      <c r="D39" s="1" t="s">
        <v>240</v>
      </c>
    </row>
    <row r="40" spans="1:4">
      <c r="A40" t="s">
        <v>261</v>
      </c>
      <c r="B40" t="s">
        <v>221</v>
      </c>
      <c r="C40" t="s">
        <v>39</v>
      </c>
      <c r="D40" s="1" t="s">
        <v>218</v>
      </c>
    </row>
    <row r="41" spans="1:4">
      <c r="A41" t="s">
        <v>262</v>
      </c>
      <c r="B41" t="s">
        <v>221</v>
      </c>
      <c r="C41" t="s">
        <v>39</v>
      </c>
      <c r="D41" s="1" t="s">
        <v>238</v>
      </c>
    </row>
    <row r="42" spans="1:4">
      <c r="A42" t="s">
        <v>263</v>
      </c>
      <c r="B42" t="s">
        <v>221</v>
      </c>
      <c r="C42" t="s">
        <v>39</v>
      </c>
      <c r="D42" s="1" t="s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F542-B137-4E6C-963F-19A550154108}">
  <dimension ref="A1:P575"/>
  <sheetViews>
    <sheetView workbookViewId="0">
      <selection sqref="A1:XFD1"/>
    </sheetView>
  </sheetViews>
  <sheetFormatPr defaultRowHeight="15"/>
  <cols>
    <col min="6" max="6" width="20.85546875" customWidth="1"/>
    <col min="7" max="7" width="16.140625" bestFit="1" customWidth="1"/>
    <col min="13" max="13" width="30.5703125" customWidth="1"/>
    <col min="14" max="14" width="13.7109375" bestFit="1" customWidth="1"/>
    <col min="15" max="15" width="11.140625" bestFit="1" customWidth="1"/>
    <col min="16" max="16" width="17.7109375" bestFit="1" customWidth="1"/>
  </cols>
  <sheetData>
    <row r="1" spans="1:16" ht="45">
      <c r="A1" s="68" t="s">
        <v>152</v>
      </c>
      <c r="B1" s="68" t="s">
        <v>153</v>
      </c>
      <c r="C1" s="68" t="s">
        <v>154</v>
      </c>
      <c r="D1" s="68" t="s">
        <v>155</v>
      </c>
      <c r="E1" s="68" t="s">
        <v>156</v>
      </c>
      <c r="F1" s="68" t="s">
        <v>157</v>
      </c>
      <c r="G1" s="68" t="s">
        <v>158</v>
      </c>
      <c r="H1" s="68" t="s">
        <v>159</v>
      </c>
      <c r="I1" s="68" t="s">
        <v>160</v>
      </c>
      <c r="J1" s="68" t="s">
        <v>161</v>
      </c>
      <c r="K1" s="68" t="s">
        <v>162</v>
      </c>
      <c r="L1" s="68" t="s">
        <v>163</v>
      </c>
      <c r="M1" s="69" t="s">
        <v>164</v>
      </c>
      <c r="N1" s="70" t="s">
        <v>165</v>
      </c>
      <c r="O1" s="70" t="s">
        <v>165</v>
      </c>
      <c r="P1" s="70" t="s">
        <v>165</v>
      </c>
    </row>
    <row r="2" spans="1:16">
      <c r="A2" t="s">
        <v>166</v>
      </c>
      <c r="B2">
        <v>102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>
      <c r="A3" t="s">
        <v>172</v>
      </c>
      <c r="B3">
        <v>102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>
      <c r="A4" t="s">
        <v>173</v>
      </c>
      <c r="B4">
        <v>102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>
      <c r="A5" t="s">
        <v>174</v>
      </c>
      <c r="B5">
        <v>102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>
      <c r="A6" t="s">
        <v>175</v>
      </c>
      <c r="B6">
        <v>102</v>
      </c>
      <c r="C6" t="s">
        <v>167</v>
      </c>
      <c r="D6" t="s">
        <v>168</v>
      </c>
      <c r="E6" t="s">
        <v>169</v>
      </c>
      <c r="F6" t="s">
        <v>170</v>
      </c>
      <c r="G6" t="s">
        <v>171</v>
      </c>
      <c r="H6" t="s">
        <v>169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>
      <c r="A7" t="s">
        <v>176</v>
      </c>
      <c r="B7">
        <v>102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>
      <c r="A8" t="s">
        <v>177</v>
      </c>
      <c r="B8">
        <v>102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>
      <c r="A9" t="s">
        <v>178</v>
      </c>
      <c r="B9">
        <v>102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>
      <c r="A10" t="s">
        <v>179</v>
      </c>
      <c r="B10">
        <v>102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169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>
      <c r="A11" t="s">
        <v>180</v>
      </c>
      <c r="B11">
        <v>102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>
      <c r="A12" t="s">
        <v>181</v>
      </c>
      <c r="B12">
        <v>102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>
      <c r="A13" t="s">
        <v>182</v>
      </c>
      <c r="B13">
        <v>102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>
      <c r="A14" t="s">
        <v>183</v>
      </c>
      <c r="B14">
        <v>102</v>
      </c>
      <c r="C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>
      <c r="A15" t="s">
        <v>184</v>
      </c>
      <c r="B15">
        <v>102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>
      <c r="A16" t="s">
        <v>166</v>
      </c>
      <c r="B16">
        <v>103</v>
      </c>
      <c r="C16" t="s">
        <v>167</v>
      </c>
      <c r="D16" t="s">
        <v>168</v>
      </c>
      <c r="E16" t="s">
        <v>185</v>
      </c>
      <c r="F16" t="s">
        <v>170</v>
      </c>
      <c r="G16" t="s">
        <v>171</v>
      </c>
      <c r="H16" t="s">
        <v>185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>
      <c r="A17" t="s">
        <v>172</v>
      </c>
      <c r="B17">
        <v>103</v>
      </c>
      <c r="C17" t="s">
        <v>167</v>
      </c>
      <c r="D17" t="s">
        <v>168</v>
      </c>
      <c r="E17" t="s">
        <v>185</v>
      </c>
      <c r="F17" t="s">
        <v>170</v>
      </c>
      <c r="G17" t="s">
        <v>171</v>
      </c>
      <c r="H17" t="s">
        <v>185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>
      <c r="A18" t="s">
        <v>173</v>
      </c>
      <c r="B18">
        <v>103</v>
      </c>
      <c r="C18" t="s">
        <v>167</v>
      </c>
      <c r="D18" t="s">
        <v>168</v>
      </c>
      <c r="E18" t="s">
        <v>185</v>
      </c>
      <c r="F18" t="s">
        <v>170</v>
      </c>
      <c r="G18" t="s">
        <v>171</v>
      </c>
      <c r="H18" t="s">
        <v>185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>
      <c r="A19" t="s">
        <v>174</v>
      </c>
      <c r="B19">
        <v>103</v>
      </c>
      <c r="C19" t="s">
        <v>167</v>
      </c>
      <c r="D19" t="s">
        <v>168</v>
      </c>
      <c r="E19" t="s">
        <v>185</v>
      </c>
      <c r="F19" t="s">
        <v>170</v>
      </c>
      <c r="G19" t="s">
        <v>171</v>
      </c>
      <c r="H19" t="s">
        <v>185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>
      <c r="A20" t="s">
        <v>175</v>
      </c>
      <c r="B20">
        <v>103</v>
      </c>
      <c r="C20" t="s">
        <v>167</v>
      </c>
      <c r="D20" t="s">
        <v>168</v>
      </c>
      <c r="E20" t="s">
        <v>185</v>
      </c>
      <c r="F20" t="s">
        <v>170</v>
      </c>
      <c r="G20" t="s">
        <v>171</v>
      </c>
      <c r="H20" t="s">
        <v>185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>
      <c r="A21" t="s">
        <v>176</v>
      </c>
      <c r="B21">
        <v>103</v>
      </c>
      <c r="C21" t="s">
        <v>167</v>
      </c>
      <c r="D21" t="s">
        <v>168</v>
      </c>
      <c r="E21" t="s">
        <v>185</v>
      </c>
      <c r="F21" t="s">
        <v>170</v>
      </c>
      <c r="G21" t="s">
        <v>171</v>
      </c>
      <c r="H21" t="s">
        <v>185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>
      <c r="A22" t="s">
        <v>177</v>
      </c>
      <c r="B22">
        <v>103</v>
      </c>
      <c r="C22" t="s">
        <v>167</v>
      </c>
      <c r="D22" t="s">
        <v>168</v>
      </c>
      <c r="E22" t="s">
        <v>185</v>
      </c>
      <c r="F22" t="s">
        <v>170</v>
      </c>
      <c r="G22" t="s">
        <v>171</v>
      </c>
      <c r="H22" t="s">
        <v>185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>
      <c r="A23" t="s">
        <v>178</v>
      </c>
      <c r="B23">
        <v>103</v>
      </c>
      <c r="C23" t="s">
        <v>167</v>
      </c>
      <c r="D23" t="s">
        <v>168</v>
      </c>
      <c r="E23" t="s">
        <v>185</v>
      </c>
      <c r="F23" t="s">
        <v>170</v>
      </c>
      <c r="G23" t="s">
        <v>171</v>
      </c>
      <c r="H23" t="s">
        <v>185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>
      <c r="A24" t="s">
        <v>179</v>
      </c>
      <c r="B24">
        <v>103</v>
      </c>
      <c r="C24" t="s">
        <v>167</v>
      </c>
      <c r="D24" t="s">
        <v>168</v>
      </c>
      <c r="E24" t="s">
        <v>185</v>
      </c>
      <c r="F24" t="s">
        <v>170</v>
      </c>
      <c r="G24" t="s">
        <v>171</v>
      </c>
      <c r="H24" t="s">
        <v>185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>
      <c r="A25" t="s">
        <v>180</v>
      </c>
      <c r="B25">
        <v>103</v>
      </c>
      <c r="C25" t="s">
        <v>167</v>
      </c>
      <c r="D25" t="s">
        <v>168</v>
      </c>
      <c r="E25" t="s">
        <v>185</v>
      </c>
      <c r="F25" t="s">
        <v>170</v>
      </c>
      <c r="G25" t="s">
        <v>171</v>
      </c>
      <c r="H25" t="s">
        <v>185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>
      <c r="A26" t="s">
        <v>181</v>
      </c>
      <c r="B26">
        <v>103</v>
      </c>
      <c r="C26" t="s">
        <v>167</v>
      </c>
      <c r="D26" t="s">
        <v>168</v>
      </c>
      <c r="E26" t="s">
        <v>185</v>
      </c>
      <c r="F26" t="s">
        <v>170</v>
      </c>
      <c r="G26" t="s">
        <v>171</v>
      </c>
      <c r="H26" t="s">
        <v>185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>
      <c r="A27" t="s">
        <v>182</v>
      </c>
      <c r="B27">
        <v>103</v>
      </c>
      <c r="C27" t="s">
        <v>167</v>
      </c>
      <c r="D27" t="s">
        <v>168</v>
      </c>
      <c r="E27" t="s">
        <v>185</v>
      </c>
      <c r="F27" t="s">
        <v>170</v>
      </c>
      <c r="G27" t="s">
        <v>171</v>
      </c>
      <c r="H27" t="s">
        <v>185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>
      <c r="A28" t="s">
        <v>183</v>
      </c>
      <c r="B28">
        <v>103</v>
      </c>
      <c r="C28" t="s">
        <v>167</v>
      </c>
      <c r="D28" t="s">
        <v>168</v>
      </c>
      <c r="E28" t="s">
        <v>185</v>
      </c>
      <c r="F28" t="s">
        <v>170</v>
      </c>
      <c r="G28" t="s">
        <v>171</v>
      </c>
      <c r="H28" t="s">
        <v>185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>
      <c r="A29" t="s">
        <v>184</v>
      </c>
      <c r="B29">
        <v>103</v>
      </c>
      <c r="C29" t="s">
        <v>167</v>
      </c>
      <c r="D29" t="s">
        <v>168</v>
      </c>
      <c r="E29" t="s">
        <v>185</v>
      </c>
      <c r="F29" t="s">
        <v>170</v>
      </c>
      <c r="G29" t="s">
        <v>171</v>
      </c>
      <c r="H29" t="s">
        <v>185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>
      <c r="A30" t="s">
        <v>166</v>
      </c>
      <c r="B30">
        <v>104</v>
      </c>
      <c r="C30" t="s">
        <v>167</v>
      </c>
      <c r="D30" t="s">
        <v>168</v>
      </c>
      <c r="E30" t="s">
        <v>169</v>
      </c>
      <c r="F30" t="s">
        <v>186</v>
      </c>
      <c r="G30" t="s">
        <v>171</v>
      </c>
      <c r="H30" t="s">
        <v>169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>
      <c r="A31" t="s">
        <v>172</v>
      </c>
      <c r="B31">
        <v>104</v>
      </c>
      <c r="C31" t="s">
        <v>167</v>
      </c>
      <c r="D31" t="s">
        <v>168</v>
      </c>
      <c r="E31" t="s">
        <v>169</v>
      </c>
      <c r="F31" t="s">
        <v>186</v>
      </c>
      <c r="G31" t="s">
        <v>171</v>
      </c>
      <c r="H31" t="s">
        <v>169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>
      <c r="A32" t="s">
        <v>173</v>
      </c>
      <c r="B32">
        <v>104</v>
      </c>
      <c r="C32" t="s">
        <v>167</v>
      </c>
      <c r="D32" t="s">
        <v>168</v>
      </c>
      <c r="E32" t="s">
        <v>169</v>
      </c>
      <c r="F32" t="s">
        <v>186</v>
      </c>
      <c r="G32" t="s">
        <v>171</v>
      </c>
      <c r="H32" t="s">
        <v>169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>
      <c r="A33" t="s">
        <v>174</v>
      </c>
      <c r="B33">
        <v>104</v>
      </c>
      <c r="C33" t="s">
        <v>167</v>
      </c>
      <c r="D33" t="s">
        <v>168</v>
      </c>
      <c r="E33" t="s">
        <v>169</v>
      </c>
      <c r="F33" t="s">
        <v>186</v>
      </c>
      <c r="G33" t="s">
        <v>171</v>
      </c>
      <c r="H33" t="s">
        <v>169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>
      <c r="A34" t="s">
        <v>175</v>
      </c>
      <c r="B34">
        <v>104</v>
      </c>
      <c r="C34" t="s">
        <v>167</v>
      </c>
      <c r="D34" t="s">
        <v>168</v>
      </c>
      <c r="E34" t="s">
        <v>169</v>
      </c>
      <c r="F34" t="s">
        <v>186</v>
      </c>
      <c r="G34" t="s">
        <v>171</v>
      </c>
      <c r="H34" t="s">
        <v>169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>
      <c r="A35" t="s">
        <v>176</v>
      </c>
      <c r="B35">
        <v>104</v>
      </c>
      <c r="C35" t="s">
        <v>167</v>
      </c>
      <c r="D35" t="s">
        <v>168</v>
      </c>
      <c r="E35" t="s">
        <v>169</v>
      </c>
      <c r="F35" t="s">
        <v>186</v>
      </c>
      <c r="G35" t="s">
        <v>171</v>
      </c>
      <c r="H35" t="s">
        <v>169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>
      <c r="A36" t="s">
        <v>177</v>
      </c>
      <c r="B36">
        <v>104</v>
      </c>
      <c r="C36" t="s">
        <v>167</v>
      </c>
      <c r="D36" t="s">
        <v>168</v>
      </c>
      <c r="E36" t="s">
        <v>169</v>
      </c>
      <c r="F36" t="s">
        <v>186</v>
      </c>
      <c r="G36" t="s">
        <v>171</v>
      </c>
      <c r="H36" t="s">
        <v>169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>
      <c r="A37" t="s">
        <v>178</v>
      </c>
      <c r="B37">
        <v>104</v>
      </c>
      <c r="C37" t="s">
        <v>167</v>
      </c>
      <c r="D37" t="s">
        <v>168</v>
      </c>
      <c r="E37" t="s">
        <v>169</v>
      </c>
      <c r="F37" t="s">
        <v>186</v>
      </c>
      <c r="G37" t="s">
        <v>171</v>
      </c>
      <c r="H37" t="s">
        <v>169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>
      <c r="A38" t="s">
        <v>179</v>
      </c>
      <c r="B38">
        <v>104</v>
      </c>
      <c r="C38" t="s">
        <v>167</v>
      </c>
      <c r="D38" t="s">
        <v>168</v>
      </c>
      <c r="E38" t="s">
        <v>169</v>
      </c>
      <c r="F38" t="s">
        <v>186</v>
      </c>
      <c r="G38" t="s">
        <v>171</v>
      </c>
      <c r="H38" t="s">
        <v>169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>
      <c r="A39" t="s">
        <v>180</v>
      </c>
      <c r="B39">
        <v>104</v>
      </c>
      <c r="C39" t="s">
        <v>167</v>
      </c>
      <c r="D39" t="s">
        <v>168</v>
      </c>
      <c r="E39" t="s">
        <v>169</v>
      </c>
      <c r="F39" t="s">
        <v>186</v>
      </c>
      <c r="G39" t="s">
        <v>171</v>
      </c>
      <c r="H39" t="s">
        <v>169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>
      <c r="A40" t="s">
        <v>181</v>
      </c>
      <c r="B40">
        <v>104</v>
      </c>
      <c r="C40" t="s">
        <v>167</v>
      </c>
      <c r="D40" t="s">
        <v>168</v>
      </c>
      <c r="E40" t="s">
        <v>169</v>
      </c>
      <c r="F40" t="s">
        <v>186</v>
      </c>
      <c r="G40" t="s">
        <v>171</v>
      </c>
      <c r="H40" t="s">
        <v>169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>
      <c r="A41" t="s">
        <v>182</v>
      </c>
      <c r="B41">
        <v>104</v>
      </c>
      <c r="C41" t="s">
        <v>167</v>
      </c>
      <c r="D41" t="s">
        <v>168</v>
      </c>
      <c r="E41" t="s">
        <v>169</v>
      </c>
      <c r="F41" t="s">
        <v>186</v>
      </c>
      <c r="G41" t="s">
        <v>171</v>
      </c>
      <c r="H41" t="s">
        <v>169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>
      <c r="A42" t="s">
        <v>183</v>
      </c>
      <c r="B42">
        <v>104</v>
      </c>
      <c r="C42" t="s">
        <v>167</v>
      </c>
      <c r="D42" t="s">
        <v>168</v>
      </c>
      <c r="E42" t="s">
        <v>169</v>
      </c>
      <c r="F42" t="s">
        <v>186</v>
      </c>
      <c r="G42" t="s">
        <v>171</v>
      </c>
      <c r="H42" t="s">
        <v>169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>
      <c r="A43" t="s">
        <v>184</v>
      </c>
      <c r="B43">
        <v>104</v>
      </c>
      <c r="C43" t="s">
        <v>167</v>
      </c>
      <c r="D43" t="s">
        <v>168</v>
      </c>
      <c r="E43" t="s">
        <v>169</v>
      </c>
      <c r="F43" t="s">
        <v>186</v>
      </c>
      <c r="G43" t="s">
        <v>171</v>
      </c>
      <c r="H43" t="s">
        <v>169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>
      <c r="A44" t="s">
        <v>166</v>
      </c>
      <c r="B44">
        <v>105</v>
      </c>
      <c r="C44" t="s">
        <v>167</v>
      </c>
      <c r="D44" t="s">
        <v>168</v>
      </c>
      <c r="E44" t="s">
        <v>185</v>
      </c>
      <c r="F44" t="s">
        <v>186</v>
      </c>
      <c r="G44" t="s">
        <v>171</v>
      </c>
      <c r="H44" t="s">
        <v>185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>
      <c r="A45" t="s">
        <v>172</v>
      </c>
      <c r="B45">
        <v>105</v>
      </c>
      <c r="C45" t="s">
        <v>167</v>
      </c>
      <c r="D45" t="s">
        <v>168</v>
      </c>
      <c r="E45" t="s">
        <v>185</v>
      </c>
      <c r="F45" t="s">
        <v>186</v>
      </c>
      <c r="G45" t="s">
        <v>171</v>
      </c>
      <c r="H45" t="s">
        <v>185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>
      <c r="A46" t="s">
        <v>173</v>
      </c>
      <c r="B46">
        <v>105</v>
      </c>
      <c r="C46" t="s">
        <v>167</v>
      </c>
      <c r="D46" t="s">
        <v>168</v>
      </c>
      <c r="E46" t="s">
        <v>185</v>
      </c>
      <c r="F46" t="s">
        <v>186</v>
      </c>
      <c r="G46" t="s">
        <v>171</v>
      </c>
      <c r="H46" t="s">
        <v>185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>
      <c r="A47" t="s">
        <v>174</v>
      </c>
      <c r="B47">
        <v>105</v>
      </c>
      <c r="C47" t="s">
        <v>167</v>
      </c>
      <c r="D47" t="s">
        <v>168</v>
      </c>
      <c r="E47" t="s">
        <v>185</v>
      </c>
      <c r="F47" t="s">
        <v>186</v>
      </c>
      <c r="G47" t="s">
        <v>171</v>
      </c>
      <c r="H47" t="s">
        <v>185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>
      <c r="A48" t="s">
        <v>175</v>
      </c>
      <c r="B48">
        <v>105</v>
      </c>
      <c r="C48" t="s">
        <v>167</v>
      </c>
      <c r="D48" t="s">
        <v>168</v>
      </c>
      <c r="E48" t="s">
        <v>185</v>
      </c>
      <c r="F48" t="s">
        <v>186</v>
      </c>
      <c r="G48" t="s">
        <v>171</v>
      </c>
      <c r="H48" t="s">
        <v>185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>
      <c r="A49" t="s">
        <v>176</v>
      </c>
      <c r="B49">
        <v>105</v>
      </c>
      <c r="C49" t="s">
        <v>167</v>
      </c>
      <c r="D49" t="s">
        <v>168</v>
      </c>
      <c r="E49" t="s">
        <v>185</v>
      </c>
      <c r="F49" t="s">
        <v>186</v>
      </c>
      <c r="G49" t="s">
        <v>171</v>
      </c>
      <c r="H49" t="s">
        <v>185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>
      <c r="A50" t="s">
        <v>177</v>
      </c>
      <c r="B50">
        <v>105</v>
      </c>
      <c r="C50" t="s">
        <v>167</v>
      </c>
      <c r="D50" t="s">
        <v>168</v>
      </c>
      <c r="E50" t="s">
        <v>185</v>
      </c>
      <c r="F50" t="s">
        <v>186</v>
      </c>
      <c r="G50" t="s">
        <v>171</v>
      </c>
      <c r="H50" t="s">
        <v>185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>
      <c r="A51" t="s">
        <v>178</v>
      </c>
      <c r="B51">
        <v>105</v>
      </c>
      <c r="C51" t="s">
        <v>167</v>
      </c>
      <c r="D51" t="s">
        <v>168</v>
      </c>
      <c r="E51" t="s">
        <v>185</v>
      </c>
      <c r="F51" t="s">
        <v>186</v>
      </c>
      <c r="G51" t="s">
        <v>171</v>
      </c>
      <c r="H51" t="s">
        <v>185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>
      <c r="A52" t="s">
        <v>179</v>
      </c>
      <c r="B52">
        <v>105</v>
      </c>
      <c r="C52" t="s">
        <v>167</v>
      </c>
      <c r="D52" t="s">
        <v>168</v>
      </c>
      <c r="E52" t="s">
        <v>185</v>
      </c>
      <c r="F52" t="s">
        <v>186</v>
      </c>
      <c r="G52" t="s">
        <v>171</v>
      </c>
      <c r="H52" t="s">
        <v>185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>
      <c r="A53" t="s">
        <v>180</v>
      </c>
      <c r="B53">
        <v>105</v>
      </c>
      <c r="C53" t="s">
        <v>167</v>
      </c>
      <c r="D53" t="s">
        <v>168</v>
      </c>
      <c r="E53" t="s">
        <v>185</v>
      </c>
      <c r="F53" t="s">
        <v>186</v>
      </c>
      <c r="G53" t="s">
        <v>171</v>
      </c>
      <c r="H53" t="s">
        <v>185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>
      <c r="A54" t="s">
        <v>181</v>
      </c>
      <c r="B54">
        <v>105</v>
      </c>
      <c r="C54" t="s">
        <v>167</v>
      </c>
      <c r="D54" t="s">
        <v>168</v>
      </c>
      <c r="E54" t="s">
        <v>185</v>
      </c>
      <c r="F54" t="s">
        <v>186</v>
      </c>
      <c r="G54" t="s">
        <v>171</v>
      </c>
      <c r="H54" t="s">
        <v>185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>
      <c r="A55" t="s">
        <v>182</v>
      </c>
      <c r="B55">
        <v>105</v>
      </c>
      <c r="C55" t="s">
        <v>167</v>
      </c>
      <c r="D55" t="s">
        <v>168</v>
      </c>
      <c r="E55" t="s">
        <v>185</v>
      </c>
      <c r="F55" t="s">
        <v>186</v>
      </c>
      <c r="G55" t="s">
        <v>171</v>
      </c>
      <c r="H55" t="s">
        <v>185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>
      <c r="A56" t="s">
        <v>183</v>
      </c>
      <c r="B56">
        <v>105</v>
      </c>
      <c r="C56" t="s">
        <v>167</v>
      </c>
      <c r="D56" t="s">
        <v>168</v>
      </c>
      <c r="E56" t="s">
        <v>185</v>
      </c>
      <c r="F56" t="s">
        <v>186</v>
      </c>
      <c r="G56" t="s">
        <v>171</v>
      </c>
      <c r="H56" t="s">
        <v>185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>
      <c r="A57" t="s">
        <v>184</v>
      </c>
      <c r="B57">
        <v>105</v>
      </c>
      <c r="C57" t="s">
        <v>167</v>
      </c>
      <c r="D57" t="s">
        <v>168</v>
      </c>
      <c r="E57" t="s">
        <v>185</v>
      </c>
      <c r="F57" t="s">
        <v>186</v>
      </c>
      <c r="G57" t="s">
        <v>171</v>
      </c>
      <c r="H57" t="s">
        <v>185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>
      <c r="A58" t="s">
        <v>166</v>
      </c>
      <c r="B58">
        <v>106</v>
      </c>
      <c r="C58" t="s">
        <v>167</v>
      </c>
      <c r="D58" t="s">
        <v>168</v>
      </c>
      <c r="E58" t="s">
        <v>169</v>
      </c>
      <c r="F58" t="s">
        <v>187</v>
      </c>
      <c r="G58" t="s">
        <v>171</v>
      </c>
      <c r="H58" t="s">
        <v>169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>
      <c r="A59" t="s">
        <v>172</v>
      </c>
      <c r="B59">
        <v>106</v>
      </c>
      <c r="C59" t="s">
        <v>167</v>
      </c>
      <c r="D59" t="s">
        <v>168</v>
      </c>
      <c r="E59" t="s">
        <v>169</v>
      </c>
      <c r="F59" t="s">
        <v>187</v>
      </c>
      <c r="G59" t="s">
        <v>171</v>
      </c>
      <c r="H59" t="s">
        <v>169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>
      <c r="A60" t="s">
        <v>173</v>
      </c>
      <c r="B60">
        <v>106</v>
      </c>
      <c r="C60" t="s">
        <v>167</v>
      </c>
      <c r="D60" t="s">
        <v>168</v>
      </c>
      <c r="E60" t="s">
        <v>169</v>
      </c>
      <c r="F60" t="s">
        <v>187</v>
      </c>
      <c r="G60" t="s">
        <v>171</v>
      </c>
      <c r="H60" t="s">
        <v>169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>
      <c r="A61" t="s">
        <v>174</v>
      </c>
      <c r="B61">
        <v>106</v>
      </c>
      <c r="C61" t="s">
        <v>167</v>
      </c>
      <c r="D61" t="s">
        <v>168</v>
      </c>
      <c r="E61" t="s">
        <v>169</v>
      </c>
      <c r="F61" t="s">
        <v>187</v>
      </c>
      <c r="G61" t="s">
        <v>171</v>
      </c>
      <c r="H61" t="s">
        <v>169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>
      <c r="A62" t="s">
        <v>175</v>
      </c>
      <c r="B62">
        <v>106</v>
      </c>
      <c r="C62" t="s">
        <v>167</v>
      </c>
      <c r="D62" t="s">
        <v>168</v>
      </c>
      <c r="E62" t="s">
        <v>169</v>
      </c>
      <c r="F62" t="s">
        <v>187</v>
      </c>
      <c r="G62" t="s">
        <v>171</v>
      </c>
      <c r="H62" t="s">
        <v>169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>
      <c r="A63" t="s">
        <v>176</v>
      </c>
      <c r="B63">
        <v>106</v>
      </c>
      <c r="C63" t="s">
        <v>167</v>
      </c>
      <c r="D63" t="s">
        <v>168</v>
      </c>
      <c r="E63" t="s">
        <v>169</v>
      </c>
      <c r="F63" t="s">
        <v>187</v>
      </c>
      <c r="G63" t="s">
        <v>171</v>
      </c>
      <c r="H63" t="s">
        <v>169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>
      <c r="A64" t="s">
        <v>177</v>
      </c>
      <c r="B64">
        <v>106</v>
      </c>
      <c r="C64" t="s">
        <v>167</v>
      </c>
      <c r="D64" t="s">
        <v>168</v>
      </c>
      <c r="E64" t="s">
        <v>169</v>
      </c>
      <c r="F64" t="s">
        <v>187</v>
      </c>
      <c r="G64" t="s">
        <v>171</v>
      </c>
      <c r="H64" t="s">
        <v>169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>
      <c r="A65" t="s">
        <v>178</v>
      </c>
      <c r="B65">
        <v>106</v>
      </c>
      <c r="C65" t="s">
        <v>167</v>
      </c>
      <c r="D65" t="s">
        <v>168</v>
      </c>
      <c r="E65" t="s">
        <v>169</v>
      </c>
      <c r="F65" t="s">
        <v>187</v>
      </c>
      <c r="G65" t="s">
        <v>171</v>
      </c>
      <c r="H65" t="s">
        <v>169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>
      <c r="A66" t="s">
        <v>179</v>
      </c>
      <c r="B66">
        <v>106</v>
      </c>
      <c r="C66" t="s">
        <v>167</v>
      </c>
      <c r="D66" t="s">
        <v>168</v>
      </c>
      <c r="E66" t="s">
        <v>169</v>
      </c>
      <c r="F66" t="s">
        <v>187</v>
      </c>
      <c r="G66" t="s">
        <v>171</v>
      </c>
      <c r="H66" t="s">
        <v>169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>
      <c r="A67" t="s">
        <v>180</v>
      </c>
      <c r="B67">
        <v>106</v>
      </c>
      <c r="C67" t="s">
        <v>167</v>
      </c>
      <c r="D67" t="s">
        <v>168</v>
      </c>
      <c r="E67" t="s">
        <v>169</v>
      </c>
      <c r="F67" t="s">
        <v>187</v>
      </c>
      <c r="G67" t="s">
        <v>171</v>
      </c>
      <c r="H67" t="s">
        <v>169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>
      <c r="A68" t="s">
        <v>181</v>
      </c>
      <c r="B68">
        <v>106</v>
      </c>
      <c r="C68" t="s">
        <v>167</v>
      </c>
      <c r="D68" t="s">
        <v>168</v>
      </c>
      <c r="E68" t="s">
        <v>169</v>
      </c>
      <c r="F68" t="s">
        <v>187</v>
      </c>
      <c r="G68" t="s">
        <v>171</v>
      </c>
      <c r="H68" t="s">
        <v>169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>
      <c r="A69" t="s">
        <v>182</v>
      </c>
      <c r="B69">
        <v>106</v>
      </c>
      <c r="C69" t="s">
        <v>167</v>
      </c>
      <c r="D69" t="s">
        <v>168</v>
      </c>
      <c r="E69" t="s">
        <v>169</v>
      </c>
      <c r="F69" t="s">
        <v>187</v>
      </c>
      <c r="G69" t="s">
        <v>171</v>
      </c>
      <c r="H69" t="s">
        <v>169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>
      <c r="A70" t="s">
        <v>183</v>
      </c>
      <c r="B70">
        <v>106</v>
      </c>
      <c r="C70" t="s">
        <v>167</v>
      </c>
      <c r="D70" t="s">
        <v>168</v>
      </c>
      <c r="E70" t="s">
        <v>169</v>
      </c>
      <c r="F70" t="s">
        <v>187</v>
      </c>
      <c r="G70" t="s">
        <v>171</v>
      </c>
      <c r="H70" t="s">
        <v>169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>
      <c r="A71" t="s">
        <v>184</v>
      </c>
      <c r="B71">
        <v>106</v>
      </c>
      <c r="C71" t="s">
        <v>167</v>
      </c>
      <c r="D71" t="s">
        <v>168</v>
      </c>
      <c r="E71" t="s">
        <v>169</v>
      </c>
      <c r="F71" t="s">
        <v>187</v>
      </c>
      <c r="G71" t="s">
        <v>171</v>
      </c>
      <c r="H71" t="s">
        <v>169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>
      <c r="A72" t="s">
        <v>166</v>
      </c>
      <c r="B72">
        <v>107</v>
      </c>
      <c r="C72" t="s">
        <v>167</v>
      </c>
      <c r="D72" t="s">
        <v>168</v>
      </c>
      <c r="E72" t="s">
        <v>185</v>
      </c>
      <c r="F72" t="s">
        <v>187</v>
      </c>
      <c r="G72" t="s">
        <v>171</v>
      </c>
      <c r="H72" t="s">
        <v>185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>
      <c r="A73" t="s">
        <v>172</v>
      </c>
      <c r="B73">
        <v>107</v>
      </c>
      <c r="C73" t="s">
        <v>167</v>
      </c>
      <c r="D73" t="s">
        <v>168</v>
      </c>
      <c r="E73" t="s">
        <v>185</v>
      </c>
      <c r="F73" t="s">
        <v>187</v>
      </c>
      <c r="G73" t="s">
        <v>171</v>
      </c>
      <c r="H73" t="s">
        <v>185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>
      <c r="A74" t="s">
        <v>173</v>
      </c>
      <c r="B74">
        <v>107</v>
      </c>
      <c r="C74" t="s">
        <v>167</v>
      </c>
      <c r="D74" t="s">
        <v>168</v>
      </c>
      <c r="E74" t="s">
        <v>185</v>
      </c>
      <c r="F74" t="s">
        <v>187</v>
      </c>
      <c r="G74" t="s">
        <v>171</v>
      </c>
      <c r="H74" t="s">
        <v>185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>
      <c r="A75" t="s">
        <v>174</v>
      </c>
      <c r="B75">
        <v>107</v>
      </c>
      <c r="C75" t="s">
        <v>167</v>
      </c>
      <c r="D75" t="s">
        <v>168</v>
      </c>
      <c r="E75" t="s">
        <v>185</v>
      </c>
      <c r="F75" t="s">
        <v>187</v>
      </c>
      <c r="G75" t="s">
        <v>171</v>
      </c>
      <c r="H75" t="s">
        <v>185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>
      <c r="A76" t="s">
        <v>175</v>
      </c>
      <c r="B76">
        <v>107</v>
      </c>
      <c r="C76" t="s">
        <v>167</v>
      </c>
      <c r="D76" t="s">
        <v>168</v>
      </c>
      <c r="E76" t="s">
        <v>185</v>
      </c>
      <c r="F76" t="s">
        <v>187</v>
      </c>
      <c r="G76" t="s">
        <v>171</v>
      </c>
      <c r="H76" t="s">
        <v>185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>
      <c r="A77" t="s">
        <v>176</v>
      </c>
      <c r="B77">
        <v>107</v>
      </c>
      <c r="C77" t="s">
        <v>167</v>
      </c>
      <c r="D77" t="s">
        <v>168</v>
      </c>
      <c r="E77" t="s">
        <v>185</v>
      </c>
      <c r="F77" t="s">
        <v>187</v>
      </c>
      <c r="G77" t="s">
        <v>171</v>
      </c>
      <c r="H77" t="s">
        <v>185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>
      <c r="A78" t="s">
        <v>177</v>
      </c>
      <c r="B78">
        <v>107</v>
      </c>
      <c r="C78" t="s">
        <v>167</v>
      </c>
      <c r="D78" t="s">
        <v>168</v>
      </c>
      <c r="E78" t="s">
        <v>185</v>
      </c>
      <c r="F78" t="s">
        <v>187</v>
      </c>
      <c r="G78" t="s">
        <v>171</v>
      </c>
      <c r="H78" t="s">
        <v>185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>
      <c r="A79" t="s">
        <v>178</v>
      </c>
      <c r="B79">
        <v>107</v>
      </c>
      <c r="C79" t="s">
        <v>167</v>
      </c>
      <c r="D79" t="s">
        <v>168</v>
      </c>
      <c r="E79" t="s">
        <v>185</v>
      </c>
      <c r="F79" t="s">
        <v>187</v>
      </c>
      <c r="G79" t="s">
        <v>171</v>
      </c>
      <c r="H79" t="s">
        <v>185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>
      <c r="A80" t="s">
        <v>179</v>
      </c>
      <c r="B80">
        <v>107</v>
      </c>
      <c r="C80" t="s">
        <v>167</v>
      </c>
      <c r="D80" t="s">
        <v>168</v>
      </c>
      <c r="E80" t="s">
        <v>185</v>
      </c>
      <c r="F80" t="s">
        <v>187</v>
      </c>
      <c r="G80" t="s">
        <v>171</v>
      </c>
      <c r="H80" t="s">
        <v>185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>
      <c r="A81" t="s">
        <v>180</v>
      </c>
      <c r="B81">
        <v>107</v>
      </c>
      <c r="C81" t="s">
        <v>167</v>
      </c>
      <c r="D81" t="s">
        <v>168</v>
      </c>
      <c r="E81" t="s">
        <v>185</v>
      </c>
      <c r="F81" t="s">
        <v>187</v>
      </c>
      <c r="G81" t="s">
        <v>171</v>
      </c>
      <c r="H81" t="s">
        <v>185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>
      <c r="A82" t="s">
        <v>181</v>
      </c>
      <c r="B82">
        <v>107</v>
      </c>
      <c r="C82" t="s">
        <v>167</v>
      </c>
      <c r="D82" t="s">
        <v>168</v>
      </c>
      <c r="E82" t="s">
        <v>185</v>
      </c>
      <c r="F82" t="s">
        <v>187</v>
      </c>
      <c r="G82" t="s">
        <v>171</v>
      </c>
      <c r="H82" t="s">
        <v>185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>
      <c r="A83" t="s">
        <v>182</v>
      </c>
      <c r="B83">
        <v>107</v>
      </c>
      <c r="C83" t="s">
        <v>167</v>
      </c>
      <c r="D83" t="s">
        <v>168</v>
      </c>
      <c r="E83" t="s">
        <v>185</v>
      </c>
      <c r="F83" t="s">
        <v>187</v>
      </c>
      <c r="G83" t="s">
        <v>171</v>
      </c>
      <c r="H83" t="s">
        <v>185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>
      <c r="A84" t="s">
        <v>183</v>
      </c>
      <c r="B84">
        <v>107</v>
      </c>
      <c r="C84" t="s">
        <v>167</v>
      </c>
      <c r="D84" t="s">
        <v>168</v>
      </c>
      <c r="E84" t="s">
        <v>185</v>
      </c>
      <c r="F84" t="s">
        <v>187</v>
      </c>
      <c r="G84" t="s">
        <v>171</v>
      </c>
      <c r="H84" t="s">
        <v>185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>
      <c r="A85" t="s">
        <v>184</v>
      </c>
      <c r="B85">
        <v>107</v>
      </c>
      <c r="C85" t="s">
        <v>167</v>
      </c>
      <c r="D85" t="s">
        <v>168</v>
      </c>
      <c r="E85" t="s">
        <v>185</v>
      </c>
      <c r="F85" t="s">
        <v>187</v>
      </c>
      <c r="G85" t="s">
        <v>171</v>
      </c>
      <c r="H85" t="s">
        <v>185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>
      <c r="A86" t="s">
        <v>166</v>
      </c>
      <c r="B86">
        <v>108</v>
      </c>
      <c r="C86" t="s">
        <v>167</v>
      </c>
      <c r="D86" t="s">
        <v>168</v>
      </c>
      <c r="E86" t="s">
        <v>188</v>
      </c>
      <c r="F86" t="s">
        <v>170</v>
      </c>
      <c r="G86" t="s">
        <v>189</v>
      </c>
      <c r="H86" t="s">
        <v>188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>
      <c r="A87" t="s">
        <v>172</v>
      </c>
      <c r="B87">
        <v>108</v>
      </c>
      <c r="C87" t="s">
        <v>167</v>
      </c>
      <c r="D87" t="s">
        <v>168</v>
      </c>
      <c r="E87" t="s">
        <v>188</v>
      </c>
      <c r="F87" t="s">
        <v>170</v>
      </c>
      <c r="G87" t="s">
        <v>189</v>
      </c>
      <c r="H87" t="s">
        <v>188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>
      <c r="A88" t="s">
        <v>173</v>
      </c>
      <c r="B88">
        <v>108</v>
      </c>
      <c r="C88" t="s">
        <v>167</v>
      </c>
      <c r="D88" t="s">
        <v>168</v>
      </c>
      <c r="E88" t="s">
        <v>188</v>
      </c>
      <c r="F88" t="s">
        <v>170</v>
      </c>
      <c r="G88" t="s">
        <v>189</v>
      </c>
      <c r="H88" t="s">
        <v>188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>
      <c r="A89" t="s">
        <v>174</v>
      </c>
      <c r="B89">
        <v>108</v>
      </c>
      <c r="C89" t="s">
        <v>167</v>
      </c>
      <c r="D89" t="s">
        <v>168</v>
      </c>
      <c r="E89" t="s">
        <v>188</v>
      </c>
      <c r="F89" t="s">
        <v>170</v>
      </c>
      <c r="G89" t="s">
        <v>189</v>
      </c>
      <c r="H89" t="s">
        <v>188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>
      <c r="A90" t="s">
        <v>175</v>
      </c>
      <c r="B90">
        <v>108</v>
      </c>
      <c r="C90" t="s">
        <v>167</v>
      </c>
      <c r="D90" t="s">
        <v>168</v>
      </c>
      <c r="E90" t="s">
        <v>188</v>
      </c>
      <c r="F90" t="s">
        <v>170</v>
      </c>
      <c r="G90" t="s">
        <v>189</v>
      </c>
      <c r="H90" t="s">
        <v>188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>
      <c r="A91" t="s">
        <v>176</v>
      </c>
      <c r="B91">
        <v>108</v>
      </c>
      <c r="C91" t="s">
        <v>167</v>
      </c>
      <c r="D91" t="s">
        <v>168</v>
      </c>
      <c r="E91" t="s">
        <v>188</v>
      </c>
      <c r="F91" t="s">
        <v>170</v>
      </c>
      <c r="G91" t="s">
        <v>189</v>
      </c>
      <c r="H91" t="s">
        <v>188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>
      <c r="A92" t="s">
        <v>177</v>
      </c>
      <c r="B92">
        <v>108</v>
      </c>
      <c r="C92" t="s">
        <v>167</v>
      </c>
      <c r="D92" t="s">
        <v>168</v>
      </c>
      <c r="E92" t="s">
        <v>188</v>
      </c>
      <c r="F92" t="s">
        <v>170</v>
      </c>
      <c r="G92" t="s">
        <v>189</v>
      </c>
      <c r="H92" t="s">
        <v>188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>
      <c r="A93" t="s">
        <v>178</v>
      </c>
      <c r="B93">
        <v>108</v>
      </c>
      <c r="C93" t="s">
        <v>167</v>
      </c>
      <c r="D93" t="s">
        <v>168</v>
      </c>
      <c r="E93" t="s">
        <v>188</v>
      </c>
      <c r="F93" t="s">
        <v>170</v>
      </c>
      <c r="G93" t="s">
        <v>189</v>
      </c>
      <c r="H93" t="s">
        <v>188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>
      <c r="A94" t="s">
        <v>179</v>
      </c>
      <c r="B94">
        <v>108</v>
      </c>
      <c r="C94" t="s">
        <v>167</v>
      </c>
      <c r="D94" t="s">
        <v>168</v>
      </c>
      <c r="E94" t="s">
        <v>188</v>
      </c>
      <c r="F94" t="s">
        <v>170</v>
      </c>
      <c r="G94" t="s">
        <v>189</v>
      </c>
      <c r="H94" t="s">
        <v>188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>
      <c r="A95" t="s">
        <v>180</v>
      </c>
      <c r="B95">
        <v>108</v>
      </c>
      <c r="C95" t="s">
        <v>167</v>
      </c>
      <c r="D95" t="s">
        <v>168</v>
      </c>
      <c r="E95" t="s">
        <v>188</v>
      </c>
      <c r="F95" t="s">
        <v>170</v>
      </c>
      <c r="G95" t="s">
        <v>189</v>
      </c>
      <c r="H95" t="s">
        <v>188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>
      <c r="A96" t="s">
        <v>181</v>
      </c>
      <c r="B96">
        <v>108</v>
      </c>
      <c r="C96" t="s">
        <v>167</v>
      </c>
      <c r="D96" t="s">
        <v>168</v>
      </c>
      <c r="E96" t="s">
        <v>188</v>
      </c>
      <c r="F96" t="s">
        <v>170</v>
      </c>
      <c r="G96" t="s">
        <v>189</v>
      </c>
      <c r="H96" t="s">
        <v>188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>
      <c r="A97" t="s">
        <v>182</v>
      </c>
      <c r="B97">
        <v>108</v>
      </c>
      <c r="C97" t="s">
        <v>167</v>
      </c>
      <c r="D97" t="s">
        <v>168</v>
      </c>
      <c r="E97" t="s">
        <v>188</v>
      </c>
      <c r="F97" t="s">
        <v>170</v>
      </c>
      <c r="G97" t="s">
        <v>189</v>
      </c>
      <c r="H97" t="s">
        <v>188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>
      <c r="A98" t="s">
        <v>183</v>
      </c>
      <c r="B98">
        <v>108</v>
      </c>
      <c r="C98" t="s">
        <v>167</v>
      </c>
      <c r="D98" t="s">
        <v>168</v>
      </c>
      <c r="E98" t="s">
        <v>188</v>
      </c>
      <c r="F98" t="s">
        <v>170</v>
      </c>
      <c r="G98" t="s">
        <v>189</v>
      </c>
      <c r="H98" t="s">
        <v>188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>
      <c r="A99" t="s">
        <v>184</v>
      </c>
      <c r="B99">
        <v>108</v>
      </c>
      <c r="C99" t="s">
        <v>167</v>
      </c>
      <c r="D99" t="s">
        <v>168</v>
      </c>
      <c r="E99" t="s">
        <v>188</v>
      </c>
      <c r="F99" t="s">
        <v>170</v>
      </c>
      <c r="G99" t="s">
        <v>189</v>
      </c>
      <c r="H99" t="s">
        <v>188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>
      <c r="A100" t="s">
        <v>166</v>
      </c>
      <c r="B100">
        <v>109</v>
      </c>
      <c r="C100" t="s">
        <v>167</v>
      </c>
      <c r="D100" t="s">
        <v>168</v>
      </c>
      <c r="E100" t="s">
        <v>190</v>
      </c>
      <c r="F100" t="s">
        <v>170</v>
      </c>
      <c r="G100" t="s">
        <v>189</v>
      </c>
      <c r="H100" t="s">
        <v>190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>
      <c r="A101" t="s">
        <v>172</v>
      </c>
      <c r="B101">
        <v>109</v>
      </c>
      <c r="C101" t="s">
        <v>167</v>
      </c>
      <c r="D101" t="s">
        <v>168</v>
      </c>
      <c r="E101" t="s">
        <v>190</v>
      </c>
      <c r="F101" t="s">
        <v>170</v>
      </c>
      <c r="G101" t="s">
        <v>189</v>
      </c>
      <c r="H101" t="s">
        <v>190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>
      <c r="A102" t="s">
        <v>173</v>
      </c>
      <c r="B102">
        <v>109</v>
      </c>
      <c r="C102" t="s">
        <v>167</v>
      </c>
      <c r="D102" t="s">
        <v>168</v>
      </c>
      <c r="E102" t="s">
        <v>190</v>
      </c>
      <c r="F102" t="s">
        <v>170</v>
      </c>
      <c r="G102" t="s">
        <v>189</v>
      </c>
      <c r="H102" t="s">
        <v>190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>
      <c r="A103" t="s">
        <v>174</v>
      </c>
      <c r="B103">
        <v>109</v>
      </c>
      <c r="C103" t="s">
        <v>167</v>
      </c>
      <c r="D103" t="s">
        <v>168</v>
      </c>
      <c r="E103" t="s">
        <v>190</v>
      </c>
      <c r="F103" t="s">
        <v>170</v>
      </c>
      <c r="G103" t="s">
        <v>189</v>
      </c>
      <c r="H103" t="s">
        <v>190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>
      <c r="A104" t="s">
        <v>175</v>
      </c>
      <c r="B104">
        <v>109</v>
      </c>
      <c r="C104" t="s">
        <v>167</v>
      </c>
      <c r="D104" t="s">
        <v>168</v>
      </c>
      <c r="E104" t="s">
        <v>190</v>
      </c>
      <c r="F104" t="s">
        <v>170</v>
      </c>
      <c r="G104" t="s">
        <v>189</v>
      </c>
      <c r="H104" t="s">
        <v>190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>
      <c r="A105" t="s">
        <v>176</v>
      </c>
      <c r="B105">
        <v>109</v>
      </c>
      <c r="C105" t="s">
        <v>167</v>
      </c>
      <c r="D105" t="s">
        <v>168</v>
      </c>
      <c r="E105" t="s">
        <v>190</v>
      </c>
      <c r="F105" t="s">
        <v>170</v>
      </c>
      <c r="G105" t="s">
        <v>189</v>
      </c>
      <c r="H105" t="s">
        <v>190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>
      <c r="A106" t="s">
        <v>177</v>
      </c>
      <c r="B106">
        <v>109</v>
      </c>
      <c r="C106" t="s">
        <v>167</v>
      </c>
      <c r="D106" t="s">
        <v>168</v>
      </c>
      <c r="E106" t="s">
        <v>190</v>
      </c>
      <c r="F106" t="s">
        <v>170</v>
      </c>
      <c r="G106" t="s">
        <v>189</v>
      </c>
      <c r="H106" t="s">
        <v>190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>
      <c r="A107" t="s">
        <v>178</v>
      </c>
      <c r="B107">
        <v>109</v>
      </c>
      <c r="C107" t="s">
        <v>167</v>
      </c>
      <c r="D107" t="s">
        <v>168</v>
      </c>
      <c r="E107" t="s">
        <v>190</v>
      </c>
      <c r="F107" t="s">
        <v>170</v>
      </c>
      <c r="G107" t="s">
        <v>189</v>
      </c>
      <c r="H107" t="s">
        <v>190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>
      <c r="A108" t="s">
        <v>179</v>
      </c>
      <c r="B108">
        <v>109</v>
      </c>
      <c r="C108" t="s">
        <v>167</v>
      </c>
      <c r="D108" t="s">
        <v>168</v>
      </c>
      <c r="E108" t="s">
        <v>190</v>
      </c>
      <c r="F108" t="s">
        <v>170</v>
      </c>
      <c r="G108" t="s">
        <v>189</v>
      </c>
      <c r="H108" t="s">
        <v>190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>
      <c r="A109" t="s">
        <v>180</v>
      </c>
      <c r="B109">
        <v>109</v>
      </c>
      <c r="C109" t="s">
        <v>167</v>
      </c>
      <c r="D109" t="s">
        <v>168</v>
      </c>
      <c r="E109" t="s">
        <v>190</v>
      </c>
      <c r="F109" t="s">
        <v>170</v>
      </c>
      <c r="G109" t="s">
        <v>189</v>
      </c>
      <c r="H109" t="s">
        <v>190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>
      <c r="A110" t="s">
        <v>181</v>
      </c>
      <c r="B110">
        <v>109</v>
      </c>
      <c r="C110" t="s">
        <v>167</v>
      </c>
      <c r="D110" t="s">
        <v>168</v>
      </c>
      <c r="E110" t="s">
        <v>190</v>
      </c>
      <c r="F110" t="s">
        <v>170</v>
      </c>
      <c r="G110" t="s">
        <v>189</v>
      </c>
      <c r="H110" t="s">
        <v>190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>
      <c r="A111" t="s">
        <v>182</v>
      </c>
      <c r="B111">
        <v>109</v>
      </c>
      <c r="C111" t="s">
        <v>167</v>
      </c>
      <c r="D111" t="s">
        <v>168</v>
      </c>
      <c r="E111" t="s">
        <v>190</v>
      </c>
      <c r="F111" t="s">
        <v>170</v>
      </c>
      <c r="G111" t="s">
        <v>189</v>
      </c>
      <c r="H111" t="s">
        <v>190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>
      <c r="A112" t="s">
        <v>183</v>
      </c>
      <c r="B112">
        <v>109</v>
      </c>
      <c r="C112" t="s">
        <v>167</v>
      </c>
      <c r="D112" t="s">
        <v>168</v>
      </c>
      <c r="E112" t="s">
        <v>190</v>
      </c>
      <c r="F112" t="s">
        <v>170</v>
      </c>
      <c r="G112" t="s">
        <v>189</v>
      </c>
      <c r="H112" t="s">
        <v>190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>
      <c r="A113" t="s">
        <v>184</v>
      </c>
      <c r="B113">
        <v>109</v>
      </c>
      <c r="C113" t="s">
        <v>167</v>
      </c>
      <c r="D113" t="s">
        <v>168</v>
      </c>
      <c r="E113" t="s">
        <v>190</v>
      </c>
      <c r="F113" t="s">
        <v>170</v>
      </c>
      <c r="G113" t="s">
        <v>189</v>
      </c>
      <c r="H113" t="s">
        <v>190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>
      <c r="A114" t="s">
        <v>166</v>
      </c>
      <c r="B114">
        <v>110</v>
      </c>
      <c r="C114" t="s">
        <v>167</v>
      </c>
      <c r="D114" t="s">
        <v>168</v>
      </c>
      <c r="E114" t="s">
        <v>188</v>
      </c>
      <c r="F114" t="s">
        <v>186</v>
      </c>
      <c r="G114" t="s">
        <v>189</v>
      </c>
      <c r="H114" t="s">
        <v>188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>
      <c r="A115" t="s">
        <v>172</v>
      </c>
      <c r="B115">
        <v>110</v>
      </c>
      <c r="C115" t="s">
        <v>167</v>
      </c>
      <c r="D115" t="s">
        <v>168</v>
      </c>
      <c r="E115" t="s">
        <v>188</v>
      </c>
      <c r="F115" t="s">
        <v>186</v>
      </c>
      <c r="G115" t="s">
        <v>189</v>
      </c>
      <c r="H115" t="s">
        <v>188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>
      <c r="A116" t="s">
        <v>173</v>
      </c>
      <c r="B116">
        <v>110</v>
      </c>
      <c r="C116" t="s">
        <v>167</v>
      </c>
      <c r="D116" t="s">
        <v>168</v>
      </c>
      <c r="E116" t="s">
        <v>188</v>
      </c>
      <c r="F116" t="s">
        <v>186</v>
      </c>
      <c r="G116" t="s">
        <v>189</v>
      </c>
      <c r="H116" t="s">
        <v>188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>
      <c r="A117" t="s">
        <v>174</v>
      </c>
      <c r="B117">
        <v>110</v>
      </c>
      <c r="C117" t="s">
        <v>167</v>
      </c>
      <c r="D117" t="s">
        <v>168</v>
      </c>
      <c r="E117" t="s">
        <v>188</v>
      </c>
      <c r="F117" t="s">
        <v>186</v>
      </c>
      <c r="G117" t="s">
        <v>189</v>
      </c>
      <c r="H117" t="s">
        <v>188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>
      <c r="A118" t="s">
        <v>175</v>
      </c>
      <c r="B118">
        <v>110</v>
      </c>
      <c r="C118" t="s">
        <v>167</v>
      </c>
      <c r="D118" t="s">
        <v>168</v>
      </c>
      <c r="E118" t="s">
        <v>188</v>
      </c>
      <c r="F118" t="s">
        <v>186</v>
      </c>
      <c r="G118" t="s">
        <v>189</v>
      </c>
      <c r="H118" t="s">
        <v>188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>
      <c r="A119" t="s">
        <v>176</v>
      </c>
      <c r="B119">
        <v>110</v>
      </c>
      <c r="C119" t="s">
        <v>167</v>
      </c>
      <c r="D119" t="s">
        <v>168</v>
      </c>
      <c r="E119" t="s">
        <v>188</v>
      </c>
      <c r="F119" t="s">
        <v>186</v>
      </c>
      <c r="G119" t="s">
        <v>189</v>
      </c>
      <c r="H119" t="s">
        <v>188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>
      <c r="A120" t="s">
        <v>177</v>
      </c>
      <c r="B120">
        <v>110</v>
      </c>
      <c r="C120" t="s">
        <v>167</v>
      </c>
      <c r="D120" t="s">
        <v>168</v>
      </c>
      <c r="E120" t="s">
        <v>188</v>
      </c>
      <c r="F120" t="s">
        <v>186</v>
      </c>
      <c r="G120" t="s">
        <v>189</v>
      </c>
      <c r="H120" t="s">
        <v>188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>
      <c r="A121" t="s">
        <v>178</v>
      </c>
      <c r="B121">
        <v>110</v>
      </c>
      <c r="C121" t="s">
        <v>167</v>
      </c>
      <c r="D121" t="s">
        <v>168</v>
      </c>
      <c r="E121" t="s">
        <v>188</v>
      </c>
      <c r="F121" t="s">
        <v>186</v>
      </c>
      <c r="G121" t="s">
        <v>189</v>
      </c>
      <c r="H121" t="s">
        <v>188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>
      <c r="A122" t="s">
        <v>179</v>
      </c>
      <c r="B122">
        <v>110</v>
      </c>
      <c r="C122" t="s">
        <v>167</v>
      </c>
      <c r="D122" t="s">
        <v>168</v>
      </c>
      <c r="E122" t="s">
        <v>188</v>
      </c>
      <c r="F122" t="s">
        <v>186</v>
      </c>
      <c r="G122" t="s">
        <v>189</v>
      </c>
      <c r="H122" t="s">
        <v>188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>
      <c r="A123" t="s">
        <v>180</v>
      </c>
      <c r="B123">
        <v>110</v>
      </c>
      <c r="C123" t="s">
        <v>167</v>
      </c>
      <c r="D123" t="s">
        <v>168</v>
      </c>
      <c r="E123" t="s">
        <v>188</v>
      </c>
      <c r="F123" t="s">
        <v>186</v>
      </c>
      <c r="G123" t="s">
        <v>189</v>
      </c>
      <c r="H123" t="s">
        <v>188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>
      <c r="A124" t="s">
        <v>181</v>
      </c>
      <c r="B124">
        <v>110</v>
      </c>
      <c r="C124" t="s">
        <v>167</v>
      </c>
      <c r="D124" t="s">
        <v>168</v>
      </c>
      <c r="E124" t="s">
        <v>188</v>
      </c>
      <c r="F124" t="s">
        <v>186</v>
      </c>
      <c r="G124" t="s">
        <v>189</v>
      </c>
      <c r="H124" t="s">
        <v>188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>
      <c r="A125" t="s">
        <v>182</v>
      </c>
      <c r="B125">
        <v>110</v>
      </c>
      <c r="C125" t="s">
        <v>167</v>
      </c>
      <c r="D125" t="s">
        <v>168</v>
      </c>
      <c r="E125" t="s">
        <v>188</v>
      </c>
      <c r="F125" t="s">
        <v>186</v>
      </c>
      <c r="G125" t="s">
        <v>189</v>
      </c>
      <c r="H125" t="s">
        <v>188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>
      <c r="A126" t="s">
        <v>183</v>
      </c>
      <c r="B126">
        <v>110</v>
      </c>
      <c r="C126" t="s">
        <v>167</v>
      </c>
      <c r="D126" t="s">
        <v>168</v>
      </c>
      <c r="E126" t="s">
        <v>188</v>
      </c>
      <c r="F126" t="s">
        <v>186</v>
      </c>
      <c r="G126" t="s">
        <v>189</v>
      </c>
      <c r="H126" t="s">
        <v>188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>
      <c r="A127" t="s">
        <v>184</v>
      </c>
      <c r="B127">
        <v>110</v>
      </c>
      <c r="C127" t="s">
        <v>167</v>
      </c>
      <c r="D127" t="s">
        <v>168</v>
      </c>
      <c r="E127" t="s">
        <v>188</v>
      </c>
      <c r="F127" t="s">
        <v>186</v>
      </c>
      <c r="G127" t="s">
        <v>189</v>
      </c>
      <c r="H127" t="s">
        <v>188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>
      <c r="A128" t="s">
        <v>166</v>
      </c>
      <c r="B128">
        <v>111</v>
      </c>
      <c r="C128" t="s">
        <v>167</v>
      </c>
      <c r="D128" t="s">
        <v>168</v>
      </c>
      <c r="E128" t="s">
        <v>190</v>
      </c>
      <c r="F128" t="s">
        <v>186</v>
      </c>
      <c r="G128" t="s">
        <v>189</v>
      </c>
      <c r="H128" t="s">
        <v>190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>
      <c r="A129" t="s">
        <v>172</v>
      </c>
      <c r="B129">
        <v>111</v>
      </c>
      <c r="C129" t="s">
        <v>167</v>
      </c>
      <c r="D129" t="s">
        <v>168</v>
      </c>
      <c r="E129" t="s">
        <v>190</v>
      </c>
      <c r="F129" t="s">
        <v>186</v>
      </c>
      <c r="G129" t="s">
        <v>189</v>
      </c>
      <c r="H129" t="s">
        <v>190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>
      <c r="A130" t="s">
        <v>173</v>
      </c>
      <c r="B130">
        <v>111</v>
      </c>
      <c r="C130" t="s">
        <v>167</v>
      </c>
      <c r="D130" t="s">
        <v>168</v>
      </c>
      <c r="E130" t="s">
        <v>190</v>
      </c>
      <c r="F130" t="s">
        <v>186</v>
      </c>
      <c r="G130" t="s">
        <v>189</v>
      </c>
      <c r="H130" t="s">
        <v>190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>
      <c r="A131" t="s">
        <v>174</v>
      </c>
      <c r="B131">
        <v>111</v>
      </c>
      <c r="C131" t="s">
        <v>167</v>
      </c>
      <c r="D131" t="s">
        <v>168</v>
      </c>
      <c r="E131" t="s">
        <v>190</v>
      </c>
      <c r="F131" t="s">
        <v>186</v>
      </c>
      <c r="G131" t="s">
        <v>189</v>
      </c>
      <c r="H131" t="s">
        <v>190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>
      <c r="A132" t="s">
        <v>175</v>
      </c>
      <c r="B132">
        <v>111</v>
      </c>
      <c r="C132" t="s">
        <v>167</v>
      </c>
      <c r="D132" t="s">
        <v>168</v>
      </c>
      <c r="E132" t="s">
        <v>190</v>
      </c>
      <c r="F132" t="s">
        <v>186</v>
      </c>
      <c r="G132" t="s">
        <v>189</v>
      </c>
      <c r="H132" t="s">
        <v>190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>
      <c r="A133" t="s">
        <v>176</v>
      </c>
      <c r="B133">
        <v>111</v>
      </c>
      <c r="C133" t="s">
        <v>167</v>
      </c>
      <c r="D133" t="s">
        <v>168</v>
      </c>
      <c r="E133" t="s">
        <v>190</v>
      </c>
      <c r="F133" t="s">
        <v>186</v>
      </c>
      <c r="G133" t="s">
        <v>189</v>
      </c>
      <c r="H133" t="s">
        <v>190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>
      <c r="A134" t="s">
        <v>177</v>
      </c>
      <c r="B134">
        <v>111</v>
      </c>
      <c r="C134" t="s">
        <v>167</v>
      </c>
      <c r="D134" t="s">
        <v>168</v>
      </c>
      <c r="E134" t="s">
        <v>190</v>
      </c>
      <c r="F134" t="s">
        <v>186</v>
      </c>
      <c r="G134" t="s">
        <v>189</v>
      </c>
      <c r="H134" t="s">
        <v>190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>
      <c r="A135" t="s">
        <v>178</v>
      </c>
      <c r="B135">
        <v>111</v>
      </c>
      <c r="C135" t="s">
        <v>167</v>
      </c>
      <c r="D135" t="s">
        <v>168</v>
      </c>
      <c r="E135" t="s">
        <v>190</v>
      </c>
      <c r="F135" t="s">
        <v>186</v>
      </c>
      <c r="G135" t="s">
        <v>189</v>
      </c>
      <c r="H135" t="s">
        <v>190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>
      <c r="A136" t="s">
        <v>179</v>
      </c>
      <c r="B136">
        <v>111</v>
      </c>
      <c r="C136" t="s">
        <v>167</v>
      </c>
      <c r="D136" t="s">
        <v>168</v>
      </c>
      <c r="E136" t="s">
        <v>190</v>
      </c>
      <c r="F136" t="s">
        <v>186</v>
      </c>
      <c r="G136" t="s">
        <v>189</v>
      </c>
      <c r="H136" t="s">
        <v>190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>
      <c r="A137" t="s">
        <v>180</v>
      </c>
      <c r="B137">
        <v>111</v>
      </c>
      <c r="C137" t="s">
        <v>167</v>
      </c>
      <c r="D137" t="s">
        <v>168</v>
      </c>
      <c r="E137" t="s">
        <v>190</v>
      </c>
      <c r="F137" t="s">
        <v>186</v>
      </c>
      <c r="G137" t="s">
        <v>189</v>
      </c>
      <c r="H137" t="s">
        <v>190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>
      <c r="A138" t="s">
        <v>181</v>
      </c>
      <c r="B138">
        <v>111</v>
      </c>
      <c r="C138" t="s">
        <v>167</v>
      </c>
      <c r="D138" t="s">
        <v>168</v>
      </c>
      <c r="E138" t="s">
        <v>190</v>
      </c>
      <c r="F138" t="s">
        <v>186</v>
      </c>
      <c r="G138" t="s">
        <v>189</v>
      </c>
      <c r="H138" t="s">
        <v>190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>
      <c r="A139" t="s">
        <v>182</v>
      </c>
      <c r="B139">
        <v>111</v>
      </c>
      <c r="C139" t="s">
        <v>167</v>
      </c>
      <c r="D139" t="s">
        <v>168</v>
      </c>
      <c r="E139" t="s">
        <v>190</v>
      </c>
      <c r="F139" t="s">
        <v>186</v>
      </c>
      <c r="G139" t="s">
        <v>189</v>
      </c>
      <c r="H139" t="s">
        <v>190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>
      <c r="A140" t="s">
        <v>183</v>
      </c>
      <c r="B140">
        <v>111</v>
      </c>
      <c r="C140" t="s">
        <v>167</v>
      </c>
      <c r="D140" t="s">
        <v>168</v>
      </c>
      <c r="E140" t="s">
        <v>190</v>
      </c>
      <c r="F140" t="s">
        <v>186</v>
      </c>
      <c r="G140" t="s">
        <v>189</v>
      </c>
      <c r="H140" t="s">
        <v>190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>
      <c r="A141" t="s">
        <v>184</v>
      </c>
      <c r="B141">
        <v>111</v>
      </c>
      <c r="C141" t="s">
        <v>167</v>
      </c>
      <c r="D141" t="s">
        <v>168</v>
      </c>
      <c r="E141" t="s">
        <v>190</v>
      </c>
      <c r="F141" t="s">
        <v>186</v>
      </c>
      <c r="G141" t="s">
        <v>189</v>
      </c>
      <c r="H141" t="s">
        <v>190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>
      <c r="A142" t="s">
        <v>166</v>
      </c>
      <c r="B142">
        <v>112</v>
      </c>
      <c r="C142" t="s">
        <v>167</v>
      </c>
      <c r="D142" t="s">
        <v>168</v>
      </c>
      <c r="E142" t="s">
        <v>191</v>
      </c>
      <c r="F142" t="s">
        <v>186</v>
      </c>
      <c r="G142" t="s">
        <v>189</v>
      </c>
      <c r="H142" t="s">
        <v>191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>
      <c r="A143" t="s">
        <v>172</v>
      </c>
      <c r="B143">
        <v>112</v>
      </c>
      <c r="C143" t="s">
        <v>167</v>
      </c>
      <c r="D143" t="s">
        <v>168</v>
      </c>
      <c r="E143" t="s">
        <v>191</v>
      </c>
      <c r="F143" t="s">
        <v>186</v>
      </c>
      <c r="G143" t="s">
        <v>189</v>
      </c>
      <c r="H143" t="s">
        <v>191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>
      <c r="A144" t="s">
        <v>173</v>
      </c>
      <c r="B144">
        <v>112</v>
      </c>
      <c r="C144" t="s">
        <v>167</v>
      </c>
      <c r="D144" t="s">
        <v>168</v>
      </c>
      <c r="E144" t="s">
        <v>191</v>
      </c>
      <c r="F144" t="s">
        <v>186</v>
      </c>
      <c r="G144" t="s">
        <v>189</v>
      </c>
      <c r="H144" t="s">
        <v>191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>
      <c r="A145" t="s">
        <v>174</v>
      </c>
      <c r="B145">
        <v>112</v>
      </c>
      <c r="C145" t="s">
        <v>167</v>
      </c>
      <c r="D145" t="s">
        <v>168</v>
      </c>
      <c r="E145" t="s">
        <v>191</v>
      </c>
      <c r="F145" t="s">
        <v>186</v>
      </c>
      <c r="G145" t="s">
        <v>189</v>
      </c>
      <c r="H145" t="s">
        <v>191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>
      <c r="A146" t="s">
        <v>175</v>
      </c>
      <c r="B146">
        <v>112</v>
      </c>
      <c r="C146" t="s">
        <v>167</v>
      </c>
      <c r="D146" t="s">
        <v>168</v>
      </c>
      <c r="E146" t="s">
        <v>191</v>
      </c>
      <c r="F146" t="s">
        <v>186</v>
      </c>
      <c r="G146" t="s">
        <v>189</v>
      </c>
      <c r="H146" t="s">
        <v>191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>
      <c r="A147" t="s">
        <v>176</v>
      </c>
      <c r="B147">
        <v>112</v>
      </c>
      <c r="C147" t="s">
        <v>167</v>
      </c>
      <c r="D147" t="s">
        <v>168</v>
      </c>
      <c r="E147" t="s">
        <v>191</v>
      </c>
      <c r="F147" t="s">
        <v>186</v>
      </c>
      <c r="G147" t="s">
        <v>189</v>
      </c>
      <c r="H147" t="s">
        <v>191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>
      <c r="A148" t="s">
        <v>177</v>
      </c>
      <c r="B148">
        <v>112</v>
      </c>
      <c r="C148" t="s">
        <v>167</v>
      </c>
      <c r="D148" t="s">
        <v>168</v>
      </c>
      <c r="E148" t="s">
        <v>191</v>
      </c>
      <c r="F148" t="s">
        <v>186</v>
      </c>
      <c r="G148" t="s">
        <v>189</v>
      </c>
      <c r="H148" t="s">
        <v>191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>
      <c r="A149" t="s">
        <v>178</v>
      </c>
      <c r="B149">
        <v>112</v>
      </c>
      <c r="C149" t="s">
        <v>167</v>
      </c>
      <c r="D149" t="s">
        <v>168</v>
      </c>
      <c r="E149" t="s">
        <v>191</v>
      </c>
      <c r="F149" t="s">
        <v>186</v>
      </c>
      <c r="G149" t="s">
        <v>189</v>
      </c>
      <c r="H149" t="s">
        <v>191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>
      <c r="A150" t="s">
        <v>179</v>
      </c>
      <c r="B150">
        <v>112</v>
      </c>
      <c r="C150" t="s">
        <v>167</v>
      </c>
      <c r="D150" t="s">
        <v>168</v>
      </c>
      <c r="E150" t="s">
        <v>191</v>
      </c>
      <c r="F150" t="s">
        <v>186</v>
      </c>
      <c r="G150" t="s">
        <v>189</v>
      </c>
      <c r="H150" t="s">
        <v>191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>
      <c r="A151" t="s">
        <v>180</v>
      </c>
      <c r="B151">
        <v>112</v>
      </c>
      <c r="C151" t="s">
        <v>167</v>
      </c>
      <c r="D151" t="s">
        <v>168</v>
      </c>
      <c r="E151" t="s">
        <v>191</v>
      </c>
      <c r="F151" t="s">
        <v>186</v>
      </c>
      <c r="G151" t="s">
        <v>189</v>
      </c>
      <c r="H151" t="s">
        <v>191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>
      <c r="A152" t="s">
        <v>181</v>
      </c>
      <c r="B152">
        <v>112</v>
      </c>
      <c r="C152" t="s">
        <v>167</v>
      </c>
      <c r="D152" t="s">
        <v>168</v>
      </c>
      <c r="E152" t="s">
        <v>191</v>
      </c>
      <c r="F152" t="s">
        <v>186</v>
      </c>
      <c r="G152" t="s">
        <v>189</v>
      </c>
      <c r="H152" t="s">
        <v>191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>
      <c r="A153" t="s">
        <v>182</v>
      </c>
      <c r="B153">
        <v>112</v>
      </c>
      <c r="C153" t="s">
        <v>167</v>
      </c>
      <c r="D153" t="s">
        <v>168</v>
      </c>
      <c r="E153" t="s">
        <v>191</v>
      </c>
      <c r="F153" t="s">
        <v>186</v>
      </c>
      <c r="G153" t="s">
        <v>189</v>
      </c>
      <c r="H153" t="s">
        <v>191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>
      <c r="A154" t="s">
        <v>183</v>
      </c>
      <c r="B154">
        <v>112</v>
      </c>
      <c r="C154" t="s">
        <v>167</v>
      </c>
      <c r="D154" t="s">
        <v>168</v>
      </c>
      <c r="E154" t="s">
        <v>191</v>
      </c>
      <c r="F154" t="s">
        <v>186</v>
      </c>
      <c r="G154" t="s">
        <v>189</v>
      </c>
      <c r="H154" t="s">
        <v>191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>
      <c r="A155" t="s">
        <v>184</v>
      </c>
      <c r="B155">
        <v>112</v>
      </c>
      <c r="C155" t="s">
        <v>167</v>
      </c>
      <c r="D155" t="s">
        <v>168</v>
      </c>
      <c r="E155" t="s">
        <v>191</v>
      </c>
      <c r="F155" t="s">
        <v>186</v>
      </c>
      <c r="G155" t="s">
        <v>189</v>
      </c>
      <c r="H155" t="s">
        <v>191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>
      <c r="A156" t="s">
        <v>166</v>
      </c>
      <c r="B156">
        <v>113</v>
      </c>
      <c r="C156" t="s">
        <v>167</v>
      </c>
      <c r="D156" t="s">
        <v>168</v>
      </c>
      <c r="E156" t="s">
        <v>188</v>
      </c>
      <c r="F156" t="s">
        <v>187</v>
      </c>
      <c r="G156" t="s">
        <v>189</v>
      </c>
      <c r="H156" t="s">
        <v>188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>
      <c r="A157" t="s">
        <v>172</v>
      </c>
      <c r="B157">
        <v>113</v>
      </c>
      <c r="C157" t="s">
        <v>167</v>
      </c>
      <c r="D157" t="s">
        <v>168</v>
      </c>
      <c r="E157" t="s">
        <v>188</v>
      </c>
      <c r="F157" t="s">
        <v>187</v>
      </c>
      <c r="G157" t="s">
        <v>189</v>
      </c>
      <c r="H157" t="s">
        <v>188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>
      <c r="A158" t="s">
        <v>173</v>
      </c>
      <c r="B158">
        <v>113</v>
      </c>
      <c r="C158" t="s">
        <v>167</v>
      </c>
      <c r="D158" t="s">
        <v>168</v>
      </c>
      <c r="E158" t="s">
        <v>188</v>
      </c>
      <c r="F158" t="s">
        <v>187</v>
      </c>
      <c r="G158" t="s">
        <v>189</v>
      </c>
      <c r="H158" t="s">
        <v>188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>
      <c r="A159" t="s">
        <v>174</v>
      </c>
      <c r="B159">
        <v>113</v>
      </c>
      <c r="C159" t="s">
        <v>167</v>
      </c>
      <c r="D159" t="s">
        <v>168</v>
      </c>
      <c r="E159" t="s">
        <v>188</v>
      </c>
      <c r="F159" t="s">
        <v>187</v>
      </c>
      <c r="G159" t="s">
        <v>189</v>
      </c>
      <c r="H159" t="s">
        <v>188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>
      <c r="A160" t="s">
        <v>175</v>
      </c>
      <c r="B160">
        <v>113</v>
      </c>
      <c r="C160" t="s">
        <v>167</v>
      </c>
      <c r="D160" t="s">
        <v>168</v>
      </c>
      <c r="E160" t="s">
        <v>188</v>
      </c>
      <c r="F160" t="s">
        <v>187</v>
      </c>
      <c r="G160" t="s">
        <v>189</v>
      </c>
      <c r="H160" t="s">
        <v>188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>
      <c r="A161" t="s">
        <v>176</v>
      </c>
      <c r="B161">
        <v>113</v>
      </c>
      <c r="C161" t="s">
        <v>167</v>
      </c>
      <c r="D161" t="s">
        <v>168</v>
      </c>
      <c r="E161" t="s">
        <v>188</v>
      </c>
      <c r="F161" t="s">
        <v>187</v>
      </c>
      <c r="G161" t="s">
        <v>189</v>
      </c>
      <c r="H161" t="s">
        <v>188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>
      <c r="A162" t="s">
        <v>177</v>
      </c>
      <c r="B162">
        <v>113</v>
      </c>
      <c r="C162" t="s">
        <v>167</v>
      </c>
      <c r="D162" t="s">
        <v>168</v>
      </c>
      <c r="E162" t="s">
        <v>188</v>
      </c>
      <c r="F162" t="s">
        <v>187</v>
      </c>
      <c r="G162" t="s">
        <v>189</v>
      </c>
      <c r="H162" t="s">
        <v>188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>
      <c r="A163" t="s">
        <v>178</v>
      </c>
      <c r="B163">
        <v>113</v>
      </c>
      <c r="C163" t="s">
        <v>167</v>
      </c>
      <c r="D163" t="s">
        <v>168</v>
      </c>
      <c r="E163" t="s">
        <v>188</v>
      </c>
      <c r="F163" t="s">
        <v>187</v>
      </c>
      <c r="G163" t="s">
        <v>189</v>
      </c>
      <c r="H163" t="s">
        <v>188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>
      <c r="A164" t="s">
        <v>179</v>
      </c>
      <c r="B164">
        <v>113</v>
      </c>
      <c r="C164" t="s">
        <v>167</v>
      </c>
      <c r="D164" t="s">
        <v>168</v>
      </c>
      <c r="E164" t="s">
        <v>188</v>
      </c>
      <c r="F164" t="s">
        <v>187</v>
      </c>
      <c r="G164" t="s">
        <v>189</v>
      </c>
      <c r="H164" t="s">
        <v>188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>
      <c r="A165" t="s">
        <v>180</v>
      </c>
      <c r="B165">
        <v>113</v>
      </c>
      <c r="C165" t="s">
        <v>167</v>
      </c>
      <c r="D165" t="s">
        <v>168</v>
      </c>
      <c r="E165" t="s">
        <v>188</v>
      </c>
      <c r="F165" t="s">
        <v>187</v>
      </c>
      <c r="G165" t="s">
        <v>189</v>
      </c>
      <c r="H165" t="s">
        <v>188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>
      <c r="A166" t="s">
        <v>181</v>
      </c>
      <c r="B166">
        <v>113</v>
      </c>
      <c r="C166" t="s">
        <v>167</v>
      </c>
      <c r="D166" t="s">
        <v>168</v>
      </c>
      <c r="E166" t="s">
        <v>188</v>
      </c>
      <c r="F166" t="s">
        <v>187</v>
      </c>
      <c r="G166" t="s">
        <v>189</v>
      </c>
      <c r="H166" t="s">
        <v>188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>
      <c r="A167" t="s">
        <v>182</v>
      </c>
      <c r="B167">
        <v>113</v>
      </c>
      <c r="C167" t="s">
        <v>167</v>
      </c>
      <c r="D167" t="s">
        <v>168</v>
      </c>
      <c r="E167" t="s">
        <v>188</v>
      </c>
      <c r="F167" t="s">
        <v>187</v>
      </c>
      <c r="G167" t="s">
        <v>189</v>
      </c>
      <c r="H167" t="s">
        <v>188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>
      <c r="A168" t="s">
        <v>183</v>
      </c>
      <c r="B168">
        <v>113</v>
      </c>
      <c r="C168" t="s">
        <v>167</v>
      </c>
      <c r="D168" t="s">
        <v>168</v>
      </c>
      <c r="E168" t="s">
        <v>188</v>
      </c>
      <c r="F168" t="s">
        <v>187</v>
      </c>
      <c r="G168" t="s">
        <v>189</v>
      </c>
      <c r="H168" t="s">
        <v>188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>
      <c r="A169" t="s">
        <v>184</v>
      </c>
      <c r="B169">
        <v>113</v>
      </c>
      <c r="C169" t="s">
        <v>167</v>
      </c>
      <c r="D169" t="s">
        <v>168</v>
      </c>
      <c r="E169" t="s">
        <v>188</v>
      </c>
      <c r="F169" t="s">
        <v>187</v>
      </c>
      <c r="G169" t="s">
        <v>189</v>
      </c>
      <c r="H169" t="s">
        <v>188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>
      <c r="A170" t="s">
        <v>166</v>
      </c>
      <c r="B170">
        <v>114</v>
      </c>
      <c r="C170" t="s">
        <v>167</v>
      </c>
      <c r="D170" t="s">
        <v>168</v>
      </c>
      <c r="E170" t="s">
        <v>192</v>
      </c>
      <c r="F170" t="s">
        <v>170</v>
      </c>
      <c r="G170" t="s">
        <v>171</v>
      </c>
      <c r="H170" t="s">
        <v>192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>
      <c r="A171" t="s">
        <v>172</v>
      </c>
      <c r="B171">
        <v>114</v>
      </c>
      <c r="C171" t="s">
        <v>167</v>
      </c>
      <c r="D171" t="s">
        <v>168</v>
      </c>
      <c r="E171" t="s">
        <v>192</v>
      </c>
      <c r="F171" t="s">
        <v>170</v>
      </c>
      <c r="G171" t="s">
        <v>171</v>
      </c>
      <c r="H171" t="s">
        <v>192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>
      <c r="A172" t="s">
        <v>173</v>
      </c>
      <c r="B172">
        <v>114</v>
      </c>
      <c r="C172" t="s">
        <v>167</v>
      </c>
      <c r="D172" t="s">
        <v>168</v>
      </c>
      <c r="E172" t="s">
        <v>192</v>
      </c>
      <c r="F172" t="s">
        <v>170</v>
      </c>
      <c r="G172" t="s">
        <v>171</v>
      </c>
      <c r="H172" t="s">
        <v>192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>
      <c r="A173" t="s">
        <v>174</v>
      </c>
      <c r="B173">
        <v>114</v>
      </c>
      <c r="C173" t="s">
        <v>167</v>
      </c>
      <c r="D173" t="s">
        <v>168</v>
      </c>
      <c r="E173" t="s">
        <v>192</v>
      </c>
      <c r="F173" t="s">
        <v>170</v>
      </c>
      <c r="G173" t="s">
        <v>171</v>
      </c>
      <c r="H173" t="s">
        <v>192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>
      <c r="A174" t="s">
        <v>175</v>
      </c>
      <c r="B174">
        <v>114</v>
      </c>
      <c r="C174" t="s">
        <v>167</v>
      </c>
      <c r="D174" t="s">
        <v>168</v>
      </c>
      <c r="E174" t="s">
        <v>192</v>
      </c>
      <c r="F174" t="s">
        <v>170</v>
      </c>
      <c r="G174" t="s">
        <v>171</v>
      </c>
      <c r="H174" t="s">
        <v>192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>
      <c r="A175" t="s">
        <v>176</v>
      </c>
      <c r="B175">
        <v>114</v>
      </c>
      <c r="C175" t="s">
        <v>167</v>
      </c>
      <c r="D175" t="s">
        <v>168</v>
      </c>
      <c r="E175" t="s">
        <v>192</v>
      </c>
      <c r="F175" t="s">
        <v>170</v>
      </c>
      <c r="G175" t="s">
        <v>171</v>
      </c>
      <c r="H175" t="s">
        <v>192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>
      <c r="A176" t="s">
        <v>177</v>
      </c>
      <c r="B176">
        <v>114</v>
      </c>
      <c r="C176" t="s">
        <v>167</v>
      </c>
      <c r="D176" t="s">
        <v>168</v>
      </c>
      <c r="E176" t="s">
        <v>192</v>
      </c>
      <c r="F176" t="s">
        <v>170</v>
      </c>
      <c r="G176" t="s">
        <v>171</v>
      </c>
      <c r="H176" t="s">
        <v>192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>
      <c r="A177" t="s">
        <v>178</v>
      </c>
      <c r="B177">
        <v>114</v>
      </c>
      <c r="C177" t="s">
        <v>167</v>
      </c>
      <c r="D177" t="s">
        <v>168</v>
      </c>
      <c r="E177" t="s">
        <v>192</v>
      </c>
      <c r="F177" t="s">
        <v>170</v>
      </c>
      <c r="G177" t="s">
        <v>171</v>
      </c>
      <c r="H177" t="s">
        <v>192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>
      <c r="A178" t="s">
        <v>179</v>
      </c>
      <c r="B178">
        <v>114</v>
      </c>
      <c r="C178" t="s">
        <v>167</v>
      </c>
      <c r="D178" t="s">
        <v>168</v>
      </c>
      <c r="E178" t="s">
        <v>192</v>
      </c>
      <c r="F178" t="s">
        <v>170</v>
      </c>
      <c r="G178" t="s">
        <v>171</v>
      </c>
      <c r="H178" t="s">
        <v>192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>
      <c r="A179" t="s">
        <v>180</v>
      </c>
      <c r="B179">
        <v>114</v>
      </c>
      <c r="C179" t="s">
        <v>167</v>
      </c>
      <c r="D179" t="s">
        <v>168</v>
      </c>
      <c r="E179" t="s">
        <v>192</v>
      </c>
      <c r="F179" t="s">
        <v>170</v>
      </c>
      <c r="G179" t="s">
        <v>171</v>
      </c>
      <c r="H179" t="s">
        <v>192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>
      <c r="A180" t="s">
        <v>181</v>
      </c>
      <c r="B180">
        <v>114</v>
      </c>
      <c r="C180" t="s">
        <v>167</v>
      </c>
      <c r="D180" t="s">
        <v>168</v>
      </c>
      <c r="E180" t="s">
        <v>192</v>
      </c>
      <c r="F180" t="s">
        <v>170</v>
      </c>
      <c r="G180" t="s">
        <v>171</v>
      </c>
      <c r="H180" t="s">
        <v>192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>
      <c r="A181" t="s">
        <v>182</v>
      </c>
      <c r="B181">
        <v>114</v>
      </c>
      <c r="C181" t="s">
        <v>167</v>
      </c>
      <c r="D181" t="s">
        <v>168</v>
      </c>
      <c r="E181" t="s">
        <v>192</v>
      </c>
      <c r="F181" t="s">
        <v>170</v>
      </c>
      <c r="G181" t="s">
        <v>171</v>
      </c>
      <c r="H181" t="s">
        <v>192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>
      <c r="A182" t="s">
        <v>183</v>
      </c>
      <c r="B182">
        <v>114</v>
      </c>
      <c r="C182" t="s">
        <v>167</v>
      </c>
      <c r="D182" t="s">
        <v>168</v>
      </c>
      <c r="E182" t="s">
        <v>192</v>
      </c>
      <c r="F182" t="s">
        <v>170</v>
      </c>
      <c r="G182" t="s">
        <v>171</v>
      </c>
      <c r="H182" t="s">
        <v>192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>
      <c r="A183" t="s">
        <v>184</v>
      </c>
      <c r="B183">
        <v>114</v>
      </c>
      <c r="C183" t="s">
        <v>167</v>
      </c>
      <c r="D183" t="s">
        <v>168</v>
      </c>
      <c r="E183" t="s">
        <v>192</v>
      </c>
      <c r="F183" t="s">
        <v>170</v>
      </c>
      <c r="G183" t="s">
        <v>171</v>
      </c>
      <c r="H183" t="s">
        <v>192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>
      <c r="A184" t="s">
        <v>166</v>
      </c>
      <c r="B184">
        <v>115</v>
      </c>
      <c r="C184" t="s">
        <v>167</v>
      </c>
      <c r="D184" t="s">
        <v>168</v>
      </c>
      <c r="E184" t="s">
        <v>193</v>
      </c>
      <c r="F184" t="s">
        <v>170</v>
      </c>
      <c r="G184" t="s">
        <v>171</v>
      </c>
      <c r="H184" t="s">
        <v>193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>
      <c r="A185" t="s">
        <v>172</v>
      </c>
      <c r="B185">
        <v>115</v>
      </c>
      <c r="C185" t="s">
        <v>167</v>
      </c>
      <c r="D185" t="s">
        <v>168</v>
      </c>
      <c r="E185" t="s">
        <v>193</v>
      </c>
      <c r="F185" t="s">
        <v>170</v>
      </c>
      <c r="G185" t="s">
        <v>171</v>
      </c>
      <c r="H185" t="s">
        <v>193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>
      <c r="A186" t="s">
        <v>173</v>
      </c>
      <c r="B186">
        <v>115</v>
      </c>
      <c r="C186" t="s">
        <v>167</v>
      </c>
      <c r="D186" t="s">
        <v>168</v>
      </c>
      <c r="E186" t="s">
        <v>193</v>
      </c>
      <c r="F186" t="s">
        <v>170</v>
      </c>
      <c r="G186" t="s">
        <v>171</v>
      </c>
      <c r="H186" t="s">
        <v>193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>
      <c r="A187" t="s">
        <v>174</v>
      </c>
      <c r="B187">
        <v>115</v>
      </c>
      <c r="C187" t="s">
        <v>167</v>
      </c>
      <c r="D187" t="s">
        <v>168</v>
      </c>
      <c r="E187" t="s">
        <v>193</v>
      </c>
      <c r="F187" t="s">
        <v>170</v>
      </c>
      <c r="G187" t="s">
        <v>171</v>
      </c>
      <c r="H187" t="s">
        <v>193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>
      <c r="A188" t="s">
        <v>175</v>
      </c>
      <c r="B188">
        <v>115</v>
      </c>
      <c r="C188" t="s">
        <v>167</v>
      </c>
      <c r="D188" t="s">
        <v>168</v>
      </c>
      <c r="E188" t="s">
        <v>193</v>
      </c>
      <c r="F188" t="s">
        <v>170</v>
      </c>
      <c r="G188" t="s">
        <v>171</v>
      </c>
      <c r="H188" t="s">
        <v>193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>
      <c r="A189" t="s">
        <v>176</v>
      </c>
      <c r="B189">
        <v>115</v>
      </c>
      <c r="C189" t="s">
        <v>167</v>
      </c>
      <c r="D189" t="s">
        <v>168</v>
      </c>
      <c r="E189" t="s">
        <v>193</v>
      </c>
      <c r="F189" t="s">
        <v>170</v>
      </c>
      <c r="G189" t="s">
        <v>171</v>
      </c>
      <c r="H189" t="s">
        <v>193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>
      <c r="A190" t="s">
        <v>177</v>
      </c>
      <c r="B190">
        <v>115</v>
      </c>
      <c r="C190" t="s">
        <v>167</v>
      </c>
      <c r="D190" t="s">
        <v>168</v>
      </c>
      <c r="E190" t="s">
        <v>193</v>
      </c>
      <c r="F190" t="s">
        <v>170</v>
      </c>
      <c r="G190" t="s">
        <v>171</v>
      </c>
      <c r="H190" t="s">
        <v>193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>
      <c r="A191" t="s">
        <v>178</v>
      </c>
      <c r="B191">
        <v>115</v>
      </c>
      <c r="C191" t="s">
        <v>167</v>
      </c>
      <c r="D191" t="s">
        <v>168</v>
      </c>
      <c r="E191" t="s">
        <v>193</v>
      </c>
      <c r="F191" t="s">
        <v>170</v>
      </c>
      <c r="G191" t="s">
        <v>171</v>
      </c>
      <c r="H191" t="s">
        <v>193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>
      <c r="A192" t="s">
        <v>179</v>
      </c>
      <c r="B192">
        <v>115</v>
      </c>
      <c r="C192" t="s">
        <v>167</v>
      </c>
      <c r="D192" t="s">
        <v>168</v>
      </c>
      <c r="E192" t="s">
        <v>193</v>
      </c>
      <c r="F192" t="s">
        <v>170</v>
      </c>
      <c r="G192" t="s">
        <v>171</v>
      </c>
      <c r="H192" t="s">
        <v>193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>
      <c r="A193" t="s">
        <v>180</v>
      </c>
      <c r="B193">
        <v>115</v>
      </c>
      <c r="C193" t="s">
        <v>167</v>
      </c>
      <c r="D193" t="s">
        <v>168</v>
      </c>
      <c r="E193" t="s">
        <v>193</v>
      </c>
      <c r="F193" t="s">
        <v>170</v>
      </c>
      <c r="G193" t="s">
        <v>171</v>
      </c>
      <c r="H193" t="s">
        <v>193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>
      <c r="A194" t="s">
        <v>181</v>
      </c>
      <c r="B194">
        <v>115</v>
      </c>
      <c r="C194" t="s">
        <v>167</v>
      </c>
      <c r="D194" t="s">
        <v>168</v>
      </c>
      <c r="E194" t="s">
        <v>193</v>
      </c>
      <c r="F194" t="s">
        <v>170</v>
      </c>
      <c r="G194" t="s">
        <v>171</v>
      </c>
      <c r="H194" t="s">
        <v>193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>
      <c r="A195" t="s">
        <v>182</v>
      </c>
      <c r="B195">
        <v>115</v>
      </c>
      <c r="C195" t="s">
        <v>167</v>
      </c>
      <c r="D195" t="s">
        <v>168</v>
      </c>
      <c r="E195" t="s">
        <v>193</v>
      </c>
      <c r="F195" t="s">
        <v>170</v>
      </c>
      <c r="G195" t="s">
        <v>171</v>
      </c>
      <c r="H195" t="s">
        <v>193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>
      <c r="A196" t="s">
        <v>183</v>
      </c>
      <c r="B196">
        <v>115</v>
      </c>
      <c r="C196" t="s">
        <v>167</v>
      </c>
      <c r="D196" t="s">
        <v>168</v>
      </c>
      <c r="E196" t="s">
        <v>193</v>
      </c>
      <c r="F196" t="s">
        <v>170</v>
      </c>
      <c r="G196" t="s">
        <v>171</v>
      </c>
      <c r="H196" t="s">
        <v>193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>
      <c r="A197" t="s">
        <v>184</v>
      </c>
      <c r="B197">
        <v>115</v>
      </c>
      <c r="C197" t="s">
        <v>167</v>
      </c>
      <c r="D197" t="s">
        <v>168</v>
      </c>
      <c r="E197" t="s">
        <v>193</v>
      </c>
      <c r="F197" t="s">
        <v>170</v>
      </c>
      <c r="G197" t="s">
        <v>171</v>
      </c>
      <c r="H197" t="s">
        <v>193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>
      <c r="A198" t="s">
        <v>166</v>
      </c>
      <c r="B198">
        <v>116</v>
      </c>
      <c r="C198" t="s">
        <v>167</v>
      </c>
      <c r="D198" t="s">
        <v>168</v>
      </c>
      <c r="E198" t="s">
        <v>194</v>
      </c>
      <c r="F198" t="s">
        <v>170</v>
      </c>
      <c r="G198" t="s">
        <v>171</v>
      </c>
      <c r="H198" t="s">
        <v>194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>
      <c r="A199" t="s">
        <v>172</v>
      </c>
      <c r="B199">
        <v>116</v>
      </c>
      <c r="C199" t="s">
        <v>167</v>
      </c>
      <c r="D199" t="s">
        <v>168</v>
      </c>
      <c r="E199" t="s">
        <v>194</v>
      </c>
      <c r="F199" t="s">
        <v>170</v>
      </c>
      <c r="G199" t="s">
        <v>171</v>
      </c>
      <c r="H199" t="s">
        <v>194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>
      <c r="A200" t="s">
        <v>173</v>
      </c>
      <c r="B200">
        <v>116</v>
      </c>
      <c r="C200" t="s">
        <v>167</v>
      </c>
      <c r="D200" t="s">
        <v>168</v>
      </c>
      <c r="E200" t="s">
        <v>194</v>
      </c>
      <c r="F200" t="s">
        <v>170</v>
      </c>
      <c r="G200" t="s">
        <v>171</v>
      </c>
      <c r="H200" t="s">
        <v>194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>
      <c r="A201" t="s">
        <v>174</v>
      </c>
      <c r="B201">
        <v>116</v>
      </c>
      <c r="C201" t="s">
        <v>167</v>
      </c>
      <c r="D201" t="s">
        <v>168</v>
      </c>
      <c r="E201" t="s">
        <v>194</v>
      </c>
      <c r="F201" t="s">
        <v>170</v>
      </c>
      <c r="G201" t="s">
        <v>171</v>
      </c>
      <c r="H201" t="s">
        <v>194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>
      <c r="A202" t="s">
        <v>175</v>
      </c>
      <c r="B202">
        <v>116</v>
      </c>
      <c r="C202" t="s">
        <v>167</v>
      </c>
      <c r="D202" t="s">
        <v>168</v>
      </c>
      <c r="E202" t="s">
        <v>194</v>
      </c>
      <c r="F202" t="s">
        <v>170</v>
      </c>
      <c r="G202" t="s">
        <v>171</v>
      </c>
      <c r="H202" t="s">
        <v>194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>
      <c r="A203" t="s">
        <v>176</v>
      </c>
      <c r="B203">
        <v>116</v>
      </c>
      <c r="C203" t="s">
        <v>167</v>
      </c>
      <c r="D203" t="s">
        <v>168</v>
      </c>
      <c r="E203" t="s">
        <v>194</v>
      </c>
      <c r="F203" t="s">
        <v>170</v>
      </c>
      <c r="G203" t="s">
        <v>171</v>
      </c>
      <c r="H203" t="s">
        <v>194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>
      <c r="A204" t="s">
        <v>177</v>
      </c>
      <c r="B204">
        <v>116</v>
      </c>
      <c r="C204" t="s">
        <v>167</v>
      </c>
      <c r="D204" t="s">
        <v>168</v>
      </c>
      <c r="E204" t="s">
        <v>194</v>
      </c>
      <c r="F204" t="s">
        <v>170</v>
      </c>
      <c r="G204" t="s">
        <v>171</v>
      </c>
      <c r="H204" t="s">
        <v>194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>
      <c r="A205" t="s">
        <v>178</v>
      </c>
      <c r="B205">
        <v>116</v>
      </c>
      <c r="C205" t="s">
        <v>167</v>
      </c>
      <c r="D205" t="s">
        <v>168</v>
      </c>
      <c r="E205" t="s">
        <v>194</v>
      </c>
      <c r="F205" t="s">
        <v>170</v>
      </c>
      <c r="G205" t="s">
        <v>171</v>
      </c>
      <c r="H205" t="s">
        <v>194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>
      <c r="A206" t="s">
        <v>179</v>
      </c>
      <c r="B206">
        <v>116</v>
      </c>
      <c r="C206" t="s">
        <v>167</v>
      </c>
      <c r="D206" t="s">
        <v>168</v>
      </c>
      <c r="E206" t="s">
        <v>194</v>
      </c>
      <c r="F206" t="s">
        <v>170</v>
      </c>
      <c r="G206" t="s">
        <v>171</v>
      </c>
      <c r="H206" t="s">
        <v>194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>
      <c r="A207" t="s">
        <v>180</v>
      </c>
      <c r="B207">
        <v>116</v>
      </c>
      <c r="C207" t="s">
        <v>167</v>
      </c>
      <c r="D207" t="s">
        <v>168</v>
      </c>
      <c r="E207" t="s">
        <v>194</v>
      </c>
      <c r="F207" t="s">
        <v>170</v>
      </c>
      <c r="G207" t="s">
        <v>171</v>
      </c>
      <c r="H207" t="s">
        <v>194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>
      <c r="A208" t="s">
        <v>181</v>
      </c>
      <c r="B208">
        <v>116</v>
      </c>
      <c r="C208" t="s">
        <v>167</v>
      </c>
      <c r="D208" t="s">
        <v>168</v>
      </c>
      <c r="E208" t="s">
        <v>194</v>
      </c>
      <c r="F208" t="s">
        <v>170</v>
      </c>
      <c r="G208" t="s">
        <v>171</v>
      </c>
      <c r="H208" t="s">
        <v>194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>
      <c r="A209" t="s">
        <v>182</v>
      </c>
      <c r="B209">
        <v>116</v>
      </c>
      <c r="C209" t="s">
        <v>167</v>
      </c>
      <c r="D209" t="s">
        <v>168</v>
      </c>
      <c r="E209" t="s">
        <v>194</v>
      </c>
      <c r="F209" t="s">
        <v>170</v>
      </c>
      <c r="G209" t="s">
        <v>171</v>
      </c>
      <c r="H209" t="s">
        <v>194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>
      <c r="A210" t="s">
        <v>183</v>
      </c>
      <c r="B210">
        <v>116</v>
      </c>
      <c r="C210" t="s">
        <v>167</v>
      </c>
      <c r="D210" t="s">
        <v>168</v>
      </c>
      <c r="E210" t="s">
        <v>194</v>
      </c>
      <c r="F210" t="s">
        <v>170</v>
      </c>
      <c r="G210" t="s">
        <v>171</v>
      </c>
      <c r="H210" t="s">
        <v>194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>
      <c r="A211" t="s">
        <v>184</v>
      </c>
      <c r="B211">
        <v>116</v>
      </c>
      <c r="C211" t="s">
        <v>167</v>
      </c>
      <c r="D211" t="s">
        <v>168</v>
      </c>
      <c r="E211" t="s">
        <v>194</v>
      </c>
      <c r="F211" t="s">
        <v>170</v>
      </c>
      <c r="G211" t="s">
        <v>171</v>
      </c>
      <c r="H211" t="s">
        <v>194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>
      <c r="A212" t="s">
        <v>166</v>
      </c>
      <c r="B212">
        <v>117</v>
      </c>
      <c r="C212" t="s">
        <v>167</v>
      </c>
      <c r="D212" t="s">
        <v>168</v>
      </c>
      <c r="E212" t="s">
        <v>195</v>
      </c>
      <c r="F212" t="s">
        <v>170</v>
      </c>
      <c r="G212" t="s">
        <v>171</v>
      </c>
      <c r="H212" t="s">
        <v>195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>
      <c r="A213" t="s">
        <v>172</v>
      </c>
      <c r="B213">
        <v>117</v>
      </c>
      <c r="C213" t="s">
        <v>167</v>
      </c>
      <c r="D213" t="s">
        <v>168</v>
      </c>
      <c r="E213" t="s">
        <v>195</v>
      </c>
      <c r="F213" t="s">
        <v>170</v>
      </c>
      <c r="G213" t="s">
        <v>171</v>
      </c>
      <c r="H213" t="s">
        <v>195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>
      <c r="A214" t="s">
        <v>173</v>
      </c>
      <c r="B214">
        <v>117</v>
      </c>
      <c r="C214" t="s">
        <v>167</v>
      </c>
      <c r="D214" t="s">
        <v>168</v>
      </c>
      <c r="E214" t="s">
        <v>195</v>
      </c>
      <c r="F214" t="s">
        <v>170</v>
      </c>
      <c r="G214" t="s">
        <v>171</v>
      </c>
      <c r="H214" t="s">
        <v>195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>
      <c r="A215" t="s">
        <v>174</v>
      </c>
      <c r="B215">
        <v>117</v>
      </c>
      <c r="C215" t="s">
        <v>167</v>
      </c>
      <c r="D215" t="s">
        <v>168</v>
      </c>
      <c r="E215" t="s">
        <v>195</v>
      </c>
      <c r="F215" t="s">
        <v>170</v>
      </c>
      <c r="G215" t="s">
        <v>171</v>
      </c>
      <c r="H215" t="s">
        <v>195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>
      <c r="A216" t="s">
        <v>175</v>
      </c>
      <c r="B216">
        <v>117</v>
      </c>
      <c r="C216" t="s">
        <v>167</v>
      </c>
      <c r="D216" t="s">
        <v>168</v>
      </c>
      <c r="E216" t="s">
        <v>195</v>
      </c>
      <c r="F216" t="s">
        <v>170</v>
      </c>
      <c r="G216" t="s">
        <v>171</v>
      </c>
      <c r="H216" t="s">
        <v>195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>
      <c r="A217" t="s">
        <v>176</v>
      </c>
      <c r="B217">
        <v>117</v>
      </c>
      <c r="C217" t="s">
        <v>167</v>
      </c>
      <c r="D217" t="s">
        <v>168</v>
      </c>
      <c r="E217" t="s">
        <v>195</v>
      </c>
      <c r="F217" t="s">
        <v>170</v>
      </c>
      <c r="G217" t="s">
        <v>171</v>
      </c>
      <c r="H217" t="s">
        <v>195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>
      <c r="A218" t="s">
        <v>177</v>
      </c>
      <c r="B218">
        <v>117</v>
      </c>
      <c r="C218" t="s">
        <v>167</v>
      </c>
      <c r="D218" t="s">
        <v>168</v>
      </c>
      <c r="E218" t="s">
        <v>195</v>
      </c>
      <c r="F218" t="s">
        <v>170</v>
      </c>
      <c r="G218" t="s">
        <v>171</v>
      </c>
      <c r="H218" t="s">
        <v>195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>
      <c r="A219" t="s">
        <v>178</v>
      </c>
      <c r="B219">
        <v>117</v>
      </c>
      <c r="C219" t="s">
        <v>167</v>
      </c>
      <c r="D219" t="s">
        <v>168</v>
      </c>
      <c r="E219" t="s">
        <v>195</v>
      </c>
      <c r="F219" t="s">
        <v>170</v>
      </c>
      <c r="G219" t="s">
        <v>171</v>
      </c>
      <c r="H219" t="s">
        <v>195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>
      <c r="A220" t="s">
        <v>179</v>
      </c>
      <c r="B220">
        <v>117</v>
      </c>
      <c r="C220" t="s">
        <v>167</v>
      </c>
      <c r="D220" t="s">
        <v>168</v>
      </c>
      <c r="E220" t="s">
        <v>195</v>
      </c>
      <c r="F220" t="s">
        <v>170</v>
      </c>
      <c r="G220" t="s">
        <v>171</v>
      </c>
      <c r="H220" t="s">
        <v>195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>
      <c r="A221" t="s">
        <v>180</v>
      </c>
      <c r="B221">
        <v>117</v>
      </c>
      <c r="C221" t="s">
        <v>167</v>
      </c>
      <c r="D221" t="s">
        <v>168</v>
      </c>
      <c r="E221" t="s">
        <v>195</v>
      </c>
      <c r="F221" t="s">
        <v>170</v>
      </c>
      <c r="G221" t="s">
        <v>171</v>
      </c>
      <c r="H221" t="s">
        <v>195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>
      <c r="A222" t="s">
        <v>181</v>
      </c>
      <c r="B222">
        <v>117</v>
      </c>
      <c r="C222" t="s">
        <v>167</v>
      </c>
      <c r="D222" t="s">
        <v>168</v>
      </c>
      <c r="E222" t="s">
        <v>195</v>
      </c>
      <c r="F222" t="s">
        <v>170</v>
      </c>
      <c r="G222" t="s">
        <v>171</v>
      </c>
      <c r="H222" t="s">
        <v>195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>
      <c r="A223" t="s">
        <v>182</v>
      </c>
      <c r="B223">
        <v>117</v>
      </c>
      <c r="C223" t="s">
        <v>167</v>
      </c>
      <c r="D223" t="s">
        <v>168</v>
      </c>
      <c r="E223" t="s">
        <v>195</v>
      </c>
      <c r="F223" t="s">
        <v>170</v>
      </c>
      <c r="G223" t="s">
        <v>171</v>
      </c>
      <c r="H223" t="s">
        <v>195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>
      <c r="A224" t="s">
        <v>183</v>
      </c>
      <c r="B224">
        <v>117</v>
      </c>
      <c r="C224" t="s">
        <v>167</v>
      </c>
      <c r="D224" t="s">
        <v>168</v>
      </c>
      <c r="E224" t="s">
        <v>195</v>
      </c>
      <c r="F224" t="s">
        <v>170</v>
      </c>
      <c r="G224" t="s">
        <v>171</v>
      </c>
      <c r="H224" t="s">
        <v>195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>
      <c r="A225" t="s">
        <v>184</v>
      </c>
      <c r="B225">
        <v>117</v>
      </c>
      <c r="C225" t="s">
        <v>167</v>
      </c>
      <c r="D225" t="s">
        <v>168</v>
      </c>
      <c r="E225" t="s">
        <v>195</v>
      </c>
      <c r="F225" t="s">
        <v>170</v>
      </c>
      <c r="G225" t="s">
        <v>171</v>
      </c>
      <c r="H225" t="s">
        <v>195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>
      <c r="A226" t="s">
        <v>166</v>
      </c>
      <c r="B226">
        <v>118</v>
      </c>
      <c r="C226" t="s">
        <v>167</v>
      </c>
      <c r="D226" t="s">
        <v>168</v>
      </c>
      <c r="E226" t="s">
        <v>193</v>
      </c>
      <c r="F226" t="s">
        <v>186</v>
      </c>
      <c r="G226" t="s">
        <v>171</v>
      </c>
      <c r="H226" t="s">
        <v>193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>
      <c r="A227" t="s">
        <v>172</v>
      </c>
      <c r="B227">
        <v>118</v>
      </c>
      <c r="C227" t="s">
        <v>167</v>
      </c>
      <c r="D227" t="s">
        <v>168</v>
      </c>
      <c r="E227" t="s">
        <v>193</v>
      </c>
      <c r="F227" t="s">
        <v>186</v>
      </c>
      <c r="G227" t="s">
        <v>171</v>
      </c>
      <c r="H227" t="s">
        <v>193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>
      <c r="A228" t="s">
        <v>173</v>
      </c>
      <c r="B228">
        <v>118</v>
      </c>
      <c r="C228" t="s">
        <v>167</v>
      </c>
      <c r="D228" t="s">
        <v>168</v>
      </c>
      <c r="E228" t="s">
        <v>193</v>
      </c>
      <c r="F228" t="s">
        <v>186</v>
      </c>
      <c r="G228" t="s">
        <v>171</v>
      </c>
      <c r="H228" t="s">
        <v>193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>
      <c r="A229" t="s">
        <v>174</v>
      </c>
      <c r="B229">
        <v>118</v>
      </c>
      <c r="C229" t="s">
        <v>167</v>
      </c>
      <c r="D229" t="s">
        <v>168</v>
      </c>
      <c r="E229" t="s">
        <v>193</v>
      </c>
      <c r="F229" t="s">
        <v>186</v>
      </c>
      <c r="G229" t="s">
        <v>171</v>
      </c>
      <c r="H229" t="s">
        <v>193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>
      <c r="A230" t="s">
        <v>175</v>
      </c>
      <c r="B230">
        <v>118</v>
      </c>
      <c r="C230" t="s">
        <v>167</v>
      </c>
      <c r="D230" t="s">
        <v>168</v>
      </c>
      <c r="E230" t="s">
        <v>193</v>
      </c>
      <c r="F230" t="s">
        <v>186</v>
      </c>
      <c r="G230" t="s">
        <v>171</v>
      </c>
      <c r="H230" t="s">
        <v>193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>
      <c r="A231" t="s">
        <v>176</v>
      </c>
      <c r="B231">
        <v>118</v>
      </c>
      <c r="C231" t="s">
        <v>167</v>
      </c>
      <c r="D231" t="s">
        <v>168</v>
      </c>
      <c r="E231" t="s">
        <v>193</v>
      </c>
      <c r="F231" t="s">
        <v>186</v>
      </c>
      <c r="G231" t="s">
        <v>171</v>
      </c>
      <c r="H231" t="s">
        <v>193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>
      <c r="A232" t="s">
        <v>177</v>
      </c>
      <c r="B232">
        <v>118</v>
      </c>
      <c r="C232" t="s">
        <v>167</v>
      </c>
      <c r="D232" t="s">
        <v>168</v>
      </c>
      <c r="E232" t="s">
        <v>193</v>
      </c>
      <c r="F232" t="s">
        <v>186</v>
      </c>
      <c r="G232" t="s">
        <v>171</v>
      </c>
      <c r="H232" t="s">
        <v>193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>
      <c r="A233" t="s">
        <v>178</v>
      </c>
      <c r="B233">
        <v>118</v>
      </c>
      <c r="C233" t="s">
        <v>167</v>
      </c>
      <c r="D233" t="s">
        <v>168</v>
      </c>
      <c r="E233" t="s">
        <v>193</v>
      </c>
      <c r="F233" t="s">
        <v>186</v>
      </c>
      <c r="G233" t="s">
        <v>171</v>
      </c>
      <c r="H233" t="s">
        <v>193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>
      <c r="A234" t="s">
        <v>179</v>
      </c>
      <c r="B234">
        <v>118</v>
      </c>
      <c r="C234" t="s">
        <v>167</v>
      </c>
      <c r="D234" t="s">
        <v>168</v>
      </c>
      <c r="E234" t="s">
        <v>193</v>
      </c>
      <c r="F234" t="s">
        <v>186</v>
      </c>
      <c r="G234" t="s">
        <v>171</v>
      </c>
      <c r="H234" t="s">
        <v>193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>
      <c r="A235" t="s">
        <v>180</v>
      </c>
      <c r="B235">
        <v>118</v>
      </c>
      <c r="C235" t="s">
        <v>167</v>
      </c>
      <c r="D235" t="s">
        <v>168</v>
      </c>
      <c r="E235" t="s">
        <v>193</v>
      </c>
      <c r="F235" t="s">
        <v>186</v>
      </c>
      <c r="G235" t="s">
        <v>171</v>
      </c>
      <c r="H235" t="s">
        <v>193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>
      <c r="A236" t="s">
        <v>181</v>
      </c>
      <c r="B236">
        <v>118</v>
      </c>
      <c r="C236" t="s">
        <v>167</v>
      </c>
      <c r="D236" t="s">
        <v>168</v>
      </c>
      <c r="E236" t="s">
        <v>193</v>
      </c>
      <c r="F236" t="s">
        <v>186</v>
      </c>
      <c r="G236" t="s">
        <v>171</v>
      </c>
      <c r="H236" t="s">
        <v>193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>
      <c r="A237" t="s">
        <v>182</v>
      </c>
      <c r="B237">
        <v>118</v>
      </c>
      <c r="C237" t="s">
        <v>167</v>
      </c>
      <c r="D237" t="s">
        <v>168</v>
      </c>
      <c r="E237" t="s">
        <v>193</v>
      </c>
      <c r="F237" t="s">
        <v>186</v>
      </c>
      <c r="G237" t="s">
        <v>171</v>
      </c>
      <c r="H237" t="s">
        <v>193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>
      <c r="A238" t="s">
        <v>183</v>
      </c>
      <c r="B238">
        <v>118</v>
      </c>
      <c r="C238" t="s">
        <v>167</v>
      </c>
      <c r="D238" t="s">
        <v>168</v>
      </c>
      <c r="E238" t="s">
        <v>193</v>
      </c>
      <c r="F238" t="s">
        <v>186</v>
      </c>
      <c r="G238" t="s">
        <v>171</v>
      </c>
      <c r="H238" t="s">
        <v>193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>
      <c r="A239" t="s">
        <v>184</v>
      </c>
      <c r="B239">
        <v>118</v>
      </c>
      <c r="C239" t="s">
        <v>167</v>
      </c>
      <c r="D239" t="s">
        <v>168</v>
      </c>
      <c r="E239" t="s">
        <v>193</v>
      </c>
      <c r="F239" t="s">
        <v>186</v>
      </c>
      <c r="G239" t="s">
        <v>171</v>
      </c>
      <c r="H239" t="s">
        <v>193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>
      <c r="A240" t="s">
        <v>166</v>
      </c>
      <c r="B240">
        <v>119</v>
      </c>
      <c r="C240" t="s">
        <v>167</v>
      </c>
      <c r="D240" t="s">
        <v>168</v>
      </c>
      <c r="E240" t="s">
        <v>194</v>
      </c>
      <c r="F240" t="s">
        <v>186</v>
      </c>
      <c r="G240" t="s">
        <v>171</v>
      </c>
      <c r="H240" t="s">
        <v>194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>
      <c r="A241" t="s">
        <v>172</v>
      </c>
      <c r="B241">
        <v>119</v>
      </c>
      <c r="C241" t="s">
        <v>167</v>
      </c>
      <c r="D241" t="s">
        <v>168</v>
      </c>
      <c r="E241" t="s">
        <v>194</v>
      </c>
      <c r="F241" t="s">
        <v>186</v>
      </c>
      <c r="G241" t="s">
        <v>171</v>
      </c>
      <c r="H241" t="s">
        <v>194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>
      <c r="A242" t="s">
        <v>173</v>
      </c>
      <c r="B242">
        <v>119</v>
      </c>
      <c r="C242" t="s">
        <v>167</v>
      </c>
      <c r="D242" t="s">
        <v>168</v>
      </c>
      <c r="E242" t="s">
        <v>194</v>
      </c>
      <c r="F242" t="s">
        <v>186</v>
      </c>
      <c r="G242" t="s">
        <v>171</v>
      </c>
      <c r="H242" t="s">
        <v>194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>
      <c r="A243" t="s">
        <v>174</v>
      </c>
      <c r="B243">
        <v>119</v>
      </c>
      <c r="C243" t="s">
        <v>167</v>
      </c>
      <c r="D243" t="s">
        <v>168</v>
      </c>
      <c r="E243" t="s">
        <v>194</v>
      </c>
      <c r="F243" t="s">
        <v>186</v>
      </c>
      <c r="G243" t="s">
        <v>171</v>
      </c>
      <c r="H243" t="s">
        <v>194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>
      <c r="A244" t="s">
        <v>175</v>
      </c>
      <c r="B244">
        <v>119</v>
      </c>
      <c r="C244" t="s">
        <v>167</v>
      </c>
      <c r="D244" t="s">
        <v>168</v>
      </c>
      <c r="E244" t="s">
        <v>194</v>
      </c>
      <c r="F244" t="s">
        <v>186</v>
      </c>
      <c r="G244" t="s">
        <v>171</v>
      </c>
      <c r="H244" t="s">
        <v>194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>
      <c r="A245" t="s">
        <v>176</v>
      </c>
      <c r="B245">
        <v>119</v>
      </c>
      <c r="C245" t="s">
        <v>167</v>
      </c>
      <c r="D245" t="s">
        <v>168</v>
      </c>
      <c r="E245" t="s">
        <v>194</v>
      </c>
      <c r="F245" t="s">
        <v>186</v>
      </c>
      <c r="G245" t="s">
        <v>171</v>
      </c>
      <c r="H245" t="s">
        <v>194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>
      <c r="A246" t="s">
        <v>177</v>
      </c>
      <c r="B246">
        <v>119</v>
      </c>
      <c r="C246" t="s">
        <v>167</v>
      </c>
      <c r="D246" t="s">
        <v>168</v>
      </c>
      <c r="E246" t="s">
        <v>194</v>
      </c>
      <c r="F246" t="s">
        <v>186</v>
      </c>
      <c r="G246" t="s">
        <v>171</v>
      </c>
      <c r="H246" t="s">
        <v>194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>
      <c r="A247" t="s">
        <v>178</v>
      </c>
      <c r="B247">
        <v>119</v>
      </c>
      <c r="C247" t="s">
        <v>167</v>
      </c>
      <c r="D247" t="s">
        <v>168</v>
      </c>
      <c r="E247" t="s">
        <v>194</v>
      </c>
      <c r="F247" t="s">
        <v>186</v>
      </c>
      <c r="G247" t="s">
        <v>171</v>
      </c>
      <c r="H247" t="s">
        <v>194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>
      <c r="A248" t="s">
        <v>179</v>
      </c>
      <c r="B248">
        <v>119</v>
      </c>
      <c r="C248" t="s">
        <v>167</v>
      </c>
      <c r="D248" t="s">
        <v>168</v>
      </c>
      <c r="E248" t="s">
        <v>194</v>
      </c>
      <c r="F248" t="s">
        <v>186</v>
      </c>
      <c r="G248" t="s">
        <v>171</v>
      </c>
      <c r="H248" t="s">
        <v>194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>
      <c r="A249" t="s">
        <v>180</v>
      </c>
      <c r="B249">
        <v>119</v>
      </c>
      <c r="C249" t="s">
        <v>167</v>
      </c>
      <c r="D249" t="s">
        <v>168</v>
      </c>
      <c r="E249" t="s">
        <v>194</v>
      </c>
      <c r="F249" t="s">
        <v>186</v>
      </c>
      <c r="G249" t="s">
        <v>171</v>
      </c>
      <c r="H249" t="s">
        <v>194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>
      <c r="A250" t="s">
        <v>181</v>
      </c>
      <c r="B250">
        <v>119</v>
      </c>
      <c r="C250" t="s">
        <v>167</v>
      </c>
      <c r="D250" t="s">
        <v>168</v>
      </c>
      <c r="E250" t="s">
        <v>194</v>
      </c>
      <c r="F250" t="s">
        <v>186</v>
      </c>
      <c r="G250" t="s">
        <v>171</v>
      </c>
      <c r="H250" t="s">
        <v>194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>
      <c r="A251" t="s">
        <v>182</v>
      </c>
      <c r="B251">
        <v>119</v>
      </c>
      <c r="C251" t="s">
        <v>167</v>
      </c>
      <c r="D251" t="s">
        <v>168</v>
      </c>
      <c r="E251" t="s">
        <v>194</v>
      </c>
      <c r="F251" t="s">
        <v>186</v>
      </c>
      <c r="G251" t="s">
        <v>171</v>
      </c>
      <c r="H251" t="s">
        <v>194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>
      <c r="A252" t="s">
        <v>183</v>
      </c>
      <c r="B252">
        <v>119</v>
      </c>
      <c r="C252" t="s">
        <v>167</v>
      </c>
      <c r="D252" t="s">
        <v>168</v>
      </c>
      <c r="E252" t="s">
        <v>194</v>
      </c>
      <c r="F252" t="s">
        <v>186</v>
      </c>
      <c r="G252" t="s">
        <v>171</v>
      </c>
      <c r="H252" t="s">
        <v>194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>
      <c r="A253" t="s">
        <v>184</v>
      </c>
      <c r="B253">
        <v>119</v>
      </c>
      <c r="C253" t="s">
        <v>167</v>
      </c>
      <c r="D253" t="s">
        <v>168</v>
      </c>
      <c r="E253" t="s">
        <v>194</v>
      </c>
      <c r="F253" t="s">
        <v>186</v>
      </c>
      <c r="G253" t="s">
        <v>171</v>
      </c>
      <c r="H253" t="s">
        <v>194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>
      <c r="A254" t="s">
        <v>166</v>
      </c>
      <c r="B254">
        <v>120</v>
      </c>
      <c r="C254" t="s">
        <v>167</v>
      </c>
      <c r="D254" t="s">
        <v>168</v>
      </c>
      <c r="E254" t="s">
        <v>195</v>
      </c>
      <c r="F254" t="s">
        <v>186</v>
      </c>
      <c r="G254" t="s">
        <v>171</v>
      </c>
      <c r="H254" t="s">
        <v>195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>
      <c r="A255" t="s">
        <v>172</v>
      </c>
      <c r="B255">
        <v>120</v>
      </c>
      <c r="C255" t="s">
        <v>167</v>
      </c>
      <c r="D255" t="s">
        <v>168</v>
      </c>
      <c r="E255" t="s">
        <v>195</v>
      </c>
      <c r="F255" t="s">
        <v>186</v>
      </c>
      <c r="G255" t="s">
        <v>171</v>
      </c>
      <c r="H255" t="s">
        <v>195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>
      <c r="A256" t="s">
        <v>173</v>
      </c>
      <c r="B256">
        <v>120</v>
      </c>
      <c r="C256" t="s">
        <v>167</v>
      </c>
      <c r="D256" t="s">
        <v>168</v>
      </c>
      <c r="E256" t="s">
        <v>195</v>
      </c>
      <c r="F256" t="s">
        <v>186</v>
      </c>
      <c r="G256" t="s">
        <v>171</v>
      </c>
      <c r="H256" t="s">
        <v>195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>
      <c r="A257" t="s">
        <v>174</v>
      </c>
      <c r="B257">
        <v>120</v>
      </c>
      <c r="C257" t="s">
        <v>167</v>
      </c>
      <c r="D257" t="s">
        <v>168</v>
      </c>
      <c r="E257" t="s">
        <v>195</v>
      </c>
      <c r="F257" t="s">
        <v>186</v>
      </c>
      <c r="G257" t="s">
        <v>171</v>
      </c>
      <c r="H257" t="s">
        <v>195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>
      <c r="A258" t="s">
        <v>175</v>
      </c>
      <c r="B258">
        <v>120</v>
      </c>
      <c r="C258" t="s">
        <v>167</v>
      </c>
      <c r="D258" t="s">
        <v>168</v>
      </c>
      <c r="E258" t="s">
        <v>195</v>
      </c>
      <c r="F258" t="s">
        <v>186</v>
      </c>
      <c r="G258" t="s">
        <v>171</v>
      </c>
      <c r="H258" t="s">
        <v>195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>
      <c r="A259" t="s">
        <v>176</v>
      </c>
      <c r="B259">
        <v>120</v>
      </c>
      <c r="C259" t="s">
        <v>167</v>
      </c>
      <c r="D259" t="s">
        <v>168</v>
      </c>
      <c r="E259" t="s">
        <v>195</v>
      </c>
      <c r="F259" t="s">
        <v>186</v>
      </c>
      <c r="G259" t="s">
        <v>171</v>
      </c>
      <c r="H259" t="s">
        <v>195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>
      <c r="A260" t="s">
        <v>177</v>
      </c>
      <c r="B260">
        <v>120</v>
      </c>
      <c r="C260" t="s">
        <v>167</v>
      </c>
      <c r="D260" t="s">
        <v>168</v>
      </c>
      <c r="E260" t="s">
        <v>195</v>
      </c>
      <c r="F260" t="s">
        <v>186</v>
      </c>
      <c r="G260" t="s">
        <v>171</v>
      </c>
      <c r="H260" t="s">
        <v>195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>
      <c r="A261" t="s">
        <v>178</v>
      </c>
      <c r="B261">
        <v>120</v>
      </c>
      <c r="C261" t="s">
        <v>167</v>
      </c>
      <c r="D261" t="s">
        <v>168</v>
      </c>
      <c r="E261" t="s">
        <v>195</v>
      </c>
      <c r="F261" t="s">
        <v>186</v>
      </c>
      <c r="G261" t="s">
        <v>171</v>
      </c>
      <c r="H261" t="s">
        <v>195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>
      <c r="A262" t="s">
        <v>179</v>
      </c>
      <c r="B262">
        <v>120</v>
      </c>
      <c r="C262" t="s">
        <v>167</v>
      </c>
      <c r="D262" t="s">
        <v>168</v>
      </c>
      <c r="E262" t="s">
        <v>195</v>
      </c>
      <c r="F262" t="s">
        <v>186</v>
      </c>
      <c r="G262" t="s">
        <v>171</v>
      </c>
      <c r="H262" t="s">
        <v>195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>
      <c r="A263" t="s">
        <v>180</v>
      </c>
      <c r="B263">
        <v>120</v>
      </c>
      <c r="C263" t="s">
        <v>167</v>
      </c>
      <c r="D263" t="s">
        <v>168</v>
      </c>
      <c r="E263" t="s">
        <v>195</v>
      </c>
      <c r="F263" t="s">
        <v>186</v>
      </c>
      <c r="G263" t="s">
        <v>171</v>
      </c>
      <c r="H263" t="s">
        <v>195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>
      <c r="A264" t="s">
        <v>181</v>
      </c>
      <c r="B264">
        <v>120</v>
      </c>
      <c r="C264" t="s">
        <v>167</v>
      </c>
      <c r="D264" t="s">
        <v>168</v>
      </c>
      <c r="E264" t="s">
        <v>195</v>
      </c>
      <c r="F264" t="s">
        <v>186</v>
      </c>
      <c r="G264" t="s">
        <v>171</v>
      </c>
      <c r="H264" t="s">
        <v>195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>
      <c r="A265" t="s">
        <v>182</v>
      </c>
      <c r="B265">
        <v>120</v>
      </c>
      <c r="C265" t="s">
        <v>167</v>
      </c>
      <c r="D265" t="s">
        <v>168</v>
      </c>
      <c r="E265" t="s">
        <v>195</v>
      </c>
      <c r="F265" t="s">
        <v>186</v>
      </c>
      <c r="G265" t="s">
        <v>171</v>
      </c>
      <c r="H265" t="s">
        <v>195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>
      <c r="A266" t="s">
        <v>183</v>
      </c>
      <c r="B266">
        <v>120</v>
      </c>
      <c r="C266" t="s">
        <v>167</v>
      </c>
      <c r="D266" t="s">
        <v>168</v>
      </c>
      <c r="E266" t="s">
        <v>195</v>
      </c>
      <c r="F266" t="s">
        <v>186</v>
      </c>
      <c r="G266" t="s">
        <v>171</v>
      </c>
      <c r="H266" t="s">
        <v>195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>
      <c r="A267" t="s">
        <v>184</v>
      </c>
      <c r="B267">
        <v>120</v>
      </c>
      <c r="C267" t="s">
        <v>167</v>
      </c>
      <c r="D267" t="s">
        <v>168</v>
      </c>
      <c r="E267" t="s">
        <v>195</v>
      </c>
      <c r="F267" t="s">
        <v>186</v>
      </c>
      <c r="G267" t="s">
        <v>171</v>
      </c>
      <c r="H267" t="s">
        <v>195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>
      <c r="A268" t="s">
        <v>166</v>
      </c>
      <c r="B268">
        <v>121</v>
      </c>
      <c r="C268" t="s">
        <v>167</v>
      </c>
      <c r="D268" t="s">
        <v>168</v>
      </c>
      <c r="E268" t="s">
        <v>196</v>
      </c>
      <c r="F268" t="s">
        <v>197</v>
      </c>
      <c r="G268" t="s">
        <v>198</v>
      </c>
      <c r="H268" t="s">
        <v>196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>
      <c r="A269" t="s">
        <v>172</v>
      </c>
      <c r="B269">
        <v>121</v>
      </c>
      <c r="C269" t="s">
        <v>167</v>
      </c>
      <c r="D269" t="s">
        <v>168</v>
      </c>
      <c r="E269" t="s">
        <v>196</v>
      </c>
      <c r="F269" t="s">
        <v>197</v>
      </c>
      <c r="G269" t="s">
        <v>198</v>
      </c>
      <c r="H269" t="s">
        <v>196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>
      <c r="A270" t="s">
        <v>173</v>
      </c>
      <c r="B270">
        <v>121</v>
      </c>
      <c r="C270" t="s">
        <v>167</v>
      </c>
      <c r="D270" t="s">
        <v>168</v>
      </c>
      <c r="E270" t="s">
        <v>196</v>
      </c>
      <c r="F270" t="s">
        <v>197</v>
      </c>
      <c r="G270" t="s">
        <v>198</v>
      </c>
      <c r="H270" t="s">
        <v>196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>
      <c r="A271" t="s">
        <v>174</v>
      </c>
      <c r="B271">
        <v>121</v>
      </c>
      <c r="C271" t="s">
        <v>167</v>
      </c>
      <c r="D271" t="s">
        <v>168</v>
      </c>
      <c r="E271" t="s">
        <v>196</v>
      </c>
      <c r="F271" t="s">
        <v>197</v>
      </c>
      <c r="G271" t="s">
        <v>198</v>
      </c>
      <c r="H271" t="s">
        <v>196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>
      <c r="A272" t="s">
        <v>175</v>
      </c>
      <c r="B272">
        <v>121</v>
      </c>
      <c r="C272" t="s">
        <v>167</v>
      </c>
      <c r="D272" t="s">
        <v>168</v>
      </c>
      <c r="E272" t="s">
        <v>196</v>
      </c>
      <c r="F272" t="s">
        <v>197</v>
      </c>
      <c r="G272" t="s">
        <v>198</v>
      </c>
      <c r="H272" t="s">
        <v>196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>
      <c r="A273" t="s">
        <v>176</v>
      </c>
      <c r="B273">
        <v>121</v>
      </c>
      <c r="C273" t="s">
        <v>167</v>
      </c>
      <c r="D273" t="s">
        <v>168</v>
      </c>
      <c r="E273" t="s">
        <v>196</v>
      </c>
      <c r="F273" t="s">
        <v>197</v>
      </c>
      <c r="G273" t="s">
        <v>198</v>
      </c>
      <c r="H273" t="s">
        <v>196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>
      <c r="A274" t="s">
        <v>177</v>
      </c>
      <c r="B274">
        <v>121</v>
      </c>
      <c r="C274" t="s">
        <v>167</v>
      </c>
      <c r="D274" t="s">
        <v>168</v>
      </c>
      <c r="E274" t="s">
        <v>196</v>
      </c>
      <c r="F274" t="s">
        <v>197</v>
      </c>
      <c r="G274" t="s">
        <v>198</v>
      </c>
      <c r="H274" t="s">
        <v>196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>
      <c r="A275" t="s">
        <v>178</v>
      </c>
      <c r="B275">
        <v>121</v>
      </c>
      <c r="C275" t="s">
        <v>167</v>
      </c>
      <c r="D275" t="s">
        <v>168</v>
      </c>
      <c r="E275" t="s">
        <v>196</v>
      </c>
      <c r="F275" t="s">
        <v>197</v>
      </c>
      <c r="G275" t="s">
        <v>198</v>
      </c>
      <c r="H275" t="s">
        <v>196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>
      <c r="A276" t="s">
        <v>179</v>
      </c>
      <c r="B276">
        <v>121</v>
      </c>
      <c r="C276" t="s">
        <v>167</v>
      </c>
      <c r="D276" t="s">
        <v>168</v>
      </c>
      <c r="E276" t="s">
        <v>196</v>
      </c>
      <c r="F276" t="s">
        <v>197</v>
      </c>
      <c r="G276" t="s">
        <v>198</v>
      </c>
      <c r="H276" t="s">
        <v>196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>
      <c r="A277" t="s">
        <v>180</v>
      </c>
      <c r="B277">
        <v>121</v>
      </c>
      <c r="C277" t="s">
        <v>167</v>
      </c>
      <c r="D277" t="s">
        <v>168</v>
      </c>
      <c r="E277" t="s">
        <v>196</v>
      </c>
      <c r="F277" t="s">
        <v>197</v>
      </c>
      <c r="G277" t="s">
        <v>198</v>
      </c>
      <c r="H277" t="s">
        <v>196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>
      <c r="A278" t="s">
        <v>181</v>
      </c>
      <c r="B278">
        <v>121</v>
      </c>
      <c r="C278" t="s">
        <v>167</v>
      </c>
      <c r="D278" t="s">
        <v>168</v>
      </c>
      <c r="E278" t="s">
        <v>196</v>
      </c>
      <c r="F278" t="s">
        <v>197</v>
      </c>
      <c r="G278" t="s">
        <v>198</v>
      </c>
      <c r="H278" t="s">
        <v>196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>
      <c r="A279" t="s">
        <v>182</v>
      </c>
      <c r="B279">
        <v>121</v>
      </c>
      <c r="C279" t="s">
        <v>167</v>
      </c>
      <c r="D279" t="s">
        <v>168</v>
      </c>
      <c r="E279" t="s">
        <v>196</v>
      </c>
      <c r="F279" t="s">
        <v>197</v>
      </c>
      <c r="G279" t="s">
        <v>198</v>
      </c>
      <c r="H279" t="s">
        <v>196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>
      <c r="A280" t="s">
        <v>183</v>
      </c>
      <c r="B280">
        <v>121</v>
      </c>
      <c r="C280" t="s">
        <v>167</v>
      </c>
      <c r="D280" t="s">
        <v>168</v>
      </c>
      <c r="E280" t="s">
        <v>196</v>
      </c>
      <c r="F280" t="s">
        <v>197</v>
      </c>
      <c r="G280" t="s">
        <v>198</v>
      </c>
      <c r="H280" t="s">
        <v>196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>
      <c r="A281" t="s">
        <v>184</v>
      </c>
      <c r="B281">
        <v>121</v>
      </c>
      <c r="C281" t="s">
        <v>167</v>
      </c>
      <c r="D281" t="s">
        <v>168</v>
      </c>
      <c r="E281" t="s">
        <v>196</v>
      </c>
      <c r="F281" t="s">
        <v>197</v>
      </c>
      <c r="G281" t="s">
        <v>198</v>
      </c>
      <c r="H281" t="s">
        <v>196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>
      <c r="A282" t="s">
        <v>166</v>
      </c>
      <c r="B282">
        <v>122</v>
      </c>
      <c r="C282" t="s">
        <v>167</v>
      </c>
      <c r="D282" t="s">
        <v>168</v>
      </c>
      <c r="E282" t="s">
        <v>199</v>
      </c>
      <c r="F282" t="s">
        <v>197</v>
      </c>
      <c r="G282" t="s">
        <v>198</v>
      </c>
      <c r="H282" t="s">
        <v>199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>
      <c r="A283" t="s">
        <v>172</v>
      </c>
      <c r="B283">
        <v>122</v>
      </c>
      <c r="C283" t="s">
        <v>167</v>
      </c>
      <c r="D283" t="s">
        <v>168</v>
      </c>
      <c r="E283" t="s">
        <v>199</v>
      </c>
      <c r="F283" t="s">
        <v>197</v>
      </c>
      <c r="G283" t="s">
        <v>198</v>
      </c>
      <c r="H283" t="s">
        <v>199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>
      <c r="A284" t="s">
        <v>173</v>
      </c>
      <c r="B284">
        <v>122</v>
      </c>
      <c r="C284" t="s">
        <v>167</v>
      </c>
      <c r="D284" t="s">
        <v>168</v>
      </c>
      <c r="E284" t="s">
        <v>199</v>
      </c>
      <c r="F284" t="s">
        <v>197</v>
      </c>
      <c r="G284" t="s">
        <v>198</v>
      </c>
      <c r="H284" t="s">
        <v>199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>
      <c r="A285" t="s">
        <v>174</v>
      </c>
      <c r="B285">
        <v>122</v>
      </c>
      <c r="C285" t="s">
        <v>167</v>
      </c>
      <c r="D285" t="s">
        <v>168</v>
      </c>
      <c r="E285" t="s">
        <v>199</v>
      </c>
      <c r="F285" t="s">
        <v>197</v>
      </c>
      <c r="G285" t="s">
        <v>198</v>
      </c>
      <c r="H285" t="s">
        <v>199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>
      <c r="A286" t="s">
        <v>175</v>
      </c>
      <c r="B286">
        <v>122</v>
      </c>
      <c r="C286" t="s">
        <v>167</v>
      </c>
      <c r="D286" t="s">
        <v>168</v>
      </c>
      <c r="E286" t="s">
        <v>199</v>
      </c>
      <c r="F286" t="s">
        <v>197</v>
      </c>
      <c r="G286" t="s">
        <v>198</v>
      </c>
      <c r="H286" t="s">
        <v>199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>
      <c r="A287" t="s">
        <v>176</v>
      </c>
      <c r="B287">
        <v>122</v>
      </c>
      <c r="C287" t="s">
        <v>167</v>
      </c>
      <c r="D287" t="s">
        <v>168</v>
      </c>
      <c r="E287" t="s">
        <v>199</v>
      </c>
      <c r="F287" t="s">
        <v>197</v>
      </c>
      <c r="G287" t="s">
        <v>198</v>
      </c>
      <c r="H287" t="s">
        <v>199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>
      <c r="A288" t="s">
        <v>177</v>
      </c>
      <c r="B288">
        <v>122</v>
      </c>
      <c r="C288" t="s">
        <v>167</v>
      </c>
      <c r="D288" t="s">
        <v>168</v>
      </c>
      <c r="E288" t="s">
        <v>199</v>
      </c>
      <c r="F288" t="s">
        <v>197</v>
      </c>
      <c r="G288" t="s">
        <v>198</v>
      </c>
      <c r="H288" t="s">
        <v>199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>
      <c r="A289" t="s">
        <v>178</v>
      </c>
      <c r="B289">
        <v>122</v>
      </c>
      <c r="C289" t="s">
        <v>167</v>
      </c>
      <c r="D289" t="s">
        <v>168</v>
      </c>
      <c r="E289" t="s">
        <v>199</v>
      </c>
      <c r="F289" t="s">
        <v>197</v>
      </c>
      <c r="G289" t="s">
        <v>198</v>
      </c>
      <c r="H289" t="s">
        <v>199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>
      <c r="A290" t="s">
        <v>179</v>
      </c>
      <c r="B290">
        <v>122</v>
      </c>
      <c r="C290" t="s">
        <v>167</v>
      </c>
      <c r="D290" t="s">
        <v>168</v>
      </c>
      <c r="E290" t="s">
        <v>199</v>
      </c>
      <c r="F290" t="s">
        <v>197</v>
      </c>
      <c r="G290" t="s">
        <v>198</v>
      </c>
      <c r="H290" t="s">
        <v>199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>
      <c r="A291" t="s">
        <v>180</v>
      </c>
      <c r="B291">
        <v>122</v>
      </c>
      <c r="C291" t="s">
        <v>167</v>
      </c>
      <c r="D291" t="s">
        <v>168</v>
      </c>
      <c r="E291" t="s">
        <v>199</v>
      </c>
      <c r="F291" t="s">
        <v>197</v>
      </c>
      <c r="G291" t="s">
        <v>198</v>
      </c>
      <c r="H291" t="s">
        <v>199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>
      <c r="A292" t="s">
        <v>181</v>
      </c>
      <c r="B292">
        <v>122</v>
      </c>
      <c r="C292" t="s">
        <v>167</v>
      </c>
      <c r="D292" t="s">
        <v>168</v>
      </c>
      <c r="E292" t="s">
        <v>199</v>
      </c>
      <c r="F292" t="s">
        <v>197</v>
      </c>
      <c r="G292" t="s">
        <v>198</v>
      </c>
      <c r="H292" t="s">
        <v>199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>
      <c r="A293" t="s">
        <v>182</v>
      </c>
      <c r="B293">
        <v>122</v>
      </c>
      <c r="C293" t="s">
        <v>167</v>
      </c>
      <c r="D293" t="s">
        <v>168</v>
      </c>
      <c r="E293" t="s">
        <v>199</v>
      </c>
      <c r="F293" t="s">
        <v>197</v>
      </c>
      <c r="G293" t="s">
        <v>198</v>
      </c>
      <c r="H293" t="s">
        <v>199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>
      <c r="A294" t="s">
        <v>183</v>
      </c>
      <c r="B294">
        <v>122</v>
      </c>
      <c r="C294" t="s">
        <v>167</v>
      </c>
      <c r="D294" t="s">
        <v>168</v>
      </c>
      <c r="E294" t="s">
        <v>199</v>
      </c>
      <c r="F294" t="s">
        <v>197</v>
      </c>
      <c r="G294" t="s">
        <v>198</v>
      </c>
      <c r="H294" t="s">
        <v>199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>
      <c r="A295" t="s">
        <v>184</v>
      </c>
      <c r="B295">
        <v>122</v>
      </c>
      <c r="C295" t="s">
        <v>167</v>
      </c>
      <c r="D295" t="s">
        <v>168</v>
      </c>
      <c r="E295" t="s">
        <v>199</v>
      </c>
      <c r="F295" t="s">
        <v>197</v>
      </c>
      <c r="G295" t="s">
        <v>198</v>
      </c>
      <c r="H295" t="s">
        <v>199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>
      <c r="A296" t="s">
        <v>166</v>
      </c>
      <c r="B296">
        <v>123</v>
      </c>
      <c r="C296" t="s">
        <v>167</v>
      </c>
      <c r="D296" t="s">
        <v>168</v>
      </c>
      <c r="E296" t="s">
        <v>196</v>
      </c>
      <c r="F296" t="s">
        <v>197</v>
      </c>
      <c r="G296" t="s">
        <v>200</v>
      </c>
      <c r="H296" t="s">
        <v>196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>
      <c r="A297" t="s">
        <v>172</v>
      </c>
      <c r="B297">
        <v>123</v>
      </c>
      <c r="C297" t="s">
        <v>167</v>
      </c>
      <c r="D297" t="s">
        <v>168</v>
      </c>
      <c r="E297" t="s">
        <v>196</v>
      </c>
      <c r="F297" t="s">
        <v>197</v>
      </c>
      <c r="G297" t="s">
        <v>200</v>
      </c>
      <c r="H297" t="s">
        <v>196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>
      <c r="A298" t="s">
        <v>173</v>
      </c>
      <c r="B298">
        <v>123</v>
      </c>
      <c r="C298" t="s">
        <v>167</v>
      </c>
      <c r="D298" t="s">
        <v>168</v>
      </c>
      <c r="E298" t="s">
        <v>196</v>
      </c>
      <c r="F298" t="s">
        <v>197</v>
      </c>
      <c r="G298" t="s">
        <v>200</v>
      </c>
      <c r="H298" t="s">
        <v>196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>
      <c r="A299" t="s">
        <v>174</v>
      </c>
      <c r="B299">
        <v>123</v>
      </c>
      <c r="C299" t="s">
        <v>167</v>
      </c>
      <c r="D299" t="s">
        <v>168</v>
      </c>
      <c r="E299" t="s">
        <v>196</v>
      </c>
      <c r="F299" t="s">
        <v>197</v>
      </c>
      <c r="G299" t="s">
        <v>200</v>
      </c>
      <c r="H299" t="s">
        <v>196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>
      <c r="A300" t="s">
        <v>175</v>
      </c>
      <c r="B300">
        <v>123</v>
      </c>
      <c r="C300" t="s">
        <v>167</v>
      </c>
      <c r="D300" t="s">
        <v>168</v>
      </c>
      <c r="E300" t="s">
        <v>196</v>
      </c>
      <c r="F300" t="s">
        <v>197</v>
      </c>
      <c r="G300" t="s">
        <v>200</v>
      </c>
      <c r="H300" t="s">
        <v>196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>
      <c r="A301" t="s">
        <v>176</v>
      </c>
      <c r="B301">
        <v>123</v>
      </c>
      <c r="C301" t="s">
        <v>167</v>
      </c>
      <c r="D301" t="s">
        <v>168</v>
      </c>
      <c r="E301" t="s">
        <v>196</v>
      </c>
      <c r="F301" t="s">
        <v>197</v>
      </c>
      <c r="G301" t="s">
        <v>200</v>
      </c>
      <c r="H301" t="s">
        <v>196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>
      <c r="A302" t="s">
        <v>177</v>
      </c>
      <c r="B302">
        <v>123</v>
      </c>
      <c r="C302" t="s">
        <v>167</v>
      </c>
      <c r="D302" t="s">
        <v>168</v>
      </c>
      <c r="E302" t="s">
        <v>196</v>
      </c>
      <c r="F302" t="s">
        <v>197</v>
      </c>
      <c r="G302" t="s">
        <v>200</v>
      </c>
      <c r="H302" t="s">
        <v>196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>
      <c r="A303" t="s">
        <v>178</v>
      </c>
      <c r="B303">
        <v>123</v>
      </c>
      <c r="C303" t="s">
        <v>167</v>
      </c>
      <c r="D303" t="s">
        <v>168</v>
      </c>
      <c r="E303" t="s">
        <v>196</v>
      </c>
      <c r="F303" t="s">
        <v>197</v>
      </c>
      <c r="G303" t="s">
        <v>200</v>
      </c>
      <c r="H303" t="s">
        <v>196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>
      <c r="A304" t="s">
        <v>179</v>
      </c>
      <c r="B304">
        <v>123</v>
      </c>
      <c r="C304" t="s">
        <v>167</v>
      </c>
      <c r="D304" t="s">
        <v>168</v>
      </c>
      <c r="E304" t="s">
        <v>196</v>
      </c>
      <c r="F304" t="s">
        <v>197</v>
      </c>
      <c r="G304" t="s">
        <v>200</v>
      </c>
      <c r="H304" t="s">
        <v>196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>
      <c r="A305" t="s">
        <v>180</v>
      </c>
      <c r="B305">
        <v>123</v>
      </c>
      <c r="C305" t="s">
        <v>167</v>
      </c>
      <c r="D305" t="s">
        <v>168</v>
      </c>
      <c r="E305" t="s">
        <v>196</v>
      </c>
      <c r="F305" t="s">
        <v>197</v>
      </c>
      <c r="G305" t="s">
        <v>200</v>
      </c>
      <c r="H305" t="s">
        <v>196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>
      <c r="A306" t="s">
        <v>181</v>
      </c>
      <c r="B306">
        <v>123</v>
      </c>
      <c r="C306" t="s">
        <v>167</v>
      </c>
      <c r="D306" t="s">
        <v>168</v>
      </c>
      <c r="E306" t="s">
        <v>196</v>
      </c>
      <c r="F306" t="s">
        <v>197</v>
      </c>
      <c r="G306" t="s">
        <v>200</v>
      </c>
      <c r="H306" t="s">
        <v>196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>
      <c r="A307" t="s">
        <v>182</v>
      </c>
      <c r="B307">
        <v>123</v>
      </c>
      <c r="C307" t="s">
        <v>167</v>
      </c>
      <c r="D307" t="s">
        <v>168</v>
      </c>
      <c r="E307" t="s">
        <v>196</v>
      </c>
      <c r="F307" t="s">
        <v>197</v>
      </c>
      <c r="G307" t="s">
        <v>200</v>
      </c>
      <c r="H307" t="s">
        <v>196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>
      <c r="A308" t="s">
        <v>183</v>
      </c>
      <c r="B308">
        <v>123</v>
      </c>
      <c r="C308" t="s">
        <v>167</v>
      </c>
      <c r="D308" t="s">
        <v>168</v>
      </c>
      <c r="E308" t="s">
        <v>196</v>
      </c>
      <c r="F308" t="s">
        <v>197</v>
      </c>
      <c r="G308" t="s">
        <v>200</v>
      </c>
      <c r="H308" t="s">
        <v>196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>
      <c r="A309" t="s">
        <v>184</v>
      </c>
      <c r="B309">
        <v>123</v>
      </c>
      <c r="C309" t="s">
        <v>167</v>
      </c>
      <c r="D309" t="s">
        <v>168</v>
      </c>
      <c r="E309" t="s">
        <v>196</v>
      </c>
      <c r="F309" t="s">
        <v>197</v>
      </c>
      <c r="G309" t="s">
        <v>200</v>
      </c>
      <c r="H309" t="s">
        <v>196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>
      <c r="A310" t="s">
        <v>166</v>
      </c>
      <c r="B310">
        <v>124</v>
      </c>
      <c r="C310" t="s">
        <v>167</v>
      </c>
      <c r="D310" t="s">
        <v>168</v>
      </c>
      <c r="E310" t="s">
        <v>196</v>
      </c>
      <c r="F310" t="s">
        <v>201</v>
      </c>
      <c r="G310" t="s">
        <v>198</v>
      </c>
      <c r="H310" t="s">
        <v>196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>
      <c r="A311" t="s">
        <v>172</v>
      </c>
      <c r="B311">
        <v>124</v>
      </c>
      <c r="C311" t="s">
        <v>167</v>
      </c>
      <c r="D311" t="s">
        <v>168</v>
      </c>
      <c r="E311" t="s">
        <v>196</v>
      </c>
      <c r="F311" t="s">
        <v>201</v>
      </c>
      <c r="G311" t="s">
        <v>198</v>
      </c>
      <c r="H311" t="s">
        <v>196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>
      <c r="A312" t="s">
        <v>173</v>
      </c>
      <c r="B312">
        <v>124</v>
      </c>
      <c r="C312" t="s">
        <v>167</v>
      </c>
      <c r="D312" t="s">
        <v>168</v>
      </c>
      <c r="E312" t="s">
        <v>196</v>
      </c>
      <c r="F312" t="s">
        <v>201</v>
      </c>
      <c r="G312" t="s">
        <v>198</v>
      </c>
      <c r="H312" t="s">
        <v>196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>
      <c r="A313" t="s">
        <v>174</v>
      </c>
      <c r="B313">
        <v>124</v>
      </c>
      <c r="C313" t="s">
        <v>167</v>
      </c>
      <c r="D313" t="s">
        <v>168</v>
      </c>
      <c r="E313" t="s">
        <v>196</v>
      </c>
      <c r="F313" t="s">
        <v>201</v>
      </c>
      <c r="G313" t="s">
        <v>198</v>
      </c>
      <c r="H313" t="s">
        <v>196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>
      <c r="A314" t="s">
        <v>175</v>
      </c>
      <c r="B314">
        <v>124</v>
      </c>
      <c r="C314" t="s">
        <v>167</v>
      </c>
      <c r="D314" t="s">
        <v>168</v>
      </c>
      <c r="E314" t="s">
        <v>196</v>
      </c>
      <c r="F314" t="s">
        <v>201</v>
      </c>
      <c r="G314" t="s">
        <v>198</v>
      </c>
      <c r="H314" t="s">
        <v>196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>
      <c r="A315" t="s">
        <v>176</v>
      </c>
      <c r="B315">
        <v>124</v>
      </c>
      <c r="C315" t="s">
        <v>167</v>
      </c>
      <c r="D315" t="s">
        <v>168</v>
      </c>
      <c r="E315" t="s">
        <v>196</v>
      </c>
      <c r="F315" t="s">
        <v>201</v>
      </c>
      <c r="G315" t="s">
        <v>198</v>
      </c>
      <c r="H315" t="s">
        <v>196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>
      <c r="A316" t="s">
        <v>177</v>
      </c>
      <c r="B316">
        <v>124</v>
      </c>
      <c r="C316" t="s">
        <v>167</v>
      </c>
      <c r="D316" t="s">
        <v>168</v>
      </c>
      <c r="E316" t="s">
        <v>196</v>
      </c>
      <c r="F316" t="s">
        <v>201</v>
      </c>
      <c r="G316" t="s">
        <v>198</v>
      </c>
      <c r="H316" t="s">
        <v>196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>
      <c r="A317" t="s">
        <v>178</v>
      </c>
      <c r="B317">
        <v>124</v>
      </c>
      <c r="C317" t="s">
        <v>167</v>
      </c>
      <c r="D317" t="s">
        <v>168</v>
      </c>
      <c r="E317" t="s">
        <v>196</v>
      </c>
      <c r="F317" t="s">
        <v>201</v>
      </c>
      <c r="G317" t="s">
        <v>198</v>
      </c>
      <c r="H317" t="s">
        <v>196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>
      <c r="A318" t="s">
        <v>179</v>
      </c>
      <c r="B318">
        <v>124</v>
      </c>
      <c r="C318" t="s">
        <v>167</v>
      </c>
      <c r="D318" t="s">
        <v>168</v>
      </c>
      <c r="E318" t="s">
        <v>196</v>
      </c>
      <c r="F318" t="s">
        <v>201</v>
      </c>
      <c r="G318" t="s">
        <v>198</v>
      </c>
      <c r="H318" t="s">
        <v>196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>
      <c r="A319" t="s">
        <v>180</v>
      </c>
      <c r="B319">
        <v>124</v>
      </c>
      <c r="C319" t="s">
        <v>167</v>
      </c>
      <c r="D319" t="s">
        <v>168</v>
      </c>
      <c r="E319" t="s">
        <v>196</v>
      </c>
      <c r="F319" t="s">
        <v>201</v>
      </c>
      <c r="G319" t="s">
        <v>198</v>
      </c>
      <c r="H319" t="s">
        <v>196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>
      <c r="A320" t="s">
        <v>181</v>
      </c>
      <c r="B320">
        <v>124</v>
      </c>
      <c r="C320" t="s">
        <v>167</v>
      </c>
      <c r="D320" t="s">
        <v>168</v>
      </c>
      <c r="E320" t="s">
        <v>196</v>
      </c>
      <c r="F320" t="s">
        <v>201</v>
      </c>
      <c r="G320" t="s">
        <v>198</v>
      </c>
      <c r="H320" t="s">
        <v>196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>
      <c r="A321" t="s">
        <v>182</v>
      </c>
      <c r="B321">
        <v>124</v>
      </c>
      <c r="C321" t="s">
        <v>167</v>
      </c>
      <c r="D321" t="s">
        <v>168</v>
      </c>
      <c r="E321" t="s">
        <v>196</v>
      </c>
      <c r="F321" t="s">
        <v>201</v>
      </c>
      <c r="G321" t="s">
        <v>198</v>
      </c>
      <c r="H321" t="s">
        <v>196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>
      <c r="A322" t="s">
        <v>183</v>
      </c>
      <c r="B322">
        <v>124</v>
      </c>
      <c r="C322" t="s">
        <v>167</v>
      </c>
      <c r="D322" t="s">
        <v>168</v>
      </c>
      <c r="E322" t="s">
        <v>196</v>
      </c>
      <c r="F322" t="s">
        <v>201</v>
      </c>
      <c r="G322" t="s">
        <v>198</v>
      </c>
      <c r="H322" t="s">
        <v>196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>
      <c r="A323" t="s">
        <v>184</v>
      </c>
      <c r="B323">
        <v>124</v>
      </c>
      <c r="C323" t="s">
        <v>167</v>
      </c>
      <c r="D323" t="s">
        <v>168</v>
      </c>
      <c r="E323" t="s">
        <v>196</v>
      </c>
      <c r="F323" t="s">
        <v>201</v>
      </c>
      <c r="G323" t="s">
        <v>198</v>
      </c>
      <c r="H323" t="s">
        <v>196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>
      <c r="A324" t="s">
        <v>166</v>
      </c>
      <c r="B324">
        <v>125</v>
      </c>
      <c r="C324" t="s">
        <v>167</v>
      </c>
      <c r="D324" t="s">
        <v>168</v>
      </c>
      <c r="E324" t="s">
        <v>199</v>
      </c>
      <c r="F324" t="s">
        <v>201</v>
      </c>
      <c r="G324" t="s">
        <v>198</v>
      </c>
      <c r="H324" t="s">
        <v>199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>
      <c r="A325" t="s">
        <v>172</v>
      </c>
      <c r="B325">
        <v>125</v>
      </c>
      <c r="C325" t="s">
        <v>167</v>
      </c>
      <c r="D325" t="s">
        <v>168</v>
      </c>
      <c r="E325" t="s">
        <v>199</v>
      </c>
      <c r="F325" t="s">
        <v>201</v>
      </c>
      <c r="G325" t="s">
        <v>198</v>
      </c>
      <c r="H325" t="s">
        <v>199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>
      <c r="A326" t="s">
        <v>173</v>
      </c>
      <c r="B326">
        <v>125</v>
      </c>
      <c r="C326" t="s">
        <v>167</v>
      </c>
      <c r="D326" t="s">
        <v>168</v>
      </c>
      <c r="E326" t="s">
        <v>199</v>
      </c>
      <c r="F326" t="s">
        <v>201</v>
      </c>
      <c r="G326" t="s">
        <v>198</v>
      </c>
      <c r="H326" t="s">
        <v>199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>
      <c r="A327" t="s">
        <v>174</v>
      </c>
      <c r="B327">
        <v>125</v>
      </c>
      <c r="C327" t="s">
        <v>167</v>
      </c>
      <c r="D327" t="s">
        <v>168</v>
      </c>
      <c r="E327" t="s">
        <v>199</v>
      </c>
      <c r="F327" t="s">
        <v>201</v>
      </c>
      <c r="G327" t="s">
        <v>198</v>
      </c>
      <c r="H327" t="s">
        <v>199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>
      <c r="A328" t="s">
        <v>175</v>
      </c>
      <c r="B328">
        <v>125</v>
      </c>
      <c r="C328" t="s">
        <v>167</v>
      </c>
      <c r="D328" t="s">
        <v>168</v>
      </c>
      <c r="E328" t="s">
        <v>199</v>
      </c>
      <c r="F328" t="s">
        <v>201</v>
      </c>
      <c r="G328" t="s">
        <v>198</v>
      </c>
      <c r="H328" t="s">
        <v>199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>
      <c r="A329" t="s">
        <v>176</v>
      </c>
      <c r="B329">
        <v>125</v>
      </c>
      <c r="C329" t="s">
        <v>167</v>
      </c>
      <c r="D329" t="s">
        <v>168</v>
      </c>
      <c r="E329" t="s">
        <v>199</v>
      </c>
      <c r="F329" t="s">
        <v>201</v>
      </c>
      <c r="G329" t="s">
        <v>198</v>
      </c>
      <c r="H329" t="s">
        <v>199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>
      <c r="A330" t="s">
        <v>177</v>
      </c>
      <c r="B330">
        <v>125</v>
      </c>
      <c r="C330" t="s">
        <v>167</v>
      </c>
      <c r="D330" t="s">
        <v>168</v>
      </c>
      <c r="E330" t="s">
        <v>199</v>
      </c>
      <c r="F330" t="s">
        <v>201</v>
      </c>
      <c r="G330" t="s">
        <v>198</v>
      </c>
      <c r="H330" t="s">
        <v>199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>
      <c r="A331" t="s">
        <v>178</v>
      </c>
      <c r="B331">
        <v>125</v>
      </c>
      <c r="C331" t="s">
        <v>167</v>
      </c>
      <c r="D331" t="s">
        <v>168</v>
      </c>
      <c r="E331" t="s">
        <v>199</v>
      </c>
      <c r="F331" t="s">
        <v>201</v>
      </c>
      <c r="G331" t="s">
        <v>198</v>
      </c>
      <c r="H331" t="s">
        <v>199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>
      <c r="A332" t="s">
        <v>179</v>
      </c>
      <c r="B332">
        <v>125</v>
      </c>
      <c r="C332" t="s">
        <v>167</v>
      </c>
      <c r="D332" t="s">
        <v>168</v>
      </c>
      <c r="E332" t="s">
        <v>199</v>
      </c>
      <c r="F332" t="s">
        <v>201</v>
      </c>
      <c r="G332" t="s">
        <v>198</v>
      </c>
      <c r="H332" t="s">
        <v>199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>
      <c r="A333" t="s">
        <v>180</v>
      </c>
      <c r="B333">
        <v>125</v>
      </c>
      <c r="C333" t="s">
        <v>167</v>
      </c>
      <c r="D333" t="s">
        <v>168</v>
      </c>
      <c r="E333" t="s">
        <v>199</v>
      </c>
      <c r="F333" t="s">
        <v>201</v>
      </c>
      <c r="G333" t="s">
        <v>198</v>
      </c>
      <c r="H333" t="s">
        <v>199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>
      <c r="A334" t="s">
        <v>181</v>
      </c>
      <c r="B334">
        <v>125</v>
      </c>
      <c r="C334" t="s">
        <v>167</v>
      </c>
      <c r="D334" t="s">
        <v>168</v>
      </c>
      <c r="E334" t="s">
        <v>199</v>
      </c>
      <c r="F334" t="s">
        <v>201</v>
      </c>
      <c r="G334" t="s">
        <v>198</v>
      </c>
      <c r="H334" t="s">
        <v>199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>
      <c r="A335" t="s">
        <v>182</v>
      </c>
      <c r="B335">
        <v>125</v>
      </c>
      <c r="C335" t="s">
        <v>167</v>
      </c>
      <c r="D335" t="s">
        <v>168</v>
      </c>
      <c r="E335" t="s">
        <v>199</v>
      </c>
      <c r="F335" t="s">
        <v>201</v>
      </c>
      <c r="G335" t="s">
        <v>198</v>
      </c>
      <c r="H335" t="s">
        <v>199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>
      <c r="A336" t="s">
        <v>183</v>
      </c>
      <c r="B336">
        <v>125</v>
      </c>
      <c r="C336" t="s">
        <v>167</v>
      </c>
      <c r="D336" t="s">
        <v>168</v>
      </c>
      <c r="E336" t="s">
        <v>199</v>
      </c>
      <c r="F336" t="s">
        <v>201</v>
      </c>
      <c r="G336" t="s">
        <v>198</v>
      </c>
      <c r="H336" t="s">
        <v>199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>
      <c r="A337" t="s">
        <v>184</v>
      </c>
      <c r="B337">
        <v>125</v>
      </c>
      <c r="C337" t="s">
        <v>167</v>
      </c>
      <c r="D337" t="s">
        <v>168</v>
      </c>
      <c r="E337" t="s">
        <v>199</v>
      </c>
      <c r="F337" t="s">
        <v>201</v>
      </c>
      <c r="G337" t="s">
        <v>198</v>
      </c>
      <c r="H337" t="s">
        <v>199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>
      <c r="A338" t="s">
        <v>166</v>
      </c>
      <c r="B338">
        <v>126</v>
      </c>
      <c r="C338" t="s">
        <v>167</v>
      </c>
      <c r="D338" t="s">
        <v>168</v>
      </c>
      <c r="E338" t="s">
        <v>196</v>
      </c>
      <c r="F338" t="s">
        <v>201</v>
      </c>
      <c r="G338" t="s">
        <v>200</v>
      </c>
      <c r="H338" t="s">
        <v>196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>
      <c r="A339" t="s">
        <v>172</v>
      </c>
      <c r="B339">
        <v>126</v>
      </c>
      <c r="C339" t="s">
        <v>167</v>
      </c>
      <c r="D339" t="s">
        <v>168</v>
      </c>
      <c r="E339" t="s">
        <v>196</v>
      </c>
      <c r="F339" t="s">
        <v>201</v>
      </c>
      <c r="G339" t="s">
        <v>200</v>
      </c>
      <c r="H339" t="s">
        <v>196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>
      <c r="A340" t="s">
        <v>173</v>
      </c>
      <c r="B340">
        <v>126</v>
      </c>
      <c r="C340" t="s">
        <v>167</v>
      </c>
      <c r="D340" t="s">
        <v>168</v>
      </c>
      <c r="E340" t="s">
        <v>196</v>
      </c>
      <c r="F340" t="s">
        <v>201</v>
      </c>
      <c r="G340" t="s">
        <v>200</v>
      </c>
      <c r="H340" t="s">
        <v>196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>
      <c r="A341" t="s">
        <v>174</v>
      </c>
      <c r="B341">
        <v>126</v>
      </c>
      <c r="C341" t="s">
        <v>167</v>
      </c>
      <c r="D341" t="s">
        <v>168</v>
      </c>
      <c r="E341" t="s">
        <v>196</v>
      </c>
      <c r="F341" t="s">
        <v>201</v>
      </c>
      <c r="G341" t="s">
        <v>200</v>
      </c>
      <c r="H341" t="s">
        <v>196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>
      <c r="A342" t="s">
        <v>175</v>
      </c>
      <c r="B342">
        <v>126</v>
      </c>
      <c r="C342" t="s">
        <v>167</v>
      </c>
      <c r="D342" t="s">
        <v>168</v>
      </c>
      <c r="E342" t="s">
        <v>196</v>
      </c>
      <c r="F342" t="s">
        <v>201</v>
      </c>
      <c r="G342" t="s">
        <v>200</v>
      </c>
      <c r="H342" t="s">
        <v>196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>
      <c r="A343" t="s">
        <v>176</v>
      </c>
      <c r="B343">
        <v>126</v>
      </c>
      <c r="C343" t="s">
        <v>167</v>
      </c>
      <c r="D343" t="s">
        <v>168</v>
      </c>
      <c r="E343" t="s">
        <v>196</v>
      </c>
      <c r="F343" t="s">
        <v>201</v>
      </c>
      <c r="G343" t="s">
        <v>200</v>
      </c>
      <c r="H343" t="s">
        <v>196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>
      <c r="A344" t="s">
        <v>177</v>
      </c>
      <c r="B344">
        <v>126</v>
      </c>
      <c r="C344" t="s">
        <v>167</v>
      </c>
      <c r="D344" t="s">
        <v>168</v>
      </c>
      <c r="E344" t="s">
        <v>196</v>
      </c>
      <c r="F344" t="s">
        <v>201</v>
      </c>
      <c r="G344" t="s">
        <v>200</v>
      </c>
      <c r="H344" t="s">
        <v>196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>
      <c r="A345" t="s">
        <v>178</v>
      </c>
      <c r="B345">
        <v>126</v>
      </c>
      <c r="C345" t="s">
        <v>167</v>
      </c>
      <c r="D345" t="s">
        <v>168</v>
      </c>
      <c r="E345" t="s">
        <v>196</v>
      </c>
      <c r="F345" t="s">
        <v>201</v>
      </c>
      <c r="G345" t="s">
        <v>200</v>
      </c>
      <c r="H345" t="s">
        <v>196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>
      <c r="A346" t="s">
        <v>179</v>
      </c>
      <c r="B346">
        <v>126</v>
      </c>
      <c r="C346" t="s">
        <v>167</v>
      </c>
      <c r="D346" t="s">
        <v>168</v>
      </c>
      <c r="E346" t="s">
        <v>196</v>
      </c>
      <c r="F346" t="s">
        <v>201</v>
      </c>
      <c r="G346" t="s">
        <v>200</v>
      </c>
      <c r="H346" t="s">
        <v>196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>
      <c r="A347" t="s">
        <v>180</v>
      </c>
      <c r="B347">
        <v>126</v>
      </c>
      <c r="C347" t="s">
        <v>167</v>
      </c>
      <c r="D347" t="s">
        <v>168</v>
      </c>
      <c r="E347" t="s">
        <v>196</v>
      </c>
      <c r="F347" t="s">
        <v>201</v>
      </c>
      <c r="G347" t="s">
        <v>200</v>
      </c>
      <c r="H347" t="s">
        <v>196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>
      <c r="A348" t="s">
        <v>181</v>
      </c>
      <c r="B348">
        <v>126</v>
      </c>
      <c r="C348" t="s">
        <v>167</v>
      </c>
      <c r="D348" t="s">
        <v>168</v>
      </c>
      <c r="E348" t="s">
        <v>196</v>
      </c>
      <c r="F348" t="s">
        <v>201</v>
      </c>
      <c r="G348" t="s">
        <v>200</v>
      </c>
      <c r="H348" t="s">
        <v>196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>
      <c r="A349" t="s">
        <v>182</v>
      </c>
      <c r="B349">
        <v>126</v>
      </c>
      <c r="C349" t="s">
        <v>167</v>
      </c>
      <c r="D349" t="s">
        <v>168</v>
      </c>
      <c r="E349" t="s">
        <v>196</v>
      </c>
      <c r="F349" t="s">
        <v>201</v>
      </c>
      <c r="G349" t="s">
        <v>200</v>
      </c>
      <c r="H349" t="s">
        <v>196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>
      <c r="A350" t="s">
        <v>183</v>
      </c>
      <c r="B350">
        <v>126</v>
      </c>
      <c r="C350" t="s">
        <v>167</v>
      </c>
      <c r="D350" t="s">
        <v>168</v>
      </c>
      <c r="E350" t="s">
        <v>196</v>
      </c>
      <c r="F350" t="s">
        <v>201</v>
      </c>
      <c r="G350" t="s">
        <v>200</v>
      </c>
      <c r="H350" t="s">
        <v>196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>
      <c r="A351" t="s">
        <v>184</v>
      </c>
      <c r="B351">
        <v>126</v>
      </c>
      <c r="C351" t="s">
        <v>167</v>
      </c>
      <c r="D351" t="s">
        <v>168</v>
      </c>
      <c r="E351" t="s">
        <v>196</v>
      </c>
      <c r="F351" t="s">
        <v>201</v>
      </c>
      <c r="G351" t="s">
        <v>200</v>
      </c>
      <c r="H351" t="s">
        <v>196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>
      <c r="A352" t="s">
        <v>166</v>
      </c>
      <c r="B352">
        <v>127</v>
      </c>
      <c r="C352" t="s">
        <v>167</v>
      </c>
      <c r="D352" t="s">
        <v>168</v>
      </c>
      <c r="E352" t="s">
        <v>202</v>
      </c>
      <c r="F352" t="s">
        <v>186</v>
      </c>
      <c r="G352" t="s">
        <v>203</v>
      </c>
      <c r="H352" t="s">
        <v>202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>
      <c r="A353" t="s">
        <v>172</v>
      </c>
      <c r="B353">
        <v>127</v>
      </c>
      <c r="C353" t="s">
        <v>167</v>
      </c>
      <c r="D353" t="s">
        <v>168</v>
      </c>
      <c r="E353" t="s">
        <v>202</v>
      </c>
      <c r="F353" t="s">
        <v>186</v>
      </c>
      <c r="G353" t="s">
        <v>203</v>
      </c>
      <c r="H353" t="s">
        <v>202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>
      <c r="A354" t="s">
        <v>173</v>
      </c>
      <c r="B354">
        <v>127</v>
      </c>
      <c r="C354" t="s">
        <v>167</v>
      </c>
      <c r="D354" t="s">
        <v>168</v>
      </c>
      <c r="E354" t="s">
        <v>202</v>
      </c>
      <c r="F354" t="s">
        <v>186</v>
      </c>
      <c r="G354" t="s">
        <v>203</v>
      </c>
      <c r="H354" t="s">
        <v>202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>
      <c r="A355" t="s">
        <v>174</v>
      </c>
      <c r="B355">
        <v>127</v>
      </c>
      <c r="C355" t="s">
        <v>167</v>
      </c>
      <c r="D355" t="s">
        <v>168</v>
      </c>
      <c r="E355" t="s">
        <v>202</v>
      </c>
      <c r="F355" t="s">
        <v>186</v>
      </c>
      <c r="G355" t="s">
        <v>203</v>
      </c>
      <c r="H355" t="s">
        <v>202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>
      <c r="A356" t="s">
        <v>175</v>
      </c>
      <c r="B356">
        <v>127</v>
      </c>
      <c r="C356" t="s">
        <v>167</v>
      </c>
      <c r="D356" t="s">
        <v>168</v>
      </c>
      <c r="E356" t="s">
        <v>202</v>
      </c>
      <c r="F356" t="s">
        <v>186</v>
      </c>
      <c r="G356" t="s">
        <v>203</v>
      </c>
      <c r="H356" t="s">
        <v>202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>
      <c r="A357" t="s">
        <v>176</v>
      </c>
      <c r="B357">
        <v>127</v>
      </c>
      <c r="C357" t="s">
        <v>167</v>
      </c>
      <c r="D357" t="s">
        <v>168</v>
      </c>
      <c r="E357" t="s">
        <v>202</v>
      </c>
      <c r="F357" t="s">
        <v>186</v>
      </c>
      <c r="G357" t="s">
        <v>203</v>
      </c>
      <c r="H357" t="s">
        <v>202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>
      <c r="A358" t="s">
        <v>177</v>
      </c>
      <c r="B358">
        <v>127</v>
      </c>
      <c r="C358" t="s">
        <v>167</v>
      </c>
      <c r="D358" t="s">
        <v>168</v>
      </c>
      <c r="E358" t="s">
        <v>202</v>
      </c>
      <c r="F358" t="s">
        <v>186</v>
      </c>
      <c r="G358" t="s">
        <v>203</v>
      </c>
      <c r="H358" t="s">
        <v>202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>
      <c r="A359" t="s">
        <v>178</v>
      </c>
      <c r="B359">
        <v>127</v>
      </c>
      <c r="C359" t="s">
        <v>167</v>
      </c>
      <c r="D359" t="s">
        <v>168</v>
      </c>
      <c r="E359" t="s">
        <v>202</v>
      </c>
      <c r="F359" t="s">
        <v>186</v>
      </c>
      <c r="G359" t="s">
        <v>203</v>
      </c>
      <c r="H359" t="s">
        <v>202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>
      <c r="A360" t="s">
        <v>179</v>
      </c>
      <c r="B360">
        <v>127</v>
      </c>
      <c r="C360" t="s">
        <v>167</v>
      </c>
      <c r="D360" t="s">
        <v>168</v>
      </c>
      <c r="E360" t="s">
        <v>202</v>
      </c>
      <c r="F360" t="s">
        <v>186</v>
      </c>
      <c r="G360" t="s">
        <v>203</v>
      </c>
      <c r="H360" t="s">
        <v>202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>
      <c r="A361" t="s">
        <v>180</v>
      </c>
      <c r="B361">
        <v>127</v>
      </c>
      <c r="C361" t="s">
        <v>167</v>
      </c>
      <c r="D361" t="s">
        <v>168</v>
      </c>
      <c r="E361" t="s">
        <v>202</v>
      </c>
      <c r="F361" t="s">
        <v>186</v>
      </c>
      <c r="G361" t="s">
        <v>203</v>
      </c>
      <c r="H361" t="s">
        <v>202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>
      <c r="A362" t="s">
        <v>181</v>
      </c>
      <c r="B362">
        <v>127</v>
      </c>
      <c r="C362" t="s">
        <v>167</v>
      </c>
      <c r="D362" t="s">
        <v>168</v>
      </c>
      <c r="E362" t="s">
        <v>202</v>
      </c>
      <c r="F362" t="s">
        <v>186</v>
      </c>
      <c r="G362" t="s">
        <v>203</v>
      </c>
      <c r="H362" t="s">
        <v>202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>
      <c r="A363" t="s">
        <v>182</v>
      </c>
      <c r="B363">
        <v>127</v>
      </c>
      <c r="C363" t="s">
        <v>167</v>
      </c>
      <c r="D363" t="s">
        <v>168</v>
      </c>
      <c r="E363" t="s">
        <v>202</v>
      </c>
      <c r="F363" t="s">
        <v>186</v>
      </c>
      <c r="G363" t="s">
        <v>203</v>
      </c>
      <c r="H363" t="s">
        <v>202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>
      <c r="A364" t="s">
        <v>183</v>
      </c>
      <c r="B364">
        <v>127</v>
      </c>
      <c r="C364" t="s">
        <v>167</v>
      </c>
      <c r="D364" t="s">
        <v>168</v>
      </c>
      <c r="E364" t="s">
        <v>202</v>
      </c>
      <c r="F364" t="s">
        <v>186</v>
      </c>
      <c r="G364" t="s">
        <v>203</v>
      </c>
      <c r="H364" t="s">
        <v>202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>
      <c r="A365" t="s">
        <v>184</v>
      </c>
      <c r="B365">
        <v>127</v>
      </c>
      <c r="C365" t="s">
        <v>167</v>
      </c>
      <c r="D365" t="s">
        <v>168</v>
      </c>
      <c r="E365" t="s">
        <v>202</v>
      </c>
      <c r="F365" t="s">
        <v>186</v>
      </c>
      <c r="G365" t="s">
        <v>203</v>
      </c>
      <c r="H365" t="s">
        <v>202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>
      <c r="A366" t="s">
        <v>166</v>
      </c>
      <c r="B366">
        <v>128</v>
      </c>
      <c r="C366" t="s">
        <v>167</v>
      </c>
      <c r="D366" t="s">
        <v>168</v>
      </c>
      <c r="E366" t="s">
        <v>202</v>
      </c>
      <c r="F366" t="s">
        <v>186</v>
      </c>
      <c r="G366" t="s">
        <v>204</v>
      </c>
      <c r="H366" t="s">
        <v>202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>
      <c r="A367" t="s">
        <v>172</v>
      </c>
      <c r="B367">
        <v>128</v>
      </c>
      <c r="C367" t="s">
        <v>167</v>
      </c>
      <c r="D367" t="s">
        <v>168</v>
      </c>
      <c r="E367" t="s">
        <v>202</v>
      </c>
      <c r="F367" t="s">
        <v>186</v>
      </c>
      <c r="G367" t="s">
        <v>204</v>
      </c>
      <c r="H367" t="s">
        <v>202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>
      <c r="A368" t="s">
        <v>173</v>
      </c>
      <c r="B368">
        <v>128</v>
      </c>
      <c r="C368" t="s">
        <v>167</v>
      </c>
      <c r="D368" t="s">
        <v>168</v>
      </c>
      <c r="E368" t="s">
        <v>202</v>
      </c>
      <c r="F368" t="s">
        <v>186</v>
      </c>
      <c r="G368" t="s">
        <v>204</v>
      </c>
      <c r="H368" t="s">
        <v>202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>
      <c r="A369" t="s">
        <v>174</v>
      </c>
      <c r="B369">
        <v>128</v>
      </c>
      <c r="C369" t="s">
        <v>167</v>
      </c>
      <c r="D369" t="s">
        <v>168</v>
      </c>
      <c r="E369" t="s">
        <v>202</v>
      </c>
      <c r="F369" t="s">
        <v>186</v>
      </c>
      <c r="G369" t="s">
        <v>204</v>
      </c>
      <c r="H369" t="s">
        <v>202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>
      <c r="A370" t="s">
        <v>175</v>
      </c>
      <c r="B370">
        <v>128</v>
      </c>
      <c r="C370" t="s">
        <v>167</v>
      </c>
      <c r="D370" t="s">
        <v>168</v>
      </c>
      <c r="E370" t="s">
        <v>202</v>
      </c>
      <c r="F370" t="s">
        <v>186</v>
      </c>
      <c r="G370" t="s">
        <v>204</v>
      </c>
      <c r="H370" t="s">
        <v>202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>
      <c r="A371" t="s">
        <v>176</v>
      </c>
      <c r="B371">
        <v>128</v>
      </c>
      <c r="C371" t="s">
        <v>167</v>
      </c>
      <c r="D371" t="s">
        <v>168</v>
      </c>
      <c r="E371" t="s">
        <v>202</v>
      </c>
      <c r="F371" t="s">
        <v>186</v>
      </c>
      <c r="G371" t="s">
        <v>204</v>
      </c>
      <c r="H371" t="s">
        <v>202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>
      <c r="A372" t="s">
        <v>177</v>
      </c>
      <c r="B372">
        <v>128</v>
      </c>
      <c r="C372" t="s">
        <v>167</v>
      </c>
      <c r="D372" t="s">
        <v>168</v>
      </c>
      <c r="E372" t="s">
        <v>202</v>
      </c>
      <c r="F372" t="s">
        <v>186</v>
      </c>
      <c r="G372" t="s">
        <v>204</v>
      </c>
      <c r="H372" t="s">
        <v>202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>
      <c r="A373" t="s">
        <v>178</v>
      </c>
      <c r="B373">
        <v>128</v>
      </c>
      <c r="C373" t="s">
        <v>167</v>
      </c>
      <c r="D373" t="s">
        <v>168</v>
      </c>
      <c r="E373" t="s">
        <v>202</v>
      </c>
      <c r="F373" t="s">
        <v>186</v>
      </c>
      <c r="G373" t="s">
        <v>204</v>
      </c>
      <c r="H373" t="s">
        <v>202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>
      <c r="A374" t="s">
        <v>179</v>
      </c>
      <c r="B374">
        <v>128</v>
      </c>
      <c r="C374" t="s">
        <v>167</v>
      </c>
      <c r="D374" t="s">
        <v>168</v>
      </c>
      <c r="E374" t="s">
        <v>202</v>
      </c>
      <c r="F374" t="s">
        <v>186</v>
      </c>
      <c r="G374" t="s">
        <v>204</v>
      </c>
      <c r="H374" t="s">
        <v>202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>
      <c r="A375" t="s">
        <v>180</v>
      </c>
      <c r="B375">
        <v>128</v>
      </c>
      <c r="C375" t="s">
        <v>167</v>
      </c>
      <c r="D375" t="s">
        <v>168</v>
      </c>
      <c r="E375" t="s">
        <v>202</v>
      </c>
      <c r="F375" t="s">
        <v>186</v>
      </c>
      <c r="G375" t="s">
        <v>204</v>
      </c>
      <c r="H375" t="s">
        <v>202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>
      <c r="A376" t="s">
        <v>181</v>
      </c>
      <c r="B376">
        <v>128</v>
      </c>
      <c r="C376" t="s">
        <v>167</v>
      </c>
      <c r="D376" t="s">
        <v>168</v>
      </c>
      <c r="E376" t="s">
        <v>202</v>
      </c>
      <c r="F376" t="s">
        <v>186</v>
      </c>
      <c r="G376" t="s">
        <v>204</v>
      </c>
      <c r="H376" t="s">
        <v>202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>
      <c r="A377" t="s">
        <v>182</v>
      </c>
      <c r="B377">
        <v>128</v>
      </c>
      <c r="C377" t="s">
        <v>167</v>
      </c>
      <c r="D377" t="s">
        <v>168</v>
      </c>
      <c r="E377" t="s">
        <v>202</v>
      </c>
      <c r="F377" t="s">
        <v>186</v>
      </c>
      <c r="G377" t="s">
        <v>204</v>
      </c>
      <c r="H377" t="s">
        <v>202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>
      <c r="A378" t="s">
        <v>183</v>
      </c>
      <c r="B378">
        <v>128</v>
      </c>
      <c r="C378" t="s">
        <v>167</v>
      </c>
      <c r="D378" t="s">
        <v>168</v>
      </c>
      <c r="E378" t="s">
        <v>202</v>
      </c>
      <c r="F378" t="s">
        <v>186</v>
      </c>
      <c r="G378" t="s">
        <v>204</v>
      </c>
      <c r="H378" t="s">
        <v>202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>
      <c r="A379" t="s">
        <v>184</v>
      </c>
      <c r="B379">
        <v>128</v>
      </c>
      <c r="C379" t="s">
        <v>167</v>
      </c>
      <c r="D379" t="s">
        <v>168</v>
      </c>
      <c r="E379" t="s">
        <v>202</v>
      </c>
      <c r="F379" t="s">
        <v>186</v>
      </c>
      <c r="G379" t="s">
        <v>204</v>
      </c>
      <c r="H379" t="s">
        <v>202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>
      <c r="A380" t="s">
        <v>166</v>
      </c>
      <c r="B380">
        <v>129</v>
      </c>
      <c r="C380" t="s">
        <v>167</v>
      </c>
      <c r="D380" t="s">
        <v>168</v>
      </c>
      <c r="E380" t="s">
        <v>205</v>
      </c>
      <c r="F380" t="s">
        <v>186</v>
      </c>
      <c r="G380" t="s">
        <v>206</v>
      </c>
      <c r="H380" t="s">
        <v>205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>
      <c r="A381" t="s">
        <v>172</v>
      </c>
      <c r="B381">
        <v>129</v>
      </c>
      <c r="C381" t="s">
        <v>167</v>
      </c>
      <c r="D381" t="s">
        <v>168</v>
      </c>
      <c r="E381" t="s">
        <v>205</v>
      </c>
      <c r="F381" t="s">
        <v>186</v>
      </c>
      <c r="G381" t="s">
        <v>206</v>
      </c>
      <c r="H381" t="s">
        <v>205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>
      <c r="A382" t="s">
        <v>173</v>
      </c>
      <c r="B382">
        <v>129</v>
      </c>
      <c r="C382" t="s">
        <v>167</v>
      </c>
      <c r="D382" t="s">
        <v>168</v>
      </c>
      <c r="E382" t="s">
        <v>205</v>
      </c>
      <c r="F382" t="s">
        <v>186</v>
      </c>
      <c r="G382" t="s">
        <v>206</v>
      </c>
      <c r="H382" t="s">
        <v>205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>
      <c r="A383" t="s">
        <v>174</v>
      </c>
      <c r="B383">
        <v>129</v>
      </c>
      <c r="C383" t="s">
        <v>167</v>
      </c>
      <c r="D383" t="s">
        <v>168</v>
      </c>
      <c r="E383" t="s">
        <v>205</v>
      </c>
      <c r="F383" t="s">
        <v>186</v>
      </c>
      <c r="G383" t="s">
        <v>206</v>
      </c>
      <c r="H383" t="s">
        <v>205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>
      <c r="A384" t="s">
        <v>175</v>
      </c>
      <c r="B384">
        <v>129</v>
      </c>
      <c r="C384" t="s">
        <v>167</v>
      </c>
      <c r="D384" t="s">
        <v>168</v>
      </c>
      <c r="E384" t="s">
        <v>205</v>
      </c>
      <c r="F384" t="s">
        <v>186</v>
      </c>
      <c r="G384" t="s">
        <v>206</v>
      </c>
      <c r="H384" t="s">
        <v>205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>
      <c r="A385" t="s">
        <v>176</v>
      </c>
      <c r="B385">
        <v>129</v>
      </c>
      <c r="C385" t="s">
        <v>167</v>
      </c>
      <c r="D385" t="s">
        <v>168</v>
      </c>
      <c r="E385" t="s">
        <v>205</v>
      </c>
      <c r="F385" t="s">
        <v>186</v>
      </c>
      <c r="G385" t="s">
        <v>206</v>
      </c>
      <c r="H385" t="s">
        <v>205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>
      <c r="A386" t="s">
        <v>177</v>
      </c>
      <c r="B386">
        <v>129</v>
      </c>
      <c r="C386" t="s">
        <v>167</v>
      </c>
      <c r="D386" t="s">
        <v>168</v>
      </c>
      <c r="E386" t="s">
        <v>205</v>
      </c>
      <c r="F386" t="s">
        <v>186</v>
      </c>
      <c r="G386" t="s">
        <v>206</v>
      </c>
      <c r="H386" t="s">
        <v>205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>
      <c r="A387" t="s">
        <v>178</v>
      </c>
      <c r="B387">
        <v>129</v>
      </c>
      <c r="C387" t="s">
        <v>167</v>
      </c>
      <c r="D387" t="s">
        <v>168</v>
      </c>
      <c r="E387" t="s">
        <v>205</v>
      </c>
      <c r="F387" t="s">
        <v>186</v>
      </c>
      <c r="G387" t="s">
        <v>206</v>
      </c>
      <c r="H387" t="s">
        <v>205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>
      <c r="A388" t="s">
        <v>179</v>
      </c>
      <c r="B388">
        <v>129</v>
      </c>
      <c r="C388" t="s">
        <v>167</v>
      </c>
      <c r="D388" t="s">
        <v>168</v>
      </c>
      <c r="E388" t="s">
        <v>205</v>
      </c>
      <c r="F388" t="s">
        <v>186</v>
      </c>
      <c r="G388" t="s">
        <v>206</v>
      </c>
      <c r="H388" t="s">
        <v>205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>
      <c r="A389" t="s">
        <v>180</v>
      </c>
      <c r="B389">
        <v>129</v>
      </c>
      <c r="C389" t="s">
        <v>167</v>
      </c>
      <c r="D389" t="s">
        <v>168</v>
      </c>
      <c r="E389" t="s">
        <v>205</v>
      </c>
      <c r="F389" t="s">
        <v>186</v>
      </c>
      <c r="G389" t="s">
        <v>206</v>
      </c>
      <c r="H389" t="s">
        <v>205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>
      <c r="A390" t="s">
        <v>181</v>
      </c>
      <c r="B390">
        <v>129</v>
      </c>
      <c r="C390" t="s">
        <v>167</v>
      </c>
      <c r="D390" t="s">
        <v>168</v>
      </c>
      <c r="E390" t="s">
        <v>205</v>
      </c>
      <c r="F390" t="s">
        <v>186</v>
      </c>
      <c r="G390" t="s">
        <v>206</v>
      </c>
      <c r="H390" t="s">
        <v>205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>
      <c r="A391" t="s">
        <v>182</v>
      </c>
      <c r="B391">
        <v>129</v>
      </c>
      <c r="C391" t="s">
        <v>167</v>
      </c>
      <c r="D391" t="s">
        <v>168</v>
      </c>
      <c r="E391" t="s">
        <v>205</v>
      </c>
      <c r="F391" t="s">
        <v>186</v>
      </c>
      <c r="G391" t="s">
        <v>206</v>
      </c>
      <c r="H391" t="s">
        <v>205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>
      <c r="A392" t="s">
        <v>183</v>
      </c>
      <c r="B392">
        <v>129</v>
      </c>
      <c r="C392" t="s">
        <v>167</v>
      </c>
      <c r="D392" t="s">
        <v>168</v>
      </c>
      <c r="E392" t="s">
        <v>205</v>
      </c>
      <c r="F392" t="s">
        <v>186</v>
      </c>
      <c r="G392" t="s">
        <v>206</v>
      </c>
      <c r="H392" t="s">
        <v>205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>
      <c r="A393" t="s">
        <v>184</v>
      </c>
      <c r="B393">
        <v>129</v>
      </c>
      <c r="C393" t="s">
        <v>167</v>
      </c>
      <c r="D393" t="s">
        <v>168</v>
      </c>
      <c r="E393" t="s">
        <v>205</v>
      </c>
      <c r="F393" t="s">
        <v>186</v>
      </c>
      <c r="G393" t="s">
        <v>206</v>
      </c>
      <c r="H393" t="s">
        <v>205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>
      <c r="A394" t="s">
        <v>166</v>
      </c>
      <c r="B394">
        <v>130</v>
      </c>
      <c r="C394" t="s">
        <v>167</v>
      </c>
      <c r="D394" t="s">
        <v>168</v>
      </c>
      <c r="E394" t="s">
        <v>205</v>
      </c>
      <c r="F394" t="s">
        <v>122</v>
      </c>
      <c r="G394" t="s">
        <v>206</v>
      </c>
      <c r="H394" t="s">
        <v>205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>
      <c r="A395" t="s">
        <v>172</v>
      </c>
      <c r="B395">
        <v>130</v>
      </c>
      <c r="C395" t="s">
        <v>167</v>
      </c>
      <c r="D395" t="s">
        <v>168</v>
      </c>
      <c r="E395" t="s">
        <v>205</v>
      </c>
      <c r="F395" t="s">
        <v>122</v>
      </c>
      <c r="G395" t="s">
        <v>206</v>
      </c>
      <c r="H395" t="s">
        <v>205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>
      <c r="A396" t="s">
        <v>173</v>
      </c>
      <c r="B396">
        <v>130</v>
      </c>
      <c r="C396" t="s">
        <v>167</v>
      </c>
      <c r="D396" t="s">
        <v>168</v>
      </c>
      <c r="E396" t="s">
        <v>205</v>
      </c>
      <c r="F396" t="s">
        <v>122</v>
      </c>
      <c r="G396" t="s">
        <v>206</v>
      </c>
      <c r="H396" t="s">
        <v>205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>
      <c r="A397" t="s">
        <v>174</v>
      </c>
      <c r="B397">
        <v>130</v>
      </c>
      <c r="C397" t="s">
        <v>167</v>
      </c>
      <c r="D397" t="s">
        <v>168</v>
      </c>
      <c r="E397" t="s">
        <v>205</v>
      </c>
      <c r="F397" t="s">
        <v>122</v>
      </c>
      <c r="G397" t="s">
        <v>206</v>
      </c>
      <c r="H397" t="s">
        <v>205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>
      <c r="A398" t="s">
        <v>175</v>
      </c>
      <c r="B398">
        <v>130</v>
      </c>
      <c r="C398" t="s">
        <v>167</v>
      </c>
      <c r="D398" t="s">
        <v>168</v>
      </c>
      <c r="E398" t="s">
        <v>205</v>
      </c>
      <c r="F398" t="s">
        <v>122</v>
      </c>
      <c r="G398" t="s">
        <v>206</v>
      </c>
      <c r="H398" t="s">
        <v>205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>
      <c r="A399" t="s">
        <v>176</v>
      </c>
      <c r="B399">
        <v>130</v>
      </c>
      <c r="C399" t="s">
        <v>167</v>
      </c>
      <c r="D399" t="s">
        <v>168</v>
      </c>
      <c r="E399" t="s">
        <v>205</v>
      </c>
      <c r="F399" t="s">
        <v>122</v>
      </c>
      <c r="G399" t="s">
        <v>206</v>
      </c>
      <c r="H399" t="s">
        <v>205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>
      <c r="A400" t="s">
        <v>177</v>
      </c>
      <c r="B400">
        <v>130</v>
      </c>
      <c r="C400" t="s">
        <v>167</v>
      </c>
      <c r="D400" t="s">
        <v>168</v>
      </c>
      <c r="E400" t="s">
        <v>205</v>
      </c>
      <c r="F400" t="s">
        <v>122</v>
      </c>
      <c r="G400" t="s">
        <v>206</v>
      </c>
      <c r="H400" t="s">
        <v>205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>
      <c r="A401" t="s">
        <v>178</v>
      </c>
      <c r="B401">
        <v>130</v>
      </c>
      <c r="C401" t="s">
        <v>167</v>
      </c>
      <c r="D401" t="s">
        <v>168</v>
      </c>
      <c r="E401" t="s">
        <v>205</v>
      </c>
      <c r="F401" t="s">
        <v>122</v>
      </c>
      <c r="G401" t="s">
        <v>206</v>
      </c>
      <c r="H401" t="s">
        <v>205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>
      <c r="A402" t="s">
        <v>179</v>
      </c>
      <c r="B402">
        <v>130</v>
      </c>
      <c r="C402" t="s">
        <v>167</v>
      </c>
      <c r="D402" t="s">
        <v>168</v>
      </c>
      <c r="E402" t="s">
        <v>205</v>
      </c>
      <c r="F402" t="s">
        <v>122</v>
      </c>
      <c r="G402" t="s">
        <v>206</v>
      </c>
      <c r="H402" t="s">
        <v>205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>
      <c r="A403" t="s">
        <v>180</v>
      </c>
      <c r="B403">
        <v>130</v>
      </c>
      <c r="C403" t="s">
        <v>167</v>
      </c>
      <c r="D403" t="s">
        <v>168</v>
      </c>
      <c r="E403" t="s">
        <v>205</v>
      </c>
      <c r="F403" t="s">
        <v>122</v>
      </c>
      <c r="G403" t="s">
        <v>206</v>
      </c>
      <c r="H403" t="s">
        <v>205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>
      <c r="A404" t="s">
        <v>181</v>
      </c>
      <c r="B404">
        <v>130</v>
      </c>
      <c r="C404" t="s">
        <v>167</v>
      </c>
      <c r="D404" t="s">
        <v>168</v>
      </c>
      <c r="E404" t="s">
        <v>205</v>
      </c>
      <c r="F404" t="s">
        <v>122</v>
      </c>
      <c r="G404" t="s">
        <v>206</v>
      </c>
      <c r="H404" t="s">
        <v>205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>
      <c r="A405" t="s">
        <v>182</v>
      </c>
      <c r="B405">
        <v>130</v>
      </c>
      <c r="C405" t="s">
        <v>167</v>
      </c>
      <c r="D405" t="s">
        <v>168</v>
      </c>
      <c r="E405" t="s">
        <v>205</v>
      </c>
      <c r="F405" t="s">
        <v>122</v>
      </c>
      <c r="G405" t="s">
        <v>206</v>
      </c>
      <c r="H405" t="s">
        <v>205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>
      <c r="A406" t="s">
        <v>183</v>
      </c>
      <c r="B406">
        <v>130</v>
      </c>
      <c r="C406" t="s">
        <v>167</v>
      </c>
      <c r="D406" t="s">
        <v>168</v>
      </c>
      <c r="E406" t="s">
        <v>205</v>
      </c>
      <c r="F406" t="s">
        <v>122</v>
      </c>
      <c r="G406" t="s">
        <v>206</v>
      </c>
      <c r="H406" t="s">
        <v>205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>
      <c r="A407" t="s">
        <v>184</v>
      </c>
      <c r="B407">
        <v>130</v>
      </c>
      <c r="C407" t="s">
        <v>167</v>
      </c>
      <c r="D407" t="s">
        <v>168</v>
      </c>
      <c r="E407" t="s">
        <v>205</v>
      </c>
      <c r="F407" t="s">
        <v>122</v>
      </c>
      <c r="G407" t="s">
        <v>206</v>
      </c>
      <c r="H407" t="s">
        <v>205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>
      <c r="A408" t="s">
        <v>166</v>
      </c>
      <c r="B408">
        <v>131</v>
      </c>
      <c r="C408" t="s">
        <v>167</v>
      </c>
      <c r="D408" t="s">
        <v>168</v>
      </c>
      <c r="E408" t="s">
        <v>207</v>
      </c>
      <c r="F408" t="s">
        <v>170</v>
      </c>
      <c r="G408" t="s">
        <v>208</v>
      </c>
      <c r="H408" t="s">
        <v>207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>
      <c r="A409" t="s">
        <v>172</v>
      </c>
      <c r="B409">
        <v>131</v>
      </c>
      <c r="C409" t="s">
        <v>167</v>
      </c>
      <c r="D409" t="s">
        <v>168</v>
      </c>
      <c r="E409" t="s">
        <v>207</v>
      </c>
      <c r="F409" t="s">
        <v>170</v>
      </c>
      <c r="G409" t="s">
        <v>208</v>
      </c>
      <c r="H409" t="s">
        <v>207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>
      <c r="A410" t="s">
        <v>173</v>
      </c>
      <c r="B410">
        <v>131</v>
      </c>
      <c r="C410" t="s">
        <v>167</v>
      </c>
      <c r="D410" t="s">
        <v>168</v>
      </c>
      <c r="E410" t="s">
        <v>207</v>
      </c>
      <c r="F410" t="s">
        <v>170</v>
      </c>
      <c r="G410" t="s">
        <v>208</v>
      </c>
      <c r="H410" t="s">
        <v>207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>
      <c r="A411" t="s">
        <v>174</v>
      </c>
      <c r="B411">
        <v>131</v>
      </c>
      <c r="C411" t="s">
        <v>167</v>
      </c>
      <c r="D411" t="s">
        <v>168</v>
      </c>
      <c r="E411" t="s">
        <v>207</v>
      </c>
      <c r="F411" t="s">
        <v>170</v>
      </c>
      <c r="G411" t="s">
        <v>208</v>
      </c>
      <c r="H411" t="s">
        <v>207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>
      <c r="A412" t="s">
        <v>175</v>
      </c>
      <c r="B412">
        <v>131</v>
      </c>
      <c r="C412" t="s">
        <v>167</v>
      </c>
      <c r="D412" t="s">
        <v>168</v>
      </c>
      <c r="E412" t="s">
        <v>207</v>
      </c>
      <c r="F412" t="s">
        <v>170</v>
      </c>
      <c r="G412" t="s">
        <v>208</v>
      </c>
      <c r="H412" t="s">
        <v>207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>
      <c r="A413" t="s">
        <v>176</v>
      </c>
      <c r="B413">
        <v>131</v>
      </c>
      <c r="C413" t="s">
        <v>167</v>
      </c>
      <c r="D413" t="s">
        <v>168</v>
      </c>
      <c r="E413" t="s">
        <v>207</v>
      </c>
      <c r="F413" t="s">
        <v>170</v>
      </c>
      <c r="G413" t="s">
        <v>208</v>
      </c>
      <c r="H413" t="s">
        <v>207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>
      <c r="A414" t="s">
        <v>177</v>
      </c>
      <c r="B414">
        <v>131</v>
      </c>
      <c r="C414" t="s">
        <v>167</v>
      </c>
      <c r="D414" t="s">
        <v>168</v>
      </c>
      <c r="E414" t="s">
        <v>207</v>
      </c>
      <c r="F414" t="s">
        <v>170</v>
      </c>
      <c r="G414" t="s">
        <v>208</v>
      </c>
      <c r="H414" t="s">
        <v>207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>
      <c r="A415" t="s">
        <v>178</v>
      </c>
      <c r="B415">
        <v>131</v>
      </c>
      <c r="C415" t="s">
        <v>167</v>
      </c>
      <c r="D415" t="s">
        <v>168</v>
      </c>
      <c r="E415" t="s">
        <v>207</v>
      </c>
      <c r="F415" t="s">
        <v>170</v>
      </c>
      <c r="G415" t="s">
        <v>208</v>
      </c>
      <c r="H415" t="s">
        <v>207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>
      <c r="A416" t="s">
        <v>179</v>
      </c>
      <c r="B416">
        <v>131</v>
      </c>
      <c r="C416" t="s">
        <v>167</v>
      </c>
      <c r="D416" t="s">
        <v>168</v>
      </c>
      <c r="E416" t="s">
        <v>207</v>
      </c>
      <c r="F416" t="s">
        <v>170</v>
      </c>
      <c r="G416" t="s">
        <v>208</v>
      </c>
      <c r="H416" t="s">
        <v>207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>
      <c r="A417" t="s">
        <v>180</v>
      </c>
      <c r="B417">
        <v>131</v>
      </c>
      <c r="C417" t="s">
        <v>167</v>
      </c>
      <c r="D417" t="s">
        <v>168</v>
      </c>
      <c r="E417" t="s">
        <v>207</v>
      </c>
      <c r="F417" t="s">
        <v>170</v>
      </c>
      <c r="G417" t="s">
        <v>208</v>
      </c>
      <c r="H417" t="s">
        <v>207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>
      <c r="A418" t="s">
        <v>181</v>
      </c>
      <c r="B418">
        <v>131</v>
      </c>
      <c r="C418" t="s">
        <v>167</v>
      </c>
      <c r="D418" t="s">
        <v>168</v>
      </c>
      <c r="E418" t="s">
        <v>207</v>
      </c>
      <c r="F418" t="s">
        <v>170</v>
      </c>
      <c r="G418" t="s">
        <v>208</v>
      </c>
      <c r="H418" t="s">
        <v>207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>
      <c r="A419" t="s">
        <v>182</v>
      </c>
      <c r="B419">
        <v>131</v>
      </c>
      <c r="C419" t="s">
        <v>167</v>
      </c>
      <c r="D419" t="s">
        <v>168</v>
      </c>
      <c r="E419" t="s">
        <v>207</v>
      </c>
      <c r="F419" t="s">
        <v>170</v>
      </c>
      <c r="G419" t="s">
        <v>208</v>
      </c>
      <c r="H419" t="s">
        <v>207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>
      <c r="A420" t="s">
        <v>183</v>
      </c>
      <c r="B420">
        <v>131</v>
      </c>
      <c r="C420" t="s">
        <v>167</v>
      </c>
      <c r="D420" t="s">
        <v>168</v>
      </c>
      <c r="E420" t="s">
        <v>207</v>
      </c>
      <c r="F420" t="s">
        <v>170</v>
      </c>
      <c r="G420" t="s">
        <v>208</v>
      </c>
      <c r="H420" t="s">
        <v>207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>
      <c r="A421" t="s">
        <v>184</v>
      </c>
      <c r="B421">
        <v>131</v>
      </c>
      <c r="C421" t="s">
        <v>167</v>
      </c>
      <c r="D421" t="s">
        <v>168</v>
      </c>
      <c r="E421" t="s">
        <v>207</v>
      </c>
      <c r="F421" t="s">
        <v>170</v>
      </c>
      <c r="G421" t="s">
        <v>208</v>
      </c>
      <c r="H421" t="s">
        <v>207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>
      <c r="A422" t="s">
        <v>166</v>
      </c>
      <c r="B422">
        <v>132</v>
      </c>
      <c r="C422" t="s">
        <v>167</v>
      </c>
      <c r="D422" t="s">
        <v>168</v>
      </c>
      <c r="E422" t="s">
        <v>209</v>
      </c>
      <c r="F422" t="s">
        <v>170</v>
      </c>
      <c r="G422" t="s">
        <v>208</v>
      </c>
      <c r="H422" t="s">
        <v>209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>
      <c r="A423" t="s">
        <v>172</v>
      </c>
      <c r="B423">
        <v>132</v>
      </c>
      <c r="C423" t="s">
        <v>167</v>
      </c>
      <c r="D423" t="s">
        <v>168</v>
      </c>
      <c r="E423" t="s">
        <v>209</v>
      </c>
      <c r="F423" t="s">
        <v>170</v>
      </c>
      <c r="G423" t="s">
        <v>208</v>
      </c>
      <c r="H423" t="s">
        <v>209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>
      <c r="A424" t="s">
        <v>173</v>
      </c>
      <c r="B424">
        <v>132</v>
      </c>
      <c r="C424" t="s">
        <v>167</v>
      </c>
      <c r="D424" t="s">
        <v>168</v>
      </c>
      <c r="E424" t="s">
        <v>209</v>
      </c>
      <c r="F424" t="s">
        <v>170</v>
      </c>
      <c r="G424" t="s">
        <v>208</v>
      </c>
      <c r="H424" t="s">
        <v>209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>
      <c r="A425" t="s">
        <v>174</v>
      </c>
      <c r="B425">
        <v>132</v>
      </c>
      <c r="C425" t="s">
        <v>167</v>
      </c>
      <c r="D425" t="s">
        <v>168</v>
      </c>
      <c r="E425" t="s">
        <v>209</v>
      </c>
      <c r="F425" t="s">
        <v>170</v>
      </c>
      <c r="G425" t="s">
        <v>208</v>
      </c>
      <c r="H425" t="s">
        <v>209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>
      <c r="A426" t="s">
        <v>175</v>
      </c>
      <c r="B426">
        <v>132</v>
      </c>
      <c r="C426" t="s">
        <v>167</v>
      </c>
      <c r="D426" t="s">
        <v>168</v>
      </c>
      <c r="E426" t="s">
        <v>209</v>
      </c>
      <c r="F426" t="s">
        <v>170</v>
      </c>
      <c r="G426" t="s">
        <v>208</v>
      </c>
      <c r="H426" t="s">
        <v>209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>
      <c r="A427" t="s">
        <v>176</v>
      </c>
      <c r="B427">
        <v>132</v>
      </c>
      <c r="C427" t="s">
        <v>167</v>
      </c>
      <c r="D427" t="s">
        <v>168</v>
      </c>
      <c r="E427" t="s">
        <v>209</v>
      </c>
      <c r="F427" t="s">
        <v>170</v>
      </c>
      <c r="G427" t="s">
        <v>208</v>
      </c>
      <c r="H427" t="s">
        <v>209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>
      <c r="A428" t="s">
        <v>177</v>
      </c>
      <c r="B428">
        <v>132</v>
      </c>
      <c r="C428" t="s">
        <v>167</v>
      </c>
      <c r="D428" t="s">
        <v>168</v>
      </c>
      <c r="E428" t="s">
        <v>209</v>
      </c>
      <c r="F428" t="s">
        <v>170</v>
      </c>
      <c r="G428" t="s">
        <v>208</v>
      </c>
      <c r="H428" t="s">
        <v>209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>
      <c r="A429" t="s">
        <v>178</v>
      </c>
      <c r="B429">
        <v>132</v>
      </c>
      <c r="C429" t="s">
        <v>167</v>
      </c>
      <c r="D429" t="s">
        <v>168</v>
      </c>
      <c r="E429" t="s">
        <v>209</v>
      </c>
      <c r="F429" t="s">
        <v>170</v>
      </c>
      <c r="G429" t="s">
        <v>208</v>
      </c>
      <c r="H429" t="s">
        <v>209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>
      <c r="A430" t="s">
        <v>179</v>
      </c>
      <c r="B430">
        <v>132</v>
      </c>
      <c r="C430" t="s">
        <v>167</v>
      </c>
      <c r="D430" t="s">
        <v>168</v>
      </c>
      <c r="E430" t="s">
        <v>209</v>
      </c>
      <c r="F430" t="s">
        <v>170</v>
      </c>
      <c r="G430" t="s">
        <v>208</v>
      </c>
      <c r="H430" t="s">
        <v>209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>
      <c r="A431" t="s">
        <v>180</v>
      </c>
      <c r="B431">
        <v>132</v>
      </c>
      <c r="C431" t="s">
        <v>167</v>
      </c>
      <c r="D431" t="s">
        <v>168</v>
      </c>
      <c r="E431" t="s">
        <v>209</v>
      </c>
      <c r="F431" t="s">
        <v>170</v>
      </c>
      <c r="G431" t="s">
        <v>208</v>
      </c>
      <c r="H431" t="s">
        <v>209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>
      <c r="A432" t="s">
        <v>181</v>
      </c>
      <c r="B432">
        <v>132</v>
      </c>
      <c r="C432" t="s">
        <v>167</v>
      </c>
      <c r="D432" t="s">
        <v>168</v>
      </c>
      <c r="E432" t="s">
        <v>209</v>
      </c>
      <c r="F432" t="s">
        <v>170</v>
      </c>
      <c r="G432" t="s">
        <v>208</v>
      </c>
      <c r="H432" t="s">
        <v>209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>
      <c r="A433" t="s">
        <v>182</v>
      </c>
      <c r="B433">
        <v>132</v>
      </c>
      <c r="C433" t="s">
        <v>167</v>
      </c>
      <c r="D433" t="s">
        <v>168</v>
      </c>
      <c r="E433" t="s">
        <v>209</v>
      </c>
      <c r="F433" t="s">
        <v>170</v>
      </c>
      <c r="G433" t="s">
        <v>208</v>
      </c>
      <c r="H433" t="s">
        <v>209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>
      <c r="A434" t="s">
        <v>183</v>
      </c>
      <c r="B434">
        <v>132</v>
      </c>
      <c r="C434" t="s">
        <v>167</v>
      </c>
      <c r="D434" t="s">
        <v>168</v>
      </c>
      <c r="E434" t="s">
        <v>209</v>
      </c>
      <c r="F434" t="s">
        <v>170</v>
      </c>
      <c r="G434" t="s">
        <v>208</v>
      </c>
      <c r="H434" t="s">
        <v>209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>
      <c r="A435" t="s">
        <v>184</v>
      </c>
      <c r="B435">
        <v>132</v>
      </c>
      <c r="C435" t="s">
        <v>167</v>
      </c>
      <c r="D435" t="s">
        <v>168</v>
      </c>
      <c r="E435" t="s">
        <v>209</v>
      </c>
      <c r="F435" t="s">
        <v>170</v>
      </c>
      <c r="G435" t="s">
        <v>208</v>
      </c>
      <c r="H435" t="s">
        <v>209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>
      <c r="A436" t="s">
        <v>166</v>
      </c>
      <c r="B436">
        <v>133</v>
      </c>
      <c r="C436" t="s">
        <v>167</v>
      </c>
      <c r="D436" t="s">
        <v>168</v>
      </c>
      <c r="E436" t="s">
        <v>210</v>
      </c>
      <c r="F436" t="s">
        <v>170</v>
      </c>
      <c r="G436" t="s">
        <v>208</v>
      </c>
      <c r="H436" t="s">
        <v>210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>
      <c r="A437" t="s">
        <v>172</v>
      </c>
      <c r="B437">
        <v>133</v>
      </c>
      <c r="C437" t="s">
        <v>167</v>
      </c>
      <c r="D437" t="s">
        <v>168</v>
      </c>
      <c r="E437" t="s">
        <v>210</v>
      </c>
      <c r="F437" t="s">
        <v>170</v>
      </c>
      <c r="G437" t="s">
        <v>208</v>
      </c>
      <c r="H437" t="s">
        <v>210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>
      <c r="A438" t="s">
        <v>173</v>
      </c>
      <c r="B438">
        <v>133</v>
      </c>
      <c r="C438" t="s">
        <v>167</v>
      </c>
      <c r="D438" t="s">
        <v>168</v>
      </c>
      <c r="E438" t="s">
        <v>210</v>
      </c>
      <c r="F438" t="s">
        <v>170</v>
      </c>
      <c r="G438" t="s">
        <v>208</v>
      </c>
      <c r="H438" t="s">
        <v>210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>
      <c r="A439" t="s">
        <v>174</v>
      </c>
      <c r="B439">
        <v>133</v>
      </c>
      <c r="C439" t="s">
        <v>167</v>
      </c>
      <c r="D439" t="s">
        <v>168</v>
      </c>
      <c r="E439" t="s">
        <v>210</v>
      </c>
      <c r="F439" t="s">
        <v>170</v>
      </c>
      <c r="G439" t="s">
        <v>208</v>
      </c>
      <c r="H439" t="s">
        <v>210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>
      <c r="A440" t="s">
        <v>175</v>
      </c>
      <c r="B440">
        <v>133</v>
      </c>
      <c r="C440" t="s">
        <v>167</v>
      </c>
      <c r="D440" t="s">
        <v>168</v>
      </c>
      <c r="E440" t="s">
        <v>210</v>
      </c>
      <c r="F440" t="s">
        <v>170</v>
      </c>
      <c r="G440" t="s">
        <v>208</v>
      </c>
      <c r="H440" t="s">
        <v>210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>
      <c r="A441" t="s">
        <v>176</v>
      </c>
      <c r="B441">
        <v>133</v>
      </c>
      <c r="C441" t="s">
        <v>167</v>
      </c>
      <c r="D441" t="s">
        <v>168</v>
      </c>
      <c r="E441" t="s">
        <v>210</v>
      </c>
      <c r="F441" t="s">
        <v>170</v>
      </c>
      <c r="G441" t="s">
        <v>208</v>
      </c>
      <c r="H441" t="s">
        <v>210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>
      <c r="A442" t="s">
        <v>177</v>
      </c>
      <c r="B442">
        <v>133</v>
      </c>
      <c r="C442" t="s">
        <v>167</v>
      </c>
      <c r="D442" t="s">
        <v>168</v>
      </c>
      <c r="E442" t="s">
        <v>210</v>
      </c>
      <c r="F442" t="s">
        <v>170</v>
      </c>
      <c r="G442" t="s">
        <v>208</v>
      </c>
      <c r="H442" t="s">
        <v>210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>
      <c r="A443" t="s">
        <v>178</v>
      </c>
      <c r="B443">
        <v>133</v>
      </c>
      <c r="C443" t="s">
        <v>167</v>
      </c>
      <c r="D443" t="s">
        <v>168</v>
      </c>
      <c r="E443" t="s">
        <v>210</v>
      </c>
      <c r="F443" t="s">
        <v>170</v>
      </c>
      <c r="G443" t="s">
        <v>208</v>
      </c>
      <c r="H443" t="s">
        <v>210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>
      <c r="A444" t="s">
        <v>179</v>
      </c>
      <c r="B444">
        <v>133</v>
      </c>
      <c r="C444" t="s">
        <v>167</v>
      </c>
      <c r="D444" t="s">
        <v>168</v>
      </c>
      <c r="E444" t="s">
        <v>210</v>
      </c>
      <c r="F444" t="s">
        <v>170</v>
      </c>
      <c r="G444" t="s">
        <v>208</v>
      </c>
      <c r="H444" t="s">
        <v>210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>
      <c r="A445" t="s">
        <v>180</v>
      </c>
      <c r="B445">
        <v>133</v>
      </c>
      <c r="C445" t="s">
        <v>167</v>
      </c>
      <c r="D445" t="s">
        <v>168</v>
      </c>
      <c r="E445" t="s">
        <v>210</v>
      </c>
      <c r="F445" t="s">
        <v>170</v>
      </c>
      <c r="G445" t="s">
        <v>208</v>
      </c>
      <c r="H445" t="s">
        <v>210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>
      <c r="A446" t="s">
        <v>181</v>
      </c>
      <c r="B446">
        <v>133</v>
      </c>
      <c r="C446" t="s">
        <v>167</v>
      </c>
      <c r="D446" t="s">
        <v>168</v>
      </c>
      <c r="E446" t="s">
        <v>210</v>
      </c>
      <c r="F446" t="s">
        <v>170</v>
      </c>
      <c r="G446" t="s">
        <v>208</v>
      </c>
      <c r="H446" t="s">
        <v>210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>
      <c r="A447" t="s">
        <v>182</v>
      </c>
      <c r="B447">
        <v>133</v>
      </c>
      <c r="C447" t="s">
        <v>167</v>
      </c>
      <c r="D447" t="s">
        <v>168</v>
      </c>
      <c r="E447" t="s">
        <v>210</v>
      </c>
      <c r="F447" t="s">
        <v>170</v>
      </c>
      <c r="G447" t="s">
        <v>208</v>
      </c>
      <c r="H447" t="s">
        <v>210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>
      <c r="A448" t="s">
        <v>183</v>
      </c>
      <c r="B448">
        <v>133</v>
      </c>
      <c r="C448" t="s">
        <v>167</v>
      </c>
      <c r="D448" t="s">
        <v>168</v>
      </c>
      <c r="E448" t="s">
        <v>210</v>
      </c>
      <c r="F448" t="s">
        <v>170</v>
      </c>
      <c r="G448" t="s">
        <v>208</v>
      </c>
      <c r="H448" t="s">
        <v>210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>
      <c r="A449" t="s">
        <v>184</v>
      </c>
      <c r="B449">
        <v>133</v>
      </c>
      <c r="C449" t="s">
        <v>167</v>
      </c>
      <c r="D449" t="s">
        <v>168</v>
      </c>
      <c r="E449" t="s">
        <v>210</v>
      </c>
      <c r="F449" t="s">
        <v>170</v>
      </c>
      <c r="G449" t="s">
        <v>208</v>
      </c>
      <c r="H449" t="s">
        <v>210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>
      <c r="A450" t="s">
        <v>166</v>
      </c>
      <c r="B450">
        <v>134</v>
      </c>
      <c r="C450" t="s">
        <v>167</v>
      </c>
      <c r="D450" t="s">
        <v>168</v>
      </c>
      <c r="E450" t="s">
        <v>211</v>
      </c>
      <c r="F450" t="s">
        <v>170</v>
      </c>
      <c r="G450" t="s">
        <v>208</v>
      </c>
      <c r="H450" t="s">
        <v>211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>
      <c r="A451" t="s">
        <v>172</v>
      </c>
      <c r="B451">
        <v>134</v>
      </c>
      <c r="C451" t="s">
        <v>167</v>
      </c>
      <c r="D451" t="s">
        <v>168</v>
      </c>
      <c r="E451" t="s">
        <v>211</v>
      </c>
      <c r="F451" t="s">
        <v>170</v>
      </c>
      <c r="G451" t="s">
        <v>208</v>
      </c>
      <c r="H451" t="s">
        <v>211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>
      <c r="A452" t="s">
        <v>173</v>
      </c>
      <c r="B452">
        <v>134</v>
      </c>
      <c r="C452" t="s">
        <v>167</v>
      </c>
      <c r="D452" t="s">
        <v>168</v>
      </c>
      <c r="E452" t="s">
        <v>211</v>
      </c>
      <c r="F452" t="s">
        <v>170</v>
      </c>
      <c r="G452" t="s">
        <v>208</v>
      </c>
      <c r="H452" t="s">
        <v>211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>
      <c r="A453" t="s">
        <v>174</v>
      </c>
      <c r="B453">
        <v>134</v>
      </c>
      <c r="C453" t="s">
        <v>167</v>
      </c>
      <c r="D453" t="s">
        <v>168</v>
      </c>
      <c r="E453" t="s">
        <v>211</v>
      </c>
      <c r="F453" t="s">
        <v>170</v>
      </c>
      <c r="G453" t="s">
        <v>208</v>
      </c>
      <c r="H453" t="s">
        <v>211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>
      <c r="A454" t="s">
        <v>175</v>
      </c>
      <c r="B454">
        <v>134</v>
      </c>
      <c r="C454" t="s">
        <v>167</v>
      </c>
      <c r="D454" t="s">
        <v>168</v>
      </c>
      <c r="E454" t="s">
        <v>211</v>
      </c>
      <c r="F454" t="s">
        <v>170</v>
      </c>
      <c r="G454" t="s">
        <v>208</v>
      </c>
      <c r="H454" t="s">
        <v>211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>
      <c r="A455" t="s">
        <v>176</v>
      </c>
      <c r="B455">
        <v>134</v>
      </c>
      <c r="C455" t="s">
        <v>167</v>
      </c>
      <c r="D455" t="s">
        <v>168</v>
      </c>
      <c r="E455" t="s">
        <v>211</v>
      </c>
      <c r="F455" t="s">
        <v>170</v>
      </c>
      <c r="G455" t="s">
        <v>208</v>
      </c>
      <c r="H455" t="s">
        <v>211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>
      <c r="A456" t="s">
        <v>177</v>
      </c>
      <c r="B456">
        <v>134</v>
      </c>
      <c r="C456" t="s">
        <v>167</v>
      </c>
      <c r="D456" t="s">
        <v>168</v>
      </c>
      <c r="E456" t="s">
        <v>211</v>
      </c>
      <c r="F456" t="s">
        <v>170</v>
      </c>
      <c r="G456" t="s">
        <v>208</v>
      </c>
      <c r="H456" t="s">
        <v>211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>
      <c r="A457" t="s">
        <v>178</v>
      </c>
      <c r="B457">
        <v>134</v>
      </c>
      <c r="C457" t="s">
        <v>167</v>
      </c>
      <c r="D457" t="s">
        <v>168</v>
      </c>
      <c r="E457" t="s">
        <v>211</v>
      </c>
      <c r="F457" t="s">
        <v>170</v>
      </c>
      <c r="G457" t="s">
        <v>208</v>
      </c>
      <c r="H457" t="s">
        <v>211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>
      <c r="A458" t="s">
        <v>179</v>
      </c>
      <c r="B458">
        <v>134</v>
      </c>
      <c r="C458" t="s">
        <v>167</v>
      </c>
      <c r="D458" t="s">
        <v>168</v>
      </c>
      <c r="E458" t="s">
        <v>211</v>
      </c>
      <c r="F458" t="s">
        <v>170</v>
      </c>
      <c r="G458" t="s">
        <v>208</v>
      </c>
      <c r="H458" t="s">
        <v>211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>
      <c r="A459" t="s">
        <v>180</v>
      </c>
      <c r="B459">
        <v>134</v>
      </c>
      <c r="C459" t="s">
        <v>167</v>
      </c>
      <c r="D459" t="s">
        <v>168</v>
      </c>
      <c r="E459" t="s">
        <v>211</v>
      </c>
      <c r="F459" t="s">
        <v>170</v>
      </c>
      <c r="G459" t="s">
        <v>208</v>
      </c>
      <c r="H459" t="s">
        <v>211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>
      <c r="A460" t="s">
        <v>181</v>
      </c>
      <c r="B460">
        <v>134</v>
      </c>
      <c r="C460" t="s">
        <v>167</v>
      </c>
      <c r="D460" t="s">
        <v>168</v>
      </c>
      <c r="E460" t="s">
        <v>211</v>
      </c>
      <c r="F460" t="s">
        <v>170</v>
      </c>
      <c r="G460" t="s">
        <v>208</v>
      </c>
      <c r="H460" t="s">
        <v>211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>
      <c r="A461" t="s">
        <v>182</v>
      </c>
      <c r="B461">
        <v>134</v>
      </c>
      <c r="C461" t="s">
        <v>167</v>
      </c>
      <c r="D461" t="s">
        <v>168</v>
      </c>
      <c r="E461" t="s">
        <v>211</v>
      </c>
      <c r="F461" t="s">
        <v>170</v>
      </c>
      <c r="G461" t="s">
        <v>208</v>
      </c>
      <c r="H461" t="s">
        <v>211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>
      <c r="A462" t="s">
        <v>183</v>
      </c>
      <c r="B462">
        <v>134</v>
      </c>
      <c r="C462" t="s">
        <v>167</v>
      </c>
      <c r="D462" t="s">
        <v>168</v>
      </c>
      <c r="E462" t="s">
        <v>211</v>
      </c>
      <c r="F462" t="s">
        <v>170</v>
      </c>
      <c r="G462" t="s">
        <v>208</v>
      </c>
      <c r="H462" t="s">
        <v>211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>
      <c r="A463" t="s">
        <v>184</v>
      </c>
      <c r="B463">
        <v>134</v>
      </c>
      <c r="C463" t="s">
        <v>167</v>
      </c>
      <c r="D463" t="s">
        <v>168</v>
      </c>
      <c r="E463" t="s">
        <v>211</v>
      </c>
      <c r="F463" t="s">
        <v>170</v>
      </c>
      <c r="G463" t="s">
        <v>208</v>
      </c>
      <c r="H463" t="s">
        <v>211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>
      <c r="A464" t="s">
        <v>166</v>
      </c>
      <c r="B464">
        <v>135</v>
      </c>
      <c r="C464" t="s">
        <v>167</v>
      </c>
      <c r="D464" t="s">
        <v>168</v>
      </c>
      <c r="E464" t="s">
        <v>212</v>
      </c>
      <c r="F464" t="s">
        <v>186</v>
      </c>
      <c r="G464" t="s">
        <v>208</v>
      </c>
      <c r="H464" t="s">
        <v>212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>
      <c r="A465" t="s">
        <v>172</v>
      </c>
      <c r="B465">
        <v>135</v>
      </c>
      <c r="C465" t="s">
        <v>167</v>
      </c>
      <c r="D465" t="s">
        <v>168</v>
      </c>
      <c r="E465" t="s">
        <v>212</v>
      </c>
      <c r="F465" t="s">
        <v>186</v>
      </c>
      <c r="G465" t="s">
        <v>208</v>
      </c>
      <c r="H465" t="s">
        <v>212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>
      <c r="A466" t="s">
        <v>173</v>
      </c>
      <c r="B466">
        <v>135</v>
      </c>
      <c r="C466" t="s">
        <v>167</v>
      </c>
      <c r="D466" t="s">
        <v>168</v>
      </c>
      <c r="E466" t="s">
        <v>212</v>
      </c>
      <c r="F466" t="s">
        <v>186</v>
      </c>
      <c r="G466" t="s">
        <v>208</v>
      </c>
      <c r="H466" t="s">
        <v>212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>
      <c r="A467" t="s">
        <v>174</v>
      </c>
      <c r="B467">
        <v>135</v>
      </c>
      <c r="C467" t="s">
        <v>167</v>
      </c>
      <c r="D467" t="s">
        <v>168</v>
      </c>
      <c r="E467" t="s">
        <v>212</v>
      </c>
      <c r="F467" t="s">
        <v>186</v>
      </c>
      <c r="G467" t="s">
        <v>208</v>
      </c>
      <c r="H467" t="s">
        <v>212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>
      <c r="A468" t="s">
        <v>175</v>
      </c>
      <c r="B468">
        <v>135</v>
      </c>
      <c r="C468" t="s">
        <v>167</v>
      </c>
      <c r="D468" t="s">
        <v>168</v>
      </c>
      <c r="E468" t="s">
        <v>212</v>
      </c>
      <c r="F468" t="s">
        <v>186</v>
      </c>
      <c r="G468" t="s">
        <v>208</v>
      </c>
      <c r="H468" t="s">
        <v>212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>
      <c r="A469" t="s">
        <v>176</v>
      </c>
      <c r="B469">
        <v>135</v>
      </c>
      <c r="C469" t="s">
        <v>167</v>
      </c>
      <c r="D469" t="s">
        <v>168</v>
      </c>
      <c r="E469" t="s">
        <v>212</v>
      </c>
      <c r="F469" t="s">
        <v>186</v>
      </c>
      <c r="G469" t="s">
        <v>208</v>
      </c>
      <c r="H469" t="s">
        <v>212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>
      <c r="A470" t="s">
        <v>177</v>
      </c>
      <c r="B470">
        <v>135</v>
      </c>
      <c r="C470" t="s">
        <v>167</v>
      </c>
      <c r="D470" t="s">
        <v>168</v>
      </c>
      <c r="E470" t="s">
        <v>212</v>
      </c>
      <c r="F470" t="s">
        <v>186</v>
      </c>
      <c r="G470" t="s">
        <v>208</v>
      </c>
      <c r="H470" t="s">
        <v>212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>
      <c r="A471" t="s">
        <v>178</v>
      </c>
      <c r="B471">
        <v>135</v>
      </c>
      <c r="C471" t="s">
        <v>167</v>
      </c>
      <c r="D471" t="s">
        <v>168</v>
      </c>
      <c r="E471" t="s">
        <v>212</v>
      </c>
      <c r="F471" t="s">
        <v>186</v>
      </c>
      <c r="G471" t="s">
        <v>208</v>
      </c>
      <c r="H471" t="s">
        <v>212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>
      <c r="A472" t="s">
        <v>179</v>
      </c>
      <c r="B472">
        <v>135</v>
      </c>
      <c r="C472" t="s">
        <v>167</v>
      </c>
      <c r="D472" t="s">
        <v>168</v>
      </c>
      <c r="E472" t="s">
        <v>212</v>
      </c>
      <c r="F472" t="s">
        <v>186</v>
      </c>
      <c r="G472" t="s">
        <v>208</v>
      </c>
      <c r="H472" t="s">
        <v>212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>
      <c r="A473" t="s">
        <v>180</v>
      </c>
      <c r="B473">
        <v>135</v>
      </c>
      <c r="C473" t="s">
        <v>167</v>
      </c>
      <c r="D473" t="s">
        <v>168</v>
      </c>
      <c r="E473" t="s">
        <v>212</v>
      </c>
      <c r="F473" t="s">
        <v>186</v>
      </c>
      <c r="G473" t="s">
        <v>208</v>
      </c>
      <c r="H473" t="s">
        <v>212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>
      <c r="A474" t="s">
        <v>181</v>
      </c>
      <c r="B474">
        <v>135</v>
      </c>
      <c r="C474" t="s">
        <v>167</v>
      </c>
      <c r="D474" t="s">
        <v>168</v>
      </c>
      <c r="E474" t="s">
        <v>212</v>
      </c>
      <c r="F474" t="s">
        <v>186</v>
      </c>
      <c r="G474" t="s">
        <v>208</v>
      </c>
      <c r="H474" t="s">
        <v>212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>
      <c r="A475" t="s">
        <v>182</v>
      </c>
      <c r="B475">
        <v>135</v>
      </c>
      <c r="C475" t="s">
        <v>167</v>
      </c>
      <c r="D475" t="s">
        <v>168</v>
      </c>
      <c r="E475" t="s">
        <v>212</v>
      </c>
      <c r="F475" t="s">
        <v>186</v>
      </c>
      <c r="G475" t="s">
        <v>208</v>
      </c>
      <c r="H475" t="s">
        <v>212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>
      <c r="A476" t="s">
        <v>183</v>
      </c>
      <c r="B476">
        <v>135</v>
      </c>
      <c r="C476" t="s">
        <v>167</v>
      </c>
      <c r="D476" t="s">
        <v>168</v>
      </c>
      <c r="E476" t="s">
        <v>212</v>
      </c>
      <c r="F476" t="s">
        <v>186</v>
      </c>
      <c r="G476" t="s">
        <v>208</v>
      </c>
      <c r="H476" t="s">
        <v>212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>
      <c r="A477" t="s">
        <v>184</v>
      </c>
      <c r="B477">
        <v>135</v>
      </c>
      <c r="C477" t="s">
        <v>167</v>
      </c>
      <c r="D477" t="s">
        <v>168</v>
      </c>
      <c r="E477" t="s">
        <v>212</v>
      </c>
      <c r="F477" t="s">
        <v>186</v>
      </c>
      <c r="G477" t="s">
        <v>208</v>
      </c>
      <c r="H477" t="s">
        <v>212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>
      <c r="A478" t="s">
        <v>166</v>
      </c>
      <c r="B478">
        <v>136</v>
      </c>
      <c r="C478" t="s">
        <v>167</v>
      </c>
      <c r="D478" t="s">
        <v>168</v>
      </c>
      <c r="E478" t="s">
        <v>212</v>
      </c>
      <c r="F478" t="s">
        <v>170</v>
      </c>
      <c r="G478" t="s">
        <v>208</v>
      </c>
      <c r="H478" t="s">
        <v>212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>
      <c r="A479" t="s">
        <v>172</v>
      </c>
      <c r="B479">
        <v>136</v>
      </c>
      <c r="C479" t="s">
        <v>167</v>
      </c>
      <c r="D479" t="s">
        <v>168</v>
      </c>
      <c r="E479" t="s">
        <v>212</v>
      </c>
      <c r="F479" t="s">
        <v>170</v>
      </c>
      <c r="G479" t="s">
        <v>208</v>
      </c>
      <c r="H479" t="s">
        <v>212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>
      <c r="A480" t="s">
        <v>173</v>
      </c>
      <c r="B480">
        <v>136</v>
      </c>
      <c r="C480" t="s">
        <v>167</v>
      </c>
      <c r="D480" t="s">
        <v>168</v>
      </c>
      <c r="E480" t="s">
        <v>212</v>
      </c>
      <c r="F480" t="s">
        <v>170</v>
      </c>
      <c r="G480" t="s">
        <v>208</v>
      </c>
      <c r="H480" t="s">
        <v>212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>
      <c r="A481" t="s">
        <v>174</v>
      </c>
      <c r="B481">
        <v>136</v>
      </c>
      <c r="C481" t="s">
        <v>167</v>
      </c>
      <c r="D481" t="s">
        <v>168</v>
      </c>
      <c r="E481" t="s">
        <v>212</v>
      </c>
      <c r="F481" t="s">
        <v>170</v>
      </c>
      <c r="G481" t="s">
        <v>208</v>
      </c>
      <c r="H481" t="s">
        <v>212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>
      <c r="A482" t="s">
        <v>175</v>
      </c>
      <c r="B482">
        <v>136</v>
      </c>
      <c r="C482" t="s">
        <v>167</v>
      </c>
      <c r="D482" t="s">
        <v>168</v>
      </c>
      <c r="E482" t="s">
        <v>212</v>
      </c>
      <c r="F482" t="s">
        <v>170</v>
      </c>
      <c r="G482" t="s">
        <v>208</v>
      </c>
      <c r="H482" t="s">
        <v>212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>
      <c r="A483" t="s">
        <v>176</v>
      </c>
      <c r="B483">
        <v>136</v>
      </c>
      <c r="C483" t="s">
        <v>167</v>
      </c>
      <c r="D483" t="s">
        <v>168</v>
      </c>
      <c r="E483" t="s">
        <v>212</v>
      </c>
      <c r="F483" t="s">
        <v>170</v>
      </c>
      <c r="G483" t="s">
        <v>208</v>
      </c>
      <c r="H483" t="s">
        <v>212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>
      <c r="A484" t="s">
        <v>177</v>
      </c>
      <c r="B484">
        <v>136</v>
      </c>
      <c r="C484" t="s">
        <v>167</v>
      </c>
      <c r="D484" t="s">
        <v>168</v>
      </c>
      <c r="E484" t="s">
        <v>212</v>
      </c>
      <c r="F484" t="s">
        <v>170</v>
      </c>
      <c r="G484" t="s">
        <v>208</v>
      </c>
      <c r="H484" t="s">
        <v>212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>
      <c r="A485" t="s">
        <v>178</v>
      </c>
      <c r="B485">
        <v>136</v>
      </c>
      <c r="C485" t="s">
        <v>167</v>
      </c>
      <c r="D485" t="s">
        <v>168</v>
      </c>
      <c r="E485" t="s">
        <v>212</v>
      </c>
      <c r="F485" t="s">
        <v>170</v>
      </c>
      <c r="G485" t="s">
        <v>208</v>
      </c>
      <c r="H485" t="s">
        <v>212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>
      <c r="A486" t="s">
        <v>179</v>
      </c>
      <c r="B486">
        <v>136</v>
      </c>
      <c r="C486" t="s">
        <v>167</v>
      </c>
      <c r="D486" t="s">
        <v>168</v>
      </c>
      <c r="E486" t="s">
        <v>212</v>
      </c>
      <c r="F486" t="s">
        <v>170</v>
      </c>
      <c r="G486" t="s">
        <v>208</v>
      </c>
      <c r="H486" t="s">
        <v>212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>
      <c r="A487" t="s">
        <v>180</v>
      </c>
      <c r="B487">
        <v>136</v>
      </c>
      <c r="C487" t="s">
        <v>167</v>
      </c>
      <c r="D487" t="s">
        <v>168</v>
      </c>
      <c r="E487" t="s">
        <v>212</v>
      </c>
      <c r="F487" t="s">
        <v>170</v>
      </c>
      <c r="G487" t="s">
        <v>208</v>
      </c>
      <c r="H487" t="s">
        <v>212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>
      <c r="A488" t="s">
        <v>181</v>
      </c>
      <c r="B488">
        <v>136</v>
      </c>
      <c r="C488" t="s">
        <v>167</v>
      </c>
      <c r="D488" t="s">
        <v>168</v>
      </c>
      <c r="E488" t="s">
        <v>212</v>
      </c>
      <c r="F488" t="s">
        <v>170</v>
      </c>
      <c r="G488" t="s">
        <v>208</v>
      </c>
      <c r="H488" t="s">
        <v>212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>
      <c r="A489" t="s">
        <v>182</v>
      </c>
      <c r="B489">
        <v>136</v>
      </c>
      <c r="C489" t="s">
        <v>167</v>
      </c>
      <c r="D489" t="s">
        <v>168</v>
      </c>
      <c r="E489" t="s">
        <v>212</v>
      </c>
      <c r="F489" t="s">
        <v>170</v>
      </c>
      <c r="G489" t="s">
        <v>208</v>
      </c>
      <c r="H489" t="s">
        <v>212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>
      <c r="A490" t="s">
        <v>183</v>
      </c>
      <c r="B490">
        <v>136</v>
      </c>
      <c r="C490" t="s">
        <v>167</v>
      </c>
      <c r="D490" t="s">
        <v>168</v>
      </c>
      <c r="E490" t="s">
        <v>212</v>
      </c>
      <c r="F490" t="s">
        <v>170</v>
      </c>
      <c r="G490" t="s">
        <v>208</v>
      </c>
      <c r="H490" t="s">
        <v>212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>
      <c r="A491" t="s">
        <v>184</v>
      </c>
      <c r="B491">
        <v>136</v>
      </c>
      <c r="C491" t="s">
        <v>167</v>
      </c>
      <c r="D491" t="s">
        <v>168</v>
      </c>
      <c r="E491" t="s">
        <v>212</v>
      </c>
      <c r="F491" t="s">
        <v>170</v>
      </c>
      <c r="G491" t="s">
        <v>208</v>
      </c>
      <c r="H491" t="s">
        <v>212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>
      <c r="A492" t="s">
        <v>166</v>
      </c>
      <c r="B492">
        <v>137</v>
      </c>
      <c r="C492" t="s">
        <v>167</v>
      </c>
      <c r="D492" t="s">
        <v>168</v>
      </c>
      <c r="E492" t="s">
        <v>193</v>
      </c>
      <c r="F492" t="s">
        <v>213</v>
      </c>
      <c r="G492" t="s">
        <v>171</v>
      </c>
      <c r="H492" t="s">
        <v>193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>
      <c r="A493" t="s">
        <v>172</v>
      </c>
      <c r="B493">
        <v>137</v>
      </c>
      <c r="C493" t="s">
        <v>167</v>
      </c>
      <c r="D493" t="s">
        <v>168</v>
      </c>
      <c r="E493" t="s">
        <v>193</v>
      </c>
      <c r="F493" t="s">
        <v>213</v>
      </c>
      <c r="G493" t="s">
        <v>171</v>
      </c>
      <c r="H493" t="s">
        <v>193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>
      <c r="A494" t="s">
        <v>173</v>
      </c>
      <c r="B494">
        <v>137</v>
      </c>
      <c r="C494" t="s">
        <v>167</v>
      </c>
      <c r="D494" t="s">
        <v>168</v>
      </c>
      <c r="E494" t="s">
        <v>193</v>
      </c>
      <c r="F494" t="s">
        <v>213</v>
      </c>
      <c r="G494" t="s">
        <v>171</v>
      </c>
      <c r="H494" t="s">
        <v>193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>
      <c r="A495" t="s">
        <v>174</v>
      </c>
      <c r="B495">
        <v>137</v>
      </c>
      <c r="C495" t="s">
        <v>167</v>
      </c>
      <c r="D495" t="s">
        <v>168</v>
      </c>
      <c r="E495" t="s">
        <v>193</v>
      </c>
      <c r="F495" t="s">
        <v>213</v>
      </c>
      <c r="G495" t="s">
        <v>171</v>
      </c>
      <c r="H495" t="s">
        <v>193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>
      <c r="A496" t="s">
        <v>175</v>
      </c>
      <c r="B496">
        <v>137</v>
      </c>
      <c r="C496" t="s">
        <v>167</v>
      </c>
      <c r="D496" t="s">
        <v>168</v>
      </c>
      <c r="E496" t="s">
        <v>193</v>
      </c>
      <c r="F496" t="s">
        <v>213</v>
      </c>
      <c r="G496" t="s">
        <v>171</v>
      </c>
      <c r="H496" t="s">
        <v>193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>
      <c r="A497" t="s">
        <v>176</v>
      </c>
      <c r="B497">
        <v>137</v>
      </c>
      <c r="C497" t="s">
        <v>167</v>
      </c>
      <c r="D497" t="s">
        <v>168</v>
      </c>
      <c r="E497" t="s">
        <v>193</v>
      </c>
      <c r="F497" t="s">
        <v>213</v>
      </c>
      <c r="G497" t="s">
        <v>171</v>
      </c>
      <c r="H497" t="s">
        <v>193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>
      <c r="A498" t="s">
        <v>177</v>
      </c>
      <c r="B498">
        <v>137</v>
      </c>
      <c r="C498" t="s">
        <v>167</v>
      </c>
      <c r="D498" t="s">
        <v>168</v>
      </c>
      <c r="E498" t="s">
        <v>193</v>
      </c>
      <c r="F498" t="s">
        <v>213</v>
      </c>
      <c r="G498" t="s">
        <v>171</v>
      </c>
      <c r="H498" t="s">
        <v>193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>
      <c r="A499" t="s">
        <v>178</v>
      </c>
      <c r="B499">
        <v>137</v>
      </c>
      <c r="C499" t="s">
        <v>167</v>
      </c>
      <c r="D499" t="s">
        <v>168</v>
      </c>
      <c r="E499" t="s">
        <v>193</v>
      </c>
      <c r="F499" t="s">
        <v>213</v>
      </c>
      <c r="G499" t="s">
        <v>171</v>
      </c>
      <c r="H499" t="s">
        <v>193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>
      <c r="A500" t="s">
        <v>179</v>
      </c>
      <c r="B500">
        <v>137</v>
      </c>
      <c r="C500" t="s">
        <v>167</v>
      </c>
      <c r="D500" t="s">
        <v>168</v>
      </c>
      <c r="E500" t="s">
        <v>193</v>
      </c>
      <c r="F500" t="s">
        <v>213</v>
      </c>
      <c r="G500" t="s">
        <v>171</v>
      </c>
      <c r="H500" t="s">
        <v>193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>
      <c r="A501" t="s">
        <v>180</v>
      </c>
      <c r="B501">
        <v>137</v>
      </c>
      <c r="C501" t="s">
        <v>167</v>
      </c>
      <c r="D501" t="s">
        <v>168</v>
      </c>
      <c r="E501" t="s">
        <v>193</v>
      </c>
      <c r="F501" t="s">
        <v>213</v>
      </c>
      <c r="G501" t="s">
        <v>171</v>
      </c>
      <c r="H501" t="s">
        <v>193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>
      <c r="A502" t="s">
        <v>181</v>
      </c>
      <c r="B502">
        <v>137</v>
      </c>
      <c r="C502" t="s">
        <v>167</v>
      </c>
      <c r="D502" t="s">
        <v>168</v>
      </c>
      <c r="E502" t="s">
        <v>193</v>
      </c>
      <c r="F502" t="s">
        <v>213</v>
      </c>
      <c r="G502" t="s">
        <v>171</v>
      </c>
      <c r="H502" t="s">
        <v>193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>
      <c r="A503" t="s">
        <v>182</v>
      </c>
      <c r="B503">
        <v>137</v>
      </c>
      <c r="C503" t="s">
        <v>167</v>
      </c>
      <c r="D503" t="s">
        <v>168</v>
      </c>
      <c r="E503" t="s">
        <v>193</v>
      </c>
      <c r="F503" t="s">
        <v>213</v>
      </c>
      <c r="G503" t="s">
        <v>171</v>
      </c>
      <c r="H503" t="s">
        <v>193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>
      <c r="A504" t="s">
        <v>183</v>
      </c>
      <c r="B504">
        <v>137</v>
      </c>
      <c r="C504" t="s">
        <v>167</v>
      </c>
      <c r="D504" t="s">
        <v>168</v>
      </c>
      <c r="E504" t="s">
        <v>193</v>
      </c>
      <c r="F504" t="s">
        <v>213</v>
      </c>
      <c r="G504" t="s">
        <v>171</v>
      </c>
      <c r="H504" t="s">
        <v>193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>
      <c r="A505" t="s">
        <v>184</v>
      </c>
      <c r="B505">
        <v>137</v>
      </c>
      <c r="C505" t="s">
        <v>167</v>
      </c>
      <c r="D505" t="s">
        <v>168</v>
      </c>
      <c r="E505" t="s">
        <v>193</v>
      </c>
      <c r="F505" t="s">
        <v>213</v>
      </c>
      <c r="G505" t="s">
        <v>171</v>
      </c>
      <c r="H505" t="s">
        <v>193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>
      <c r="A506" t="s">
        <v>166</v>
      </c>
      <c r="B506">
        <v>138</v>
      </c>
      <c r="C506" t="s">
        <v>167</v>
      </c>
      <c r="D506" t="s">
        <v>168</v>
      </c>
      <c r="E506" t="s">
        <v>194</v>
      </c>
      <c r="F506" t="s">
        <v>213</v>
      </c>
      <c r="G506" t="s">
        <v>171</v>
      </c>
      <c r="H506" t="s">
        <v>194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>
      <c r="A507" t="s">
        <v>172</v>
      </c>
      <c r="B507">
        <v>138</v>
      </c>
      <c r="C507" t="s">
        <v>167</v>
      </c>
      <c r="D507" t="s">
        <v>168</v>
      </c>
      <c r="E507" t="s">
        <v>194</v>
      </c>
      <c r="F507" t="s">
        <v>213</v>
      </c>
      <c r="G507" t="s">
        <v>171</v>
      </c>
      <c r="H507" t="s">
        <v>194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>
      <c r="A508" t="s">
        <v>173</v>
      </c>
      <c r="B508">
        <v>138</v>
      </c>
      <c r="C508" t="s">
        <v>167</v>
      </c>
      <c r="D508" t="s">
        <v>168</v>
      </c>
      <c r="E508" t="s">
        <v>194</v>
      </c>
      <c r="F508" t="s">
        <v>213</v>
      </c>
      <c r="G508" t="s">
        <v>171</v>
      </c>
      <c r="H508" t="s">
        <v>194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>
      <c r="A509" t="s">
        <v>174</v>
      </c>
      <c r="B509">
        <v>138</v>
      </c>
      <c r="C509" t="s">
        <v>167</v>
      </c>
      <c r="D509" t="s">
        <v>168</v>
      </c>
      <c r="E509" t="s">
        <v>194</v>
      </c>
      <c r="F509" t="s">
        <v>213</v>
      </c>
      <c r="G509" t="s">
        <v>171</v>
      </c>
      <c r="H509" t="s">
        <v>194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>
      <c r="A510" t="s">
        <v>175</v>
      </c>
      <c r="B510">
        <v>138</v>
      </c>
      <c r="C510" t="s">
        <v>167</v>
      </c>
      <c r="D510" t="s">
        <v>168</v>
      </c>
      <c r="E510" t="s">
        <v>194</v>
      </c>
      <c r="F510" t="s">
        <v>213</v>
      </c>
      <c r="G510" t="s">
        <v>171</v>
      </c>
      <c r="H510" t="s">
        <v>194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>
      <c r="A511" t="s">
        <v>176</v>
      </c>
      <c r="B511">
        <v>138</v>
      </c>
      <c r="C511" t="s">
        <v>167</v>
      </c>
      <c r="D511" t="s">
        <v>168</v>
      </c>
      <c r="E511" t="s">
        <v>194</v>
      </c>
      <c r="F511" t="s">
        <v>213</v>
      </c>
      <c r="G511" t="s">
        <v>171</v>
      </c>
      <c r="H511" t="s">
        <v>194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>
      <c r="A512" t="s">
        <v>177</v>
      </c>
      <c r="B512">
        <v>138</v>
      </c>
      <c r="C512" t="s">
        <v>167</v>
      </c>
      <c r="D512" t="s">
        <v>168</v>
      </c>
      <c r="E512" t="s">
        <v>194</v>
      </c>
      <c r="F512" t="s">
        <v>213</v>
      </c>
      <c r="G512" t="s">
        <v>171</v>
      </c>
      <c r="H512" t="s">
        <v>194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>
      <c r="A513" t="s">
        <v>178</v>
      </c>
      <c r="B513">
        <v>138</v>
      </c>
      <c r="C513" t="s">
        <v>167</v>
      </c>
      <c r="D513" t="s">
        <v>168</v>
      </c>
      <c r="E513" t="s">
        <v>194</v>
      </c>
      <c r="F513" t="s">
        <v>213</v>
      </c>
      <c r="G513" t="s">
        <v>171</v>
      </c>
      <c r="H513" t="s">
        <v>194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>
      <c r="A514" t="s">
        <v>179</v>
      </c>
      <c r="B514">
        <v>138</v>
      </c>
      <c r="C514" t="s">
        <v>167</v>
      </c>
      <c r="D514" t="s">
        <v>168</v>
      </c>
      <c r="E514" t="s">
        <v>194</v>
      </c>
      <c r="F514" t="s">
        <v>213</v>
      </c>
      <c r="G514" t="s">
        <v>171</v>
      </c>
      <c r="H514" t="s">
        <v>194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>
      <c r="A515" t="s">
        <v>180</v>
      </c>
      <c r="B515">
        <v>138</v>
      </c>
      <c r="C515" t="s">
        <v>167</v>
      </c>
      <c r="D515" t="s">
        <v>168</v>
      </c>
      <c r="E515" t="s">
        <v>194</v>
      </c>
      <c r="F515" t="s">
        <v>213</v>
      </c>
      <c r="G515" t="s">
        <v>171</v>
      </c>
      <c r="H515" t="s">
        <v>194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>
      <c r="A516" t="s">
        <v>181</v>
      </c>
      <c r="B516">
        <v>138</v>
      </c>
      <c r="C516" t="s">
        <v>167</v>
      </c>
      <c r="D516" t="s">
        <v>168</v>
      </c>
      <c r="E516" t="s">
        <v>194</v>
      </c>
      <c r="F516" t="s">
        <v>213</v>
      </c>
      <c r="G516" t="s">
        <v>171</v>
      </c>
      <c r="H516" t="s">
        <v>194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>
      <c r="A517" t="s">
        <v>182</v>
      </c>
      <c r="B517">
        <v>138</v>
      </c>
      <c r="C517" t="s">
        <v>167</v>
      </c>
      <c r="D517" t="s">
        <v>168</v>
      </c>
      <c r="E517" t="s">
        <v>194</v>
      </c>
      <c r="F517" t="s">
        <v>213</v>
      </c>
      <c r="G517" t="s">
        <v>171</v>
      </c>
      <c r="H517" t="s">
        <v>194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>
      <c r="A518" t="s">
        <v>183</v>
      </c>
      <c r="B518">
        <v>138</v>
      </c>
      <c r="C518" t="s">
        <v>167</v>
      </c>
      <c r="D518" t="s">
        <v>168</v>
      </c>
      <c r="E518" t="s">
        <v>194</v>
      </c>
      <c r="F518" t="s">
        <v>213</v>
      </c>
      <c r="G518" t="s">
        <v>171</v>
      </c>
      <c r="H518" t="s">
        <v>194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>
      <c r="A519" t="s">
        <v>184</v>
      </c>
      <c r="B519">
        <v>138</v>
      </c>
      <c r="C519" t="s">
        <v>167</v>
      </c>
      <c r="D519" t="s">
        <v>168</v>
      </c>
      <c r="E519" t="s">
        <v>194</v>
      </c>
      <c r="F519" t="s">
        <v>213</v>
      </c>
      <c r="G519" t="s">
        <v>171</v>
      </c>
      <c r="H519" t="s">
        <v>194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>
      <c r="A520" t="s">
        <v>166</v>
      </c>
      <c r="B520">
        <v>139</v>
      </c>
      <c r="C520" t="s">
        <v>167</v>
      </c>
      <c r="D520" t="s">
        <v>168</v>
      </c>
      <c r="E520" t="s">
        <v>191</v>
      </c>
      <c r="F520" t="s">
        <v>213</v>
      </c>
      <c r="G520" t="s">
        <v>189</v>
      </c>
      <c r="H520" t="s">
        <v>191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>
      <c r="A521" t="s">
        <v>172</v>
      </c>
      <c r="B521">
        <v>139</v>
      </c>
      <c r="C521" t="s">
        <v>167</v>
      </c>
      <c r="D521" t="s">
        <v>168</v>
      </c>
      <c r="E521" t="s">
        <v>191</v>
      </c>
      <c r="F521" t="s">
        <v>213</v>
      </c>
      <c r="G521" t="s">
        <v>189</v>
      </c>
      <c r="H521" t="s">
        <v>191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>
      <c r="A522" t="s">
        <v>173</v>
      </c>
      <c r="B522">
        <v>139</v>
      </c>
      <c r="C522" t="s">
        <v>167</v>
      </c>
      <c r="D522" t="s">
        <v>168</v>
      </c>
      <c r="E522" t="s">
        <v>191</v>
      </c>
      <c r="F522" t="s">
        <v>213</v>
      </c>
      <c r="G522" t="s">
        <v>189</v>
      </c>
      <c r="H522" t="s">
        <v>191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>
      <c r="A523" t="s">
        <v>174</v>
      </c>
      <c r="B523">
        <v>139</v>
      </c>
      <c r="C523" t="s">
        <v>167</v>
      </c>
      <c r="D523" t="s">
        <v>168</v>
      </c>
      <c r="E523" t="s">
        <v>191</v>
      </c>
      <c r="F523" t="s">
        <v>213</v>
      </c>
      <c r="G523" t="s">
        <v>189</v>
      </c>
      <c r="H523" t="s">
        <v>191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>
      <c r="A524" t="s">
        <v>175</v>
      </c>
      <c r="B524">
        <v>139</v>
      </c>
      <c r="C524" t="s">
        <v>167</v>
      </c>
      <c r="D524" t="s">
        <v>168</v>
      </c>
      <c r="E524" t="s">
        <v>191</v>
      </c>
      <c r="F524" t="s">
        <v>213</v>
      </c>
      <c r="G524" t="s">
        <v>189</v>
      </c>
      <c r="H524" t="s">
        <v>191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>
      <c r="A525" t="s">
        <v>176</v>
      </c>
      <c r="B525">
        <v>139</v>
      </c>
      <c r="C525" t="s">
        <v>167</v>
      </c>
      <c r="D525" t="s">
        <v>168</v>
      </c>
      <c r="E525" t="s">
        <v>191</v>
      </c>
      <c r="F525" t="s">
        <v>213</v>
      </c>
      <c r="G525" t="s">
        <v>189</v>
      </c>
      <c r="H525" t="s">
        <v>191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>
      <c r="A526" t="s">
        <v>177</v>
      </c>
      <c r="B526">
        <v>139</v>
      </c>
      <c r="C526" t="s">
        <v>167</v>
      </c>
      <c r="D526" t="s">
        <v>168</v>
      </c>
      <c r="E526" t="s">
        <v>191</v>
      </c>
      <c r="F526" t="s">
        <v>213</v>
      </c>
      <c r="G526" t="s">
        <v>189</v>
      </c>
      <c r="H526" t="s">
        <v>191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>
      <c r="A527" t="s">
        <v>178</v>
      </c>
      <c r="B527">
        <v>139</v>
      </c>
      <c r="C527" t="s">
        <v>167</v>
      </c>
      <c r="D527" t="s">
        <v>168</v>
      </c>
      <c r="E527" t="s">
        <v>191</v>
      </c>
      <c r="F527" t="s">
        <v>213</v>
      </c>
      <c r="G527" t="s">
        <v>189</v>
      </c>
      <c r="H527" t="s">
        <v>191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>
      <c r="A528" t="s">
        <v>179</v>
      </c>
      <c r="B528">
        <v>139</v>
      </c>
      <c r="C528" t="s">
        <v>167</v>
      </c>
      <c r="D528" t="s">
        <v>168</v>
      </c>
      <c r="E528" t="s">
        <v>191</v>
      </c>
      <c r="F528" t="s">
        <v>213</v>
      </c>
      <c r="G528" t="s">
        <v>189</v>
      </c>
      <c r="H528" t="s">
        <v>191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>
      <c r="A529" t="s">
        <v>180</v>
      </c>
      <c r="B529">
        <v>139</v>
      </c>
      <c r="C529" t="s">
        <v>167</v>
      </c>
      <c r="D529" t="s">
        <v>168</v>
      </c>
      <c r="E529" t="s">
        <v>191</v>
      </c>
      <c r="F529" t="s">
        <v>213</v>
      </c>
      <c r="G529" t="s">
        <v>189</v>
      </c>
      <c r="H529" t="s">
        <v>191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>
      <c r="A530" t="s">
        <v>181</v>
      </c>
      <c r="B530">
        <v>139</v>
      </c>
      <c r="C530" t="s">
        <v>167</v>
      </c>
      <c r="D530" t="s">
        <v>168</v>
      </c>
      <c r="E530" t="s">
        <v>191</v>
      </c>
      <c r="F530" t="s">
        <v>213</v>
      </c>
      <c r="G530" t="s">
        <v>189</v>
      </c>
      <c r="H530" t="s">
        <v>191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>
      <c r="A531" t="s">
        <v>182</v>
      </c>
      <c r="B531">
        <v>139</v>
      </c>
      <c r="C531" t="s">
        <v>167</v>
      </c>
      <c r="D531" t="s">
        <v>168</v>
      </c>
      <c r="E531" t="s">
        <v>191</v>
      </c>
      <c r="F531" t="s">
        <v>213</v>
      </c>
      <c r="G531" t="s">
        <v>189</v>
      </c>
      <c r="H531" t="s">
        <v>191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>
      <c r="A532" t="s">
        <v>183</v>
      </c>
      <c r="B532">
        <v>139</v>
      </c>
      <c r="C532" t="s">
        <v>167</v>
      </c>
      <c r="D532" t="s">
        <v>168</v>
      </c>
      <c r="E532" t="s">
        <v>191</v>
      </c>
      <c r="F532" t="s">
        <v>213</v>
      </c>
      <c r="G532" t="s">
        <v>189</v>
      </c>
      <c r="H532" t="s">
        <v>191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>
      <c r="A533" t="s">
        <v>184</v>
      </c>
      <c r="B533">
        <v>139</v>
      </c>
      <c r="C533" t="s">
        <v>167</v>
      </c>
      <c r="D533" t="s">
        <v>168</v>
      </c>
      <c r="E533" t="s">
        <v>191</v>
      </c>
      <c r="F533" t="s">
        <v>213</v>
      </c>
      <c r="G533" t="s">
        <v>189</v>
      </c>
      <c r="H533" t="s">
        <v>191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>
      <c r="A534" t="s">
        <v>166</v>
      </c>
      <c r="B534">
        <v>140</v>
      </c>
      <c r="C534" t="s">
        <v>167</v>
      </c>
      <c r="D534" t="s">
        <v>168</v>
      </c>
      <c r="E534" t="s">
        <v>169</v>
      </c>
      <c r="F534" t="s">
        <v>213</v>
      </c>
      <c r="G534" t="s">
        <v>171</v>
      </c>
      <c r="H534" t="s">
        <v>169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>
      <c r="A535" t="s">
        <v>172</v>
      </c>
      <c r="B535">
        <v>140</v>
      </c>
      <c r="C535" t="s">
        <v>167</v>
      </c>
      <c r="D535" t="s">
        <v>168</v>
      </c>
      <c r="E535" t="s">
        <v>169</v>
      </c>
      <c r="F535" t="s">
        <v>213</v>
      </c>
      <c r="G535" t="s">
        <v>171</v>
      </c>
      <c r="H535" t="s">
        <v>169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>
      <c r="A536" t="s">
        <v>173</v>
      </c>
      <c r="B536">
        <v>140</v>
      </c>
      <c r="C536" t="s">
        <v>167</v>
      </c>
      <c r="D536" t="s">
        <v>168</v>
      </c>
      <c r="E536" t="s">
        <v>169</v>
      </c>
      <c r="F536" t="s">
        <v>213</v>
      </c>
      <c r="G536" t="s">
        <v>171</v>
      </c>
      <c r="H536" t="s">
        <v>169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>
      <c r="A537" t="s">
        <v>174</v>
      </c>
      <c r="B537">
        <v>140</v>
      </c>
      <c r="C537" t="s">
        <v>167</v>
      </c>
      <c r="D537" t="s">
        <v>168</v>
      </c>
      <c r="E537" t="s">
        <v>169</v>
      </c>
      <c r="F537" t="s">
        <v>213</v>
      </c>
      <c r="G537" t="s">
        <v>171</v>
      </c>
      <c r="H537" t="s">
        <v>169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>
      <c r="A538" t="s">
        <v>175</v>
      </c>
      <c r="B538">
        <v>140</v>
      </c>
      <c r="C538" t="s">
        <v>167</v>
      </c>
      <c r="D538" t="s">
        <v>168</v>
      </c>
      <c r="E538" t="s">
        <v>169</v>
      </c>
      <c r="F538" t="s">
        <v>213</v>
      </c>
      <c r="G538" t="s">
        <v>171</v>
      </c>
      <c r="H538" t="s">
        <v>169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>
      <c r="A539" t="s">
        <v>176</v>
      </c>
      <c r="B539">
        <v>140</v>
      </c>
      <c r="C539" t="s">
        <v>167</v>
      </c>
      <c r="D539" t="s">
        <v>168</v>
      </c>
      <c r="E539" t="s">
        <v>169</v>
      </c>
      <c r="F539" t="s">
        <v>213</v>
      </c>
      <c r="G539" t="s">
        <v>171</v>
      </c>
      <c r="H539" t="s">
        <v>169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>
      <c r="A540" t="s">
        <v>177</v>
      </c>
      <c r="B540">
        <v>140</v>
      </c>
      <c r="C540" t="s">
        <v>167</v>
      </c>
      <c r="D540" t="s">
        <v>168</v>
      </c>
      <c r="E540" t="s">
        <v>169</v>
      </c>
      <c r="F540" t="s">
        <v>213</v>
      </c>
      <c r="G540" t="s">
        <v>171</v>
      </c>
      <c r="H540" t="s">
        <v>169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>
      <c r="A541" t="s">
        <v>178</v>
      </c>
      <c r="B541">
        <v>140</v>
      </c>
      <c r="C541" t="s">
        <v>167</v>
      </c>
      <c r="D541" t="s">
        <v>168</v>
      </c>
      <c r="E541" t="s">
        <v>169</v>
      </c>
      <c r="F541" t="s">
        <v>213</v>
      </c>
      <c r="G541" t="s">
        <v>171</v>
      </c>
      <c r="H541" t="s">
        <v>169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>
      <c r="A542" t="s">
        <v>179</v>
      </c>
      <c r="B542">
        <v>140</v>
      </c>
      <c r="C542" t="s">
        <v>167</v>
      </c>
      <c r="D542" t="s">
        <v>168</v>
      </c>
      <c r="E542" t="s">
        <v>169</v>
      </c>
      <c r="F542" t="s">
        <v>213</v>
      </c>
      <c r="G542" t="s">
        <v>171</v>
      </c>
      <c r="H542" t="s">
        <v>169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>
      <c r="A543" t="s">
        <v>180</v>
      </c>
      <c r="B543">
        <v>140</v>
      </c>
      <c r="C543" t="s">
        <v>167</v>
      </c>
      <c r="D543" t="s">
        <v>168</v>
      </c>
      <c r="E543" t="s">
        <v>169</v>
      </c>
      <c r="F543" t="s">
        <v>213</v>
      </c>
      <c r="G543" t="s">
        <v>171</v>
      </c>
      <c r="H543" t="s">
        <v>169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>
      <c r="A544" t="s">
        <v>181</v>
      </c>
      <c r="B544">
        <v>140</v>
      </c>
      <c r="C544" t="s">
        <v>167</v>
      </c>
      <c r="D544" t="s">
        <v>168</v>
      </c>
      <c r="E544" t="s">
        <v>169</v>
      </c>
      <c r="F544" t="s">
        <v>213</v>
      </c>
      <c r="G544" t="s">
        <v>171</v>
      </c>
      <c r="H544" t="s">
        <v>169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>
      <c r="A545" t="s">
        <v>182</v>
      </c>
      <c r="B545">
        <v>140</v>
      </c>
      <c r="C545" t="s">
        <v>167</v>
      </c>
      <c r="D545" t="s">
        <v>168</v>
      </c>
      <c r="E545" t="s">
        <v>169</v>
      </c>
      <c r="F545" t="s">
        <v>213</v>
      </c>
      <c r="G545" t="s">
        <v>171</v>
      </c>
      <c r="H545" t="s">
        <v>169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>
      <c r="A546" t="s">
        <v>183</v>
      </c>
      <c r="B546">
        <v>140</v>
      </c>
      <c r="C546" t="s">
        <v>167</v>
      </c>
      <c r="D546" t="s">
        <v>168</v>
      </c>
      <c r="E546" t="s">
        <v>169</v>
      </c>
      <c r="F546" t="s">
        <v>213</v>
      </c>
      <c r="G546" t="s">
        <v>171</v>
      </c>
      <c r="H546" t="s">
        <v>169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>
      <c r="A547" t="s">
        <v>184</v>
      </c>
      <c r="B547">
        <v>140</v>
      </c>
      <c r="C547" t="s">
        <v>167</v>
      </c>
      <c r="D547" t="s">
        <v>168</v>
      </c>
      <c r="E547" t="s">
        <v>169</v>
      </c>
      <c r="F547" t="s">
        <v>213</v>
      </c>
      <c r="G547" t="s">
        <v>171</v>
      </c>
      <c r="H547" t="s">
        <v>169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>
      <c r="A548" t="s">
        <v>166</v>
      </c>
      <c r="B548">
        <v>141</v>
      </c>
      <c r="C548" t="s">
        <v>167</v>
      </c>
      <c r="D548" t="s">
        <v>168</v>
      </c>
      <c r="E548" t="s">
        <v>185</v>
      </c>
      <c r="F548" t="s">
        <v>213</v>
      </c>
      <c r="G548" t="s">
        <v>171</v>
      </c>
      <c r="H548" t="s">
        <v>185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>
      <c r="A549" t="s">
        <v>172</v>
      </c>
      <c r="B549">
        <v>141</v>
      </c>
      <c r="C549" t="s">
        <v>167</v>
      </c>
      <c r="D549" t="s">
        <v>168</v>
      </c>
      <c r="E549" t="s">
        <v>185</v>
      </c>
      <c r="F549" t="s">
        <v>213</v>
      </c>
      <c r="G549" t="s">
        <v>171</v>
      </c>
      <c r="H549" t="s">
        <v>185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>
      <c r="A550" t="s">
        <v>173</v>
      </c>
      <c r="B550">
        <v>141</v>
      </c>
      <c r="C550" t="s">
        <v>167</v>
      </c>
      <c r="D550" t="s">
        <v>168</v>
      </c>
      <c r="E550" t="s">
        <v>185</v>
      </c>
      <c r="F550" t="s">
        <v>213</v>
      </c>
      <c r="G550" t="s">
        <v>171</v>
      </c>
      <c r="H550" t="s">
        <v>185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>
      <c r="A551" t="s">
        <v>174</v>
      </c>
      <c r="B551">
        <v>141</v>
      </c>
      <c r="C551" t="s">
        <v>167</v>
      </c>
      <c r="D551" t="s">
        <v>168</v>
      </c>
      <c r="E551" t="s">
        <v>185</v>
      </c>
      <c r="F551" t="s">
        <v>213</v>
      </c>
      <c r="G551" t="s">
        <v>171</v>
      </c>
      <c r="H551" t="s">
        <v>185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>
      <c r="A552" t="s">
        <v>175</v>
      </c>
      <c r="B552">
        <v>141</v>
      </c>
      <c r="C552" t="s">
        <v>167</v>
      </c>
      <c r="D552" t="s">
        <v>168</v>
      </c>
      <c r="E552" t="s">
        <v>185</v>
      </c>
      <c r="F552" t="s">
        <v>213</v>
      </c>
      <c r="G552" t="s">
        <v>171</v>
      </c>
      <c r="H552" t="s">
        <v>185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>
      <c r="A553" t="s">
        <v>176</v>
      </c>
      <c r="B553">
        <v>141</v>
      </c>
      <c r="C553" t="s">
        <v>167</v>
      </c>
      <c r="D553" t="s">
        <v>168</v>
      </c>
      <c r="E553" t="s">
        <v>185</v>
      </c>
      <c r="F553" t="s">
        <v>213</v>
      </c>
      <c r="G553" t="s">
        <v>171</v>
      </c>
      <c r="H553" t="s">
        <v>185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>
      <c r="A554" t="s">
        <v>177</v>
      </c>
      <c r="B554">
        <v>141</v>
      </c>
      <c r="C554" t="s">
        <v>167</v>
      </c>
      <c r="D554" t="s">
        <v>168</v>
      </c>
      <c r="E554" t="s">
        <v>185</v>
      </c>
      <c r="F554" t="s">
        <v>213</v>
      </c>
      <c r="G554" t="s">
        <v>171</v>
      </c>
      <c r="H554" t="s">
        <v>185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>
      <c r="A555" t="s">
        <v>178</v>
      </c>
      <c r="B555">
        <v>141</v>
      </c>
      <c r="C555" t="s">
        <v>167</v>
      </c>
      <c r="D555" t="s">
        <v>168</v>
      </c>
      <c r="E555" t="s">
        <v>185</v>
      </c>
      <c r="F555" t="s">
        <v>213</v>
      </c>
      <c r="G555" t="s">
        <v>171</v>
      </c>
      <c r="H555" t="s">
        <v>185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>
      <c r="A556" t="s">
        <v>179</v>
      </c>
      <c r="B556">
        <v>141</v>
      </c>
      <c r="C556" t="s">
        <v>167</v>
      </c>
      <c r="D556" t="s">
        <v>168</v>
      </c>
      <c r="E556" t="s">
        <v>185</v>
      </c>
      <c r="F556" t="s">
        <v>213</v>
      </c>
      <c r="G556" t="s">
        <v>171</v>
      </c>
      <c r="H556" t="s">
        <v>185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>
      <c r="A557" t="s">
        <v>180</v>
      </c>
      <c r="B557">
        <v>141</v>
      </c>
      <c r="C557" t="s">
        <v>167</v>
      </c>
      <c r="D557" t="s">
        <v>168</v>
      </c>
      <c r="E557" t="s">
        <v>185</v>
      </c>
      <c r="F557" t="s">
        <v>213</v>
      </c>
      <c r="G557" t="s">
        <v>171</v>
      </c>
      <c r="H557" t="s">
        <v>185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>
      <c r="A558" t="s">
        <v>181</v>
      </c>
      <c r="B558">
        <v>141</v>
      </c>
      <c r="C558" t="s">
        <v>167</v>
      </c>
      <c r="D558" t="s">
        <v>168</v>
      </c>
      <c r="E558" t="s">
        <v>185</v>
      </c>
      <c r="F558" t="s">
        <v>213</v>
      </c>
      <c r="G558" t="s">
        <v>171</v>
      </c>
      <c r="H558" t="s">
        <v>185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>
      <c r="A559" t="s">
        <v>182</v>
      </c>
      <c r="B559">
        <v>141</v>
      </c>
      <c r="C559" t="s">
        <v>167</v>
      </c>
      <c r="D559" t="s">
        <v>168</v>
      </c>
      <c r="E559" t="s">
        <v>185</v>
      </c>
      <c r="F559" t="s">
        <v>213</v>
      </c>
      <c r="G559" t="s">
        <v>171</v>
      </c>
      <c r="H559" t="s">
        <v>185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>
      <c r="A560" t="s">
        <v>183</v>
      </c>
      <c r="B560">
        <v>141</v>
      </c>
      <c r="C560" t="s">
        <v>167</v>
      </c>
      <c r="D560" t="s">
        <v>168</v>
      </c>
      <c r="E560" t="s">
        <v>185</v>
      </c>
      <c r="F560" t="s">
        <v>213</v>
      </c>
      <c r="G560" t="s">
        <v>171</v>
      </c>
      <c r="H560" t="s">
        <v>185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>
      <c r="A561" t="s">
        <v>184</v>
      </c>
      <c r="B561">
        <v>141</v>
      </c>
      <c r="C561" t="s">
        <v>167</v>
      </c>
      <c r="D561" t="s">
        <v>168</v>
      </c>
      <c r="E561" t="s">
        <v>185</v>
      </c>
      <c r="F561" t="s">
        <v>213</v>
      </c>
      <c r="G561" t="s">
        <v>171</v>
      </c>
      <c r="H561" t="s">
        <v>185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>
      <c r="A562" t="s">
        <v>166</v>
      </c>
      <c r="B562">
        <v>142</v>
      </c>
      <c r="C562" t="s">
        <v>167</v>
      </c>
      <c r="D562" t="s">
        <v>168</v>
      </c>
      <c r="E562" t="s">
        <v>188</v>
      </c>
      <c r="F562" t="s">
        <v>213</v>
      </c>
      <c r="G562" t="s">
        <v>189</v>
      </c>
      <c r="H562" t="s">
        <v>188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>
      <c r="A563" t="s">
        <v>172</v>
      </c>
      <c r="B563">
        <v>142</v>
      </c>
      <c r="C563" t="s">
        <v>167</v>
      </c>
      <c r="D563" t="s">
        <v>168</v>
      </c>
      <c r="E563" t="s">
        <v>188</v>
      </c>
      <c r="F563" t="s">
        <v>213</v>
      </c>
      <c r="G563" t="s">
        <v>189</v>
      </c>
      <c r="H563" t="s">
        <v>188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>
      <c r="A564" t="s">
        <v>173</v>
      </c>
      <c r="B564">
        <v>142</v>
      </c>
      <c r="C564" t="s">
        <v>167</v>
      </c>
      <c r="D564" t="s">
        <v>168</v>
      </c>
      <c r="E564" t="s">
        <v>188</v>
      </c>
      <c r="F564" t="s">
        <v>213</v>
      </c>
      <c r="G564" t="s">
        <v>189</v>
      </c>
      <c r="H564" t="s">
        <v>188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>
      <c r="A565" t="s">
        <v>174</v>
      </c>
      <c r="B565">
        <v>142</v>
      </c>
      <c r="C565" t="s">
        <v>167</v>
      </c>
      <c r="D565" t="s">
        <v>168</v>
      </c>
      <c r="E565" t="s">
        <v>188</v>
      </c>
      <c r="F565" t="s">
        <v>213</v>
      </c>
      <c r="G565" t="s">
        <v>189</v>
      </c>
      <c r="H565" t="s">
        <v>188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>
      <c r="A566" t="s">
        <v>175</v>
      </c>
      <c r="B566">
        <v>142</v>
      </c>
      <c r="C566" t="s">
        <v>167</v>
      </c>
      <c r="D566" t="s">
        <v>168</v>
      </c>
      <c r="E566" t="s">
        <v>188</v>
      </c>
      <c r="F566" t="s">
        <v>213</v>
      </c>
      <c r="G566" t="s">
        <v>189</v>
      </c>
      <c r="H566" t="s">
        <v>188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>
      <c r="A567" t="s">
        <v>176</v>
      </c>
      <c r="B567">
        <v>142</v>
      </c>
      <c r="C567" t="s">
        <v>167</v>
      </c>
      <c r="D567" t="s">
        <v>168</v>
      </c>
      <c r="E567" t="s">
        <v>188</v>
      </c>
      <c r="F567" t="s">
        <v>213</v>
      </c>
      <c r="G567" t="s">
        <v>189</v>
      </c>
      <c r="H567" t="s">
        <v>188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>
      <c r="A568" t="s">
        <v>177</v>
      </c>
      <c r="B568">
        <v>142</v>
      </c>
      <c r="C568" t="s">
        <v>167</v>
      </c>
      <c r="D568" t="s">
        <v>168</v>
      </c>
      <c r="E568" t="s">
        <v>188</v>
      </c>
      <c r="F568" t="s">
        <v>213</v>
      </c>
      <c r="G568" t="s">
        <v>189</v>
      </c>
      <c r="H568" t="s">
        <v>188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>
      <c r="A569" t="s">
        <v>178</v>
      </c>
      <c r="B569">
        <v>142</v>
      </c>
      <c r="C569" t="s">
        <v>167</v>
      </c>
      <c r="D569" t="s">
        <v>168</v>
      </c>
      <c r="E569" t="s">
        <v>188</v>
      </c>
      <c r="F569" t="s">
        <v>213</v>
      </c>
      <c r="G569" t="s">
        <v>189</v>
      </c>
      <c r="H569" t="s">
        <v>188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>
      <c r="A570" t="s">
        <v>179</v>
      </c>
      <c r="B570">
        <v>142</v>
      </c>
      <c r="C570" t="s">
        <v>167</v>
      </c>
      <c r="D570" t="s">
        <v>168</v>
      </c>
      <c r="E570" t="s">
        <v>188</v>
      </c>
      <c r="F570" t="s">
        <v>213</v>
      </c>
      <c r="G570" t="s">
        <v>189</v>
      </c>
      <c r="H570" t="s">
        <v>188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>
      <c r="A571" t="s">
        <v>180</v>
      </c>
      <c r="B571">
        <v>142</v>
      </c>
      <c r="C571" t="s">
        <v>167</v>
      </c>
      <c r="D571" t="s">
        <v>168</v>
      </c>
      <c r="E571" t="s">
        <v>188</v>
      </c>
      <c r="F571" t="s">
        <v>213</v>
      </c>
      <c r="G571" t="s">
        <v>189</v>
      </c>
      <c r="H571" t="s">
        <v>188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>
      <c r="A572" t="s">
        <v>181</v>
      </c>
      <c r="B572">
        <v>142</v>
      </c>
      <c r="C572" t="s">
        <v>167</v>
      </c>
      <c r="D572" t="s">
        <v>168</v>
      </c>
      <c r="E572" t="s">
        <v>188</v>
      </c>
      <c r="F572" t="s">
        <v>213</v>
      </c>
      <c r="G572" t="s">
        <v>189</v>
      </c>
      <c r="H572" t="s">
        <v>188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>
      <c r="A573" t="s">
        <v>182</v>
      </c>
      <c r="B573">
        <v>142</v>
      </c>
      <c r="C573" t="s">
        <v>167</v>
      </c>
      <c r="D573" t="s">
        <v>168</v>
      </c>
      <c r="E573" t="s">
        <v>188</v>
      </c>
      <c r="F573" t="s">
        <v>213</v>
      </c>
      <c r="G573" t="s">
        <v>189</v>
      </c>
      <c r="H573" t="s">
        <v>188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>
      <c r="A574" t="s">
        <v>183</v>
      </c>
      <c r="B574">
        <v>142</v>
      </c>
      <c r="C574" t="s">
        <v>167</v>
      </c>
      <c r="D574" t="s">
        <v>168</v>
      </c>
      <c r="E574" t="s">
        <v>188</v>
      </c>
      <c r="F574" t="s">
        <v>213</v>
      </c>
      <c r="G574" t="s">
        <v>189</v>
      </c>
      <c r="H574" t="s">
        <v>188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>
      <c r="A575" t="s">
        <v>184</v>
      </c>
      <c r="B575">
        <v>142</v>
      </c>
      <c r="C575" t="s">
        <v>167</v>
      </c>
      <c r="D575" t="s">
        <v>168</v>
      </c>
      <c r="E575" t="s">
        <v>188</v>
      </c>
      <c r="F575" t="s">
        <v>213</v>
      </c>
      <c r="G575" t="s">
        <v>189</v>
      </c>
      <c r="H575" t="s">
        <v>188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1E9A-12D2-4650-BA7B-EFD7C00B0AA2}">
  <dimension ref="A1:W75"/>
  <sheetViews>
    <sheetView topLeftCell="A19" workbookViewId="0">
      <selection activeCell="W37" sqref="W37"/>
    </sheetView>
  </sheetViews>
  <sheetFormatPr defaultRowHeight="15"/>
  <cols>
    <col min="2" max="2" width="41.42578125" style="20" customWidth="1"/>
    <col min="3" max="21" width="0" hidden="1" customWidth="1"/>
    <col min="23" max="23" width="12" bestFit="1" customWidth="1"/>
  </cols>
  <sheetData>
    <row r="1" spans="1:22">
      <c r="A1" t="s">
        <v>294</v>
      </c>
      <c r="B1">
        <v>0.62137100000000001</v>
      </c>
    </row>
    <row r="2" spans="1:22">
      <c r="A2" t="s">
        <v>295</v>
      </c>
      <c r="B2">
        <v>0.90718500000000002</v>
      </c>
    </row>
    <row r="4" spans="1:22" ht="15.75">
      <c r="A4" s="10" t="s">
        <v>46</v>
      </c>
      <c r="C4" s="9"/>
      <c r="D4" s="9"/>
      <c r="E4" s="9"/>
    </row>
    <row r="5" spans="1:22" ht="15.75">
      <c r="A5" s="10" t="s">
        <v>284</v>
      </c>
      <c r="B5" s="103"/>
      <c r="C5" s="12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8" spans="1:22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  <c r="V8" s="13">
        <v>2019</v>
      </c>
    </row>
    <row r="10" spans="1:22">
      <c r="A10" s="25"/>
      <c r="B10" s="21" t="s">
        <v>285</v>
      </c>
      <c r="C10" s="26">
        <v>84.48</v>
      </c>
      <c r="D10" s="26">
        <v>83.701999999999998</v>
      </c>
      <c r="E10" s="26">
        <v>76.23</v>
      </c>
      <c r="F10" s="26">
        <v>76.960999999999999</v>
      </c>
      <c r="G10" s="26">
        <v>79.138999999999996</v>
      </c>
      <c r="H10" s="26">
        <v>84.325999999999993</v>
      </c>
      <c r="I10" s="26">
        <v>88.275999999999996</v>
      </c>
      <c r="J10" s="26">
        <v>94.558000000000007</v>
      </c>
      <c r="K10" s="26">
        <v>99.834999999999994</v>
      </c>
      <c r="L10" s="26">
        <v>85.356999999999999</v>
      </c>
      <c r="M10" s="26">
        <v>83.724999999999994</v>
      </c>
      <c r="N10" s="26">
        <v>94.36</v>
      </c>
      <c r="O10" s="26">
        <v>96.578000000000003</v>
      </c>
      <c r="P10" s="26">
        <v>93.05</v>
      </c>
      <c r="Q10" s="26">
        <v>95.406000000000006</v>
      </c>
      <c r="R10" s="26">
        <v>90.855999999999995</v>
      </c>
      <c r="S10" s="26">
        <v>83.477000000000004</v>
      </c>
      <c r="T10" s="26">
        <v>95.518000000000001</v>
      </c>
      <c r="U10" s="26">
        <v>97.563999999999993</v>
      </c>
      <c r="V10" s="26">
        <v>98.284999999999997</v>
      </c>
    </row>
    <row r="11" spans="1:22">
      <c r="B11" s="104" t="s">
        <v>286</v>
      </c>
      <c r="C11" s="16">
        <v>2.9738790000000002</v>
      </c>
      <c r="D11" s="16">
        <v>2.9605899999999998</v>
      </c>
      <c r="E11" s="16">
        <v>2.7514850000000002</v>
      </c>
      <c r="F11" s="16">
        <v>2.6077520000000001</v>
      </c>
      <c r="G11" s="16">
        <v>2.5421640000000001</v>
      </c>
      <c r="H11" s="16">
        <v>2.6696439999999999</v>
      </c>
      <c r="I11" s="16">
        <v>2.6993649999999998</v>
      </c>
      <c r="J11" s="16">
        <v>2.8065530000000001</v>
      </c>
      <c r="K11" s="16">
        <v>3.1555629999999999</v>
      </c>
      <c r="L11" s="16">
        <v>2.9977499999999999</v>
      </c>
      <c r="M11" s="16">
        <v>2.4749439999999998</v>
      </c>
      <c r="N11" s="16">
        <v>2.7665929999999999</v>
      </c>
      <c r="O11" s="16">
        <v>2.3815270000000002</v>
      </c>
      <c r="P11" s="16">
        <v>2.1025550000000002</v>
      </c>
      <c r="Q11" s="16">
        <v>1.9880899999999999</v>
      </c>
      <c r="R11" s="16">
        <v>2.0039169999999999</v>
      </c>
      <c r="S11" s="16">
        <v>2.0251960000000002</v>
      </c>
      <c r="T11" s="16">
        <v>2.2895620000000001</v>
      </c>
      <c r="U11" s="16">
        <v>2.237285</v>
      </c>
      <c r="V11" s="16">
        <v>2.2928009999999999</v>
      </c>
    </row>
    <row r="12" spans="1:22">
      <c r="B12" s="104" t="s">
        <v>287</v>
      </c>
      <c r="C12" s="16">
        <v>81.506120999999993</v>
      </c>
      <c r="D12" s="16">
        <v>80.741410000000002</v>
      </c>
      <c r="E12" s="16">
        <v>73.478515000000002</v>
      </c>
      <c r="F12" s="16">
        <v>74.353247999999994</v>
      </c>
      <c r="G12" s="16">
        <v>76.596835999999996</v>
      </c>
      <c r="H12" s="16">
        <v>81.656356000000002</v>
      </c>
      <c r="I12" s="16">
        <v>85.576634999999996</v>
      </c>
      <c r="J12" s="16">
        <v>91.751446999999999</v>
      </c>
      <c r="K12" s="16">
        <v>96.679436999999993</v>
      </c>
      <c r="L12" s="16">
        <v>82.359250000000003</v>
      </c>
      <c r="M12" s="16">
        <v>81.250056000000001</v>
      </c>
      <c r="N12" s="16">
        <v>91.593406999999999</v>
      </c>
      <c r="O12" s="16">
        <v>94.196472999999997</v>
      </c>
      <c r="P12" s="16">
        <v>90.947445000000002</v>
      </c>
      <c r="Q12" s="16">
        <v>93.417910000000006</v>
      </c>
      <c r="R12" s="16">
        <v>88.852082999999993</v>
      </c>
      <c r="S12" s="16">
        <v>81.451803999999996</v>
      </c>
      <c r="T12" s="16">
        <v>93.228437999999997</v>
      </c>
      <c r="U12" s="16">
        <v>95.326714999999993</v>
      </c>
      <c r="V12" s="16">
        <v>95.992198999999999</v>
      </c>
    </row>
    <row r="13" spans="1:22">
      <c r="B13" s="105" t="s">
        <v>59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B14" s="104" t="s">
        <v>60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2">
      <c r="B15" s="104" t="s">
        <v>61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>
      <c r="B16" s="104" t="s">
        <v>62</v>
      </c>
      <c r="C16" s="16">
        <v>0.94299999999999995</v>
      </c>
      <c r="D16" s="16">
        <v>0.88500000000000001</v>
      </c>
      <c r="E16" s="16">
        <v>0.99</v>
      </c>
      <c r="F16" s="16">
        <v>2.1080000000000001</v>
      </c>
      <c r="G16" s="16">
        <v>1.5049999999999999</v>
      </c>
      <c r="H16" s="16">
        <v>1.47</v>
      </c>
      <c r="I16" s="16">
        <v>1.3360000000000001</v>
      </c>
      <c r="J16" s="16">
        <v>1.9830000000000001</v>
      </c>
      <c r="K16" s="16">
        <v>1.776</v>
      </c>
      <c r="L16" s="16">
        <v>1.4750000000000001</v>
      </c>
      <c r="M16" s="16">
        <v>1.748</v>
      </c>
      <c r="N16" s="16">
        <v>2.1749999999999998</v>
      </c>
      <c r="O16" s="16">
        <v>1.6759999999999999</v>
      </c>
      <c r="P16" s="16">
        <v>1.337</v>
      </c>
      <c r="Q16" s="16">
        <v>1.3859999999999999</v>
      </c>
      <c r="R16" s="16">
        <v>1.5109999999999999</v>
      </c>
      <c r="S16" s="16">
        <v>1.5269999999999999</v>
      </c>
      <c r="T16" s="16">
        <v>1.9379999999999999</v>
      </c>
      <c r="U16" s="16">
        <v>2.0830000000000002</v>
      </c>
      <c r="V16" s="16">
        <v>2.028</v>
      </c>
    </row>
    <row r="17" spans="2:22">
      <c r="B17" s="104" t="s">
        <v>63</v>
      </c>
      <c r="C17" s="16">
        <v>2.9860000000000002</v>
      </c>
      <c r="D17" s="16">
        <v>3.3239999999999998</v>
      </c>
      <c r="E17" s="16">
        <v>3.3090000000000002</v>
      </c>
      <c r="F17" s="16">
        <v>3.6</v>
      </c>
      <c r="G17" s="16">
        <v>3.7290000000000001</v>
      </c>
      <c r="H17" s="16">
        <v>3.6429999999999998</v>
      </c>
      <c r="I17" s="16">
        <v>3.621</v>
      </c>
      <c r="J17" s="16">
        <v>3.6589999999999998</v>
      </c>
      <c r="K17" s="16">
        <v>3.1459999999999999</v>
      </c>
      <c r="L17" s="16">
        <v>3.2330000000000001</v>
      </c>
      <c r="M17" s="16">
        <v>3.919</v>
      </c>
      <c r="N17" s="16">
        <v>3.7069999999999999</v>
      </c>
      <c r="O17" s="16">
        <v>3.4940000000000002</v>
      </c>
      <c r="P17" s="16">
        <v>2.5339999999999998</v>
      </c>
      <c r="Q17" s="16">
        <v>2.6139999999999999</v>
      </c>
      <c r="R17" s="16">
        <v>2.194</v>
      </c>
      <c r="S17" s="16">
        <v>2.0449999999999999</v>
      </c>
      <c r="T17" s="16">
        <v>2.0129999999999999</v>
      </c>
      <c r="U17" s="16">
        <v>2.044</v>
      </c>
      <c r="V17" s="16">
        <v>1.929</v>
      </c>
    </row>
    <row r="18" spans="2:22">
      <c r="B18" s="106" t="s">
        <v>64</v>
      </c>
      <c r="C18" s="16">
        <v>10.317</v>
      </c>
      <c r="D18" s="16">
        <v>9.6929999999999996</v>
      </c>
      <c r="E18" s="16">
        <v>9.5549999999999997</v>
      </c>
      <c r="F18" s="16">
        <v>9.4930000000000003</v>
      </c>
      <c r="G18" s="16">
        <v>10.393000000000001</v>
      </c>
      <c r="H18" s="16">
        <v>9.0340000000000007</v>
      </c>
      <c r="I18" s="16">
        <v>9.8160000000000007</v>
      </c>
      <c r="J18" s="16">
        <v>11.282999999999999</v>
      </c>
      <c r="K18" s="16">
        <v>11.382999999999999</v>
      </c>
      <c r="L18" s="16">
        <v>11.846</v>
      </c>
      <c r="M18" s="16">
        <v>10.804</v>
      </c>
      <c r="N18" s="16">
        <v>11.39</v>
      </c>
      <c r="O18" s="16">
        <v>11.891</v>
      </c>
      <c r="P18" s="16">
        <v>11.1</v>
      </c>
      <c r="Q18" s="16">
        <v>9.9130000000000003</v>
      </c>
      <c r="R18" s="16">
        <v>8.7059999999999995</v>
      </c>
      <c r="S18" s="16">
        <v>8.5950000000000006</v>
      </c>
      <c r="T18" s="16">
        <v>7.931</v>
      </c>
      <c r="U18" s="16">
        <v>8.8879999999999999</v>
      </c>
      <c r="V18" s="16">
        <v>8.1530000000000005</v>
      </c>
    </row>
    <row r="19" spans="2:22">
      <c r="B19" s="106" t="s">
        <v>65</v>
      </c>
      <c r="C19" s="16">
        <v>21.381</v>
      </c>
      <c r="D19" s="16">
        <v>20.234000000000002</v>
      </c>
      <c r="E19" s="16">
        <v>18.707999999999998</v>
      </c>
      <c r="F19" s="16">
        <v>16.413</v>
      </c>
      <c r="G19" s="16">
        <v>18.513999999999999</v>
      </c>
      <c r="H19" s="16">
        <v>19.878</v>
      </c>
      <c r="I19" s="16">
        <v>18.856000000000002</v>
      </c>
      <c r="J19" s="16">
        <v>19.640999999999998</v>
      </c>
      <c r="K19" s="16">
        <v>19.617999999999999</v>
      </c>
      <c r="L19" s="16">
        <v>14.723000000000001</v>
      </c>
      <c r="M19" s="16">
        <v>16.053999999999998</v>
      </c>
      <c r="N19" s="16">
        <v>16.920999999999999</v>
      </c>
      <c r="O19" s="16">
        <v>15.875</v>
      </c>
      <c r="P19" s="16">
        <v>16.82</v>
      </c>
      <c r="Q19" s="16">
        <v>18.047000000000001</v>
      </c>
      <c r="R19" s="16">
        <v>18.280999999999999</v>
      </c>
      <c r="S19" s="16">
        <v>18.533999999999999</v>
      </c>
      <c r="T19" s="16">
        <v>18.454999999999998</v>
      </c>
      <c r="U19" s="16">
        <v>19.616</v>
      </c>
      <c r="V19" s="16">
        <v>19.847000000000001</v>
      </c>
    </row>
    <row r="20" spans="2:22">
      <c r="B20" s="106" t="s">
        <v>66</v>
      </c>
      <c r="C20" s="16">
        <v>4.1070000000000002</v>
      </c>
      <c r="D20" s="16">
        <v>3.1190000000000002</v>
      </c>
      <c r="E20" s="16">
        <v>1.157</v>
      </c>
      <c r="F20" s="16">
        <v>2.5939999999999999</v>
      </c>
      <c r="G20" s="16">
        <v>3.758</v>
      </c>
      <c r="H20" s="16">
        <v>3.8279999999999998</v>
      </c>
      <c r="I20" s="16">
        <v>3.742</v>
      </c>
      <c r="J20" s="16">
        <v>3.25</v>
      </c>
      <c r="K20" s="16">
        <v>3.5209999999999999</v>
      </c>
      <c r="L20" s="16">
        <v>6.6909999999999998</v>
      </c>
      <c r="M20" s="16">
        <v>7.9880000000000004</v>
      </c>
      <c r="N20" s="16">
        <v>8.84</v>
      </c>
      <c r="O20" s="16">
        <v>7.883</v>
      </c>
      <c r="P20" s="16">
        <v>7.2770000000000001</v>
      </c>
      <c r="Q20" s="16">
        <v>8.3710000000000004</v>
      </c>
      <c r="R20" s="16">
        <v>8.9930000000000003</v>
      </c>
      <c r="S20" s="16">
        <v>8.4329999999999998</v>
      </c>
      <c r="T20" s="16">
        <v>10.256</v>
      </c>
      <c r="U20" s="16">
        <v>11.247999999999999</v>
      </c>
      <c r="V20" s="16">
        <v>11.404999999999999</v>
      </c>
    </row>
    <row r="21" spans="2:22">
      <c r="B21" s="106" t="s">
        <v>67</v>
      </c>
      <c r="C21" s="16">
        <v>5.2380000000000004</v>
      </c>
      <c r="D21" s="16">
        <v>3.887</v>
      </c>
      <c r="E21" s="16">
        <v>3.141</v>
      </c>
      <c r="F21" s="16">
        <v>2.4119999999999999</v>
      </c>
      <c r="G21" s="16">
        <v>2.1749999999999998</v>
      </c>
      <c r="H21" s="16">
        <v>5.2530000000000001</v>
      </c>
      <c r="I21" s="16">
        <v>4.875</v>
      </c>
      <c r="J21" s="16">
        <v>3.1819999999999999</v>
      </c>
      <c r="K21" s="16">
        <v>6.0359999999999996</v>
      </c>
      <c r="L21" s="16">
        <v>4.8529999999999998</v>
      </c>
      <c r="M21" s="16">
        <v>8.8740000000000006</v>
      </c>
      <c r="N21" s="16">
        <v>9.2189999999999994</v>
      </c>
      <c r="O21" s="16">
        <v>7.1849999999999996</v>
      </c>
      <c r="P21" s="16">
        <v>8.8759999999999994</v>
      </c>
      <c r="Q21" s="16">
        <v>9.1669999999999998</v>
      </c>
      <c r="R21" s="16">
        <v>10.241</v>
      </c>
      <c r="S21" s="16">
        <v>9.9779999999999998</v>
      </c>
      <c r="T21" s="16">
        <v>14.359</v>
      </c>
      <c r="U21" s="16">
        <v>16.359000000000002</v>
      </c>
      <c r="V21" s="16">
        <v>17.341000000000001</v>
      </c>
    </row>
    <row r="22" spans="2:22">
      <c r="B22" s="106" t="s">
        <v>68</v>
      </c>
      <c r="C22" s="16">
        <v>23.123999999999999</v>
      </c>
      <c r="D22" s="16">
        <v>28.978999999999999</v>
      </c>
      <c r="E22" s="16">
        <v>28.280999999999999</v>
      </c>
      <c r="F22" s="16">
        <v>33.006</v>
      </c>
      <c r="G22" s="16">
        <v>33.895000000000003</v>
      </c>
      <c r="H22" s="16">
        <v>35.636000000000003</v>
      </c>
      <c r="I22" s="16">
        <v>40.584000000000003</v>
      </c>
      <c r="J22" s="16">
        <v>46.076999999999998</v>
      </c>
      <c r="K22" s="16">
        <v>45.878</v>
      </c>
      <c r="L22" s="16">
        <v>36.790999999999997</v>
      </c>
      <c r="M22" s="16">
        <v>27.699000000000002</v>
      </c>
      <c r="N22" s="16">
        <v>33.436</v>
      </c>
      <c r="O22" s="16">
        <v>39.715000000000003</v>
      </c>
      <c r="P22" s="16">
        <v>38.17</v>
      </c>
      <c r="Q22" s="16">
        <v>37.219000000000001</v>
      </c>
      <c r="R22" s="16">
        <v>32.264000000000003</v>
      </c>
      <c r="S22" s="16">
        <v>24.152000000000001</v>
      </c>
      <c r="T22" s="16">
        <v>26.402000000000001</v>
      </c>
      <c r="U22" s="16">
        <v>24.359000000000002</v>
      </c>
      <c r="V22" s="16">
        <v>24.867999999999999</v>
      </c>
    </row>
    <row r="23" spans="2:22">
      <c r="B23" s="106" t="s">
        <v>69</v>
      </c>
      <c r="C23" s="16">
        <v>16.384</v>
      </c>
      <c r="D23" s="16">
        <v>13.581</v>
      </c>
      <c r="E23" s="16">
        <v>11.089</v>
      </c>
      <c r="F23" s="16">
        <v>7.335</v>
      </c>
      <c r="G23" s="16">
        <v>5.17</v>
      </c>
      <c r="H23" s="16">
        <v>5.5839999999999996</v>
      </c>
      <c r="I23" s="16">
        <v>5.4459999999999997</v>
      </c>
      <c r="J23" s="16">
        <v>5.4829999999999997</v>
      </c>
      <c r="K23" s="16">
        <v>8.4770000000000003</v>
      </c>
      <c r="L23" s="16">
        <v>5.7450000000000001</v>
      </c>
      <c r="M23" s="16">
        <v>6.6390000000000002</v>
      </c>
      <c r="N23" s="16">
        <v>8.6720000000000006</v>
      </c>
      <c r="O23" s="16">
        <v>8.859</v>
      </c>
      <c r="P23" s="16">
        <v>6.9359999999999999</v>
      </c>
      <c r="Q23" s="16">
        <v>8.6890000000000001</v>
      </c>
      <c r="R23" s="16">
        <v>8.6660000000000004</v>
      </c>
      <c r="S23" s="16">
        <v>10.212999999999999</v>
      </c>
      <c r="T23" s="16">
        <v>14.164</v>
      </c>
      <c r="U23" s="16">
        <v>12.967000000000001</v>
      </c>
      <c r="V23" s="16">
        <v>12.714</v>
      </c>
    </row>
    <row r="24" spans="2:22">
      <c r="B24" s="10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2:22">
      <c r="B25" s="105" t="s">
        <v>70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2:22">
      <c r="B26" s="104" t="s">
        <v>60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</row>
    <row r="27" spans="2:22">
      <c r="B27" s="104" t="s">
        <v>61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</row>
    <row r="28" spans="2:22">
      <c r="B28" s="104" t="s">
        <v>62</v>
      </c>
      <c r="C28" s="16">
        <v>1.116241</v>
      </c>
      <c r="D28" s="16">
        <v>1.0573220000000001</v>
      </c>
      <c r="E28" s="16">
        <v>1.2987010000000001</v>
      </c>
      <c r="F28" s="16">
        <v>2.7390500000000002</v>
      </c>
      <c r="G28" s="16">
        <v>1.9017170000000001</v>
      </c>
      <c r="H28" s="16">
        <v>1.7432350000000001</v>
      </c>
      <c r="I28" s="16">
        <v>1.5134350000000001</v>
      </c>
      <c r="J28" s="16">
        <v>2.0971259999999998</v>
      </c>
      <c r="K28" s="16">
        <v>1.7789349999999999</v>
      </c>
      <c r="L28" s="16">
        <v>1.7280359999999999</v>
      </c>
      <c r="M28" s="16">
        <v>2.0877870000000001</v>
      </c>
      <c r="N28" s="16">
        <v>2.305002</v>
      </c>
      <c r="O28" s="16">
        <v>1.735385</v>
      </c>
      <c r="P28" s="16">
        <v>1.4368620000000001</v>
      </c>
      <c r="Q28" s="16">
        <v>1.452739</v>
      </c>
      <c r="R28" s="16">
        <v>1.663071</v>
      </c>
      <c r="S28" s="16">
        <v>1.8292459999999999</v>
      </c>
      <c r="T28" s="16">
        <v>2.028937</v>
      </c>
      <c r="U28" s="16">
        <v>2.1350090000000002</v>
      </c>
      <c r="V28" s="16">
        <v>2.0633870000000001</v>
      </c>
    </row>
    <row r="29" spans="2:22">
      <c r="B29" s="104" t="s">
        <v>63</v>
      </c>
      <c r="C29" s="16">
        <v>3.534564</v>
      </c>
      <c r="D29" s="16">
        <v>3.971231</v>
      </c>
      <c r="E29" s="16">
        <v>4.3408110000000004</v>
      </c>
      <c r="F29" s="16">
        <v>4.6776939999999998</v>
      </c>
      <c r="G29" s="16">
        <v>4.7119619999999998</v>
      </c>
      <c r="H29" s="16">
        <v>4.3201390000000002</v>
      </c>
      <c r="I29" s="16">
        <v>4.1019079999999999</v>
      </c>
      <c r="J29" s="16">
        <v>3.869583</v>
      </c>
      <c r="K29" s="16">
        <v>3.1511990000000001</v>
      </c>
      <c r="L29" s="16">
        <v>3.7876210000000001</v>
      </c>
      <c r="M29" s="16">
        <v>4.6807999999999996</v>
      </c>
      <c r="N29" s="16">
        <v>3.9285709999999998</v>
      </c>
      <c r="O29" s="16">
        <v>3.617801</v>
      </c>
      <c r="P29" s="16">
        <v>2.7232669999999999</v>
      </c>
      <c r="Q29" s="16">
        <v>2.7398699999999998</v>
      </c>
      <c r="R29" s="16">
        <v>2.4148100000000001</v>
      </c>
      <c r="S29" s="16">
        <v>2.4497770000000001</v>
      </c>
      <c r="T29" s="16">
        <v>2.107456</v>
      </c>
      <c r="U29" s="16">
        <v>2.0950350000000002</v>
      </c>
      <c r="V29" s="16">
        <v>1.9626600000000001</v>
      </c>
    </row>
    <row r="30" spans="2:22">
      <c r="B30" s="106" t="s">
        <v>64</v>
      </c>
      <c r="C30" s="16">
        <v>12.212358</v>
      </c>
      <c r="D30" s="16">
        <v>11.580368</v>
      </c>
      <c r="E30" s="16">
        <v>12.534435</v>
      </c>
      <c r="F30" s="16">
        <v>12.334819</v>
      </c>
      <c r="G30" s="16">
        <v>13.132588999999999</v>
      </c>
      <c r="H30" s="16">
        <v>10.713184999999999</v>
      </c>
      <c r="I30" s="16">
        <v>11.119669999999999</v>
      </c>
      <c r="J30" s="16">
        <v>11.932359</v>
      </c>
      <c r="K30" s="16">
        <v>11.401813000000001</v>
      </c>
      <c r="L30" s="16">
        <v>13.878182000000001</v>
      </c>
      <c r="M30" s="16">
        <v>12.90415</v>
      </c>
      <c r="N30" s="16">
        <v>12.070793</v>
      </c>
      <c r="O30" s="16">
        <v>12.312328000000001</v>
      </c>
      <c r="P30" s="16">
        <v>11.929069999999999</v>
      </c>
      <c r="Q30" s="16">
        <v>10.390332000000001</v>
      </c>
      <c r="R30" s="16">
        <v>9.5821959999999997</v>
      </c>
      <c r="S30" s="16">
        <v>10.296249</v>
      </c>
      <c r="T30" s="16">
        <v>8.3031469999999992</v>
      </c>
      <c r="U30" s="16">
        <v>9.1099180000000004</v>
      </c>
      <c r="V30" s="16">
        <v>8.2952639999999995</v>
      </c>
    </row>
    <row r="31" spans="2:22">
      <c r="B31" s="106" t="s">
        <v>65</v>
      </c>
      <c r="C31" s="16">
        <v>25.308948999999998</v>
      </c>
      <c r="D31" s="16">
        <v>24.173855</v>
      </c>
      <c r="E31" s="16">
        <v>24.541519000000001</v>
      </c>
      <c r="F31" s="16">
        <v>21.326385999999999</v>
      </c>
      <c r="G31" s="16">
        <v>23.394280999999999</v>
      </c>
      <c r="H31" s="16">
        <v>23.572800999999998</v>
      </c>
      <c r="I31" s="16">
        <v>21.360278999999998</v>
      </c>
      <c r="J31" s="16">
        <v>20.771377999999999</v>
      </c>
      <c r="K31" s="16">
        <v>19.650423</v>
      </c>
      <c r="L31" s="16">
        <v>17.248732</v>
      </c>
      <c r="M31" s="16">
        <v>19.174679000000001</v>
      </c>
      <c r="N31" s="16">
        <v>17.932386999999999</v>
      </c>
      <c r="O31" s="16">
        <v>16.437491000000001</v>
      </c>
      <c r="P31" s="16">
        <v>18.076302999999999</v>
      </c>
      <c r="Q31" s="16">
        <v>18.916001000000001</v>
      </c>
      <c r="R31" s="16">
        <v>20.120850999999998</v>
      </c>
      <c r="S31" s="16">
        <v>22.202522999999999</v>
      </c>
      <c r="T31" s="16">
        <v>19.320965999999999</v>
      </c>
      <c r="U31" s="16">
        <v>20.105777</v>
      </c>
      <c r="V31" s="16">
        <v>20.193314999999998</v>
      </c>
    </row>
    <row r="32" spans="2:22">
      <c r="B32" s="106" t="s">
        <v>66</v>
      </c>
      <c r="C32" s="16">
        <v>4.8615060000000003</v>
      </c>
      <c r="D32" s="16">
        <v>3.726315</v>
      </c>
      <c r="E32" s="16">
        <v>1.5177750000000001</v>
      </c>
      <c r="F32" s="16">
        <v>3.3705379999999998</v>
      </c>
      <c r="G32" s="16">
        <v>4.7486069999999998</v>
      </c>
      <c r="H32" s="16">
        <v>4.5395250000000003</v>
      </c>
      <c r="I32" s="16">
        <v>4.2389780000000004</v>
      </c>
      <c r="J32" s="16">
        <v>3.4370440000000002</v>
      </c>
      <c r="K32" s="16">
        <v>3.5268190000000001</v>
      </c>
      <c r="L32" s="16">
        <v>7.8388419999999996</v>
      </c>
      <c r="M32" s="16">
        <v>9.5407580000000003</v>
      </c>
      <c r="N32" s="16">
        <v>9.3683759999999996</v>
      </c>
      <c r="O32" s="16">
        <v>8.1623140000000003</v>
      </c>
      <c r="P32" s="16">
        <v>7.8205270000000002</v>
      </c>
      <c r="Q32" s="16">
        <v>8.7740810000000007</v>
      </c>
      <c r="R32" s="16">
        <v>9.8980800000000002</v>
      </c>
      <c r="S32" s="16">
        <v>10.102183999999999</v>
      </c>
      <c r="T32" s="16">
        <v>10.737242999999999</v>
      </c>
      <c r="U32" s="16">
        <v>11.528843</v>
      </c>
      <c r="V32" s="16">
        <v>11.604009</v>
      </c>
    </row>
    <row r="33" spans="1:23">
      <c r="B33" s="106" t="s">
        <v>67</v>
      </c>
      <c r="C33" s="16">
        <v>6.2002839999999999</v>
      </c>
      <c r="D33" s="16">
        <v>4.6438560000000004</v>
      </c>
      <c r="E33" s="16">
        <v>4.120425</v>
      </c>
      <c r="F33" s="16">
        <v>3.134055</v>
      </c>
      <c r="G33" s="16">
        <v>2.748329</v>
      </c>
      <c r="H33" s="16">
        <v>6.2293950000000002</v>
      </c>
      <c r="I33" s="16">
        <v>5.5224520000000004</v>
      </c>
      <c r="J33" s="16">
        <v>3.3651300000000002</v>
      </c>
      <c r="K33" s="16">
        <v>6.0459759999999996</v>
      </c>
      <c r="L33" s="16">
        <v>5.6855330000000004</v>
      </c>
      <c r="M33" s="16">
        <v>10.598985000000001</v>
      </c>
      <c r="N33" s="16">
        <v>9.7700300000000002</v>
      </c>
      <c r="O33" s="16">
        <v>7.4395829999999998</v>
      </c>
      <c r="P33" s="16">
        <v>9.5389579999999992</v>
      </c>
      <c r="Q33" s="16">
        <v>9.6084099999999992</v>
      </c>
      <c r="R33" s="16">
        <v>11.271682999999999</v>
      </c>
      <c r="S33" s="16">
        <v>11.952992999999999</v>
      </c>
      <c r="T33" s="16">
        <v>15.032769</v>
      </c>
      <c r="U33" s="16">
        <v>16.767455000000002</v>
      </c>
      <c r="V33" s="16">
        <v>17.643588000000001</v>
      </c>
    </row>
    <row r="34" spans="1:23">
      <c r="B34" s="106" t="s">
        <v>68</v>
      </c>
      <c r="C34" s="16">
        <v>27.372159</v>
      </c>
      <c r="D34" s="16">
        <v>34.621634</v>
      </c>
      <c r="E34" s="16">
        <v>37.099567</v>
      </c>
      <c r="F34" s="16">
        <v>42.886657</v>
      </c>
      <c r="G34" s="16">
        <v>42.829704999999997</v>
      </c>
      <c r="H34" s="16">
        <v>42.259801000000003</v>
      </c>
      <c r="I34" s="16">
        <v>45.973990999999998</v>
      </c>
      <c r="J34" s="16">
        <v>48.728822999999998</v>
      </c>
      <c r="K34" s="16">
        <v>45.953823999999997</v>
      </c>
      <c r="L34" s="16">
        <v>43.102499000000002</v>
      </c>
      <c r="M34" s="16">
        <v>33.083308000000002</v>
      </c>
      <c r="N34" s="16">
        <v>35.434505999999999</v>
      </c>
      <c r="O34" s="16">
        <v>41.122202000000001</v>
      </c>
      <c r="P34" s="16">
        <v>41.020955999999998</v>
      </c>
      <c r="Q34" s="16">
        <v>39.011172999999999</v>
      </c>
      <c r="R34" s="16">
        <v>35.511139</v>
      </c>
      <c r="S34" s="16">
        <v>28.93252</v>
      </c>
      <c r="T34" s="16">
        <v>27.640864000000001</v>
      </c>
      <c r="U34" s="16">
        <v>24.967200999999999</v>
      </c>
      <c r="V34" s="16">
        <v>25.301928</v>
      </c>
    </row>
    <row r="35" spans="1:23">
      <c r="B35" s="106" t="s">
        <v>69</v>
      </c>
      <c r="C35" s="16">
        <v>19.393939</v>
      </c>
      <c r="D35" s="16">
        <v>16.225418999999999</v>
      </c>
      <c r="E35" s="16">
        <v>14.546766</v>
      </c>
      <c r="F35" s="16">
        <v>9.5308010000000003</v>
      </c>
      <c r="G35" s="16">
        <v>6.5328090000000003</v>
      </c>
      <c r="H35" s="16">
        <v>6.6219200000000003</v>
      </c>
      <c r="I35" s="16">
        <v>6.1692869999999997</v>
      </c>
      <c r="J35" s="16">
        <v>5.7985569999999997</v>
      </c>
      <c r="K35" s="16">
        <v>8.4910099999999993</v>
      </c>
      <c r="L35" s="16">
        <v>6.7305549999999998</v>
      </c>
      <c r="M35" s="16">
        <v>7.9295309999999999</v>
      </c>
      <c r="N35" s="16">
        <v>9.1903349999999993</v>
      </c>
      <c r="O35" s="16">
        <v>9.1728970000000007</v>
      </c>
      <c r="P35" s="16">
        <v>7.4540569999999997</v>
      </c>
      <c r="Q35" s="16">
        <v>9.1073939999999993</v>
      </c>
      <c r="R35" s="16">
        <v>9.5381699999999991</v>
      </c>
      <c r="S35" s="16">
        <v>12.234508</v>
      </c>
      <c r="T35" s="16">
        <v>14.828619</v>
      </c>
      <c r="U35" s="16">
        <v>13.290763</v>
      </c>
      <c r="V35" s="16">
        <v>12.93585</v>
      </c>
    </row>
    <row r="36" spans="1:23">
      <c r="B36" s="104"/>
    </row>
    <row r="37" spans="1:23">
      <c r="B37" s="107" t="s">
        <v>71</v>
      </c>
      <c r="W37" s="1" t="s">
        <v>296</v>
      </c>
    </row>
    <row r="38" spans="1:23">
      <c r="B38" s="108" t="s">
        <v>72</v>
      </c>
      <c r="C38" s="19">
        <v>1548.5070000000001</v>
      </c>
      <c r="D38" s="19">
        <v>1553.059</v>
      </c>
      <c r="E38" s="19">
        <v>1596.9469999999999</v>
      </c>
      <c r="F38" s="19">
        <v>1433.643</v>
      </c>
      <c r="G38" s="19">
        <v>1420.8040000000001</v>
      </c>
      <c r="H38" s="19">
        <v>1478.454</v>
      </c>
      <c r="I38" s="19">
        <v>1450.481</v>
      </c>
      <c r="J38" s="19">
        <v>1453.0050000000001</v>
      </c>
      <c r="K38" s="19">
        <v>1574.2929999999999</v>
      </c>
      <c r="L38" s="19">
        <v>1413.3520000000001</v>
      </c>
      <c r="M38" s="19">
        <v>1403.8530000000001</v>
      </c>
      <c r="N38" s="19">
        <v>1404.39</v>
      </c>
      <c r="O38" s="19">
        <v>1373.8009999999999</v>
      </c>
      <c r="P38" s="19">
        <v>1365.414</v>
      </c>
      <c r="Q38" s="19">
        <v>1327.2170000000001</v>
      </c>
      <c r="R38" s="19">
        <v>1349.3710000000001</v>
      </c>
      <c r="S38" s="19">
        <v>1408.145</v>
      </c>
      <c r="T38" s="19">
        <v>1528.6289999999999</v>
      </c>
      <c r="U38" s="19">
        <v>1529.5309999999999</v>
      </c>
      <c r="V38" s="18">
        <v>1739.2650000000001</v>
      </c>
      <c r="W38" s="66">
        <f>V38*10^6*$B$1*$B$2</f>
        <v>980420985.74368334</v>
      </c>
    </row>
    <row r="39" spans="1:23">
      <c r="B39" s="108" t="s">
        <v>123</v>
      </c>
      <c r="C39" s="19">
        <v>322511</v>
      </c>
      <c r="D39" s="19">
        <v>323211</v>
      </c>
      <c r="E39" s="19">
        <v>317807</v>
      </c>
      <c r="F39" s="19">
        <v>318263</v>
      </c>
      <c r="G39" s="19">
        <v>338898</v>
      </c>
      <c r="H39" s="19">
        <v>352140</v>
      </c>
      <c r="I39" s="19">
        <v>352477</v>
      </c>
      <c r="J39" s="19">
        <v>358832</v>
      </c>
      <c r="K39" s="19">
        <v>340092</v>
      </c>
      <c r="L39" s="19">
        <v>299829</v>
      </c>
      <c r="M39" s="19">
        <v>341325</v>
      </c>
      <c r="N39" s="19">
        <v>352091</v>
      </c>
      <c r="O39" s="19">
        <v>371074</v>
      </c>
      <c r="P39" s="19">
        <v>386132</v>
      </c>
      <c r="Q39" s="19">
        <v>415462</v>
      </c>
      <c r="R39" s="19">
        <v>411813</v>
      </c>
      <c r="S39" s="19">
        <v>395889</v>
      </c>
      <c r="T39" s="19">
        <v>423664</v>
      </c>
      <c r="U39" s="19">
        <v>448319</v>
      </c>
      <c r="V39" s="18">
        <v>451277</v>
      </c>
      <c r="W39" s="66">
        <f>V39*10^6*$B$1*$B$2</f>
        <v>254384145707.21091</v>
      </c>
    </row>
    <row r="40" spans="1:23">
      <c r="B40" s="104"/>
    </row>
    <row r="41" spans="1:23" ht="26.25">
      <c r="A41" s="25"/>
      <c r="B41" s="107" t="s">
        <v>288</v>
      </c>
      <c r="C41" s="32">
        <v>1.920482</v>
      </c>
      <c r="D41" s="32">
        <v>1.906296</v>
      </c>
      <c r="E41" s="32">
        <v>1.722966</v>
      </c>
      <c r="F41" s="32">
        <v>1.8189690000000001</v>
      </c>
      <c r="G41" s="32">
        <v>1.7892429999999999</v>
      </c>
      <c r="H41" s="32">
        <v>1.8056989999999999</v>
      </c>
      <c r="I41" s="32">
        <v>1.8610139999999999</v>
      </c>
      <c r="J41" s="32">
        <v>1.931551</v>
      </c>
      <c r="K41" s="32">
        <v>2.004432</v>
      </c>
      <c r="L41" s="32">
        <v>2.121022</v>
      </c>
      <c r="M41" s="32">
        <v>1.762966</v>
      </c>
      <c r="N41" s="32">
        <v>1.9699610000000001</v>
      </c>
      <c r="O41" s="32">
        <v>1.7335309999999999</v>
      </c>
      <c r="P41" s="32">
        <v>1.539866</v>
      </c>
      <c r="Q41" s="32">
        <v>1.4979389999999999</v>
      </c>
      <c r="R41" s="32">
        <v>1.4850749999999999</v>
      </c>
      <c r="S41" s="32">
        <v>1.438202</v>
      </c>
      <c r="T41" s="32">
        <v>1.4977879999999999</v>
      </c>
      <c r="U41" s="32">
        <v>1.462726</v>
      </c>
      <c r="V41" s="32">
        <v>1.3182579999999999</v>
      </c>
    </row>
    <row r="42" spans="1:23" ht="26.25">
      <c r="A42" s="25"/>
      <c r="B42" s="107" t="s">
        <v>289</v>
      </c>
      <c r="C42" s="32">
        <v>0.252724</v>
      </c>
      <c r="D42" s="32">
        <v>0.24981</v>
      </c>
      <c r="E42" s="32">
        <v>0.23120499999999999</v>
      </c>
      <c r="F42" s="32">
        <v>0.233622</v>
      </c>
      <c r="G42" s="32">
        <v>0.226017</v>
      </c>
      <c r="H42" s="32">
        <v>0.23188600000000001</v>
      </c>
      <c r="I42" s="32">
        <v>0.242786</v>
      </c>
      <c r="J42" s="32">
        <v>0.25569500000000001</v>
      </c>
      <c r="K42" s="32">
        <v>0.28427400000000003</v>
      </c>
      <c r="L42" s="32">
        <v>0.27468700000000001</v>
      </c>
      <c r="M42" s="32">
        <v>0.238043</v>
      </c>
      <c r="N42" s="32">
        <v>0.26014100000000001</v>
      </c>
      <c r="O42" s="32">
        <v>0.25384800000000002</v>
      </c>
      <c r="P42" s="32">
        <v>0.23553499999999999</v>
      </c>
      <c r="Q42" s="32">
        <v>0.224853</v>
      </c>
      <c r="R42" s="32">
        <v>0.21575800000000001</v>
      </c>
      <c r="S42" s="32">
        <v>0.20574400000000001</v>
      </c>
      <c r="T42" s="32">
        <v>0.220053</v>
      </c>
      <c r="U42" s="32">
        <v>0.21263099999999999</v>
      </c>
      <c r="V42" s="32">
        <v>0.21271200000000001</v>
      </c>
    </row>
    <row r="43" spans="1:23">
      <c r="B43" s="104"/>
    </row>
    <row r="44" spans="1:23">
      <c r="B44" s="104"/>
    </row>
    <row r="45" spans="1:23" ht="28.5">
      <c r="A45" s="25"/>
      <c r="B45" s="109" t="s">
        <v>290</v>
      </c>
      <c r="C45" s="26">
        <v>6.5970870000000001</v>
      </c>
      <c r="D45" s="26">
        <v>6.5363329999999999</v>
      </c>
      <c r="E45" s="26">
        <v>5.9528410000000003</v>
      </c>
      <c r="F45" s="26">
        <v>6.009925</v>
      </c>
      <c r="G45" s="26">
        <v>6.1800059999999997</v>
      </c>
      <c r="H45" s="26">
        <v>6.5850609999999996</v>
      </c>
      <c r="I45" s="26">
        <v>6.8935190000000004</v>
      </c>
      <c r="J45" s="26">
        <v>7.3840839999999996</v>
      </c>
      <c r="K45" s="26">
        <v>7.7961669999999996</v>
      </c>
      <c r="L45" s="26">
        <v>6.6655730000000002</v>
      </c>
      <c r="M45" s="26">
        <v>6.5381289999999996</v>
      </c>
      <c r="N45" s="26">
        <v>7.3686220000000002</v>
      </c>
      <c r="O45" s="26">
        <v>7.5418260000000004</v>
      </c>
      <c r="P45" s="26">
        <v>7.2663229999999999</v>
      </c>
      <c r="Q45" s="26">
        <v>7.450304</v>
      </c>
      <c r="R45" s="26">
        <v>7.0949920000000004</v>
      </c>
      <c r="S45" s="26">
        <v>6.5187629999999999</v>
      </c>
      <c r="T45" s="26">
        <v>7.4590500000000004</v>
      </c>
      <c r="U45" s="26">
        <v>7.618824</v>
      </c>
      <c r="V45" s="26">
        <v>7.6751269999999998</v>
      </c>
    </row>
    <row r="46" spans="1:23">
      <c r="A46" s="25"/>
      <c r="B46" s="104" t="s">
        <v>286</v>
      </c>
      <c r="C46" s="38">
        <v>0.23223199999999999</v>
      </c>
      <c r="D46" s="38">
        <v>0.23119400000000001</v>
      </c>
      <c r="E46" s="38">
        <v>0.214865</v>
      </c>
      <c r="F46" s="38">
        <v>0.20364099999999999</v>
      </c>
      <c r="G46" s="38">
        <v>0.198519</v>
      </c>
      <c r="H46" s="38">
        <v>0.20847399999999999</v>
      </c>
      <c r="I46" s="38">
        <v>0.21079500000000001</v>
      </c>
      <c r="J46" s="38">
        <v>0.219165</v>
      </c>
      <c r="K46" s="38">
        <v>0.24642</v>
      </c>
      <c r="L46" s="38">
        <v>0.234096</v>
      </c>
      <c r="M46" s="38">
        <v>0.19327</v>
      </c>
      <c r="N46" s="38">
        <v>0.21604499999999999</v>
      </c>
      <c r="O46" s="38">
        <v>0.185975</v>
      </c>
      <c r="P46" s="38">
        <v>0.16419</v>
      </c>
      <c r="Q46" s="38">
        <v>0.155251</v>
      </c>
      <c r="R46" s="38">
        <v>0.15648699999999999</v>
      </c>
      <c r="S46" s="38">
        <v>0.15814900000000001</v>
      </c>
      <c r="T46" s="38">
        <v>0.17879300000000001</v>
      </c>
      <c r="U46" s="38">
        <v>0.17471100000000001</v>
      </c>
      <c r="V46" s="38">
        <v>0.17904600000000001</v>
      </c>
    </row>
    <row r="47" spans="1:23">
      <c r="A47" s="25"/>
      <c r="B47" s="104" t="s">
        <v>287</v>
      </c>
      <c r="C47" s="38">
        <v>6.3648559999999996</v>
      </c>
      <c r="D47" s="38">
        <v>6.3051389999999996</v>
      </c>
      <c r="E47" s="38">
        <v>5.7379759999999997</v>
      </c>
      <c r="F47" s="38">
        <v>5.8062839999999998</v>
      </c>
      <c r="G47" s="38">
        <v>5.9814870000000004</v>
      </c>
      <c r="H47" s="38">
        <v>6.3765879999999999</v>
      </c>
      <c r="I47" s="38">
        <v>6.6827240000000003</v>
      </c>
      <c r="J47" s="38">
        <v>7.1649180000000001</v>
      </c>
      <c r="K47" s="38">
        <v>7.5497480000000001</v>
      </c>
      <c r="L47" s="38">
        <v>6.4314770000000001</v>
      </c>
      <c r="M47" s="38">
        <v>6.3448589999999996</v>
      </c>
      <c r="N47" s="38">
        <v>7.152577</v>
      </c>
      <c r="O47" s="38">
        <v>7.3558519999999996</v>
      </c>
      <c r="P47" s="38">
        <v>7.1021340000000004</v>
      </c>
      <c r="Q47" s="38">
        <v>7.2950530000000002</v>
      </c>
      <c r="R47" s="38">
        <v>6.9385060000000003</v>
      </c>
      <c r="S47" s="38">
        <v>6.360614</v>
      </c>
      <c r="T47" s="38">
        <v>7.2802569999999998</v>
      </c>
      <c r="U47" s="38">
        <v>7.4441129999999998</v>
      </c>
      <c r="V47" s="38">
        <v>7.4960810000000002</v>
      </c>
    </row>
    <row r="48" spans="1:23">
      <c r="B48" s="105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2">
      <c r="B49" s="104" t="s">
        <v>60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</row>
    <row r="50" spans="2:22">
      <c r="B50" s="104" t="s">
        <v>61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</row>
    <row r="51" spans="2:22">
      <c r="B51" s="104" t="s">
        <v>62</v>
      </c>
      <c r="C51" s="16">
        <v>7.3638999999999996E-2</v>
      </c>
      <c r="D51" s="16">
        <v>6.9110000000000005E-2</v>
      </c>
      <c r="E51" s="16">
        <v>7.7310000000000004E-2</v>
      </c>
      <c r="F51" s="16">
        <v>0.16461500000000001</v>
      </c>
      <c r="G51" s="16">
        <v>0.11752600000000001</v>
      </c>
      <c r="H51" s="16">
        <v>0.11479300000000001</v>
      </c>
      <c r="I51" s="16">
        <v>0.10432900000000001</v>
      </c>
      <c r="J51" s="16">
        <v>0.15485399999999999</v>
      </c>
      <c r="K51" s="16">
        <v>0.13868900000000001</v>
      </c>
      <c r="L51" s="16">
        <v>0.11518399999999999</v>
      </c>
      <c r="M51" s="16">
        <v>0.13650200000000001</v>
      </c>
      <c r="N51" s="16">
        <v>0.169847</v>
      </c>
      <c r="O51" s="16">
        <v>0.13088</v>
      </c>
      <c r="P51" s="16">
        <v>0.104407</v>
      </c>
      <c r="Q51" s="16">
        <v>0.108233</v>
      </c>
      <c r="R51" s="16">
        <v>0.117995</v>
      </c>
      <c r="S51" s="16">
        <v>0.119244</v>
      </c>
      <c r="T51" s="16">
        <v>0.151339</v>
      </c>
      <c r="U51" s="16">
        <v>0.162663</v>
      </c>
      <c r="V51" s="16">
        <v>0.15836800000000001</v>
      </c>
    </row>
    <row r="52" spans="2:22">
      <c r="B52" s="104" t="s">
        <v>63</v>
      </c>
      <c r="C52" s="16">
        <v>0.233178</v>
      </c>
      <c r="D52" s="16">
        <v>0.259573</v>
      </c>
      <c r="E52" s="16">
        <v>0.25840200000000002</v>
      </c>
      <c r="F52" s="16">
        <v>0.28112599999999999</v>
      </c>
      <c r="G52" s="16">
        <v>0.29120000000000001</v>
      </c>
      <c r="H52" s="16">
        <v>0.28448400000000001</v>
      </c>
      <c r="I52" s="16">
        <v>0.28276600000000002</v>
      </c>
      <c r="J52" s="16">
        <v>0.28573300000000001</v>
      </c>
      <c r="K52" s="16">
        <v>0.245673</v>
      </c>
      <c r="L52" s="16">
        <v>0.252467</v>
      </c>
      <c r="M52" s="16">
        <v>0.306037</v>
      </c>
      <c r="N52" s="16">
        <v>0.28948200000000002</v>
      </c>
      <c r="O52" s="16">
        <v>0.27284799999999998</v>
      </c>
      <c r="P52" s="16">
        <v>0.197881</v>
      </c>
      <c r="Q52" s="16">
        <v>0.204129</v>
      </c>
      <c r="R52" s="16">
        <v>0.17133100000000001</v>
      </c>
      <c r="S52" s="16">
        <v>0.159695</v>
      </c>
      <c r="T52" s="16">
        <v>0.157196</v>
      </c>
      <c r="U52" s="16">
        <v>0.15961700000000001</v>
      </c>
      <c r="V52" s="16">
        <v>0.15063699999999999</v>
      </c>
    </row>
    <row r="53" spans="2:22">
      <c r="B53" s="106" t="s">
        <v>64</v>
      </c>
      <c r="C53" s="16">
        <v>0.80566000000000004</v>
      </c>
      <c r="D53" s="16">
        <v>0.75693100000000002</v>
      </c>
      <c r="E53" s="16">
        <v>0.74615500000000001</v>
      </c>
      <c r="F53" s="16">
        <v>0.741313</v>
      </c>
      <c r="G53" s="16">
        <v>0.81159499999999996</v>
      </c>
      <c r="H53" s="16">
        <v>0.70547000000000004</v>
      </c>
      <c r="I53" s="16">
        <v>0.76653700000000002</v>
      </c>
      <c r="J53" s="16">
        <v>0.88109499999999996</v>
      </c>
      <c r="K53" s="16">
        <v>0.88890400000000003</v>
      </c>
      <c r="L53" s="16">
        <v>0.92505999999999999</v>
      </c>
      <c r="M53" s="16">
        <v>0.84369000000000005</v>
      </c>
      <c r="N53" s="16">
        <v>0.88945099999999999</v>
      </c>
      <c r="O53" s="16">
        <v>0.92857400000000001</v>
      </c>
      <c r="P53" s="16">
        <v>0.86680500000000005</v>
      </c>
      <c r="Q53" s="16">
        <v>0.77411099999999999</v>
      </c>
      <c r="R53" s="16">
        <v>0.67985600000000002</v>
      </c>
      <c r="S53" s="16">
        <v>0.67118800000000001</v>
      </c>
      <c r="T53" s="16">
        <v>0.619336</v>
      </c>
      <c r="U53" s="16">
        <v>0.69406900000000005</v>
      </c>
      <c r="V53" s="16">
        <v>0.63667200000000002</v>
      </c>
    </row>
    <row r="54" spans="2:22">
      <c r="B54" s="106" t="s">
        <v>65</v>
      </c>
      <c r="C54" s="16">
        <v>1.6696530000000001</v>
      </c>
      <c r="D54" s="16">
        <v>1.580084</v>
      </c>
      <c r="E54" s="16">
        <v>1.460917</v>
      </c>
      <c r="F54" s="16">
        <v>1.2817000000000001</v>
      </c>
      <c r="G54" s="16">
        <v>1.4457679999999999</v>
      </c>
      <c r="H54" s="16">
        <v>1.5522830000000001</v>
      </c>
      <c r="I54" s="16">
        <v>1.472475</v>
      </c>
      <c r="J54" s="16">
        <v>1.533776</v>
      </c>
      <c r="K54" s="16">
        <v>1.5319799999999999</v>
      </c>
      <c r="L54" s="16">
        <v>1.1497269999999999</v>
      </c>
      <c r="M54" s="16">
        <v>1.253665</v>
      </c>
      <c r="N54" s="16">
        <v>1.3213699999999999</v>
      </c>
      <c r="O54" s="16">
        <v>1.239687</v>
      </c>
      <c r="P54" s="16">
        <v>1.313483</v>
      </c>
      <c r="Q54" s="16">
        <v>1.4093</v>
      </c>
      <c r="R54" s="16">
        <v>1.427573</v>
      </c>
      <c r="S54" s="16">
        <v>1.44733</v>
      </c>
      <c r="T54" s="16">
        <v>1.4411609999999999</v>
      </c>
      <c r="U54" s="16">
        <v>1.5318240000000001</v>
      </c>
      <c r="V54" s="16">
        <v>1.549863</v>
      </c>
    </row>
    <row r="55" spans="2:22">
      <c r="B55" s="106" t="s">
        <v>66</v>
      </c>
      <c r="C55" s="16">
        <v>0.320718</v>
      </c>
      <c r="D55" s="16">
        <v>0.243564</v>
      </c>
      <c r="E55" s="16">
        <v>9.0351000000000001E-2</v>
      </c>
      <c r="F55" s="16">
        <v>0.202567</v>
      </c>
      <c r="G55" s="16">
        <v>0.293464</v>
      </c>
      <c r="H55" s="16">
        <v>0.298931</v>
      </c>
      <c r="I55" s="16">
        <v>0.292215</v>
      </c>
      <c r="J55" s="16">
        <v>0.25379400000000002</v>
      </c>
      <c r="K55" s="16">
        <v>0.27495700000000001</v>
      </c>
      <c r="L55" s="16">
        <v>0.52250399999999997</v>
      </c>
      <c r="M55" s="16">
        <v>0.62378699999999998</v>
      </c>
      <c r="N55" s="16">
        <v>0.69032000000000004</v>
      </c>
      <c r="O55" s="16">
        <v>0.61558800000000002</v>
      </c>
      <c r="P55" s="16">
        <v>0.56826500000000002</v>
      </c>
      <c r="Q55" s="16">
        <v>0.65369600000000005</v>
      </c>
      <c r="R55" s="16">
        <v>0.702268</v>
      </c>
      <c r="S55" s="16">
        <v>0.65853700000000004</v>
      </c>
      <c r="T55" s="16">
        <v>0.80089600000000005</v>
      </c>
      <c r="U55" s="16">
        <v>0.87836199999999998</v>
      </c>
      <c r="V55" s="16">
        <v>0.89062200000000002</v>
      </c>
    </row>
    <row r="56" spans="2:22">
      <c r="B56" s="106" t="s">
        <v>67</v>
      </c>
      <c r="C56" s="16">
        <v>0.40903800000000001</v>
      </c>
      <c r="D56" s="16">
        <v>0.30353799999999997</v>
      </c>
      <c r="E56" s="16">
        <v>0.245282</v>
      </c>
      <c r="F56" s="16">
        <v>0.18835399999999999</v>
      </c>
      <c r="G56" s="16">
        <v>0.169847</v>
      </c>
      <c r="H56" s="16">
        <v>0.41021000000000002</v>
      </c>
      <c r="I56" s="16">
        <v>0.380691</v>
      </c>
      <c r="J56" s="16">
        <v>0.24848400000000001</v>
      </c>
      <c r="K56" s="16">
        <v>0.471354</v>
      </c>
      <c r="L56" s="16">
        <v>0.378973</v>
      </c>
      <c r="M56" s="16">
        <v>0.69297500000000001</v>
      </c>
      <c r="N56" s="16">
        <v>0.71991700000000003</v>
      </c>
      <c r="O56" s="16">
        <v>0.56108000000000002</v>
      </c>
      <c r="P56" s="16">
        <v>0.69313100000000005</v>
      </c>
      <c r="Q56" s="16">
        <v>0.71585600000000005</v>
      </c>
      <c r="R56" s="16">
        <v>0.79972500000000002</v>
      </c>
      <c r="S56" s="16">
        <v>0.77918699999999996</v>
      </c>
      <c r="T56" s="16">
        <v>1.121302</v>
      </c>
      <c r="U56" s="16">
        <v>1.2774829999999999</v>
      </c>
      <c r="V56" s="16">
        <v>1.354168</v>
      </c>
    </row>
    <row r="57" spans="2:22">
      <c r="B57" s="106" t="s">
        <v>68</v>
      </c>
      <c r="C57" s="16">
        <v>1.8057650000000001</v>
      </c>
      <c r="D57" s="16">
        <v>2.262985</v>
      </c>
      <c r="E57" s="16">
        <v>2.2084779999999999</v>
      </c>
      <c r="F57" s="16">
        <v>2.5774560000000002</v>
      </c>
      <c r="G57" s="16">
        <v>2.6468780000000001</v>
      </c>
      <c r="H57" s="16">
        <v>2.7828339999999998</v>
      </c>
      <c r="I57" s="16">
        <v>3.1692260000000001</v>
      </c>
      <c r="J57" s="16">
        <v>3.5981770000000002</v>
      </c>
      <c r="K57" s="16">
        <v>3.5826370000000001</v>
      </c>
      <c r="L57" s="16">
        <v>2.8730280000000001</v>
      </c>
      <c r="M57" s="16">
        <v>2.1630289999999999</v>
      </c>
      <c r="N57" s="16">
        <v>2.6110350000000002</v>
      </c>
      <c r="O57" s="16">
        <v>3.1013649999999999</v>
      </c>
      <c r="P57" s="16">
        <v>2.980715</v>
      </c>
      <c r="Q57" s="16">
        <v>2.9064510000000001</v>
      </c>
      <c r="R57" s="16">
        <v>2.5195129999999999</v>
      </c>
      <c r="S57" s="16">
        <v>1.886042</v>
      </c>
      <c r="T57" s="16">
        <v>2.0617459999999999</v>
      </c>
      <c r="U57" s="16">
        <v>1.902207</v>
      </c>
      <c r="V57" s="16">
        <v>1.9419550000000001</v>
      </c>
    </row>
    <row r="58" spans="2:22">
      <c r="B58" s="106" t="s">
        <v>69</v>
      </c>
      <c r="C58" s="16">
        <v>1.2794350000000001</v>
      </c>
      <c r="D58" s="16">
        <v>1.0605469999999999</v>
      </c>
      <c r="E58" s="16">
        <v>0.86594599999999999</v>
      </c>
      <c r="F58" s="16">
        <v>0.57279400000000003</v>
      </c>
      <c r="G58" s="16">
        <v>0.40372799999999998</v>
      </c>
      <c r="H58" s="16">
        <v>0.43605699999999997</v>
      </c>
      <c r="I58" s="16">
        <v>0.42528100000000002</v>
      </c>
      <c r="J58" s="16">
        <v>0.42817</v>
      </c>
      <c r="K58" s="16">
        <v>0.66197300000000003</v>
      </c>
      <c r="L58" s="16">
        <v>0.44862999999999997</v>
      </c>
      <c r="M58" s="16">
        <v>0.51844299999999999</v>
      </c>
      <c r="N58" s="16">
        <v>0.67720100000000005</v>
      </c>
      <c r="O58" s="16">
        <v>0.69180399999999997</v>
      </c>
      <c r="P58" s="16">
        <v>0.54163600000000001</v>
      </c>
      <c r="Q58" s="16">
        <v>0.67852900000000005</v>
      </c>
      <c r="R58" s="16">
        <v>0.676732</v>
      </c>
      <c r="S58" s="16">
        <v>0.797539</v>
      </c>
      <c r="T58" s="16">
        <v>1.106074</v>
      </c>
      <c r="U58" s="16">
        <v>1.0125999999999999</v>
      </c>
      <c r="V58" s="16">
        <v>0.99284300000000003</v>
      </c>
    </row>
    <row r="59" spans="2:22">
      <c r="B59" s="10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2:22">
      <c r="B60" s="105" t="s">
        <v>70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2:22">
      <c r="B61" s="104" t="s">
        <v>60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</row>
    <row r="62" spans="2:22">
      <c r="B62" s="104" t="s">
        <v>61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</row>
    <row r="63" spans="2:22">
      <c r="B63" s="104" t="s">
        <v>62</v>
      </c>
      <c r="C63" s="16">
        <v>1.116241</v>
      </c>
      <c r="D63" s="16">
        <v>1.0573220000000001</v>
      </c>
      <c r="E63" s="16">
        <v>1.2987010000000001</v>
      </c>
      <c r="F63" s="16">
        <v>2.7390500000000002</v>
      </c>
      <c r="G63" s="16">
        <v>1.9017170000000001</v>
      </c>
      <c r="H63" s="16">
        <v>1.7432350000000001</v>
      </c>
      <c r="I63" s="16">
        <v>1.5134350000000001</v>
      </c>
      <c r="J63" s="16">
        <v>2.0971259999999998</v>
      </c>
      <c r="K63" s="16">
        <v>1.7789349999999999</v>
      </c>
      <c r="L63" s="16">
        <v>1.7280359999999999</v>
      </c>
      <c r="M63" s="16">
        <v>2.0877870000000001</v>
      </c>
      <c r="N63" s="16">
        <v>2.305002</v>
      </c>
      <c r="O63" s="16">
        <v>1.735385</v>
      </c>
      <c r="P63" s="16">
        <v>1.4368620000000001</v>
      </c>
      <c r="Q63" s="16">
        <v>1.452739</v>
      </c>
      <c r="R63" s="16">
        <v>1.663071</v>
      </c>
      <c r="S63" s="16">
        <v>1.8292459999999999</v>
      </c>
      <c r="T63" s="16">
        <v>2.028937</v>
      </c>
      <c r="U63" s="16">
        <v>2.1350090000000002</v>
      </c>
      <c r="V63" s="16">
        <v>2.0633870000000001</v>
      </c>
    </row>
    <row r="64" spans="2:22">
      <c r="B64" s="104" t="s">
        <v>63</v>
      </c>
      <c r="C64" s="16">
        <v>3.534564</v>
      </c>
      <c r="D64" s="16">
        <v>3.971231</v>
      </c>
      <c r="E64" s="16">
        <v>4.3408110000000004</v>
      </c>
      <c r="F64" s="16">
        <v>4.6776939999999998</v>
      </c>
      <c r="G64" s="16">
        <v>4.7119619999999998</v>
      </c>
      <c r="H64" s="16">
        <v>4.3201390000000002</v>
      </c>
      <c r="I64" s="16">
        <v>4.1019079999999999</v>
      </c>
      <c r="J64" s="16">
        <v>3.869583</v>
      </c>
      <c r="K64" s="16">
        <v>3.1511990000000001</v>
      </c>
      <c r="L64" s="16">
        <v>3.7876210000000001</v>
      </c>
      <c r="M64" s="16">
        <v>4.6807999999999996</v>
      </c>
      <c r="N64" s="16">
        <v>3.9285709999999998</v>
      </c>
      <c r="O64" s="16">
        <v>3.617801</v>
      </c>
      <c r="P64" s="16">
        <v>2.7232669999999999</v>
      </c>
      <c r="Q64" s="16">
        <v>2.7398699999999998</v>
      </c>
      <c r="R64" s="16">
        <v>2.4148100000000001</v>
      </c>
      <c r="S64" s="16">
        <v>2.4497770000000001</v>
      </c>
      <c r="T64" s="16">
        <v>2.107456</v>
      </c>
      <c r="U64" s="16">
        <v>2.0950350000000002</v>
      </c>
      <c r="V64" s="16">
        <v>1.9626600000000001</v>
      </c>
    </row>
    <row r="65" spans="1:22">
      <c r="B65" s="106" t="s">
        <v>64</v>
      </c>
      <c r="C65" s="16">
        <v>12.212358</v>
      </c>
      <c r="D65" s="16">
        <v>11.580368</v>
      </c>
      <c r="E65" s="16">
        <v>12.534435</v>
      </c>
      <c r="F65" s="16">
        <v>12.334819</v>
      </c>
      <c r="G65" s="16">
        <v>13.132588999999999</v>
      </c>
      <c r="H65" s="16">
        <v>10.713184999999999</v>
      </c>
      <c r="I65" s="16">
        <v>11.119669999999999</v>
      </c>
      <c r="J65" s="16">
        <v>11.932359</v>
      </c>
      <c r="K65" s="16">
        <v>11.401813000000001</v>
      </c>
      <c r="L65" s="16">
        <v>13.878182000000001</v>
      </c>
      <c r="M65" s="16">
        <v>12.90415</v>
      </c>
      <c r="N65" s="16">
        <v>12.070793</v>
      </c>
      <c r="O65" s="16">
        <v>12.312328000000001</v>
      </c>
      <c r="P65" s="16">
        <v>11.929069999999999</v>
      </c>
      <c r="Q65" s="16">
        <v>10.390332000000001</v>
      </c>
      <c r="R65" s="16">
        <v>9.5821959999999997</v>
      </c>
      <c r="S65" s="16">
        <v>10.296249</v>
      </c>
      <c r="T65" s="16">
        <v>8.3031469999999992</v>
      </c>
      <c r="U65" s="16">
        <v>9.1099180000000004</v>
      </c>
      <c r="V65" s="16">
        <v>8.2952639999999995</v>
      </c>
    </row>
    <row r="66" spans="1:22">
      <c r="B66" s="106" t="s">
        <v>65</v>
      </c>
      <c r="C66" s="16">
        <v>25.308948999999998</v>
      </c>
      <c r="D66" s="16">
        <v>24.173855</v>
      </c>
      <c r="E66" s="16">
        <v>24.541519000000001</v>
      </c>
      <c r="F66" s="16">
        <v>21.326385999999999</v>
      </c>
      <c r="G66" s="16">
        <v>23.394280999999999</v>
      </c>
      <c r="H66" s="16">
        <v>23.572800999999998</v>
      </c>
      <c r="I66" s="16">
        <v>21.360278999999998</v>
      </c>
      <c r="J66" s="16">
        <v>20.771377999999999</v>
      </c>
      <c r="K66" s="16">
        <v>19.650423</v>
      </c>
      <c r="L66" s="16">
        <v>17.248732</v>
      </c>
      <c r="M66" s="16">
        <v>19.174679000000001</v>
      </c>
      <c r="N66" s="16">
        <v>17.932386999999999</v>
      </c>
      <c r="O66" s="16">
        <v>16.437491000000001</v>
      </c>
      <c r="P66" s="16">
        <v>18.076302999999999</v>
      </c>
      <c r="Q66" s="16">
        <v>18.916001000000001</v>
      </c>
      <c r="R66" s="16">
        <v>20.120850999999998</v>
      </c>
      <c r="S66" s="16">
        <v>22.202522999999999</v>
      </c>
      <c r="T66" s="16">
        <v>19.320965999999999</v>
      </c>
      <c r="U66" s="16">
        <v>20.105777</v>
      </c>
      <c r="V66" s="16">
        <v>20.193314999999998</v>
      </c>
    </row>
    <row r="67" spans="1:22">
      <c r="B67" s="106" t="s">
        <v>66</v>
      </c>
      <c r="C67" s="16">
        <v>4.8615060000000003</v>
      </c>
      <c r="D67" s="16">
        <v>3.726315</v>
      </c>
      <c r="E67" s="16">
        <v>1.5177750000000001</v>
      </c>
      <c r="F67" s="16">
        <v>3.3705379999999998</v>
      </c>
      <c r="G67" s="16">
        <v>4.7486069999999998</v>
      </c>
      <c r="H67" s="16">
        <v>4.5395250000000003</v>
      </c>
      <c r="I67" s="16">
        <v>4.2389780000000004</v>
      </c>
      <c r="J67" s="16">
        <v>3.4370440000000002</v>
      </c>
      <c r="K67" s="16">
        <v>3.5268190000000001</v>
      </c>
      <c r="L67" s="16">
        <v>7.8388419999999996</v>
      </c>
      <c r="M67" s="16">
        <v>9.5407580000000003</v>
      </c>
      <c r="N67" s="16">
        <v>9.3683759999999996</v>
      </c>
      <c r="O67" s="16">
        <v>8.1623140000000003</v>
      </c>
      <c r="P67" s="16">
        <v>7.8205270000000002</v>
      </c>
      <c r="Q67" s="16">
        <v>8.7740810000000007</v>
      </c>
      <c r="R67" s="16">
        <v>9.8980800000000002</v>
      </c>
      <c r="S67" s="16">
        <v>10.102183999999999</v>
      </c>
      <c r="T67" s="16">
        <v>10.737242999999999</v>
      </c>
      <c r="U67" s="16">
        <v>11.528843</v>
      </c>
      <c r="V67" s="16">
        <v>11.604009</v>
      </c>
    </row>
    <row r="68" spans="1:22">
      <c r="B68" s="106" t="s">
        <v>67</v>
      </c>
      <c r="C68" s="16">
        <v>6.2002839999999999</v>
      </c>
      <c r="D68" s="16">
        <v>4.6438560000000004</v>
      </c>
      <c r="E68" s="16">
        <v>4.120425</v>
      </c>
      <c r="F68" s="16">
        <v>3.134055</v>
      </c>
      <c r="G68" s="16">
        <v>2.748329</v>
      </c>
      <c r="H68" s="16">
        <v>6.2293950000000002</v>
      </c>
      <c r="I68" s="16">
        <v>5.5224520000000004</v>
      </c>
      <c r="J68" s="16">
        <v>3.3651300000000002</v>
      </c>
      <c r="K68" s="16">
        <v>6.0459759999999996</v>
      </c>
      <c r="L68" s="16">
        <v>5.6855330000000004</v>
      </c>
      <c r="M68" s="16">
        <v>10.598985000000001</v>
      </c>
      <c r="N68" s="16">
        <v>9.7700300000000002</v>
      </c>
      <c r="O68" s="16">
        <v>7.4395829999999998</v>
      </c>
      <c r="P68" s="16">
        <v>9.5389579999999992</v>
      </c>
      <c r="Q68" s="16">
        <v>9.6084099999999992</v>
      </c>
      <c r="R68" s="16">
        <v>11.271682999999999</v>
      </c>
      <c r="S68" s="16">
        <v>11.952992999999999</v>
      </c>
      <c r="T68" s="16">
        <v>15.032769</v>
      </c>
      <c r="U68" s="16">
        <v>16.767455000000002</v>
      </c>
      <c r="V68" s="16">
        <v>17.643588000000001</v>
      </c>
    </row>
    <row r="69" spans="1:22">
      <c r="B69" s="106" t="s">
        <v>68</v>
      </c>
      <c r="C69" s="16">
        <v>27.372159</v>
      </c>
      <c r="D69" s="16">
        <v>34.621634</v>
      </c>
      <c r="E69" s="16">
        <v>37.099567</v>
      </c>
      <c r="F69" s="16">
        <v>42.886657</v>
      </c>
      <c r="G69" s="16">
        <v>42.829704999999997</v>
      </c>
      <c r="H69" s="16">
        <v>42.259801000000003</v>
      </c>
      <c r="I69" s="16">
        <v>45.973990999999998</v>
      </c>
      <c r="J69" s="16">
        <v>48.728822999999998</v>
      </c>
      <c r="K69" s="16">
        <v>45.953823999999997</v>
      </c>
      <c r="L69" s="16">
        <v>43.102499000000002</v>
      </c>
      <c r="M69" s="16">
        <v>33.083308000000002</v>
      </c>
      <c r="N69" s="16">
        <v>35.434505999999999</v>
      </c>
      <c r="O69" s="16">
        <v>41.122202000000001</v>
      </c>
      <c r="P69" s="16">
        <v>41.020955999999998</v>
      </c>
      <c r="Q69" s="16">
        <v>39.011172999999999</v>
      </c>
      <c r="R69" s="16">
        <v>35.511139</v>
      </c>
      <c r="S69" s="16">
        <v>28.93252</v>
      </c>
      <c r="T69" s="16">
        <v>27.640864000000001</v>
      </c>
      <c r="U69" s="16">
        <v>24.967200999999999</v>
      </c>
      <c r="V69" s="16">
        <v>25.301928</v>
      </c>
    </row>
    <row r="70" spans="1:22">
      <c r="B70" s="106" t="s">
        <v>69</v>
      </c>
      <c r="C70" s="16">
        <v>19.393939</v>
      </c>
      <c r="D70" s="16">
        <v>16.225418999999999</v>
      </c>
      <c r="E70" s="16">
        <v>14.546766</v>
      </c>
      <c r="F70" s="16">
        <v>9.5308010000000003</v>
      </c>
      <c r="G70" s="16">
        <v>6.5328090000000003</v>
      </c>
      <c r="H70" s="16">
        <v>6.6219200000000003</v>
      </c>
      <c r="I70" s="16">
        <v>6.1692869999999997</v>
      </c>
      <c r="J70" s="16">
        <v>5.7985569999999997</v>
      </c>
      <c r="K70" s="16">
        <v>8.4910099999999993</v>
      </c>
      <c r="L70" s="16">
        <v>6.7305549999999998</v>
      </c>
      <c r="M70" s="16">
        <v>7.9295309999999999</v>
      </c>
      <c r="N70" s="16">
        <v>9.1903349999999993</v>
      </c>
      <c r="O70" s="16">
        <v>9.1728970000000007</v>
      </c>
      <c r="P70" s="16">
        <v>7.4540569999999997</v>
      </c>
      <c r="Q70" s="16">
        <v>9.1073939999999993</v>
      </c>
      <c r="R70" s="16">
        <v>9.5381699999999991</v>
      </c>
      <c r="S70" s="16">
        <v>12.234508</v>
      </c>
      <c r="T70" s="16">
        <v>14.828619</v>
      </c>
      <c r="U70" s="16">
        <v>13.290763</v>
      </c>
      <c r="V70" s="16">
        <v>12.93585</v>
      </c>
    </row>
    <row r="71" spans="1:22">
      <c r="B71" s="10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26.25">
      <c r="A72" s="25"/>
      <c r="B72" s="107" t="s">
        <v>291</v>
      </c>
      <c r="C72" s="26">
        <v>78.090522000000007</v>
      </c>
      <c r="D72" s="26">
        <v>78.090522000000007</v>
      </c>
      <c r="E72" s="26">
        <v>78.090522000000007</v>
      </c>
      <c r="F72" s="26">
        <v>78.090522000000007</v>
      </c>
      <c r="G72" s="26">
        <v>78.090522000000007</v>
      </c>
      <c r="H72" s="26">
        <v>78.090522000000007</v>
      </c>
      <c r="I72" s="26">
        <v>78.090522000000007</v>
      </c>
      <c r="J72" s="26">
        <v>78.090522000000007</v>
      </c>
      <c r="K72" s="26">
        <v>78.090522000000007</v>
      </c>
      <c r="L72" s="26">
        <v>78.090522000000007</v>
      </c>
      <c r="M72" s="26">
        <v>78.090522000000007</v>
      </c>
      <c r="N72" s="26">
        <v>78.090522000000007</v>
      </c>
      <c r="O72" s="26">
        <v>78.090522000000007</v>
      </c>
      <c r="P72" s="26">
        <v>78.090522000000007</v>
      </c>
      <c r="Q72" s="26">
        <v>78.090522000000007</v>
      </c>
      <c r="R72" s="26">
        <v>78.090522000000007</v>
      </c>
      <c r="S72" s="26">
        <v>78.090522000000007</v>
      </c>
      <c r="T72" s="26">
        <v>78.090522000000007</v>
      </c>
      <c r="U72" s="26">
        <v>78.090522000000007</v>
      </c>
      <c r="V72" s="26">
        <v>78.090522000000007</v>
      </c>
    </row>
    <row r="73" spans="1:22" ht="26.25">
      <c r="B73" s="107" t="s">
        <v>292</v>
      </c>
      <c r="C73" s="26">
        <v>78.090522000000007</v>
      </c>
      <c r="D73" s="26">
        <v>78.090522000000007</v>
      </c>
      <c r="E73" s="26">
        <v>78.090522000000007</v>
      </c>
      <c r="F73" s="26">
        <v>78.090522000000007</v>
      </c>
      <c r="G73" s="26">
        <v>78.090522000000007</v>
      </c>
      <c r="H73" s="26">
        <v>78.090522000000007</v>
      </c>
      <c r="I73" s="26">
        <v>78.090522000000007</v>
      </c>
      <c r="J73" s="26">
        <v>78.090522000000007</v>
      </c>
      <c r="K73" s="26">
        <v>78.090522000000007</v>
      </c>
      <c r="L73" s="26">
        <v>78.090522000000007</v>
      </c>
      <c r="M73" s="26">
        <v>78.090522000000007</v>
      </c>
      <c r="N73" s="26">
        <v>78.090522000000007</v>
      </c>
      <c r="O73" s="26">
        <v>78.090522000000007</v>
      </c>
      <c r="P73" s="26">
        <v>78.090522000000007</v>
      </c>
      <c r="Q73" s="26">
        <v>78.090522000000007</v>
      </c>
      <c r="R73" s="26">
        <v>78.090522000000007</v>
      </c>
      <c r="S73" s="26">
        <v>78.090522000000007</v>
      </c>
      <c r="T73" s="26">
        <v>78.090522000000007</v>
      </c>
      <c r="U73" s="26">
        <v>78.090522000000007</v>
      </c>
      <c r="V73" s="26">
        <v>78.090522000000007</v>
      </c>
    </row>
    <row r="74" spans="1:22">
      <c r="B74" s="107"/>
    </row>
    <row r="75" spans="1:22">
      <c r="A75" s="34" t="s">
        <v>293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2FD-DA69-4D0C-A072-DA4DEBC04593}">
  <sheetPr>
    <tabColor theme="9" tint="-0.249977111117893"/>
  </sheetPr>
  <dimension ref="A1:U247"/>
  <sheetViews>
    <sheetView topLeftCell="A176" workbookViewId="0">
      <selection activeCell="G179" sqref="G179"/>
    </sheetView>
  </sheetViews>
  <sheetFormatPr defaultRowHeight="15"/>
  <cols>
    <col min="2" max="2" width="29" bestFit="1" customWidth="1"/>
    <col min="4" max="4" width="16.42578125" bestFit="1" customWidth="1"/>
    <col min="5" max="5" width="20.5703125" bestFit="1" customWidth="1"/>
    <col min="6" max="7" width="22.7109375" bestFit="1" customWidth="1"/>
    <col min="8" max="8" width="15.42578125" bestFit="1" customWidth="1"/>
    <col min="9" max="9" width="20.5703125" bestFit="1" customWidth="1"/>
    <col min="10" max="10" width="13.42578125" bestFit="1" customWidth="1"/>
    <col min="14" max="14" width="17.85546875" bestFit="1" customWidth="1"/>
    <col min="15" max="15" width="17.28515625" bestFit="1" customWidth="1"/>
    <col min="16" max="16" width="17.7109375" bestFit="1" customWidth="1"/>
    <col min="17" max="17" width="17.28515625" bestFit="1" customWidth="1"/>
    <col min="18" max="18" width="19.85546875" bestFit="1" customWidth="1"/>
  </cols>
  <sheetData>
    <row r="1" spans="2:6" s="73" customFormat="1">
      <c r="B1" s="72" t="s">
        <v>264</v>
      </c>
    </row>
    <row r="2" spans="2:6">
      <c r="B2" s="1" t="s">
        <v>131</v>
      </c>
    </row>
    <row r="3" spans="2:6">
      <c r="C3" t="s">
        <v>37</v>
      </c>
      <c r="D3">
        <v>2015</v>
      </c>
    </row>
    <row r="4" spans="2:6">
      <c r="B4" t="s">
        <v>265</v>
      </c>
      <c r="C4" t="s">
        <v>38</v>
      </c>
      <c r="D4" s="74">
        <v>1.6401726166170729</v>
      </c>
      <c r="F4" s="75"/>
    </row>
    <row r="5" spans="2:6">
      <c r="B5" t="s">
        <v>265</v>
      </c>
      <c r="C5" t="s">
        <v>39</v>
      </c>
      <c r="D5" s="74">
        <v>16.929230868571089</v>
      </c>
      <c r="F5" s="75"/>
    </row>
    <row r="6" spans="2:6">
      <c r="B6" t="s">
        <v>265</v>
      </c>
      <c r="C6" t="s">
        <v>28</v>
      </c>
      <c r="D6" s="74">
        <v>111.4</v>
      </c>
      <c r="F6" s="75"/>
    </row>
    <row r="7" spans="2:6">
      <c r="B7" t="s">
        <v>265</v>
      </c>
      <c r="C7" t="s">
        <v>40</v>
      </c>
      <c r="D7" s="74">
        <v>487</v>
      </c>
      <c r="F7" s="75"/>
    </row>
    <row r="8" spans="2:6">
      <c r="B8" t="s">
        <v>265</v>
      </c>
      <c r="C8" t="s">
        <v>41</v>
      </c>
      <c r="D8" s="74">
        <v>1</v>
      </c>
      <c r="F8" s="75"/>
    </row>
    <row r="9" spans="2:6">
      <c r="B9" t="s">
        <v>265</v>
      </c>
      <c r="C9" t="s">
        <v>42</v>
      </c>
      <c r="D9" s="74">
        <v>1.1771316252673469</v>
      </c>
      <c r="F9" s="75"/>
    </row>
    <row r="12" spans="2:6">
      <c r="C12" t="s">
        <v>43</v>
      </c>
      <c r="D12">
        <v>2016</v>
      </c>
    </row>
    <row r="13" spans="2:6">
      <c r="B13" t="s">
        <v>97</v>
      </c>
      <c r="C13" t="s">
        <v>38</v>
      </c>
      <c r="D13" s="74">
        <v>1</v>
      </c>
      <c r="F13" s="75"/>
    </row>
    <row r="14" spans="2:6">
      <c r="B14" t="s">
        <v>97</v>
      </c>
      <c r="C14" t="s">
        <v>39</v>
      </c>
      <c r="D14" s="74">
        <v>4.592966180951823</v>
      </c>
      <c r="F14" s="75"/>
    </row>
    <row r="15" spans="2:6">
      <c r="B15" t="s">
        <v>97</v>
      </c>
      <c r="C15" t="s">
        <v>28</v>
      </c>
      <c r="D15" s="74">
        <v>42</v>
      </c>
      <c r="F15" s="75"/>
    </row>
    <row r="16" spans="2:6">
      <c r="B16" t="s">
        <v>97</v>
      </c>
      <c r="C16" t="s">
        <v>40</v>
      </c>
      <c r="D16" s="74">
        <v>3512</v>
      </c>
      <c r="F16" s="75"/>
    </row>
    <row r="17" spans="2:10">
      <c r="B17" t="s">
        <v>97</v>
      </c>
      <c r="C17" t="s">
        <v>41</v>
      </c>
      <c r="D17" s="74">
        <v>1000</v>
      </c>
      <c r="F17" s="75"/>
    </row>
    <row r="18" spans="2:10">
      <c r="B18" t="s">
        <v>97</v>
      </c>
      <c r="C18" t="s">
        <v>42</v>
      </c>
      <c r="D18" s="74">
        <v>1</v>
      </c>
      <c r="F18" s="75"/>
    </row>
    <row r="22" spans="2:10">
      <c r="B22" s="1" t="s">
        <v>138</v>
      </c>
    </row>
    <row r="23" spans="2:10">
      <c r="C23" t="s">
        <v>266</v>
      </c>
      <c r="D23" t="s">
        <v>267</v>
      </c>
      <c r="E23" t="s">
        <v>240</v>
      </c>
      <c r="F23" t="s">
        <v>238</v>
      </c>
      <c r="G23" t="s">
        <v>218</v>
      </c>
      <c r="H23" t="s">
        <v>268</v>
      </c>
      <c r="I23" t="s">
        <v>242</v>
      </c>
      <c r="J23" t="s">
        <v>269</v>
      </c>
    </row>
    <row r="24" spans="2:10">
      <c r="B24" t="s">
        <v>265</v>
      </c>
      <c r="C24" t="s">
        <v>38</v>
      </c>
      <c r="D24" s="76">
        <v>38818</v>
      </c>
      <c r="E24" s="76">
        <v>4048.5074626865676</v>
      </c>
      <c r="F24" s="76">
        <v>22351809.701492537</v>
      </c>
      <c r="G24" s="76">
        <v>309710.82089552243</v>
      </c>
      <c r="H24" s="76">
        <v>36714</v>
      </c>
      <c r="I24" s="76">
        <v>119430.97014925374</v>
      </c>
      <c r="J24" s="76">
        <v>743.5886494688923</v>
      </c>
    </row>
    <row r="25" spans="2:10">
      <c r="B25" t="s">
        <v>265</v>
      </c>
      <c r="C25" t="s">
        <v>39</v>
      </c>
      <c r="D25" s="76">
        <v>7912</v>
      </c>
      <c r="E25" s="76">
        <v>9099.1184956694433</v>
      </c>
      <c r="F25" s="76">
        <v>4109.6143403709411</v>
      </c>
      <c r="G25" s="76">
        <v>45289.478169105801</v>
      </c>
      <c r="H25" s="76">
        <v>0</v>
      </c>
      <c r="I25" s="76">
        <v>836.92743421682235</v>
      </c>
      <c r="J25" s="76">
        <v>14.614802219298447</v>
      </c>
    </row>
    <row r="26" spans="2:10">
      <c r="B26" t="s">
        <v>265</v>
      </c>
      <c r="C26" t="s">
        <v>28</v>
      </c>
      <c r="D26" s="76">
        <v>0</v>
      </c>
      <c r="E26" s="76">
        <v>0</v>
      </c>
      <c r="F26" s="76">
        <v>0</v>
      </c>
      <c r="G26" s="76">
        <v>5900.0774828233225</v>
      </c>
      <c r="H26" s="76">
        <v>0</v>
      </c>
      <c r="I26" s="76">
        <v>0</v>
      </c>
      <c r="J26" s="76">
        <v>0</v>
      </c>
    </row>
    <row r="27" spans="2:10">
      <c r="B27" t="s">
        <v>265</v>
      </c>
      <c r="C27" t="s">
        <v>40</v>
      </c>
      <c r="D27" s="76">
        <v>0</v>
      </c>
      <c r="E27" s="76">
        <v>0</v>
      </c>
      <c r="F27" s="76">
        <v>0</v>
      </c>
      <c r="G27" s="76">
        <v>56.762877130505835</v>
      </c>
      <c r="H27" s="76">
        <v>0</v>
      </c>
      <c r="I27" s="76">
        <v>0</v>
      </c>
      <c r="J27" s="76">
        <v>0</v>
      </c>
    </row>
    <row r="28" spans="2:10">
      <c r="B28" t="s">
        <v>265</v>
      </c>
      <c r="C28" t="s">
        <v>41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</row>
    <row r="29" spans="2:10">
      <c r="B29" t="s">
        <v>265</v>
      </c>
      <c r="C29" t="s">
        <v>42</v>
      </c>
      <c r="D29" s="76">
        <v>0</v>
      </c>
      <c r="E29" s="76">
        <v>0</v>
      </c>
      <c r="F29" s="76">
        <v>255704.1958386086</v>
      </c>
      <c r="G29" s="76">
        <v>0</v>
      </c>
      <c r="H29" s="76">
        <v>0</v>
      </c>
      <c r="I29" s="76">
        <v>0</v>
      </c>
      <c r="J29" s="76">
        <v>0</v>
      </c>
    </row>
    <row r="32" spans="2:10">
      <c r="C32" t="s">
        <v>266</v>
      </c>
      <c r="D32" t="s">
        <v>267</v>
      </c>
      <c r="E32" t="s">
        <v>240</v>
      </c>
      <c r="F32" t="s">
        <v>238</v>
      </c>
      <c r="G32" t="s">
        <v>218</v>
      </c>
      <c r="H32" t="s">
        <v>268</v>
      </c>
      <c r="I32" t="s">
        <v>242</v>
      </c>
      <c r="J32" t="s">
        <v>269</v>
      </c>
    </row>
    <row r="33" spans="2:10">
      <c r="B33" t="s">
        <v>97</v>
      </c>
      <c r="C33" t="s">
        <v>38</v>
      </c>
      <c r="D33" s="76">
        <v>9.6899544764795156</v>
      </c>
      <c r="E33" s="76">
        <v>0</v>
      </c>
      <c r="F33" s="76">
        <v>3278105</v>
      </c>
      <c r="G33" s="76">
        <v>40764</v>
      </c>
      <c r="H33" s="76">
        <v>0</v>
      </c>
      <c r="I33" s="76">
        <v>78131</v>
      </c>
      <c r="J33" s="76">
        <v>0</v>
      </c>
    </row>
    <row r="34" spans="2:10">
      <c r="B34" t="s">
        <v>97</v>
      </c>
      <c r="C34" t="s">
        <v>39</v>
      </c>
      <c r="D34" s="76">
        <v>0</v>
      </c>
      <c r="E34" s="76">
        <v>691.26748091146055</v>
      </c>
      <c r="F34" s="76">
        <v>0</v>
      </c>
      <c r="G34" s="76">
        <v>481710.44477306964</v>
      </c>
      <c r="H34" s="76">
        <v>23.302033383915024</v>
      </c>
      <c r="I34" s="76">
        <v>493</v>
      </c>
      <c r="J34" s="76">
        <v>13.150652503793626</v>
      </c>
    </row>
    <row r="35" spans="2:10">
      <c r="B35" t="s">
        <v>97</v>
      </c>
      <c r="C35" t="s">
        <v>28</v>
      </c>
      <c r="D35" s="76">
        <v>0</v>
      </c>
      <c r="E35" s="76">
        <v>0</v>
      </c>
      <c r="F35" s="76">
        <v>0</v>
      </c>
      <c r="G35" s="76">
        <v>121.58826787276999</v>
      </c>
      <c r="H35" s="76">
        <v>0</v>
      </c>
      <c r="I35" s="76">
        <v>0</v>
      </c>
      <c r="J35" s="76">
        <v>0</v>
      </c>
    </row>
    <row r="36" spans="2:10">
      <c r="B36" t="s">
        <v>97</v>
      </c>
      <c r="C36" t="s">
        <v>40</v>
      </c>
      <c r="D36" s="76">
        <v>0</v>
      </c>
      <c r="E36" s="76">
        <v>0</v>
      </c>
      <c r="F36" s="76">
        <v>0</v>
      </c>
      <c r="G36" s="76">
        <v>2311.3236389188219</v>
      </c>
      <c r="H36" s="76">
        <v>0</v>
      </c>
      <c r="I36" s="76">
        <v>0</v>
      </c>
      <c r="J36" s="76">
        <v>0</v>
      </c>
    </row>
    <row r="37" spans="2:10">
      <c r="B37" t="s">
        <v>97</v>
      </c>
      <c r="C37" t="s">
        <v>41</v>
      </c>
      <c r="D37" s="76">
        <v>0</v>
      </c>
      <c r="E37" s="76">
        <v>0</v>
      </c>
      <c r="F37" s="76">
        <v>0</v>
      </c>
      <c r="G37" s="76">
        <v>727</v>
      </c>
      <c r="H37" s="76">
        <v>0</v>
      </c>
      <c r="I37" s="76">
        <v>0</v>
      </c>
      <c r="J37" s="76">
        <v>0</v>
      </c>
    </row>
    <row r="38" spans="2:10">
      <c r="B38" t="s">
        <v>97</v>
      </c>
      <c r="C38" t="s">
        <v>42</v>
      </c>
      <c r="D38" s="76">
        <v>0</v>
      </c>
      <c r="E38" s="76">
        <v>0</v>
      </c>
      <c r="F38" s="76">
        <v>849958.16322931473</v>
      </c>
      <c r="G38" s="76">
        <v>763520.76783943584</v>
      </c>
      <c r="H38" s="76">
        <v>0</v>
      </c>
      <c r="I38" s="76">
        <v>0</v>
      </c>
      <c r="J38" s="76">
        <v>0</v>
      </c>
    </row>
    <row r="41" spans="2:10">
      <c r="B41" s="1" t="s">
        <v>270</v>
      </c>
    </row>
    <row r="42" spans="2:10">
      <c r="C42" t="s">
        <v>271</v>
      </c>
      <c r="D42">
        <v>2019</v>
      </c>
      <c r="E42">
        <v>2020</v>
      </c>
    </row>
    <row r="43" spans="2:10">
      <c r="B43" t="s">
        <v>265</v>
      </c>
      <c r="C43" t="s">
        <v>38</v>
      </c>
      <c r="D43">
        <v>1.0110068026843755</v>
      </c>
      <c r="E43">
        <v>1.0219866212974482</v>
      </c>
    </row>
    <row r="44" spans="2:10">
      <c r="B44" t="s">
        <v>265</v>
      </c>
      <c r="C44" t="s">
        <v>39</v>
      </c>
      <c r="D44">
        <v>1.0110068026843755</v>
      </c>
      <c r="E44">
        <v>1.0219866212974482</v>
      </c>
    </row>
    <row r="45" spans="2:10">
      <c r="B45" t="s">
        <v>265</v>
      </c>
      <c r="C45" t="s">
        <v>28</v>
      </c>
      <c r="D45">
        <v>1.0110068026843755</v>
      </c>
      <c r="E45">
        <v>1.0219866212974482</v>
      </c>
    </row>
    <row r="46" spans="2:10">
      <c r="B46" t="s">
        <v>265</v>
      </c>
      <c r="C46" t="s">
        <v>40</v>
      </c>
      <c r="D46">
        <v>1.0110068026843755</v>
      </c>
      <c r="E46">
        <v>1.0219866212974482</v>
      </c>
    </row>
    <row r="47" spans="2:10">
      <c r="B47" t="s">
        <v>265</v>
      </c>
      <c r="C47" t="s">
        <v>41</v>
      </c>
      <c r="D47">
        <v>1</v>
      </c>
      <c r="E47">
        <v>1</v>
      </c>
    </row>
    <row r="48" spans="2:10">
      <c r="B48" t="s">
        <v>265</v>
      </c>
      <c r="C48" t="s">
        <v>42</v>
      </c>
      <c r="D48">
        <v>1.0110068026843755</v>
      </c>
      <c r="E48">
        <v>1.0219866212974482</v>
      </c>
    </row>
    <row r="51" spans="2:6">
      <c r="C51" t="s">
        <v>271</v>
      </c>
      <c r="D51">
        <v>2019</v>
      </c>
      <c r="E51">
        <v>2020</v>
      </c>
    </row>
    <row r="52" spans="2:6">
      <c r="B52" t="s">
        <v>97</v>
      </c>
      <c r="C52" t="s">
        <v>38</v>
      </c>
      <c r="D52">
        <v>1.0163630232698253</v>
      </c>
      <c r="E52">
        <v>0.95585234262791796</v>
      </c>
    </row>
    <row r="53" spans="2:6">
      <c r="B53" t="s">
        <v>97</v>
      </c>
      <c r="C53" t="s">
        <v>39</v>
      </c>
      <c r="D53">
        <v>1.0163630232698253</v>
      </c>
      <c r="E53">
        <v>0.95585234262791796</v>
      </c>
    </row>
    <row r="54" spans="2:6">
      <c r="B54" t="s">
        <v>97</v>
      </c>
      <c r="C54" t="s">
        <v>28</v>
      </c>
      <c r="D54">
        <v>1.0163630232698253</v>
      </c>
      <c r="E54">
        <v>0.95585234262791796</v>
      </c>
    </row>
    <row r="55" spans="2:6">
      <c r="B55" t="s">
        <v>97</v>
      </c>
      <c r="C55" t="s">
        <v>40</v>
      </c>
      <c r="D55">
        <v>1.0163630232698253</v>
      </c>
      <c r="E55">
        <v>0.95585234262791796</v>
      </c>
    </row>
    <row r="56" spans="2:6">
      <c r="B56" t="s">
        <v>97</v>
      </c>
      <c r="C56" t="s">
        <v>41</v>
      </c>
      <c r="D56">
        <v>1</v>
      </c>
      <c r="E56">
        <v>1</v>
      </c>
    </row>
    <row r="57" spans="2:6">
      <c r="B57" t="s">
        <v>97</v>
      </c>
      <c r="C57" t="s">
        <v>42</v>
      </c>
      <c r="D57">
        <v>1.0163630232698253</v>
      </c>
      <c r="E57">
        <v>0.95585234262791796</v>
      </c>
    </row>
    <row r="59" spans="2:6">
      <c r="B59" s="1" t="s">
        <v>140</v>
      </c>
    </row>
    <row r="60" spans="2:6">
      <c r="C60" t="s">
        <v>117</v>
      </c>
      <c r="D60">
        <v>2018</v>
      </c>
      <c r="E60">
        <v>2019</v>
      </c>
      <c r="F60">
        <v>2020</v>
      </c>
    </row>
    <row r="61" spans="2:6">
      <c r="B61" t="s">
        <v>265</v>
      </c>
      <c r="C61" t="s">
        <v>38</v>
      </c>
      <c r="D61" s="77">
        <v>9554.1234147952946</v>
      </c>
      <c r="E61" s="77">
        <v>9554.1234147952946</v>
      </c>
      <c r="F61" s="77">
        <v>9554.1234147952946</v>
      </c>
    </row>
    <row r="62" spans="2:6">
      <c r="B62" t="s">
        <v>265</v>
      </c>
      <c r="C62" t="s">
        <v>39</v>
      </c>
      <c r="D62" s="77">
        <v>25324.227647595919</v>
      </c>
      <c r="E62" s="77">
        <v>25324.227647595919</v>
      </c>
      <c r="F62" s="77">
        <v>25324.227647595919</v>
      </c>
    </row>
    <row r="63" spans="2:6">
      <c r="B63" t="s">
        <v>265</v>
      </c>
      <c r="C63" t="s">
        <v>28</v>
      </c>
      <c r="D63" s="77">
        <v>1485182.7840096201</v>
      </c>
      <c r="E63" s="77">
        <v>1485182.7840096201</v>
      </c>
      <c r="F63" s="77">
        <v>1485182.7840096201</v>
      </c>
    </row>
    <row r="64" spans="2:6">
      <c r="B64" t="s">
        <v>265</v>
      </c>
      <c r="C64" t="s">
        <v>40</v>
      </c>
      <c r="D64" s="110">
        <f>'Table 25_rail'!W38/G27/D7</f>
        <v>35466.573884649748</v>
      </c>
      <c r="E64" s="110">
        <f>D64</f>
        <v>35466.573884649748</v>
      </c>
      <c r="F64" s="110">
        <f>E64</f>
        <v>35466.573884649748</v>
      </c>
    </row>
    <row r="65" spans="2:10">
      <c r="B65" t="s">
        <v>265</v>
      </c>
      <c r="C65" t="s">
        <v>41</v>
      </c>
      <c r="D65" s="77">
        <v>194.17552144824873</v>
      </c>
      <c r="E65" s="77">
        <v>194.17552144824873</v>
      </c>
      <c r="F65" s="77">
        <v>194.17552144824873</v>
      </c>
    </row>
    <row r="66" spans="2:10">
      <c r="B66" t="s">
        <v>265</v>
      </c>
      <c r="C66" t="s">
        <v>42</v>
      </c>
      <c r="D66" s="77">
        <v>2681.3344716853576</v>
      </c>
      <c r="E66" s="77">
        <v>2681.3344716853576</v>
      </c>
      <c r="F66" s="77">
        <v>2681.3344716853576</v>
      </c>
    </row>
    <row r="69" spans="2:10">
      <c r="C69" t="s">
        <v>117</v>
      </c>
      <c r="D69">
        <v>2018</v>
      </c>
      <c r="E69">
        <v>2019</v>
      </c>
      <c r="F69">
        <v>2020</v>
      </c>
    </row>
    <row r="70" spans="2:10">
      <c r="B70" t="s">
        <v>97</v>
      </c>
      <c r="C70" t="s">
        <v>38</v>
      </c>
      <c r="D70" s="77">
        <v>11455.768780944287</v>
      </c>
      <c r="E70" s="77">
        <v>11455.768780944287</v>
      </c>
      <c r="F70" s="77">
        <v>11455.768780944287</v>
      </c>
    </row>
    <row r="71" spans="2:10">
      <c r="B71" t="s">
        <v>97</v>
      </c>
      <c r="C71" t="s">
        <v>39</v>
      </c>
      <c r="D71" s="77">
        <v>53982.060464387978</v>
      </c>
      <c r="E71" s="77">
        <v>53982.060464387978</v>
      </c>
      <c r="F71" s="77">
        <v>53982.060464387978</v>
      </c>
    </row>
    <row r="72" spans="2:10">
      <c r="B72" t="s">
        <v>97</v>
      </c>
      <c r="C72" t="s">
        <v>28</v>
      </c>
      <c r="D72" s="77">
        <v>914424.70637909963</v>
      </c>
      <c r="E72" s="77">
        <v>914424.70637909963</v>
      </c>
      <c r="F72" s="77">
        <v>914424.70637909963</v>
      </c>
    </row>
    <row r="73" spans="2:10">
      <c r="B73" t="s">
        <v>97</v>
      </c>
      <c r="C73" t="s">
        <v>40</v>
      </c>
      <c r="D73" s="110">
        <f>'Table 25_rail'!W39/G36/D16</f>
        <v>31338.252285859668</v>
      </c>
      <c r="E73" s="110">
        <f>D73</f>
        <v>31338.252285859668</v>
      </c>
      <c r="F73" s="110">
        <f>E73</f>
        <v>31338.252285859668</v>
      </c>
    </row>
    <row r="74" spans="2:10">
      <c r="B74" t="s">
        <v>97</v>
      </c>
      <c r="C74" t="s">
        <v>41</v>
      </c>
      <c r="D74" s="77">
        <v>128611.990951</v>
      </c>
      <c r="E74" s="77">
        <v>128611.990951</v>
      </c>
      <c r="F74" s="77">
        <v>128611.990951</v>
      </c>
    </row>
    <row r="75" spans="2:10">
      <c r="B75" t="s">
        <v>97</v>
      </c>
      <c r="C75" t="s">
        <v>42</v>
      </c>
      <c r="D75" s="77">
        <v>15369.008426414737</v>
      </c>
      <c r="E75" s="77">
        <v>15369.008426414737</v>
      </c>
      <c r="F75" s="77">
        <v>15369.008426414737</v>
      </c>
    </row>
    <row r="78" spans="2:10">
      <c r="B78" s="1" t="s">
        <v>150</v>
      </c>
    </row>
    <row r="79" spans="2:10">
      <c r="C79" t="s">
        <v>272</v>
      </c>
      <c r="D79" t="s">
        <v>267</v>
      </c>
      <c r="E79" t="s">
        <v>240</v>
      </c>
      <c r="F79" t="s">
        <v>238</v>
      </c>
      <c r="G79" t="s">
        <v>218</v>
      </c>
      <c r="H79" t="s">
        <v>268</v>
      </c>
      <c r="I79" t="s">
        <v>242</v>
      </c>
      <c r="J79" t="s">
        <v>269</v>
      </c>
    </row>
    <row r="80" spans="2:10">
      <c r="B80" t="s">
        <v>265</v>
      </c>
      <c r="C80" t="s">
        <v>38</v>
      </c>
      <c r="D80">
        <v>1.0677946936133598E-3</v>
      </c>
      <c r="E80">
        <v>3.9568438156295521E-4</v>
      </c>
      <c r="F80">
        <v>3.35340482291799E-4</v>
      </c>
      <c r="G80">
        <v>3.3456580821732102E-4</v>
      </c>
      <c r="H80">
        <v>7.381902985186575E-4</v>
      </c>
      <c r="I80">
        <v>2.764E-4</v>
      </c>
      <c r="J80">
        <v>5.8730000000000002E-4</v>
      </c>
    </row>
    <row r="81" spans="2:10">
      <c r="B81" t="s">
        <v>265</v>
      </c>
      <c r="C81" t="s">
        <v>39</v>
      </c>
      <c r="D81">
        <v>2.5988932599894377E-3</v>
      </c>
      <c r="E81">
        <v>8.2385602902333775E-4</v>
      </c>
      <c r="F81">
        <v>8.2385602902333775E-4</v>
      </c>
      <c r="G81">
        <v>8.0874864462804417E-4</v>
      </c>
      <c r="H81">
        <v>1.7933281830768107E-3</v>
      </c>
      <c r="I81">
        <v>8.9360000000000004E-4</v>
      </c>
      <c r="J81">
        <v>2.6809999999999998E-3</v>
      </c>
    </row>
    <row r="82" spans="2:10">
      <c r="B82" t="s">
        <v>265</v>
      </c>
      <c r="C82" t="s">
        <v>28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>
      <c r="B83" t="s">
        <v>265</v>
      </c>
      <c r="C83" t="s">
        <v>40</v>
      </c>
      <c r="D83">
        <v>1.2405209526886144E-3</v>
      </c>
      <c r="E83">
        <v>4.511510075790323E-4</v>
      </c>
      <c r="F83">
        <v>4.511510075790323E-4</v>
      </c>
      <c r="G83">
        <v>4.511510075790323E-4</v>
      </c>
      <c r="H83">
        <v>0</v>
      </c>
      <c r="I83">
        <v>0</v>
      </c>
      <c r="J83">
        <v>1.2731662409172617E-3</v>
      </c>
    </row>
    <row r="84" spans="2:10">
      <c r="B84" t="s">
        <v>265</v>
      </c>
      <c r="C84" t="s">
        <v>41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>
      <c r="B85" t="s">
        <v>265</v>
      </c>
      <c r="C85" t="s">
        <v>42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>
      <c r="C88" t="s">
        <v>273</v>
      </c>
      <c r="D88" t="s">
        <v>267</v>
      </c>
      <c r="E88" t="s">
        <v>240</v>
      </c>
      <c r="F88" t="s">
        <v>238</v>
      </c>
      <c r="G88" t="s">
        <v>218</v>
      </c>
      <c r="H88" t="s">
        <v>268</v>
      </c>
      <c r="I88" t="s">
        <v>242</v>
      </c>
      <c r="J88" t="s">
        <v>269</v>
      </c>
    </row>
    <row r="89" spans="2:10">
      <c r="B89" t="s">
        <v>97</v>
      </c>
      <c r="C89" t="s">
        <v>38</v>
      </c>
      <c r="D89">
        <v>3.0576261379527356E-4</v>
      </c>
      <c r="E89">
        <v>9.6024622514218167E-5</v>
      </c>
      <c r="F89">
        <v>9.6024622514218167E-5</v>
      </c>
      <c r="G89">
        <v>9.4580049847486482E-5</v>
      </c>
      <c r="H89">
        <v>2.1138051771879866E-4</v>
      </c>
      <c r="I89">
        <v>4.0200000000000001E-5</v>
      </c>
      <c r="J89">
        <v>2.0739999999999999E-3</v>
      </c>
    </row>
    <row r="90" spans="2:10">
      <c r="B90" t="s">
        <v>97</v>
      </c>
      <c r="C90" t="s">
        <v>39</v>
      </c>
      <c r="D90">
        <v>0</v>
      </c>
      <c r="E90">
        <v>0</v>
      </c>
      <c r="F90">
        <v>0</v>
      </c>
      <c r="G90">
        <v>3.9762043827839882E-4</v>
      </c>
      <c r="H90">
        <v>0</v>
      </c>
      <c r="I90">
        <v>2.931E-3</v>
      </c>
      <c r="J90">
        <v>2.761E-3</v>
      </c>
    </row>
    <row r="91" spans="2:10">
      <c r="B91" t="s">
        <v>97</v>
      </c>
      <c r="C91" t="s">
        <v>28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>
      <c r="B92" t="s">
        <v>97</v>
      </c>
      <c r="C92" t="s">
        <v>40</v>
      </c>
      <c r="D92">
        <v>1.1140743815291445E-2</v>
      </c>
      <c r="E92">
        <v>2.7959561517409449E-3</v>
      </c>
      <c r="F92">
        <v>2.7959561517409449E-3</v>
      </c>
      <c r="G92">
        <v>2.7959561517409449E-3</v>
      </c>
      <c r="H92">
        <v>0</v>
      </c>
      <c r="I92">
        <v>0</v>
      </c>
      <c r="J92">
        <v>1.0400651999999998E-2</v>
      </c>
    </row>
    <row r="93" spans="2:10">
      <c r="B93" t="s">
        <v>97</v>
      </c>
      <c r="C93" t="s">
        <v>41</v>
      </c>
      <c r="D93">
        <v>0</v>
      </c>
      <c r="E93">
        <v>0</v>
      </c>
      <c r="F93">
        <v>0</v>
      </c>
      <c r="G93">
        <v>1.8871912771282911E-3</v>
      </c>
      <c r="H93">
        <v>0</v>
      </c>
      <c r="I93">
        <v>0</v>
      </c>
      <c r="J93">
        <v>0</v>
      </c>
    </row>
    <row r="94" spans="2:10">
      <c r="B94" t="s">
        <v>97</v>
      </c>
      <c r="C94" t="s">
        <v>42</v>
      </c>
      <c r="D94">
        <v>0</v>
      </c>
      <c r="E94">
        <v>0</v>
      </c>
      <c r="F94">
        <v>1.1107796320835077E-4</v>
      </c>
      <c r="G94">
        <v>1.1106689290728341E-4</v>
      </c>
      <c r="H94">
        <v>0</v>
      </c>
      <c r="I94">
        <v>0</v>
      </c>
      <c r="J94">
        <v>0</v>
      </c>
    </row>
    <row r="99" spans="2:21">
      <c r="B99" s="71" t="s">
        <v>274</v>
      </c>
      <c r="C99" s="78"/>
      <c r="D99" s="78"/>
      <c r="E99" s="78"/>
      <c r="F99" s="78"/>
      <c r="G99" s="78"/>
      <c r="H99" s="78"/>
      <c r="I99" s="78"/>
      <c r="J99" s="78"/>
    </row>
    <row r="101" spans="2:21">
      <c r="C101" s="1" t="s">
        <v>266</v>
      </c>
      <c r="D101" s="1" t="s">
        <v>267</v>
      </c>
      <c r="E101" s="1" t="s">
        <v>240</v>
      </c>
      <c r="F101" s="1" t="s">
        <v>238</v>
      </c>
      <c r="G101" s="1" t="s">
        <v>218</v>
      </c>
      <c r="H101" s="1" t="s">
        <v>268</v>
      </c>
      <c r="I101" s="1" t="s">
        <v>242</v>
      </c>
      <c r="J101" s="1" t="s">
        <v>269</v>
      </c>
      <c r="N101" s="1"/>
      <c r="O101" s="1"/>
      <c r="P101" s="1"/>
      <c r="Q101" s="1"/>
      <c r="R101" s="1"/>
      <c r="S101" s="1"/>
      <c r="T101" s="1"/>
      <c r="U101" s="1"/>
    </row>
    <row r="102" spans="2:21">
      <c r="B102" t="s">
        <v>265</v>
      </c>
      <c r="C102" s="1" t="s">
        <v>38</v>
      </c>
      <c r="D102" s="77">
        <f>$D4*D24*$F61*$D43</f>
        <v>614989409.96206212</v>
      </c>
      <c r="E102" s="77">
        <f t="shared" ref="E102:J102" si="0">$D4*E24*$F61*$D43</f>
        <v>64140069.444706514</v>
      </c>
      <c r="F102" s="79">
        <f t="shared" si="0"/>
        <v>354117323404.22461</v>
      </c>
      <c r="G102" s="77">
        <f t="shared" si="0"/>
        <v>4906715312.5200491</v>
      </c>
      <c r="H102" s="77">
        <f t="shared" si="0"/>
        <v>581655963.65982664</v>
      </c>
      <c r="I102" s="77">
        <f t="shared" si="0"/>
        <v>1892132048.6188421</v>
      </c>
      <c r="J102" s="77">
        <f t="shared" si="0"/>
        <v>11780595.208185911</v>
      </c>
      <c r="N102" s="1"/>
      <c r="O102" s="75"/>
      <c r="P102" s="75"/>
      <c r="Q102" s="75"/>
      <c r="R102" s="75"/>
      <c r="S102" s="75"/>
      <c r="T102" s="75"/>
      <c r="U102" s="75"/>
    </row>
    <row r="103" spans="2:21">
      <c r="B103" t="s">
        <v>265</v>
      </c>
      <c r="C103" s="1" t="s">
        <v>39</v>
      </c>
      <c r="D103" s="77">
        <f t="shared" ref="D103:J107" si="1">$D5*D25*$F62*$D44</f>
        <v>3429365645.5601902</v>
      </c>
      <c r="E103" s="77">
        <f t="shared" si="1"/>
        <v>3943908540.6888404</v>
      </c>
      <c r="F103" s="77">
        <f t="shared" si="1"/>
        <v>1781265196.583621</v>
      </c>
      <c r="G103" s="79">
        <f t="shared" si="1"/>
        <v>19630204820.33363</v>
      </c>
      <c r="H103" s="77">
        <f t="shared" si="1"/>
        <v>0</v>
      </c>
      <c r="I103" s="77">
        <f t="shared" si="1"/>
        <v>362756596.4016692</v>
      </c>
      <c r="J103" s="77">
        <f t="shared" si="1"/>
        <v>6334618.3831545645</v>
      </c>
      <c r="N103" s="1"/>
      <c r="O103" s="75"/>
      <c r="P103" s="75"/>
      <c r="Q103" s="75"/>
      <c r="R103" s="75"/>
      <c r="S103" s="75"/>
      <c r="T103" s="75"/>
      <c r="U103" s="75"/>
    </row>
    <row r="104" spans="2:21">
      <c r="B104" t="s">
        <v>265</v>
      </c>
      <c r="C104" s="1" t="s">
        <v>28</v>
      </c>
      <c r="D104" s="77">
        <f t="shared" si="1"/>
        <v>0</v>
      </c>
      <c r="E104" s="77">
        <f t="shared" si="1"/>
        <v>0</v>
      </c>
      <c r="F104" s="77">
        <f t="shared" si="1"/>
        <v>0</v>
      </c>
      <c r="G104" s="79">
        <f t="shared" si="1"/>
        <v>986908501254.95105</v>
      </c>
      <c r="H104" s="77">
        <f t="shared" si="1"/>
        <v>0</v>
      </c>
      <c r="I104" s="77">
        <f t="shared" si="1"/>
        <v>0</v>
      </c>
      <c r="J104" s="77">
        <f t="shared" si="1"/>
        <v>0</v>
      </c>
      <c r="N104" s="1"/>
      <c r="O104" s="75"/>
      <c r="P104" s="75"/>
      <c r="Q104" s="75"/>
      <c r="R104" s="75"/>
      <c r="S104" s="75"/>
      <c r="T104" s="75"/>
      <c r="U104" s="75"/>
    </row>
    <row r="105" spans="2:21">
      <c r="B105" t="s">
        <v>265</v>
      </c>
      <c r="C105" s="1" t="s">
        <v>40</v>
      </c>
      <c r="D105" s="77">
        <f t="shared" si="1"/>
        <v>0</v>
      </c>
      <c r="E105" s="77">
        <f t="shared" si="1"/>
        <v>0</v>
      </c>
      <c r="F105" s="77">
        <f t="shared" si="1"/>
        <v>0</v>
      </c>
      <c r="G105" s="79">
        <f>$D7*G27*$F64*$D46</f>
        <v>991212286.08138514</v>
      </c>
      <c r="H105" s="77">
        <f t="shared" si="1"/>
        <v>0</v>
      </c>
      <c r="I105" s="77">
        <f t="shared" si="1"/>
        <v>0</v>
      </c>
      <c r="J105" s="77">
        <f t="shared" si="1"/>
        <v>0</v>
      </c>
      <c r="N105" s="1"/>
      <c r="O105" s="75"/>
      <c r="P105" s="75"/>
      <c r="Q105" s="75"/>
      <c r="R105" s="75"/>
      <c r="S105" s="75"/>
      <c r="T105" s="75"/>
      <c r="U105" s="75"/>
    </row>
    <row r="106" spans="2:21">
      <c r="B106" t="s">
        <v>265</v>
      </c>
      <c r="C106" s="1" t="s">
        <v>41</v>
      </c>
      <c r="D106" s="77">
        <f t="shared" si="1"/>
        <v>0</v>
      </c>
      <c r="E106" s="77">
        <f t="shared" si="1"/>
        <v>0</v>
      </c>
      <c r="F106" s="77">
        <f t="shared" si="1"/>
        <v>0</v>
      </c>
      <c r="G106" s="77">
        <f t="shared" si="1"/>
        <v>0</v>
      </c>
      <c r="H106" s="77">
        <f t="shared" si="1"/>
        <v>0</v>
      </c>
      <c r="I106" s="77">
        <f t="shared" si="1"/>
        <v>0</v>
      </c>
      <c r="J106" s="77">
        <f t="shared" si="1"/>
        <v>0</v>
      </c>
      <c r="N106" s="1"/>
      <c r="O106" s="75"/>
      <c r="P106" s="75"/>
      <c r="Q106" s="75"/>
      <c r="R106" s="75"/>
      <c r="S106" s="75"/>
      <c r="T106" s="75"/>
      <c r="U106" s="75"/>
    </row>
    <row r="107" spans="2:21">
      <c r="B107" t="s">
        <v>265</v>
      </c>
      <c r="C107" s="1" t="s">
        <v>42</v>
      </c>
      <c r="D107" s="77">
        <f t="shared" si="1"/>
        <v>0</v>
      </c>
      <c r="E107" s="77">
        <f t="shared" si="1"/>
        <v>0</v>
      </c>
      <c r="F107" s="79">
        <f t="shared" si="1"/>
        <v>815958275.7841146</v>
      </c>
      <c r="G107" s="77">
        <f t="shared" si="1"/>
        <v>0</v>
      </c>
      <c r="H107" s="77">
        <f t="shared" si="1"/>
        <v>0</v>
      </c>
      <c r="I107" s="77">
        <f t="shared" si="1"/>
        <v>0</v>
      </c>
      <c r="J107" s="77">
        <f t="shared" si="1"/>
        <v>0</v>
      </c>
      <c r="N107" s="1"/>
      <c r="O107" s="75"/>
      <c r="P107" s="75"/>
      <c r="Q107" s="75"/>
      <c r="R107" s="75"/>
      <c r="S107" s="75"/>
      <c r="T107" s="75"/>
      <c r="U107" s="75"/>
    </row>
    <row r="110" spans="2:21">
      <c r="C110" s="1" t="s">
        <v>266</v>
      </c>
      <c r="D110" s="1" t="s">
        <v>267</v>
      </c>
      <c r="E110" s="1" t="s">
        <v>240</v>
      </c>
      <c r="F110" s="1" t="s">
        <v>238</v>
      </c>
      <c r="G110" s="1" t="s">
        <v>218</v>
      </c>
      <c r="H110" s="1" t="s">
        <v>268</v>
      </c>
      <c r="I110" s="1" t="s">
        <v>242</v>
      </c>
      <c r="J110" s="1" t="s">
        <v>269</v>
      </c>
      <c r="N110" s="1"/>
      <c r="O110" s="1"/>
      <c r="P110" s="1"/>
      <c r="Q110" s="1"/>
      <c r="R110" s="1"/>
      <c r="S110" s="1"/>
      <c r="T110" s="1"/>
      <c r="U110" s="1"/>
    </row>
    <row r="111" spans="2:21">
      <c r="B111" t="s">
        <v>97</v>
      </c>
      <c r="C111" s="1" t="s">
        <v>38</v>
      </c>
      <c r="D111" s="77">
        <f>$D13*D33*$F70*$D52</f>
        <v>112822.26974490646</v>
      </c>
      <c r="E111" s="77">
        <f t="shared" ref="E111:J111" si="2">$D13*E33*$F70*$D52</f>
        <v>0</v>
      </c>
      <c r="F111" s="79">
        <f t="shared" si="2"/>
        <v>38167697016.518433</v>
      </c>
      <c r="G111" s="77">
        <f t="shared" si="2"/>
        <v>474624211.60437423</v>
      </c>
      <c r="H111" s="77">
        <f t="shared" si="2"/>
        <v>0</v>
      </c>
      <c r="I111" s="77">
        <f t="shared" si="2"/>
        <v>909696405.57505071</v>
      </c>
      <c r="J111" s="77">
        <f t="shared" si="2"/>
        <v>0</v>
      </c>
      <c r="N111" s="1"/>
      <c r="O111" s="75"/>
      <c r="P111" s="75"/>
      <c r="Q111" s="75"/>
      <c r="R111" s="75"/>
      <c r="S111" s="75"/>
      <c r="T111" s="75"/>
      <c r="U111" s="75"/>
    </row>
    <row r="112" spans="2:21">
      <c r="B112" t="s">
        <v>97</v>
      </c>
      <c r="C112" s="1" t="s">
        <v>39</v>
      </c>
      <c r="D112" s="77">
        <f t="shared" ref="D112:J116" si="3">$D14*D34*$F71*$D53</f>
        <v>0</v>
      </c>
      <c r="E112" s="77">
        <f t="shared" si="3"/>
        <v>174195803.49490979</v>
      </c>
      <c r="F112" s="77">
        <f t="shared" si="3"/>
        <v>0</v>
      </c>
      <c r="G112" s="79">
        <f t="shared" si="3"/>
        <v>121388522238.15649</v>
      </c>
      <c r="H112" s="77">
        <f t="shared" si="3"/>
        <v>5871991.002707378</v>
      </c>
      <c r="I112" s="77">
        <f t="shared" si="3"/>
        <v>124233431.33363757</v>
      </c>
      <c r="J112" s="77">
        <f t="shared" si="3"/>
        <v>3313895.9124190151</v>
      </c>
      <c r="N112" s="1"/>
      <c r="O112" s="75"/>
      <c r="P112" s="75"/>
      <c r="Q112" s="75"/>
      <c r="R112" s="75"/>
      <c r="S112" s="75"/>
      <c r="T112" s="75"/>
      <c r="U112" s="75"/>
    </row>
    <row r="113" spans="2:21">
      <c r="B113" t="s">
        <v>97</v>
      </c>
      <c r="C113" s="1" t="s">
        <v>28</v>
      </c>
      <c r="D113" s="77">
        <f t="shared" si="3"/>
        <v>0</v>
      </c>
      <c r="E113" s="77">
        <f t="shared" si="3"/>
        <v>0</v>
      </c>
      <c r="F113" s="77">
        <f t="shared" si="3"/>
        <v>0</v>
      </c>
      <c r="G113" s="79">
        <f t="shared" si="3"/>
        <v>4746109676.1984587</v>
      </c>
      <c r="H113" s="77">
        <f t="shared" si="3"/>
        <v>0</v>
      </c>
      <c r="I113" s="77">
        <f t="shared" si="3"/>
        <v>0</v>
      </c>
      <c r="J113" s="77">
        <f t="shared" si="3"/>
        <v>0</v>
      </c>
      <c r="N113" s="1"/>
      <c r="O113" s="75"/>
      <c r="P113" s="75"/>
      <c r="Q113" s="75"/>
      <c r="R113" s="75"/>
      <c r="S113" s="75"/>
      <c r="T113" s="75"/>
      <c r="U113" s="75"/>
    </row>
    <row r="114" spans="2:21">
      <c r="B114" t="s">
        <v>97</v>
      </c>
      <c r="C114" s="1" t="s">
        <v>40</v>
      </c>
      <c r="D114" s="77">
        <f t="shared" si="3"/>
        <v>0</v>
      </c>
      <c r="E114" s="77">
        <f t="shared" si="3"/>
        <v>0</v>
      </c>
      <c r="F114" s="77">
        <f t="shared" si="3"/>
        <v>0</v>
      </c>
      <c r="G114" s="79">
        <f>$D16*G36*$F73*$D55</f>
        <v>258546639402.89264</v>
      </c>
      <c r="H114" s="77">
        <f t="shared" si="3"/>
        <v>0</v>
      </c>
      <c r="I114" s="77">
        <f t="shared" si="3"/>
        <v>0</v>
      </c>
      <c r="J114" s="77">
        <f t="shared" si="3"/>
        <v>0</v>
      </c>
      <c r="N114" s="1"/>
      <c r="O114" s="75"/>
      <c r="P114" s="75"/>
      <c r="Q114" s="75"/>
      <c r="R114" s="75"/>
      <c r="S114" s="75"/>
      <c r="T114" s="75"/>
      <c r="U114" s="75"/>
    </row>
    <row r="115" spans="2:21">
      <c r="B115" t="s">
        <v>97</v>
      </c>
      <c r="C115" s="1" t="s">
        <v>41</v>
      </c>
      <c r="D115" s="77">
        <f t="shared" si="3"/>
        <v>0</v>
      </c>
      <c r="E115" s="77">
        <f t="shared" si="3"/>
        <v>0</v>
      </c>
      <c r="F115" s="77">
        <f t="shared" si="3"/>
        <v>0</v>
      </c>
      <c r="G115" s="79">
        <f>$D17*G37*$F74*$D56</f>
        <v>93500917421.376999</v>
      </c>
      <c r="H115" s="77">
        <f t="shared" si="3"/>
        <v>0</v>
      </c>
      <c r="I115" s="77">
        <f t="shared" si="3"/>
        <v>0</v>
      </c>
      <c r="J115" s="77">
        <f t="shared" si="3"/>
        <v>0</v>
      </c>
      <c r="N115" s="1"/>
      <c r="O115" s="75"/>
      <c r="P115" s="75"/>
      <c r="Q115" s="75"/>
      <c r="R115" s="75"/>
      <c r="S115" s="75"/>
      <c r="T115" s="75"/>
      <c r="U115" s="75"/>
    </row>
    <row r="116" spans="2:21">
      <c r="B116" t="s">
        <v>97</v>
      </c>
      <c r="C116" s="1" t="s">
        <v>42</v>
      </c>
      <c r="D116" s="77">
        <f t="shared" si="3"/>
        <v>0</v>
      </c>
      <c r="E116" s="77">
        <f t="shared" si="3"/>
        <v>0</v>
      </c>
      <c r="F116" s="77">
        <f t="shared" si="3"/>
        <v>13276764577.654446</v>
      </c>
      <c r="G116" s="79">
        <f t="shared" si="3"/>
        <v>11926569945.795328</v>
      </c>
      <c r="H116" s="77">
        <f t="shared" si="3"/>
        <v>0</v>
      </c>
      <c r="I116" s="77">
        <f t="shared" si="3"/>
        <v>0</v>
      </c>
      <c r="J116" s="77">
        <f t="shared" si="3"/>
        <v>0</v>
      </c>
      <c r="N116" s="1"/>
      <c r="O116" s="75"/>
      <c r="P116" s="75"/>
      <c r="Q116" s="75"/>
      <c r="R116" s="75"/>
      <c r="S116" s="75"/>
      <c r="T116" s="75"/>
      <c r="U116" s="75"/>
    </row>
    <row r="119" spans="2:21">
      <c r="B119" s="71" t="s">
        <v>275</v>
      </c>
      <c r="C119" s="78"/>
      <c r="D119" s="78"/>
      <c r="E119" s="78"/>
      <c r="F119" s="78"/>
      <c r="G119" s="78"/>
      <c r="H119" s="78"/>
      <c r="I119" s="78"/>
      <c r="J119" s="78"/>
    </row>
    <row r="121" spans="2:21">
      <c r="C121" s="1" t="s">
        <v>266</v>
      </c>
      <c r="D121" s="1" t="s">
        <v>267</v>
      </c>
      <c r="E121" s="1" t="s">
        <v>240</v>
      </c>
      <c r="F121" s="1" t="s">
        <v>238</v>
      </c>
      <c r="G121" s="1" t="s">
        <v>218</v>
      </c>
      <c r="H121" s="1" t="s">
        <v>268</v>
      </c>
      <c r="I121" s="1" t="s">
        <v>242</v>
      </c>
      <c r="J121" s="1" t="s">
        <v>269</v>
      </c>
    </row>
    <row r="122" spans="2:21">
      <c r="B122" t="s">
        <v>265</v>
      </c>
      <c r="C122" s="1" t="s">
        <v>38</v>
      </c>
      <c r="D122" s="80">
        <f>IFERROR(D102/D80,0)</f>
        <v>575943497041.5249</v>
      </c>
      <c r="E122" s="80">
        <f t="shared" ref="E122:J122" si="4">IFERROR(E102/E80,0)</f>
        <v>162099067927.2023</v>
      </c>
      <c r="F122" s="80">
        <f t="shared" si="4"/>
        <v>1055993362280927.4</v>
      </c>
      <c r="G122" s="80">
        <f>IFERROR(G102/G80,0)</f>
        <v>14665919804132.635</v>
      </c>
      <c r="H122" s="80">
        <f t="shared" si="4"/>
        <v>787948534174.78979</v>
      </c>
      <c r="I122" s="80">
        <f t="shared" si="4"/>
        <v>6845629698331.5566</v>
      </c>
      <c r="J122" s="80">
        <f t="shared" si="4"/>
        <v>20058905513.682804</v>
      </c>
    </row>
    <row r="123" spans="2:21">
      <c r="B123" t="s">
        <v>265</v>
      </c>
      <c r="C123" s="1" t="s">
        <v>39</v>
      </c>
      <c r="D123" s="80">
        <f t="shared" ref="D123:J127" si="5">IFERROR(D103/D81,0)</f>
        <v>1319548477944.8494</v>
      </c>
      <c r="E123" s="80">
        <f t="shared" si="5"/>
        <v>4787133190448.6426</v>
      </c>
      <c r="F123" s="80">
        <f t="shared" si="5"/>
        <v>2162107375356.9172</v>
      </c>
      <c r="G123" s="80">
        <f t="shared" si="5"/>
        <v>24272318662570.199</v>
      </c>
      <c r="H123" s="80">
        <f t="shared" si="5"/>
        <v>0</v>
      </c>
      <c r="I123" s="80">
        <f t="shared" si="5"/>
        <v>405949637871.16071</v>
      </c>
      <c r="J123" s="80">
        <f t="shared" si="5"/>
        <v>2362781940.7514229</v>
      </c>
    </row>
    <row r="124" spans="2:21">
      <c r="B124" t="s">
        <v>265</v>
      </c>
      <c r="C124" s="1" t="s">
        <v>28</v>
      </c>
      <c r="D124" s="80">
        <f t="shared" si="5"/>
        <v>0</v>
      </c>
      <c r="E124" s="80">
        <f t="shared" si="5"/>
        <v>0</v>
      </c>
      <c r="F124" s="80">
        <f t="shared" si="5"/>
        <v>0</v>
      </c>
      <c r="G124" s="80">
        <f t="shared" si="5"/>
        <v>2235619338349641.3</v>
      </c>
      <c r="H124" s="80">
        <f t="shared" si="5"/>
        <v>0</v>
      </c>
      <c r="I124" s="80">
        <f t="shared" si="5"/>
        <v>0</v>
      </c>
      <c r="J124" s="80">
        <f t="shared" si="5"/>
        <v>0</v>
      </c>
    </row>
    <row r="125" spans="2:21">
      <c r="B125" t="s">
        <v>265</v>
      </c>
      <c r="C125" s="1" t="s">
        <v>40</v>
      </c>
      <c r="D125" s="80">
        <f>IFERROR(D105/D83,0)</f>
        <v>0</v>
      </c>
      <c r="E125" s="80">
        <f t="shared" si="5"/>
        <v>0</v>
      </c>
      <c r="F125" s="80">
        <f t="shared" si="5"/>
        <v>0</v>
      </c>
      <c r="G125" s="80">
        <f t="shared" si="5"/>
        <v>2197074304234.4758</v>
      </c>
      <c r="H125" s="80">
        <f t="shared" si="5"/>
        <v>0</v>
      </c>
      <c r="I125" s="80">
        <f t="shared" si="5"/>
        <v>0</v>
      </c>
      <c r="J125" s="80">
        <f t="shared" si="5"/>
        <v>0</v>
      </c>
    </row>
    <row r="126" spans="2:21">
      <c r="B126" t="s">
        <v>265</v>
      </c>
      <c r="C126" s="1" t="s">
        <v>41</v>
      </c>
      <c r="D126" s="80">
        <f t="shared" si="5"/>
        <v>0</v>
      </c>
      <c r="E126" s="80">
        <f t="shared" si="5"/>
        <v>0</v>
      </c>
      <c r="F126" s="80">
        <f t="shared" si="5"/>
        <v>0</v>
      </c>
      <c r="G126" s="80">
        <f t="shared" si="5"/>
        <v>0</v>
      </c>
      <c r="H126" s="80">
        <f t="shared" si="5"/>
        <v>0</v>
      </c>
      <c r="I126" s="80">
        <f t="shared" si="5"/>
        <v>0</v>
      </c>
      <c r="J126" s="80">
        <f t="shared" si="5"/>
        <v>0</v>
      </c>
    </row>
    <row r="127" spans="2:21">
      <c r="B127" t="s">
        <v>265</v>
      </c>
      <c r="C127" s="1" t="s">
        <v>42</v>
      </c>
      <c r="D127" s="80">
        <f t="shared" si="5"/>
        <v>0</v>
      </c>
      <c r="E127" s="80">
        <f t="shared" si="5"/>
        <v>0</v>
      </c>
      <c r="F127" s="80">
        <f t="shared" si="5"/>
        <v>734627235252.70825</v>
      </c>
      <c r="G127" s="80">
        <f t="shared" si="5"/>
        <v>0</v>
      </c>
      <c r="H127" s="80">
        <f t="shared" si="5"/>
        <v>0</v>
      </c>
      <c r="I127" s="80">
        <f t="shared" si="5"/>
        <v>0</v>
      </c>
      <c r="J127" s="80">
        <f t="shared" si="5"/>
        <v>0</v>
      </c>
    </row>
    <row r="128" spans="2:21">
      <c r="C128" s="1"/>
      <c r="D128" s="80"/>
      <c r="E128" s="80"/>
      <c r="F128" s="80"/>
      <c r="G128" s="80"/>
      <c r="H128" s="80"/>
      <c r="I128" s="80"/>
      <c r="J128" s="80"/>
    </row>
    <row r="129" spans="2:12">
      <c r="C129" s="1" t="s">
        <v>276</v>
      </c>
      <c r="D129" s="81">
        <f>SUM(D122:D127)</f>
        <v>1895491974986.3743</v>
      </c>
      <c r="E129" s="81">
        <f t="shared" ref="E129:J129" si="6">SUM(E122:E127)</f>
        <v>4949232258375.8447</v>
      </c>
      <c r="F129" s="81">
        <f t="shared" si="6"/>
        <v>1058890096891537</v>
      </c>
      <c r="G129" s="81">
        <f t="shared" si="6"/>
        <v>2276754651120578.5</v>
      </c>
      <c r="H129" s="81">
        <f t="shared" si="6"/>
        <v>787948534174.78979</v>
      </c>
      <c r="I129" s="81">
        <f t="shared" si="6"/>
        <v>7251579336202.7178</v>
      </c>
      <c r="J129" s="81">
        <f t="shared" si="6"/>
        <v>22421687454.434227</v>
      </c>
    </row>
    <row r="130" spans="2:12">
      <c r="C130" s="1" t="s">
        <v>277</v>
      </c>
      <c r="D130" s="75" t="e">
        <f>D129/D173</f>
        <v>#DIV/0!</v>
      </c>
      <c r="E130" s="75">
        <f t="shared" ref="E130:J130" si="7">E129/E173</f>
        <v>0.97914737428744192</v>
      </c>
      <c r="F130" s="75">
        <f t="shared" si="7"/>
        <v>1.1403029294388418</v>
      </c>
      <c r="G130" s="75">
        <f t="shared" si="7"/>
        <v>11.087068037613827</v>
      </c>
      <c r="H130" s="75" t="e">
        <f t="shared" si="7"/>
        <v>#DIV/0!</v>
      </c>
      <c r="I130" s="75">
        <f t="shared" si="7"/>
        <v>1.3855695731157238</v>
      </c>
      <c r="J130" s="75" t="e">
        <f t="shared" si="7"/>
        <v>#DIV/0!</v>
      </c>
    </row>
    <row r="132" spans="2:12">
      <c r="C132" s="1" t="s">
        <v>266</v>
      </c>
      <c r="D132" s="1" t="s">
        <v>267</v>
      </c>
      <c r="E132" s="1" t="s">
        <v>240</v>
      </c>
      <c r="F132" s="1" t="s">
        <v>238</v>
      </c>
      <c r="G132" s="1" t="s">
        <v>218</v>
      </c>
      <c r="H132" s="1" t="s">
        <v>268</v>
      </c>
      <c r="I132" s="1" t="s">
        <v>242</v>
      </c>
      <c r="J132" s="1" t="s">
        <v>269</v>
      </c>
    </row>
    <row r="133" spans="2:12">
      <c r="B133" t="s">
        <v>97</v>
      </c>
      <c r="C133" s="1" t="s">
        <v>38</v>
      </c>
      <c r="D133" s="80">
        <f t="shared" ref="D133:J138" si="8">IFERROR(D111/D89,0)</f>
        <v>368986477.26908737</v>
      </c>
      <c r="E133" s="80">
        <f t="shared" si="8"/>
        <v>0</v>
      </c>
      <c r="F133" s="80">
        <f t="shared" si="8"/>
        <v>397478230241072</v>
      </c>
      <c r="G133" s="80">
        <f t="shared" si="8"/>
        <v>5018227547666.9951</v>
      </c>
      <c r="H133" s="80">
        <f t="shared" si="8"/>
        <v>0</v>
      </c>
      <c r="I133" s="80">
        <f t="shared" si="8"/>
        <v>22629263820274.891</v>
      </c>
      <c r="J133" s="80">
        <f t="shared" si="8"/>
        <v>0</v>
      </c>
    </row>
    <row r="134" spans="2:12">
      <c r="B134" t="s">
        <v>97</v>
      </c>
      <c r="C134" s="1" t="s">
        <v>39</v>
      </c>
      <c r="D134" s="80">
        <f t="shared" si="8"/>
        <v>0</v>
      </c>
      <c r="E134" s="80">
        <f t="shared" si="8"/>
        <v>0</v>
      </c>
      <c r="F134" s="80">
        <f t="shared" si="8"/>
        <v>0</v>
      </c>
      <c r="G134" s="80">
        <f t="shared" si="8"/>
        <v>305287431309466.13</v>
      </c>
      <c r="H134" s="80">
        <f t="shared" si="8"/>
        <v>0</v>
      </c>
      <c r="I134" s="80">
        <f t="shared" si="8"/>
        <v>42386022290.562119</v>
      </c>
      <c r="J134" s="80">
        <f t="shared" si="8"/>
        <v>1200252050.8580279</v>
      </c>
    </row>
    <row r="135" spans="2:12">
      <c r="B135" t="s">
        <v>97</v>
      </c>
      <c r="C135" s="1" t="s">
        <v>28</v>
      </c>
      <c r="D135" s="80">
        <f t="shared" si="8"/>
        <v>0</v>
      </c>
      <c r="E135" s="80">
        <f t="shared" si="8"/>
        <v>0</v>
      </c>
      <c r="F135" s="80">
        <f t="shared" si="8"/>
        <v>0</v>
      </c>
      <c r="G135" s="80">
        <f t="shared" si="8"/>
        <v>41757099696888.891</v>
      </c>
      <c r="H135" s="80">
        <f t="shared" si="8"/>
        <v>0</v>
      </c>
      <c r="I135" s="80">
        <f t="shared" si="8"/>
        <v>0</v>
      </c>
      <c r="J135" s="80">
        <f t="shared" si="8"/>
        <v>0</v>
      </c>
    </row>
    <row r="136" spans="2:12">
      <c r="B136" t="s">
        <v>97</v>
      </c>
      <c r="C136" s="1" t="s">
        <v>40</v>
      </c>
      <c r="D136" s="80">
        <f t="shared" si="8"/>
        <v>0</v>
      </c>
      <c r="E136" s="80">
        <f t="shared" si="8"/>
        <v>0</v>
      </c>
      <c r="F136" s="80">
        <f t="shared" si="8"/>
        <v>0</v>
      </c>
      <c r="G136" s="80">
        <f>IFERROR(G114/G92,0)</f>
        <v>92471635952482.516</v>
      </c>
      <c r="H136" s="80">
        <f t="shared" si="8"/>
        <v>0</v>
      </c>
      <c r="I136" s="80">
        <f t="shared" si="8"/>
        <v>0</v>
      </c>
      <c r="J136" s="80">
        <f t="shared" si="8"/>
        <v>0</v>
      </c>
    </row>
    <row r="137" spans="2:12">
      <c r="B137" t="s">
        <v>97</v>
      </c>
      <c r="C137" s="1" t="s">
        <v>41</v>
      </c>
      <c r="D137" s="80">
        <f t="shared" si="8"/>
        <v>0</v>
      </c>
      <c r="E137" s="80">
        <f t="shared" si="8"/>
        <v>0</v>
      </c>
      <c r="F137" s="80">
        <f t="shared" si="8"/>
        <v>0</v>
      </c>
      <c r="G137" s="80">
        <f t="shared" si="8"/>
        <v>49545013563042.672</v>
      </c>
      <c r="H137" s="80">
        <f t="shared" si="8"/>
        <v>0</v>
      </c>
      <c r="I137" s="80">
        <f t="shared" si="8"/>
        <v>0</v>
      </c>
      <c r="J137" s="80">
        <f t="shared" si="8"/>
        <v>0</v>
      </c>
    </row>
    <row r="138" spans="2:12">
      <c r="B138" t="s">
        <v>97</v>
      </c>
      <c r="C138" s="1" t="s">
        <v>42</v>
      </c>
      <c r="D138" s="80">
        <f t="shared" si="8"/>
        <v>0</v>
      </c>
      <c r="E138" s="80">
        <f t="shared" si="8"/>
        <v>0</v>
      </c>
      <c r="F138" s="80">
        <f t="shared" si="8"/>
        <v>119526539685923.11</v>
      </c>
      <c r="G138" s="80">
        <f t="shared" si="8"/>
        <v>107381863610350.64</v>
      </c>
      <c r="H138" s="80">
        <f t="shared" si="8"/>
        <v>0</v>
      </c>
      <c r="I138" s="80">
        <f t="shared" si="8"/>
        <v>0</v>
      </c>
      <c r="J138" s="80">
        <f t="shared" si="8"/>
        <v>0</v>
      </c>
    </row>
    <row r="140" spans="2:12">
      <c r="C140" s="1" t="s">
        <v>276</v>
      </c>
      <c r="D140" s="81">
        <f>SUM(D133:D138)</f>
        <v>368986477.26908737</v>
      </c>
      <c r="E140" s="81">
        <f t="shared" ref="E140:J140" si="9">SUM(E133:E138)</f>
        <v>0</v>
      </c>
      <c r="F140" s="81">
        <f t="shared" si="9"/>
        <v>517004769926995.13</v>
      </c>
      <c r="G140" s="81">
        <f t="shared" si="9"/>
        <v>601461271679897.88</v>
      </c>
      <c r="H140" s="81">
        <f t="shared" si="9"/>
        <v>0</v>
      </c>
      <c r="I140" s="81">
        <f t="shared" si="9"/>
        <v>22671649842565.453</v>
      </c>
      <c r="J140" s="81">
        <f t="shared" si="9"/>
        <v>1200252050.8580279</v>
      </c>
    </row>
    <row r="141" spans="2:12">
      <c r="C141" s="1" t="s">
        <v>277</v>
      </c>
      <c r="D141" s="75" t="e">
        <f>D140/D183</f>
        <v>#DIV/0!</v>
      </c>
      <c r="E141" s="75">
        <f t="shared" ref="E141:J141" si="10">E140/E183</f>
        <v>0</v>
      </c>
      <c r="F141" s="75">
        <f t="shared" si="10"/>
        <v>1.6354907352124197</v>
      </c>
      <c r="G141" s="75">
        <f t="shared" si="10"/>
        <v>0.89909317771721964</v>
      </c>
      <c r="H141" s="75" t="e">
        <f t="shared" si="10"/>
        <v>#DIV/0!</v>
      </c>
      <c r="I141" s="75">
        <f t="shared" si="10"/>
        <v>4.7235155456635258</v>
      </c>
      <c r="J141" s="75" t="e">
        <f t="shared" si="10"/>
        <v>#DIV/0!</v>
      </c>
    </row>
    <row r="143" spans="2:12">
      <c r="B143" s="82" t="s">
        <v>277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2:12">
      <c r="B144" s="1"/>
    </row>
    <row r="145" spans="2:21">
      <c r="B145" s="84" t="s">
        <v>278</v>
      </c>
      <c r="C145" s="85"/>
      <c r="D145" s="85"/>
      <c r="E145" s="85"/>
      <c r="F145" s="85"/>
      <c r="G145" s="85"/>
      <c r="H145" s="85"/>
      <c r="I145" s="85"/>
      <c r="J145" s="85"/>
    </row>
    <row r="146" spans="2:21">
      <c r="C146" s="1" t="s">
        <v>266</v>
      </c>
      <c r="D146" s="1" t="s">
        <v>267</v>
      </c>
      <c r="E146" s="1" t="s">
        <v>240</v>
      </c>
      <c r="F146" s="1" t="s">
        <v>238</v>
      </c>
      <c r="G146" s="1" t="s">
        <v>218</v>
      </c>
      <c r="H146" s="1" t="s">
        <v>268</v>
      </c>
      <c r="I146" s="1" t="s">
        <v>242</v>
      </c>
      <c r="J146" s="1" t="s">
        <v>269</v>
      </c>
      <c r="M146" s="1"/>
      <c r="N146" s="1"/>
      <c r="O146" s="1"/>
      <c r="P146" s="1"/>
      <c r="Q146" s="1"/>
      <c r="R146" s="1"/>
      <c r="S146" s="1"/>
      <c r="T146" s="1"/>
    </row>
    <row r="147" spans="2:21">
      <c r="B147" t="s">
        <v>221</v>
      </c>
      <c r="C147" s="1" t="s">
        <v>38</v>
      </c>
      <c r="D147" s="86">
        <f>SUMIFS(NRCAN!$L:$L,NRCAN!$N:$N,$B147,NRCAN!$O:$O,$C147,NRCAN!$P:$P,D$146)</f>
        <v>0</v>
      </c>
      <c r="E147" s="86">
        <f>SUMIFS(NRCAN!$L:$L,NRCAN!$N:$N,$B147,NRCAN!$O:$O,$C147,NRCAN!$P:$P,E$146)</f>
        <v>8686.5819684013823</v>
      </c>
      <c r="F147" s="86">
        <f>SUMIFS(NRCAN!$L:$L,NRCAN!$N:$N,$B147,NRCAN!$O:$O,$C147,NRCAN!$P:$P,F$146)</f>
        <v>18308928.443614222</v>
      </c>
      <c r="G147" s="86">
        <f>SUMIFS(NRCAN!$L:$L,NRCAN!$N:$N,$B147,NRCAN!$O:$O,$C147,NRCAN!$P:$P,G$146)</f>
        <v>291722.40264661284</v>
      </c>
      <c r="H147" s="86">
        <f>SUMIFS(NRCAN!$L:$L,NRCAN!$N:$N,$B147,NRCAN!$O:$O,$C147,NRCAN!$P:$P,H$146)</f>
        <v>0</v>
      </c>
      <c r="I147" s="86">
        <f>SUMIFS(NRCAN!$L:$L,NRCAN!$N:$N,$B147,NRCAN!$O:$O,$C147,NRCAN!$P:$P,I$146)</f>
        <v>114150.6331408726</v>
      </c>
      <c r="J147" s="86">
        <f>SUMIFS(NRCAN!$L:$L,NRCAN!$N:$N,$B147,NRCAN!$O:$O,$C147,NRCAN!$P:$P,J$146)</f>
        <v>0</v>
      </c>
      <c r="M147" s="1"/>
      <c r="N147" s="75"/>
      <c r="O147" s="75"/>
      <c r="P147" s="75"/>
      <c r="Q147" s="75"/>
      <c r="R147" s="75"/>
      <c r="S147" s="75"/>
      <c r="T147" s="75"/>
      <c r="U147" s="75"/>
    </row>
    <row r="148" spans="2:21">
      <c r="B148" t="s">
        <v>221</v>
      </c>
      <c r="C148" s="1" t="s">
        <v>39</v>
      </c>
      <c r="D148" s="86">
        <f>SUMIFS(NRCAN!$L:$L,NRCAN!$N:$N,$B148,NRCAN!$O:$O,$C148,NRCAN!$P:$P,D$146)</f>
        <v>0</v>
      </c>
      <c r="E148" s="87">
        <f>SUMIFS(NRCAN!$L:$L,NRCAN!$N:$N,$B148,NRCAN!$O:$O,$C148,NRCAN!$P:$P,E$146)</f>
        <v>9099.1184956694433</v>
      </c>
      <c r="F148" s="87">
        <f>SUMIFS(NRCAN!$L:$L,NRCAN!$N:$N,$B148,NRCAN!$O:$O,$C148,NRCAN!$P:$P,F$146)</f>
        <v>4109.6143403709411</v>
      </c>
      <c r="G148" s="87">
        <f>SUMIFS(NRCAN!$L:$L,NRCAN!$N:$N,$B148,NRCAN!$O:$O,$C148,NRCAN!$P:$P,G$146)</f>
        <v>45289.478169105801</v>
      </c>
      <c r="H148" s="86">
        <f>SUMIFS(NRCAN!$L:$L,NRCAN!$N:$N,$B148,NRCAN!$O:$O,$C148,NRCAN!$P:$P,H$146)</f>
        <v>0</v>
      </c>
      <c r="I148" s="86">
        <f>SUMIFS(NRCAN!$L:$L,NRCAN!$N:$N,$B148,NRCAN!$O:$O,$C148,NRCAN!$P:$P,I$146)</f>
        <v>0</v>
      </c>
      <c r="J148" s="86">
        <f>SUMIFS(NRCAN!$L:$L,NRCAN!$N:$N,$B148,NRCAN!$O:$O,$C148,NRCAN!$P:$P,J$146)</f>
        <v>0</v>
      </c>
      <c r="M148" s="1"/>
      <c r="N148" s="75"/>
      <c r="O148" s="75"/>
      <c r="P148" s="75"/>
      <c r="Q148" s="75"/>
      <c r="R148" s="75"/>
      <c r="S148" s="75"/>
      <c r="T148" s="75"/>
      <c r="U148" s="75"/>
    </row>
    <row r="149" spans="2:21">
      <c r="B149" t="s">
        <v>221</v>
      </c>
      <c r="C149" s="1" t="s">
        <v>28</v>
      </c>
      <c r="D149" s="86">
        <f>SUMIFS(NRCAN!$L:$L,NRCAN!$N:$N,$B149,NRCAN!$O:$O,$C149,NRCAN!$P:$P,D$146)</f>
        <v>0</v>
      </c>
      <c r="E149" s="86">
        <f>SUMIFS(NRCAN!$L:$L,NRCAN!$N:$N,$B149,NRCAN!$O:$O,$C149,NRCAN!$P:$P,E$146)</f>
        <v>0</v>
      </c>
      <c r="F149" s="86">
        <f>SUMIFS(NRCAN!$L:$L,NRCAN!$N:$N,$B149,NRCAN!$O:$O,$C149,NRCAN!$P:$P,F$146)</f>
        <v>0</v>
      </c>
      <c r="G149" s="87">
        <f>SUMIFS(NRCAN!$L:$L,NRCAN!$N:$N,$B149,NRCAN!$O:$O,$C149,NRCAN!$P:$P,G$146)</f>
        <v>5900.0774828233225</v>
      </c>
      <c r="H149" s="86">
        <f>SUMIFS(NRCAN!$L:$L,NRCAN!$N:$N,$B149,NRCAN!$O:$O,$C149,NRCAN!$P:$P,H$146)</f>
        <v>0</v>
      </c>
      <c r="I149" s="86">
        <f>SUMIFS(NRCAN!$L:$L,NRCAN!$N:$N,$B149,NRCAN!$O:$O,$C149,NRCAN!$P:$P,I$146)</f>
        <v>0</v>
      </c>
      <c r="J149" s="86">
        <f>SUMIFS(NRCAN!$L:$L,NRCAN!$N:$N,$B149,NRCAN!$O:$O,$C149,NRCAN!$P:$P,J$146)</f>
        <v>0</v>
      </c>
      <c r="M149" s="1"/>
      <c r="N149" s="75"/>
      <c r="O149" s="75"/>
      <c r="P149" s="75"/>
      <c r="Q149" s="75"/>
      <c r="R149" s="75"/>
      <c r="S149" s="75"/>
      <c r="T149" s="75"/>
      <c r="U149" s="75"/>
    </row>
    <row r="150" spans="2:21">
      <c r="B150" t="s">
        <v>221</v>
      </c>
      <c r="C150" s="1" t="s">
        <v>40</v>
      </c>
      <c r="D150" s="86">
        <f>SUMIFS(NRCAN!$L:$L,NRCAN!$N:$N,$B150,NRCAN!$O:$O,$C150,NRCAN!$P:$P,D$146)</f>
        <v>0</v>
      </c>
      <c r="E150" s="86">
        <f>SUMIFS(NRCAN!$L:$L,NRCAN!$N:$N,$B150,NRCAN!$O:$O,$C150,NRCAN!$P:$P,E$146)</f>
        <v>0</v>
      </c>
      <c r="F150" s="86">
        <f>SUMIFS(NRCAN!$L:$L,NRCAN!$N:$N,$B150,NRCAN!$O:$O,$C150,NRCAN!$P:$P,F$146)</f>
        <v>0</v>
      </c>
      <c r="G150" s="87">
        <f>SUMIFS(NRCAN!$L:$L,NRCAN!$N:$N,$B150,NRCAN!$O:$O,$C150,NRCAN!$P:$P,G$146)</f>
        <v>56.762877130505835</v>
      </c>
      <c r="H150" s="86">
        <f>SUMIFS(NRCAN!$L:$L,NRCAN!$N:$N,$B150,NRCAN!$O:$O,$C150,NRCAN!$P:$P,H$146)</f>
        <v>0</v>
      </c>
      <c r="I150" s="86">
        <f>SUMIFS(NRCAN!$L:$L,NRCAN!$N:$N,$B150,NRCAN!$O:$O,$C150,NRCAN!$P:$P,I$146)</f>
        <v>0</v>
      </c>
      <c r="J150" s="86">
        <f>SUMIFS(NRCAN!$L:$L,NRCAN!$N:$N,$B150,NRCAN!$O:$O,$C150,NRCAN!$P:$P,J$146)</f>
        <v>0</v>
      </c>
      <c r="M150" s="1"/>
      <c r="N150" s="75"/>
      <c r="O150" s="75"/>
      <c r="P150" s="75"/>
      <c r="Q150" s="75"/>
      <c r="R150" s="75"/>
      <c r="S150" s="75"/>
      <c r="T150" s="75"/>
      <c r="U150" s="75"/>
    </row>
    <row r="151" spans="2:21">
      <c r="B151" t="s">
        <v>221</v>
      </c>
      <c r="C151" s="1" t="s">
        <v>41</v>
      </c>
      <c r="D151" s="86">
        <f>SUMIFS(NRCAN!$L:$L,NRCAN!$N:$N,$B151,NRCAN!$O:$O,$C151,NRCAN!$P:$P,D$146)</f>
        <v>0</v>
      </c>
      <c r="E151" s="86">
        <f>SUMIFS(NRCAN!$L:$L,NRCAN!$N:$N,$B151,NRCAN!$O:$O,$C151,NRCAN!$P:$P,E$146)</f>
        <v>0</v>
      </c>
      <c r="F151" s="86">
        <f>SUMIFS(NRCAN!$L:$L,NRCAN!$N:$N,$B151,NRCAN!$O:$O,$C151,NRCAN!$P:$P,F$146)</f>
        <v>0</v>
      </c>
      <c r="G151" s="86">
        <f>SUMIFS(NRCAN!$L:$L,NRCAN!$N:$N,$B151,NRCAN!$O:$O,$C151,NRCAN!$P:$P,G$146)</f>
        <v>0</v>
      </c>
      <c r="H151" s="86">
        <f>SUMIFS(NRCAN!$L:$L,NRCAN!$N:$N,$B151,NRCAN!$O:$O,$C151,NRCAN!$P:$P,H$146)</f>
        <v>0</v>
      </c>
      <c r="I151" s="86">
        <f>SUMIFS(NRCAN!$L:$L,NRCAN!$N:$N,$B151,NRCAN!$O:$O,$C151,NRCAN!$P:$P,I$146)</f>
        <v>0</v>
      </c>
      <c r="J151" s="86">
        <f>SUMIFS(NRCAN!$L:$L,NRCAN!$N:$N,$B151,NRCAN!$O:$O,$C151,NRCAN!$P:$P,J$146)</f>
        <v>0</v>
      </c>
      <c r="M151" s="1"/>
      <c r="N151" s="75"/>
      <c r="O151" s="75"/>
      <c r="P151" s="75"/>
      <c r="Q151" s="75"/>
      <c r="R151" s="75"/>
      <c r="S151" s="75"/>
      <c r="T151" s="75"/>
      <c r="U151" s="75"/>
    </row>
    <row r="152" spans="2:21">
      <c r="B152" t="s">
        <v>221</v>
      </c>
      <c r="C152" s="1" t="s">
        <v>42</v>
      </c>
      <c r="D152" s="86">
        <f>SUMIFS(NRCAN!$L:$L,NRCAN!$N:$N,$B152,NRCAN!$O:$O,$C152,NRCAN!$P:$P,D$146)</f>
        <v>0</v>
      </c>
      <c r="E152" s="86">
        <f>SUMIFS(NRCAN!$L:$L,NRCAN!$N:$N,$B152,NRCAN!$O:$O,$C152,NRCAN!$P:$P,E$146)</f>
        <v>0</v>
      </c>
      <c r="F152" s="87">
        <f>SUMIFS(NRCAN!$L:$L,NRCAN!$N:$N,$B152,NRCAN!$O:$O,$C152,NRCAN!$P:$P,F$146)</f>
        <v>255704.1958386086</v>
      </c>
      <c r="G152" s="86">
        <f>SUMIFS(NRCAN!$L:$L,NRCAN!$N:$N,$B152,NRCAN!$O:$O,$C152,NRCAN!$P:$P,G$146)</f>
        <v>0</v>
      </c>
      <c r="H152" s="86">
        <f>SUMIFS(NRCAN!$L:$L,NRCAN!$N:$N,$B152,NRCAN!$O:$O,$C152,NRCAN!$P:$P,H$146)</f>
        <v>0</v>
      </c>
      <c r="I152" s="86">
        <f>SUMIFS(NRCAN!$L:$L,NRCAN!$N:$N,$B152,NRCAN!$O:$O,$C152,NRCAN!$P:$P,I$146)</f>
        <v>0</v>
      </c>
      <c r="J152" s="86">
        <f>SUMIFS(NRCAN!$L:$L,NRCAN!$N:$N,$B152,NRCAN!$O:$O,$C152,NRCAN!$P:$P,J$146)</f>
        <v>0</v>
      </c>
      <c r="M152" s="1"/>
      <c r="N152" s="75"/>
      <c r="O152" s="75"/>
      <c r="P152" s="75"/>
      <c r="Q152" s="75"/>
      <c r="R152" s="75"/>
      <c r="S152" s="75"/>
      <c r="T152" s="75"/>
      <c r="U152" s="75"/>
    </row>
    <row r="153" spans="2:21">
      <c r="D153" s="75"/>
      <c r="E153" s="75"/>
      <c r="F153" s="88"/>
      <c r="G153" s="88"/>
      <c r="H153" s="88"/>
      <c r="I153" s="88"/>
      <c r="J153" s="88"/>
      <c r="N153" s="75"/>
      <c r="O153" s="75"/>
      <c r="P153" s="88"/>
      <c r="Q153" s="88"/>
      <c r="R153" s="88"/>
      <c r="S153" s="88"/>
      <c r="T153" s="88"/>
    </row>
    <row r="154" spans="2:21">
      <c r="D154" s="75"/>
      <c r="E154" s="75"/>
      <c r="F154" s="88"/>
      <c r="G154" s="88"/>
      <c r="H154" s="88"/>
      <c r="I154" s="88"/>
      <c r="J154" s="88"/>
      <c r="N154" s="75"/>
      <c r="O154" s="75"/>
      <c r="P154" s="88"/>
      <c r="Q154" s="88"/>
      <c r="R154" s="88"/>
      <c r="S154" s="88"/>
      <c r="T154" s="88"/>
    </row>
    <row r="155" spans="2:21">
      <c r="C155" s="1" t="s">
        <v>266</v>
      </c>
      <c r="D155" s="89" t="s">
        <v>267</v>
      </c>
      <c r="E155" s="89" t="s">
        <v>240</v>
      </c>
      <c r="F155" s="90" t="s">
        <v>238</v>
      </c>
      <c r="G155" s="90" t="s">
        <v>218</v>
      </c>
      <c r="H155" s="90" t="s">
        <v>268</v>
      </c>
      <c r="I155" s="90" t="s">
        <v>242</v>
      </c>
      <c r="J155" s="90" t="s">
        <v>269</v>
      </c>
      <c r="M155" s="1"/>
      <c r="N155" s="89"/>
      <c r="O155" s="89"/>
      <c r="P155" s="90"/>
      <c r="Q155" s="90"/>
      <c r="R155" s="90"/>
      <c r="S155" s="90"/>
      <c r="T155" s="90"/>
    </row>
    <row r="156" spans="2:21">
      <c r="B156" t="s">
        <v>217</v>
      </c>
      <c r="C156" s="1" t="s">
        <v>38</v>
      </c>
      <c r="D156" s="86">
        <f>SUMIFS(NRCAN!$L:$L,NRCAN!$N:$N,$B156,NRCAN!$O:$O,$C156,NRCAN!$P:$P,D$146)</f>
        <v>0</v>
      </c>
      <c r="E156" s="86">
        <f>SUMIFS(NRCAN!$L:$L,NRCAN!$N:$N,$B156,NRCAN!$O:$O,$C156,NRCAN!$P:$P,E$146)</f>
        <v>1638.5584858478442</v>
      </c>
      <c r="F156" s="86">
        <f>SUMIFS(NRCAN!$L:$L,NRCAN!$N:$N,$B156,NRCAN!$O:$O,$C156,NRCAN!$P:$P,F$146)</f>
        <v>1731602.8747963943</v>
      </c>
      <c r="G156" s="86">
        <f>SUMIFS(NRCAN!$L:$L,NRCAN!$N:$N,$B156,NRCAN!$O:$O,$C156,NRCAN!$P:$P,G$146)</f>
        <v>25384.199625939244</v>
      </c>
      <c r="H156" s="86">
        <f>SUMIFS(NRCAN!$L:$L,NRCAN!$N:$N,$B156,NRCAN!$O:$O,$C156,NRCAN!$P:$P,H$146)</f>
        <v>0</v>
      </c>
      <c r="I156" s="86">
        <f>SUMIFS(NRCAN!$L:$L,NRCAN!$N:$N,$B156,NRCAN!$O:$O,$C156,NRCAN!$P:$P,I$146)</f>
        <v>47174.070599143321</v>
      </c>
      <c r="J156" s="86">
        <f>SUMIFS(NRCAN!$L:$L,NRCAN!$N:$N,$B156,NRCAN!$O:$O,$C156,NRCAN!$P:$P,J$146)</f>
        <v>0</v>
      </c>
      <c r="M156" s="1"/>
      <c r="N156" s="75"/>
      <c r="O156" s="75"/>
      <c r="P156" s="75"/>
      <c r="Q156" s="75"/>
      <c r="R156" s="75"/>
      <c r="S156" s="75"/>
      <c r="T156" s="75"/>
      <c r="U156" s="75"/>
    </row>
    <row r="157" spans="2:21">
      <c r="B157" t="s">
        <v>217</v>
      </c>
      <c r="C157" s="1" t="s">
        <v>39</v>
      </c>
      <c r="D157" s="86">
        <f>SUMIFS(NRCAN!$L:$L,NRCAN!$N:$N,$B157,NRCAN!$O:$O,$C157,NRCAN!$P:$P,D$146)</f>
        <v>0</v>
      </c>
      <c r="E157" s="86">
        <f>SUMIFS(NRCAN!$L:$L,NRCAN!$N:$N,$B157,NRCAN!$O:$O,$C157,NRCAN!$P:$P,E$146)</f>
        <v>0</v>
      </c>
      <c r="F157" s="86">
        <f>SUMIFS(NRCAN!$L:$L,NRCAN!$N:$N,$B157,NRCAN!$O:$O,$C157,NRCAN!$P:$P,F$146)</f>
        <v>0</v>
      </c>
      <c r="G157" s="87">
        <f>SUMIFS(NRCAN!$L:$L,NRCAN!$N:$N,$B157,NRCAN!$O:$O,$C157,NRCAN!$P:$P,G$146)</f>
        <v>481710.44477306964</v>
      </c>
      <c r="H157" s="86">
        <f>SUMIFS(NRCAN!$L:$L,NRCAN!$N:$N,$B157,NRCAN!$O:$O,$C157,NRCAN!$P:$P,H$146)</f>
        <v>0</v>
      </c>
      <c r="I157" s="86">
        <f>SUMIFS(NRCAN!$L:$L,NRCAN!$N:$N,$B157,NRCAN!$O:$O,$C157,NRCAN!$P:$P,I$146)</f>
        <v>0</v>
      </c>
      <c r="J157" s="86">
        <f>SUMIFS(NRCAN!$L:$L,NRCAN!$N:$N,$B157,NRCAN!$O:$O,$C157,NRCAN!$P:$P,J$146)</f>
        <v>0</v>
      </c>
      <c r="M157" s="1"/>
      <c r="N157" s="75"/>
      <c r="O157" s="75"/>
      <c r="P157" s="75"/>
      <c r="Q157" s="75"/>
      <c r="R157" s="75"/>
      <c r="S157" s="75"/>
      <c r="T157" s="75"/>
      <c r="U157" s="75"/>
    </row>
    <row r="158" spans="2:21">
      <c r="B158" t="s">
        <v>217</v>
      </c>
      <c r="C158" s="1" t="s">
        <v>28</v>
      </c>
      <c r="D158" s="86">
        <f>SUMIFS(NRCAN!$L:$L,NRCAN!$N:$N,$B158,NRCAN!$O:$O,$C158,NRCAN!$P:$P,D$146)</f>
        <v>0</v>
      </c>
      <c r="E158" s="86">
        <f>SUMIFS(NRCAN!$L:$L,NRCAN!$N:$N,$B158,NRCAN!$O:$O,$C158,NRCAN!$P:$P,E$146)</f>
        <v>0</v>
      </c>
      <c r="F158" s="86">
        <f>SUMIFS(NRCAN!$L:$L,NRCAN!$N:$N,$B158,NRCAN!$O:$O,$C158,NRCAN!$P:$P,F$146)</f>
        <v>0</v>
      </c>
      <c r="G158" s="87">
        <f>SUMIFS(NRCAN!$L:$L,NRCAN!$N:$N,$B158,NRCAN!$O:$O,$C158,NRCAN!$P:$P,G$146)</f>
        <v>121.58826787276999</v>
      </c>
      <c r="H158" s="86">
        <f>SUMIFS(NRCAN!$L:$L,NRCAN!$N:$N,$B158,NRCAN!$O:$O,$C158,NRCAN!$P:$P,H$146)</f>
        <v>0</v>
      </c>
      <c r="I158" s="86">
        <f>SUMIFS(NRCAN!$L:$L,NRCAN!$N:$N,$B158,NRCAN!$O:$O,$C158,NRCAN!$P:$P,I$146)</f>
        <v>0</v>
      </c>
      <c r="J158" s="86">
        <f>SUMIFS(NRCAN!$L:$L,NRCAN!$N:$N,$B158,NRCAN!$O:$O,$C158,NRCAN!$P:$P,J$146)</f>
        <v>0</v>
      </c>
      <c r="M158" s="1"/>
      <c r="N158" s="75"/>
      <c r="O158" s="75"/>
      <c r="P158" s="75"/>
      <c r="Q158" s="75"/>
      <c r="R158" s="75"/>
      <c r="S158" s="75"/>
      <c r="T158" s="75"/>
      <c r="U158" s="75"/>
    </row>
    <row r="159" spans="2:21">
      <c r="B159" t="s">
        <v>217</v>
      </c>
      <c r="C159" s="1" t="s">
        <v>40</v>
      </c>
      <c r="D159" s="86">
        <f>SUMIFS(NRCAN!$L:$L,NRCAN!$N:$N,$B159,NRCAN!$O:$O,$C159,NRCAN!$P:$P,D$146)</f>
        <v>0</v>
      </c>
      <c r="E159" s="86">
        <f>SUMIFS(NRCAN!$L:$L,NRCAN!$N:$N,$B159,NRCAN!$O:$O,$C159,NRCAN!$P:$P,E$146)</f>
        <v>0</v>
      </c>
      <c r="F159" s="86">
        <f>SUMIFS(NRCAN!$L:$L,NRCAN!$N:$N,$B159,NRCAN!$O:$O,$C159,NRCAN!$P:$P,F$146)</f>
        <v>0</v>
      </c>
      <c r="G159" s="87">
        <f>SUMIFS(NRCAN!$L:$L,NRCAN!$N:$N,$B159,NRCAN!$O:$O,$C159,NRCAN!$P:$P,G$146)</f>
        <v>2311.3236389188219</v>
      </c>
      <c r="H159" s="86">
        <f>SUMIFS(NRCAN!$L:$L,NRCAN!$N:$N,$B159,NRCAN!$O:$O,$C159,NRCAN!$P:$P,H$146)</f>
        <v>0</v>
      </c>
      <c r="I159" s="86">
        <f>SUMIFS(NRCAN!$L:$L,NRCAN!$N:$N,$B159,NRCAN!$O:$O,$C159,NRCAN!$P:$P,I$146)</f>
        <v>0</v>
      </c>
      <c r="J159" s="86">
        <f>SUMIFS(NRCAN!$L:$L,NRCAN!$N:$N,$B159,NRCAN!$O:$O,$C159,NRCAN!$P:$P,J$146)</f>
        <v>0</v>
      </c>
      <c r="M159" s="1"/>
      <c r="N159" s="75"/>
      <c r="O159" s="75"/>
      <c r="P159" s="75"/>
      <c r="Q159" s="75"/>
      <c r="R159" s="75"/>
      <c r="S159" s="75"/>
      <c r="T159" s="75"/>
      <c r="U159" s="75"/>
    </row>
    <row r="160" spans="2:21">
      <c r="B160" t="s">
        <v>217</v>
      </c>
      <c r="C160" s="1" t="s">
        <v>41</v>
      </c>
      <c r="D160" s="86">
        <f>SUMIFS(NRCAN!$L:$L,NRCAN!$N:$N,$B160,NRCAN!$O:$O,$C160,NRCAN!$P:$P,D$146)</f>
        <v>0</v>
      </c>
      <c r="E160" s="86">
        <f>SUMIFS(NRCAN!$L:$L,NRCAN!$N:$N,$B160,NRCAN!$O:$O,$C160,NRCAN!$P:$P,E$146)</f>
        <v>0</v>
      </c>
      <c r="F160" s="86">
        <f>SUMIFS(NRCAN!$L:$L,NRCAN!$N:$N,$B160,NRCAN!$O:$O,$C160,NRCAN!$P:$P,F$146)</f>
        <v>0</v>
      </c>
      <c r="G160" s="87">
        <f>SUMIFS(NRCAN!$L:$L,NRCAN!$N:$N,$B160,NRCAN!$O:$O,$C160,NRCAN!$P:$P,G$146)</f>
        <v>2395036.2202763669</v>
      </c>
      <c r="H160" s="86">
        <f>SUMIFS(NRCAN!$L:$L,NRCAN!$N:$N,$B160,NRCAN!$O:$O,$C160,NRCAN!$P:$P,H$146)</f>
        <v>0</v>
      </c>
      <c r="I160" s="86">
        <f>SUMIFS(NRCAN!$L:$L,NRCAN!$N:$N,$B160,NRCAN!$O:$O,$C160,NRCAN!$P:$P,I$146)</f>
        <v>0</v>
      </c>
      <c r="J160" s="86">
        <f>SUMIFS(NRCAN!$L:$L,NRCAN!$N:$N,$B160,NRCAN!$O:$O,$C160,NRCAN!$P:$P,J$146)</f>
        <v>0</v>
      </c>
      <c r="M160" s="1"/>
      <c r="N160" s="75"/>
      <c r="O160" s="75"/>
      <c r="P160" s="75"/>
      <c r="Q160" s="75"/>
      <c r="R160" s="75"/>
      <c r="S160" s="75"/>
      <c r="T160" s="75"/>
      <c r="U160" s="75"/>
    </row>
    <row r="161" spans="2:21">
      <c r="B161" t="s">
        <v>217</v>
      </c>
      <c r="C161" s="1" t="s">
        <v>42</v>
      </c>
      <c r="D161" s="86">
        <f>SUMIFS(NRCAN!$L:$L,NRCAN!$N:$N,$B161,NRCAN!$O:$O,$C161,NRCAN!$P:$P,D$146)</f>
        <v>0</v>
      </c>
      <c r="E161" s="86">
        <f>SUMIFS(NRCAN!$L:$L,NRCAN!$N:$N,$B161,NRCAN!$O:$O,$C161,NRCAN!$P:$P,E$146)</f>
        <v>0</v>
      </c>
      <c r="F161" s="87">
        <f>SUMIFS(NRCAN!$L:$L,NRCAN!$N:$N,$B161,NRCAN!$O:$O,$C161,NRCAN!$P:$P,F$146)</f>
        <v>849958.16322931473</v>
      </c>
      <c r="G161" s="87">
        <f>SUMIFS(NRCAN!$L:$L,NRCAN!$N:$N,$B161,NRCAN!$O:$O,$C161,NRCAN!$P:$P,G$146)</f>
        <v>763520.76783943584</v>
      </c>
      <c r="H161" s="86">
        <f>SUMIFS(NRCAN!$L:$L,NRCAN!$N:$N,$B161,NRCAN!$O:$O,$C161,NRCAN!$P:$P,H$146)</f>
        <v>0</v>
      </c>
      <c r="I161" s="86">
        <f>SUMIFS(NRCAN!$L:$L,NRCAN!$N:$N,$B161,NRCAN!$O:$O,$C161,NRCAN!$P:$P,I$146)</f>
        <v>0</v>
      </c>
      <c r="J161" s="86">
        <f>SUMIFS(NRCAN!$L:$L,NRCAN!$N:$N,$B161,NRCAN!$O:$O,$C161,NRCAN!$P:$P,J$146)</f>
        <v>0</v>
      </c>
      <c r="M161" s="1"/>
      <c r="N161" s="75"/>
      <c r="O161" s="75"/>
      <c r="P161" s="75"/>
      <c r="Q161" s="75"/>
      <c r="R161" s="75"/>
      <c r="S161" s="75"/>
      <c r="T161" s="75"/>
      <c r="U161" s="75"/>
    </row>
    <row r="163" spans="2:21">
      <c r="B163" s="84" t="s">
        <v>279</v>
      </c>
      <c r="C163" s="85"/>
      <c r="D163" s="85"/>
      <c r="E163" s="85"/>
      <c r="F163" s="85"/>
      <c r="G163" s="85"/>
      <c r="H163" s="85"/>
      <c r="I163" s="85"/>
      <c r="J163" s="85"/>
    </row>
    <row r="164" spans="2:21">
      <c r="B164" s="84">
        <v>947817</v>
      </c>
      <c r="C164" s="85"/>
      <c r="D164" s="85"/>
      <c r="E164" s="85"/>
      <c r="F164" s="85"/>
      <c r="G164" s="85"/>
      <c r="H164" s="85"/>
      <c r="I164" s="85"/>
      <c r="J164" s="85"/>
    </row>
    <row r="165" spans="2:21">
      <c r="C165" s="1" t="s">
        <v>266</v>
      </c>
      <c r="D165" s="1" t="s">
        <v>267</v>
      </c>
      <c r="E165" s="1" t="s">
        <v>240</v>
      </c>
      <c r="F165" s="1" t="s">
        <v>238</v>
      </c>
      <c r="G165" s="1" t="s">
        <v>218</v>
      </c>
      <c r="H165" s="1" t="s">
        <v>268</v>
      </c>
      <c r="I165" s="1" t="s">
        <v>242</v>
      </c>
      <c r="J165" s="1" t="s">
        <v>269</v>
      </c>
    </row>
    <row r="166" spans="2:21">
      <c r="B166" t="s">
        <v>221</v>
      </c>
      <c r="C166" s="1" t="s">
        <v>38</v>
      </c>
      <c r="D166" s="77">
        <f>SUMIFS(NRCAN!$J:$J,NRCAN!$N:$N,$B166,NRCAN!$O:$O,$C166,NRCAN!$P:$P,D$146)*$B$164</f>
        <v>0</v>
      </c>
      <c r="E166" s="77">
        <f>SUMIFS(NRCAN!$J:$J,NRCAN!$N:$N,$B166,NRCAN!$O:$O,$C166,NRCAN!$P:$P,E$146)*$B$164</f>
        <v>379083477619.7384</v>
      </c>
      <c r="F166" s="77">
        <f>SUMIFS(NRCAN!$J:$J,NRCAN!$N:$N,$B166,NRCAN!$O:$O,$C166,NRCAN!$P:$P,F$146)*$B$164</f>
        <v>922068239761957.25</v>
      </c>
      <c r="G166" s="77">
        <f>SUMIFS(NRCAN!$J:$J,NRCAN!$N:$N,$B166,NRCAN!$O:$O,$C166,NRCAN!$P:$P,G$146)*$B$164</f>
        <v>12343766318504.15</v>
      </c>
      <c r="H166" s="77">
        <f>SUMIFS(NRCAN!$J:$J,NRCAN!$N:$N,$B166,NRCAN!$O:$O,$C166,NRCAN!$P:$P,H$146)*$B$164</f>
        <v>0</v>
      </c>
      <c r="I166" s="77">
        <f>SUMIFS(NRCAN!$J:$J,NRCAN!$N:$N,$B166,NRCAN!$O:$O,$C166,NRCAN!$P:$P,I$146)*$B$164</f>
        <v>5233645048870.498</v>
      </c>
      <c r="J166" s="77">
        <f>SUMIFS(NRCAN!$J:$J,NRCAN!$N:$N,$B166,NRCAN!$O:$O,$C166,NRCAN!$P:$P,J$146)*$B$164</f>
        <v>0</v>
      </c>
    </row>
    <row r="167" spans="2:21">
      <c r="B167" t="s">
        <v>221</v>
      </c>
      <c r="C167" s="1" t="s">
        <v>39</v>
      </c>
      <c r="D167" s="77">
        <f>SUMIFS(NRCAN!$J:$J,NRCAN!$N:$N,$B167,NRCAN!$O:$O,$C167,NRCAN!$P:$P,D$146)*$B$164</f>
        <v>0</v>
      </c>
      <c r="E167" s="91">
        <f>SUMIFS(NRCAN!$J:$J,NRCAN!$N:$N,$B167,NRCAN!$O:$O,$C167,NRCAN!$P:$P,E$146)*$B$164</f>
        <v>4675551185499.8613</v>
      </c>
      <c r="F167" s="91">
        <f>SUMIFS(NRCAN!$J:$J,NRCAN!$N:$N,$B167,NRCAN!$O:$O,$C167,NRCAN!$P:$P,F$146)*$B$164</f>
        <v>1701043321571.0156</v>
      </c>
      <c r="G167" s="91">
        <f>SUMIFS(NRCAN!$J:$J,NRCAN!$N:$N,$B167,NRCAN!$O:$O,$C167,NRCAN!$P:$P,G$146)*$B$164</f>
        <v>32108890917207.215</v>
      </c>
      <c r="H167" s="77">
        <f>SUMIFS(NRCAN!$J:$J,NRCAN!$N:$N,$B167,NRCAN!$O:$O,$C167,NRCAN!$P:$P,H$146)*$B$164</f>
        <v>0</v>
      </c>
      <c r="I167" s="77">
        <f>SUMIFS(NRCAN!$J:$J,NRCAN!$N:$N,$B167,NRCAN!$O:$O,$C167,NRCAN!$P:$P,I$146)*$B$164</f>
        <v>0</v>
      </c>
      <c r="J167" s="77">
        <f>SUMIFS(NRCAN!$J:$J,NRCAN!$N:$N,$B167,NRCAN!$O:$O,$C167,NRCAN!$P:$P,J$146)*$B$164</f>
        <v>0</v>
      </c>
    </row>
    <row r="168" spans="2:21">
      <c r="B168" t="s">
        <v>221</v>
      </c>
      <c r="C168" s="1" t="s">
        <v>28</v>
      </c>
      <c r="D168" s="77">
        <f>SUMIFS(NRCAN!$J:$J,NRCAN!$N:$N,$B168,NRCAN!$O:$O,$C168,NRCAN!$P:$P,D$146)*$B$164</f>
        <v>0</v>
      </c>
      <c r="E168" s="77">
        <f>SUMIFS(NRCAN!$J:$J,NRCAN!$N:$N,$B168,NRCAN!$O:$O,$C168,NRCAN!$P:$P,E$146)*$B$164</f>
        <v>0</v>
      </c>
      <c r="F168" s="77">
        <f>SUMIFS(NRCAN!$J:$J,NRCAN!$N:$N,$B168,NRCAN!$O:$O,$C168,NRCAN!$P:$P,F$146)*$B$164</f>
        <v>0</v>
      </c>
      <c r="G168" s="91">
        <f>SUMIFS(NRCAN!$J:$J,NRCAN!$N:$N,$B168,NRCAN!$O:$O,$C168,NRCAN!$P:$P,G$146)*$B$164</f>
        <v>159072171282162.09</v>
      </c>
      <c r="H168" s="77">
        <f>SUMIFS(NRCAN!$J:$J,NRCAN!$N:$N,$B168,NRCAN!$O:$O,$C168,NRCAN!$P:$P,H$146)*$B$164</f>
        <v>0</v>
      </c>
      <c r="I168" s="77">
        <f>SUMIFS(NRCAN!$J:$J,NRCAN!$N:$N,$B168,NRCAN!$O:$O,$C168,NRCAN!$P:$P,I$146)*$B$164</f>
        <v>0</v>
      </c>
      <c r="J168" s="77">
        <f>SUMIFS(NRCAN!$J:$J,NRCAN!$N:$N,$B168,NRCAN!$O:$O,$C168,NRCAN!$P:$P,J$146)*$B$164</f>
        <v>0</v>
      </c>
    </row>
    <row r="169" spans="2:21">
      <c r="B169" t="s">
        <v>221</v>
      </c>
      <c r="C169" s="1" t="s">
        <v>40</v>
      </c>
      <c r="D169" s="77">
        <f>SUMIFS(NRCAN!$J:$J,NRCAN!$N:$N,$B169,NRCAN!$O:$O,$C169,NRCAN!$P:$P,D$146)*$B$164</f>
        <v>0</v>
      </c>
      <c r="E169" s="77">
        <f>SUMIFS(NRCAN!$J:$J,NRCAN!$N:$N,$B169,NRCAN!$O:$O,$C169,NRCAN!$P:$P,E$146)*$B$164</f>
        <v>0</v>
      </c>
      <c r="F169" s="77">
        <f>SUMIFS(NRCAN!$J:$J,NRCAN!$N:$N,$B169,NRCAN!$O:$O,$C169,NRCAN!$P:$P,F$146)*$B$164</f>
        <v>0</v>
      </c>
      <c r="G169" s="111">
        <f>SUMIFS(NRCAN!$J:$J,NRCAN!$N:$N,$B169,NRCAN!$O:$O,$C169,NRCAN!$P:$P,G$146)*$B$164</f>
        <v>1827447069909.8308</v>
      </c>
      <c r="H169" s="77">
        <f>SUMIFS(NRCAN!$J:$J,NRCAN!$N:$N,$B169,NRCAN!$O:$O,$C169,NRCAN!$P:$P,H$146)*$B$164</f>
        <v>0</v>
      </c>
      <c r="I169" s="77">
        <f>SUMIFS(NRCAN!$J:$J,NRCAN!$N:$N,$B169,NRCAN!$O:$O,$C169,NRCAN!$P:$P,I$146)*$B$164</f>
        <v>0</v>
      </c>
      <c r="J169" s="77">
        <f>SUMIFS(NRCAN!$J:$J,NRCAN!$N:$N,$B169,NRCAN!$O:$O,$C169,NRCAN!$P:$P,J$146)*$B$164</f>
        <v>0</v>
      </c>
    </row>
    <row r="170" spans="2:21">
      <c r="B170" t="s">
        <v>221</v>
      </c>
      <c r="C170" s="1" t="s">
        <v>41</v>
      </c>
      <c r="D170" s="77">
        <f>SUMIFS(NRCAN!$J:$J,NRCAN!$N:$N,$B170,NRCAN!$O:$O,$C170,NRCAN!$P:$P,D$146)*$B$164</f>
        <v>0</v>
      </c>
      <c r="E170" s="77">
        <f>SUMIFS(NRCAN!$J:$J,NRCAN!$N:$N,$B170,NRCAN!$O:$O,$C170,NRCAN!$P:$P,E$146)*$B$164</f>
        <v>0</v>
      </c>
      <c r="F170" s="77">
        <f>SUMIFS(NRCAN!$J:$J,NRCAN!$N:$N,$B170,NRCAN!$O:$O,$C170,NRCAN!$P:$P,F$146)*$B$164</f>
        <v>0</v>
      </c>
      <c r="G170" s="77">
        <f>SUMIFS(NRCAN!$J:$J,NRCAN!$N:$N,$B170,NRCAN!$O:$O,$C170,NRCAN!$P:$P,G$146)*$B$164</f>
        <v>0</v>
      </c>
      <c r="H170" s="77">
        <f>SUMIFS(NRCAN!$J:$J,NRCAN!$N:$N,$B170,NRCAN!$O:$O,$C170,NRCAN!$P:$P,H$146)*$B$164</f>
        <v>0</v>
      </c>
      <c r="I170" s="77">
        <f>SUMIFS(NRCAN!$J:$J,NRCAN!$N:$N,$B170,NRCAN!$O:$O,$C170,NRCAN!$P:$P,I$146)*$B$164</f>
        <v>0</v>
      </c>
      <c r="J170" s="77">
        <f>SUMIFS(NRCAN!$J:$J,NRCAN!$N:$N,$B170,NRCAN!$O:$O,$C170,NRCAN!$P:$P,J$146)*$B$164</f>
        <v>0</v>
      </c>
    </row>
    <row r="171" spans="2:21">
      <c r="B171" t="s">
        <v>221</v>
      </c>
      <c r="C171" s="1" t="s">
        <v>42</v>
      </c>
      <c r="D171" s="77">
        <f>SUMIFS(NRCAN!$J:$J,NRCAN!$N:$N,$B171,NRCAN!$O:$O,$C171,NRCAN!$P:$P,D$146)*$B$164</f>
        <v>0</v>
      </c>
      <c r="E171" s="77">
        <f>SUMIFS(NRCAN!$J:$J,NRCAN!$N:$N,$B171,NRCAN!$O:$O,$C171,NRCAN!$P:$P,E$146)*$B$164</f>
        <v>0</v>
      </c>
      <c r="F171" s="91">
        <f>SUMIFS(NRCAN!$J:$J,NRCAN!$N:$N,$B171,NRCAN!$O:$O,$C171,NRCAN!$P:$P,F$146)*$B$164</f>
        <v>4834923355396.4697</v>
      </c>
      <c r="G171" s="77">
        <f>SUMIFS(NRCAN!$J:$J,NRCAN!$N:$N,$B171,NRCAN!$O:$O,$C171,NRCAN!$P:$P,G$146)*$B$164</f>
        <v>0</v>
      </c>
      <c r="H171" s="77">
        <f>SUMIFS(NRCAN!$J:$J,NRCAN!$N:$N,$B171,NRCAN!$O:$O,$C171,NRCAN!$P:$P,H$146)*$B$164</f>
        <v>0</v>
      </c>
      <c r="I171" s="77">
        <f>SUMIFS(NRCAN!$J:$J,NRCAN!$N:$N,$B171,NRCAN!$O:$O,$C171,NRCAN!$P:$P,I$146)*$B$164</f>
        <v>0</v>
      </c>
      <c r="J171" s="77">
        <f>SUMIFS(NRCAN!$J:$J,NRCAN!$N:$N,$B171,NRCAN!$O:$O,$C171,NRCAN!$P:$P,J$146)*$B$164</f>
        <v>0</v>
      </c>
    </row>
    <row r="172" spans="2:21">
      <c r="C172" s="1"/>
      <c r="D172" s="77"/>
      <c r="E172" s="77"/>
      <c r="F172" s="77"/>
      <c r="G172" s="77"/>
      <c r="H172" s="77"/>
      <c r="I172" s="77"/>
      <c r="J172" s="77"/>
    </row>
    <row r="173" spans="2:21">
      <c r="C173" s="1" t="s">
        <v>276</v>
      </c>
      <c r="D173" s="77">
        <f>SUM(D166:D171)</f>
        <v>0</v>
      </c>
      <c r="E173" s="77">
        <f t="shared" ref="E173:J173" si="11">SUM(E166:E171)</f>
        <v>5054634663119.5996</v>
      </c>
      <c r="F173" s="77">
        <f t="shared" si="11"/>
        <v>928604206438924.75</v>
      </c>
      <c r="G173" s="77">
        <f t="shared" si="11"/>
        <v>205352275587783.31</v>
      </c>
      <c r="H173" s="77">
        <f t="shared" si="11"/>
        <v>0</v>
      </c>
      <c r="I173" s="77">
        <f t="shared" si="11"/>
        <v>5233645048870.498</v>
      </c>
      <c r="J173" s="77">
        <f t="shared" si="11"/>
        <v>0</v>
      </c>
    </row>
    <row r="174" spans="2:21">
      <c r="D174" s="77"/>
      <c r="E174" s="77"/>
      <c r="F174" s="76"/>
      <c r="G174" s="76"/>
      <c r="H174" s="76"/>
      <c r="I174" s="76"/>
      <c r="J174" s="76"/>
    </row>
    <row r="175" spans="2:21">
      <c r="C175" s="1" t="s">
        <v>266</v>
      </c>
      <c r="D175" s="92" t="s">
        <v>267</v>
      </c>
      <c r="E175" s="92" t="s">
        <v>240</v>
      </c>
      <c r="F175" s="93" t="s">
        <v>238</v>
      </c>
      <c r="G175" s="93" t="s">
        <v>218</v>
      </c>
      <c r="H175" s="93" t="s">
        <v>268</v>
      </c>
      <c r="I175" s="93" t="s">
        <v>242</v>
      </c>
      <c r="J175" s="93" t="s">
        <v>269</v>
      </c>
    </row>
    <row r="176" spans="2:21">
      <c r="B176" t="s">
        <v>217</v>
      </c>
      <c r="C176" s="1" t="s">
        <v>38</v>
      </c>
      <c r="D176" s="77">
        <f>SUMIFS(NRCAN!$J:$J,NRCAN!$N:$N,$B176,NRCAN!$O:$O,$C176,NRCAN!$P:$P,D$146)*$B$164</f>
        <v>0</v>
      </c>
      <c r="E176" s="77">
        <f>SUMIFS(NRCAN!$J:$J,NRCAN!$N:$N,$B176,NRCAN!$O:$O,$C176,NRCAN!$P:$P,E$146)*$B$164</f>
        <v>147409809123.22998</v>
      </c>
      <c r="F176" s="77">
        <f>SUMIFS(NRCAN!$J:$J,NRCAN!$N:$N,$B176,NRCAN!$O:$O,$C176,NRCAN!$P:$P,F$146)*$B$164</f>
        <v>184854232741949.09</v>
      </c>
      <c r="G176" s="77">
        <f>SUMIFS(NRCAN!$J:$J,NRCAN!$N:$N,$B176,NRCAN!$O:$O,$C176,NRCAN!$P:$P,G$146)*$B$164</f>
        <v>2182248292102.179</v>
      </c>
      <c r="H176" s="77">
        <f>SUMIFS(NRCAN!$J:$J,NRCAN!$N:$N,$B176,NRCAN!$O:$O,$C176,NRCAN!$P:$P,H$146)*$B$164</f>
        <v>0</v>
      </c>
      <c r="I176" s="77">
        <f>SUMIFS(NRCAN!$J:$J,NRCAN!$N:$N,$B176,NRCAN!$O:$O,$C176,NRCAN!$P:$P,I$146)*$B$164</f>
        <v>4799740706554.7617</v>
      </c>
      <c r="J176" s="77">
        <f>SUMIFS(NRCAN!$J:$J,NRCAN!$N:$N,$B176,NRCAN!$O:$O,$C176,NRCAN!$P:$P,J$146)*$B$164</f>
        <v>0</v>
      </c>
    </row>
    <row r="177" spans="2:10">
      <c r="B177" t="s">
        <v>217</v>
      </c>
      <c r="C177" s="1" t="s">
        <v>39</v>
      </c>
      <c r="D177" s="77">
        <f>SUMIFS(NRCAN!$J:$J,NRCAN!$N:$N,$B177,NRCAN!$O:$O,$C177,NRCAN!$P:$P,D$146)*$B$164</f>
        <v>0</v>
      </c>
      <c r="E177" s="77">
        <f>SUMIFS(NRCAN!$J:$J,NRCAN!$N:$N,$B177,NRCAN!$O:$O,$C177,NRCAN!$P:$P,E$146)*$B$164</f>
        <v>0</v>
      </c>
      <c r="F177" s="77">
        <f>SUMIFS(NRCAN!$J:$J,NRCAN!$N:$N,$B177,NRCAN!$O:$O,$C177,NRCAN!$P:$P,F$146)*$B$164</f>
        <v>0</v>
      </c>
      <c r="G177" s="91">
        <f>SUMIFS(NRCAN!$J:$J,NRCAN!$N:$N,$B177,NRCAN!$O:$O,$C177,NRCAN!$P:$P,G$146)*$B$164</f>
        <v>403226455871357.88</v>
      </c>
      <c r="H177" s="77">
        <f>SUMIFS(NRCAN!$J:$J,NRCAN!$N:$N,$B177,NRCAN!$O:$O,$C177,NRCAN!$P:$P,H$146)*$B$164</f>
        <v>0</v>
      </c>
      <c r="I177" s="77">
        <f>SUMIFS(NRCAN!$J:$J,NRCAN!$N:$N,$B177,NRCAN!$O:$O,$C177,NRCAN!$P:$P,I$146)*$B$164</f>
        <v>0</v>
      </c>
      <c r="J177" s="77">
        <f>SUMIFS(NRCAN!$J:$J,NRCAN!$N:$N,$B177,NRCAN!$O:$O,$C177,NRCAN!$P:$P,J$146)*$B$164</f>
        <v>0</v>
      </c>
    </row>
    <row r="178" spans="2:10">
      <c r="B178" t="s">
        <v>217</v>
      </c>
      <c r="C178" s="1" t="s">
        <v>28</v>
      </c>
      <c r="D178" s="77">
        <f>SUMIFS(NRCAN!$J:$J,NRCAN!$N:$N,$B178,NRCAN!$O:$O,$C178,NRCAN!$P:$P,D$146)*$B$164</f>
        <v>0</v>
      </c>
      <c r="E178" s="77">
        <f>SUMIFS(NRCAN!$J:$J,NRCAN!$N:$N,$B178,NRCAN!$O:$O,$C178,NRCAN!$P:$P,E$146)*$B$164</f>
        <v>0</v>
      </c>
      <c r="F178" s="77">
        <f>SUMIFS(NRCAN!$J:$J,NRCAN!$N:$N,$B178,NRCAN!$O:$O,$C178,NRCAN!$P:$P,F$146)*$B$164</f>
        <v>0</v>
      </c>
      <c r="G178" s="91">
        <f>SUMIFS(NRCAN!$J:$J,NRCAN!$N:$N,$B178,NRCAN!$O:$O,$C178,NRCAN!$P:$P,G$146)*$B$164</f>
        <v>3432935748444.6812</v>
      </c>
      <c r="H178" s="77">
        <f>SUMIFS(NRCAN!$J:$J,NRCAN!$N:$N,$B178,NRCAN!$O:$O,$C178,NRCAN!$P:$P,H$146)*$B$164</f>
        <v>0</v>
      </c>
      <c r="I178" s="77">
        <f>SUMIFS(NRCAN!$J:$J,NRCAN!$N:$N,$B178,NRCAN!$O:$O,$C178,NRCAN!$P:$P,I$146)*$B$164</f>
        <v>0</v>
      </c>
      <c r="J178" s="77">
        <f>SUMIFS(NRCAN!$J:$J,NRCAN!$N:$N,$B178,NRCAN!$O:$O,$C178,NRCAN!$P:$P,J$146)*$B$164</f>
        <v>0</v>
      </c>
    </row>
    <row r="179" spans="2:10">
      <c r="B179" t="s">
        <v>217</v>
      </c>
      <c r="C179" s="1" t="s">
        <v>40</v>
      </c>
      <c r="D179" s="77">
        <f>SUMIFS(NRCAN!$J:$J,NRCAN!$N:$N,$B179,NRCAN!$O:$O,$C179,NRCAN!$P:$P,D$146)*$B$164</f>
        <v>0</v>
      </c>
      <c r="E179" s="77">
        <f>SUMIFS(NRCAN!$J:$J,NRCAN!$N:$N,$B179,NRCAN!$O:$O,$C179,NRCAN!$P:$P,E$146)*$B$164</f>
        <v>0</v>
      </c>
      <c r="F179" s="77">
        <f>SUMIFS(NRCAN!$J:$J,NRCAN!$N:$N,$B179,NRCAN!$O:$O,$C179,NRCAN!$P:$P,F$146)*$B$164</f>
        <v>0</v>
      </c>
      <c r="G179" s="111">
        <f>SUMIFS(NRCAN!$J:$J,NRCAN!$N:$N,$B179,NRCAN!$O:$O,$C179,NRCAN!$P:$P,G$146)*$B$164</f>
        <v>74411689912129.906</v>
      </c>
      <c r="H179" s="77">
        <f>SUMIFS(NRCAN!$J:$J,NRCAN!$N:$N,$B179,NRCAN!$O:$O,$C179,NRCAN!$P:$P,H$146)*$B$164</f>
        <v>0</v>
      </c>
      <c r="I179" s="77">
        <f>SUMIFS(NRCAN!$J:$J,NRCAN!$N:$N,$B179,NRCAN!$O:$O,$C179,NRCAN!$P:$P,I$146)*$B$164</f>
        <v>0</v>
      </c>
      <c r="J179" s="77">
        <f>SUMIFS(NRCAN!$J:$J,NRCAN!$N:$N,$B179,NRCAN!$O:$O,$C179,NRCAN!$P:$P,J$146)*$B$164</f>
        <v>0</v>
      </c>
    </row>
    <row r="180" spans="2:10">
      <c r="B180" t="s">
        <v>217</v>
      </c>
      <c r="C180" s="1" t="s">
        <v>41</v>
      </c>
      <c r="D180" s="77">
        <f>SUMIFS(NRCAN!$J:$J,NRCAN!$N:$N,$B180,NRCAN!$O:$O,$C180,NRCAN!$P:$P,D$146)*$B$164</f>
        <v>0</v>
      </c>
      <c r="E180" s="77">
        <f>SUMIFS(NRCAN!$J:$J,NRCAN!$N:$N,$B180,NRCAN!$O:$O,$C180,NRCAN!$P:$P,E$146)*$B$164</f>
        <v>0</v>
      </c>
      <c r="F180" s="77">
        <f>SUMIFS(NRCAN!$J:$J,NRCAN!$N:$N,$B180,NRCAN!$O:$O,$C180,NRCAN!$P:$P,F$146)*$B$164</f>
        <v>0</v>
      </c>
      <c r="G180" s="91">
        <f>SUMIFS(NRCAN!$J:$J,NRCAN!$N:$N,$B180,NRCAN!$O:$O,$C180,NRCAN!$P:$P,G$146)*$B$164</f>
        <v>65209258299748.938</v>
      </c>
      <c r="H180" s="77">
        <f>SUMIFS(NRCAN!$J:$J,NRCAN!$N:$N,$B180,NRCAN!$O:$O,$C180,NRCAN!$P:$P,H$146)*$B$164</f>
        <v>0</v>
      </c>
      <c r="I180" s="77">
        <f>SUMIFS(NRCAN!$J:$J,NRCAN!$N:$N,$B180,NRCAN!$O:$O,$C180,NRCAN!$P:$P,I$146)*$B$164</f>
        <v>0</v>
      </c>
      <c r="J180" s="77">
        <f>SUMIFS(NRCAN!$J:$J,NRCAN!$N:$N,$B180,NRCAN!$O:$O,$C180,NRCAN!$P:$P,J$146)*$B$164</f>
        <v>0</v>
      </c>
    </row>
    <row r="181" spans="2:10">
      <c r="B181" t="s">
        <v>217</v>
      </c>
      <c r="C181" s="1" t="s">
        <v>42</v>
      </c>
      <c r="D181" s="77">
        <f>SUMIFS(NRCAN!$J:$J,NRCAN!$N:$N,$B181,NRCAN!$O:$O,$C181,NRCAN!$P:$P,D$146)*$B$164</f>
        <v>0</v>
      </c>
      <c r="E181" s="77">
        <f>SUMIFS(NRCAN!$J:$J,NRCAN!$N:$N,$B181,NRCAN!$O:$O,$C181,NRCAN!$P:$P,E$146)*$B$164</f>
        <v>0</v>
      </c>
      <c r="F181" s="91">
        <f>SUMIFS(NRCAN!$J:$J,NRCAN!$N:$N,$B181,NRCAN!$O:$O,$C181,NRCAN!$P:$P,F$146)*$B$164</f>
        <v>131261755441772.33</v>
      </c>
      <c r="G181" s="91">
        <f>SUMIFS(NRCAN!$J:$J,NRCAN!$N:$N,$B181,NRCAN!$O:$O,$C181,NRCAN!$P:$P,G$146)*$B$164</f>
        <v>120501749039797.84</v>
      </c>
      <c r="H181" s="77">
        <f>SUMIFS(NRCAN!$J:$J,NRCAN!$N:$N,$B181,NRCAN!$O:$O,$C181,NRCAN!$P:$P,H$146)*$B$164</f>
        <v>0</v>
      </c>
      <c r="I181" s="77">
        <f>SUMIFS(NRCAN!$J:$J,NRCAN!$N:$N,$B181,NRCAN!$O:$O,$C181,NRCAN!$P:$P,I$146)*$B$164</f>
        <v>0</v>
      </c>
      <c r="J181" s="77">
        <f>SUMIFS(NRCAN!$J:$J,NRCAN!$N:$N,$B181,NRCAN!$O:$O,$C181,NRCAN!$P:$P,J$146)*$B$164</f>
        <v>0</v>
      </c>
    </row>
    <row r="182" spans="2:10">
      <c r="D182" s="77"/>
      <c r="E182" s="77"/>
      <c r="F182" s="77"/>
      <c r="G182" s="77"/>
      <c r="H182" s="77"/>
      <c r="I182" s="77"/>
      <c r="J182" s="77"/>
    </row>
    <row r="183" spans="2:10">
      <c r="C183" s="1" t="s">
        <v>276</v>
      </c>
      <c r="D183" s="77">
        <f>SUM(D176:D181)</f>
        <v>0</v>
      </c>
      <c r="E183" s="77">
        <f t="shared" ref="E183:J183" si="12">SUM(E176:E181)</f>
        <v>147409809123.22998</v>
      </c>
      <c r="F183" s="77">
        <f t="shared" si="12"/>
        <v>316115988183721.44</v>
      </c>
      <c r="G183" s="77">
        <f t="shared" si="12"/>
        <v>668964337163581.38</v>
      </c>
      <c r="H183" s="77">
        <f t="shared" si="12"/>
        <v>0</v>
      </c>
      <c r="I183" s="77">
        <f t="shared" si="12"/>
        <v>4799740706554.7617</v>
      </c>
      <c r="J183" s="77">
        <f t="shared" si="12"/>
        <v>0</v>
      </c>
    </row>
    <row r="189" spans="2:10">
      <c r="B189" s="94" t="s">
        <v>275</v>
      </c>
      <c r="C189" s="95"/>
      <c r="D189" s="95"/>
      <c r="E189" s="95"/>
      <c r="F189" s="95"/>
      <c r="G189" s="95"/>
      <c r="H189" s="95"/>
      <c r="I189" s="95"/>
      <c r="J189" s="95"/>
    </row>
    <row r="191" spans="2:10">
      <c r="B191" s="1"/>
    </row>
    <row r="192" spans="2:10">
      <c r="C192" t="s">
        <v>272</v>
      </c>
      <c r="D192" s="96" t="s">
        <v>267</v>
      </c>
      <c r="E192" s="96" t="s">
        <v>240</v>
      </c>
      <c r="F192" s="96" t="s">
        <v>238</v>
      </c>
      <c r="G192" s="96" t="s">
        <v>218</v>
      </c>
      <c r="H192" s="96" t="s">
        <v>268</v>
      </c>
      <c r="I192" s="96" t="s">
        <v>242</v>
      </c>
      <c r="J192" s="96" t="s">
        <v>269</v>
      </c>
    </row>
    <row r="193" spans="2:10">
      <c r="B193" t="s">
        <v>265</v>
      </c>
      <c r="C193" t="s">
        <v>38</v>
      </c>
      <c r="D193" s="88">
        <f>IFERROR(D122/D166,0)</f>
        <v>0</v>
      </c>
      <c r="E193" s="88">
        <f t="shared" ref="E193:J193" si="13">IFERROR(E122/E166,0)</f>
        <v>0.42760784232808252</v>
      </c>
      <c r="F193" s="88">
        <f t="shared" si="13"/>
        <v>1.1452442636496671</v>
      </c>
      <c r="G193" s="88">
        <f t="shared" si="13"/>
        <v>1.1881235779834407</v>
      </c>
      <c r="H193" s="88">
        <f t="shared" si="13"/>
        <v>0</v>
      </c>
      <c r="I193" s="88">
        <f t="shared" si="13"/>
        <v>1.3080041986815576</v>
      </c>
      <c r="J193" s="88">
        <f t="shared" si="13"/>
        <v>0</v>
      </c>
    </row>
    <row r="194" spans="2:10">
      <c r="B194" t="s">
        <v>265</v>
      </c>
      <c r="C194" t="s">
        <v>39</v>
      </c>
      <c r="D194" s="97">
        <f t="shared" ref="D194:J198" si="14">IFERROR(D123/D167,0)</f>
        <v>0</v>
      </c>
      <c r="E194" s="97">
        <f t="shared" si="14"/>
        <v>1.0238649948469876</v>
      </c>
      <c r="F194" s="97">
        <f t="shared" si="14"/>
        <v>1.2710478022159255</v>
      </c>
      <c r="G194" s="97">
        <f t="shared" si="14"/>
        <v>0.75593762254686347</v>
      </c>
      <c r="H194" s="97">
        <f t="shared" si="14"/>
        <v>0</v>
      </c>
      <c r="I194" s="97">
        <f t="shared" si="14"/>
        <v>0</v>
      </c>
      <c r="J194" s="97">
        <f t="shared" si="14"/>
        <v>0</v>
      </c>
    </row>
    <row r="195" spans="2:10">
      <c r="B195" t="s">
        <v>265</v>
      </c>
      <c r="C195" t="s">
        <v>28</v>
      </c>
      <c r="D195" s="97">
        <f t="shared" si="14"/>
        <v>0</v>
      </c>
      <c r="E195" s="97">
        <f t="shared" si="14"/>
        <v>0</v>
      </c>
      <c r="F195" s="97">
        <f t="shared" si="14"/>
        <v>0</v>
      </c>
      <c r="G195" s="97">
        <f t="shared" si="14"/>
        <v>14.054119713900814</v>
      </c>
      <c r="H195" s="97">
        <f t="shared" si="14"/>
        <v>0</v>
      </c>
      <c r="I195" s="97">
        <f t="shared" si="14"/>
        <v>0</v>
      </c>
      <c r="J195" s="97">
        <f t="shared" si="14"/>
        <v>0</v>
      </c>
    </row>
    <row r="196" spans="2:10">
      <c r="B196" t="s">
        <v>265</v>
      </c>
      <c r="C196" t="s">
        <v>40</v>
      </c>
      <c r="D196" s="97">
        <f t="shared" si="14"/>
        <v>0</v>
      </c>
      <c r="E196" s="97">
        <f t="shared" si="14"/>
        <v>0</v>
      </c>
      <c r="F196" s="97">
        <f t="shared" si="14"/>
        <v>0</v>
      </c>
      <c r="G196" s="97">
        <f t="shared" si="14"/>
        <v>1.202264262758036</v>
      </c>
      <c r="H196" s="97">
        <f t="shared" si="14"/>
        <v>0</v>
      </c>
      <c r="I196" s="97">
        <f t="shared" si="14"/>
        <v>0</v>
      </c>
      <c r="J196" s="97">
        <f t="shared" si="14"/>
        <v>0</v>
      </c>
    </row>
    <row r="197" spans="2:10">
      <c r="B197" t="s">
        <v>265</v>
      </c>
      <c r="C197" t="s">
        <v>41</v>
      </c>
      <c r="D197" s="97">
        <f t="shared" si="14"/>
        <v>0</v>
      </c>
      <c r="E197" s="97">
        <f t="shared" si="14"/>
        <v>0</v>
      </c>
      <c r="F197" s="97">
        <f t="shared" si="14"/>
        <v>0</v>
      </c>
      <c r="G197" s="97">
        <f t="shared" si="14"/>
        <v>0</v>
      </c>
      <c r="H197" s="97">
        <f t="shared" si="14"/>
        <v>0</v>
      </c>
      <c r="I197" s="97">
        <f t="shared" si="14"/>
        <v>0</v>
      </c>
      <c r="J197" s="97">
        <f t="shared" si="14"/>
        <v>0</v>
      </c>
    </row>
    <row r="198" spans="2:10">
      <c r="B198" t="s">
        <v>265</v>
      </c>
      <c r="C198" t="s">
        <v>42</v>
      </c>
      <c r="D198" s="97">
        <f t="shared" si="14"/>
        <v>0</v>
      </c>
      <c r="E198" s="97">
        <f t="shared" si="14"/>
        <v>0</v>
      </c>
      <c r="F198" s="97">
        <f t="shared" si="14"/>
        <v>0.15194185745111319</v>
      </c>
      <c r="G198" s="97">
        <f t="shared" si="14"/>
        <v>0</v>
      </c>
      <c r="H198" s="97">
        <f t="shared" si="14"/>
        <v>0</v>
      </c>
      <c r="I198" s="97">
        <f t="shared" si="14"/>
        <v>0</v>
      </c>
      <c r="J198" s="97">
        <f t="shared" si="14"/>
        <v>0</v>
      </c>
    </row>
    <row r="199" spans="2:10">
      <c r="D199" s="96"/>
      <c r="E199" s="96"/>
      <c r="F199" s="96"/>
      <c r="G199" s="96"/>
      <c r="H199" s="96"/>
      <c r="I199" s="96"/>
      <c r="J199" s="96"/>
    </row>
    <row r="200" spans="2:10">
      <c r="D200" s="96"/>
      <c r="E200" s="96"/>
      <c r="F200" s="96"/>
      <c r="G200" s="96"/>
      <c r="H200" s="96"/>
      <c r="I200" s="96"/>
      <c r="J200" s="96"/>
    </row>
    <row r="201" spans="2:10">
      <c r="C201" t="s">
        <v>273</v>
      </c>
      <c r="D201" s="96" t="s">
        <v>267</v>
      </c>
      <c r="E201" s="96" t="s">
        <v>240</v>
      </c>
      <c r="F201" s="96" t="s">
        <v>238</v>
      </c>
      <c r="G201" s="96" t="s">
        <v>218</v>
      </c>
      <c r="H201" s="96" t="s">
        <v>268</v>
      </c>
      <c r="I201" s="96" t="s">
        <v>242</v>
      </c>
      <c r="J201" s="96" t="s">
        <v>269</v>
      </c>
    </row>
    <row r="202" spans="2:10">
      <c r="B202" t="s">
        <v>97</v>
      </c>
      <c r="C202" t="s">
        <v>38</v>
      </c>
      <c r="D202" s="88">
        <f>IFERROR(D133/D176,0)</f>
        <v>0</v>
      </c>
      <c r="E202" s="88">
        <f t="shared" ref="E202:J202" si="15">IFERROR(E133/E176,0)</f>
        <v>0</v>
      </c>
      <c r="F202" s="88">
        <f t="shared" si="15"/>
        <v>2.1502252036389105</v>
      </c>
      <c r="G202" s="88">
        <f t="shared" si="15"/>
        <v>2.2995676366564561</v>
      </c>
      <c r="H202" s="88">
        <f t="shared" si="15"/>
        <v>0</v>
      </c>
      <c r="I202" s="88">
        <f t="shared" si="15"/>
        <v>4.7146846473125636</v>
      </c>
      <c r="J202" s="88">
        <f t="shared" si="15"/>
        <v>0</v>
      </c>
    </row>
    <row r="203" spans="2:10">
      <c r="B203" t="s">
        <v>97</v>
      </c>
      <c r="C203" t="s">
        <v>39</v>
      </c>
      <c r="D203" s="97">
        <f t="shared" ref="D203:J207" si="16">IFERROR(D134/D177,0)</f>
        <v>0</v>
      </c>
      <c r="E203" s="97">
        <f t="shared" si="16"/>
        <v>0</v>
      </c>
      <c r="F203" s="97">
        <f t="shared" si="16"/>
        <v>0</v>
      </c>
      <c r="G203" s="97">
        <f t="shared" si="16"/>
        <v>0.75711161027306839</v>
      </c>
      <c r="H203" s="97">
        <f t="shared" si="16"/>
        <v>0</v>
      </c>
      <c r="I203" s="97">
        <f t="shared" si="16"/>
        <v>0</v>
      </c>
      <c r="J203" s="97">
        <f t="shared" si="16"/>
        <v>0</v>
      </c>
    </row>
    <row r="204" spans="2:10">
      <c r="B204" t="s">
        <v>97</v>
      </c>
      <c r="C204" t="s">
        <v>28</v>
      </c>
      <c r="D204" s="97">
        <f t="shared" si="16"/>
        <v>0</v>
      </c>
      <c r="E204" s="97">
        <f t="shared" si="16"/>
        <v>0</v>
      </c>
      <c r="F204" s="97">
        <f t="shared" si="16"/>
        <v>0</v>
      </c>
      <c r="G204" s="97">
        <f t="shared" si="16"/>
        <v>12.163670618014706</v>
      </c>
      <c r="H204" s="97">
        <f t="shared" si="16"/>
        <v>0</v>
      </c>
      <c r="I204" s="97">
        <f t="shared" si="16"/>
        <v>0</v>
      </c>
      <c r="J204" s="97">
        <f t="shared" si="16"/>
        <v>0</v>
      </c>
    </row>
    <row r="205" spans="2:10">
      <c r="B205" t="s">
        <v>97</v>
      </c>
      <c r="C205" t="s">
        <v>40</v>
      </c>
      <c r="D205" s="97">
        <f t="shared" si="16"/>
        <v>0</v>
      </c>
      <c r="E205" s="97">
        <f t="shared" si="16"/>
        <v>0</v>
      </c>
      <c r="F205" s="97">
        <f t="shared" si="16"/>
        <v>0</v>
      </c>
      <c r="G205" s="97">
        <f t="shared" si="16"/>
        <v>1.2427030761118172</v>
      </c>
      <c r="H205" s="97">
        <f t="shared" si="16"/>
        <v>0</v>
      </c>
      <c r="I205" s="97">
        <f t="shared" si="16"/>
        <v>0</v>
      </c>
      <c r="J205" s="97">
        <f t="shared" si="16"/>
        <v>0</v>
      </c>
    </row>
    <row r="206" spans="2:10">
      <c r="B206" t="s">
        <v>97</v>
      </c>
      <c r="C206" t="s">
        <v>41</v>
      </c>
      <c r="D206" s="97">
        <f t="shared" si="16"/>
        <v>0</v>
      </c>
      <c r="E206" s="97">
        <f t="shared" si="16"/>
        <v>0</v>
      </c>
      <c r="F206" s="97">
        <f t="shared" si="16"/>
        <v>0</v>
      </c>
      <c r="G206" s="97">
        <f t="shared" si="16"/>
        <v>0.75978495776317434</v>
      </c>
      <c r="H206" s="97">
        <f t="shared" si="16"/>
        <v>0</v>
      </c>
      <c r="I206" s="97">
        <f t="shared" si="16"/>
        <v>0</v>
      </c>
      <c r="J206" s="97">
        <f t="shared" si="16"/>
        <v>0</v>
      </c>
    </row>
    <row r="207" spans="2:10">
      <c r="B207" t="s">
        <v>97</v>
      </c>
      <c r="C207" t="s">
        <v>42</v>
      </c>
      <c r="D207" s="97">
        <f t="shared" si="16"/>
        <v>0</v>
      </c>
      <c r="E207" s="97">
        <f t="shared" si="16"/>
        <v>0</v>
      </c>
      <c r="F207" s="97">
        <f t="shared" si="16"/>
        <v>0.9105968397546309</v>
      </c>
      <c r="G207" s="97">
        <f t="shared" si="16"/>
        <v>0.89112286307882449</v>
      </c>
      <c r="H207" s="97">
        <f t="shared" si="16"/>
        <v>0</v>
      </c>
      <c r="I207" s="97">
        <f t="shared" si="16"/>
        <v>0</v>
      </c>
      <c r="J207" s="97">
        <f t="shared" si="16"/>
        <v>0</v>
      </c>
    </row>
    <row r="209" spans="2:10">
      <c r="B209" s="1"/>
    </row>
    <row r="211" spans="2:10">
      <c r="B211" s="94" t="s">
        <v>280</v>
      </c>
      <c r="C211" s="94"/>
      <c r="D211" s="98"/>
      <c r="E211" s="98"/>
      <c r="F211" s="98"/>
      <c r="G211" s="98"/>
      <c r="H211" s="98"/>
      <c r="I211" s="98"/>
      <c r="J211" s="98"/>
    </row>
    <row r="212" spans="2:10">
      <c r="B212" s="99" t="s">
        <v>278</v>
      </c>
      <c r="C212" s="100"/>
      <c r="D212" s="100"/>
      <c r="E212" s="100"/>
      <c r="F212" s="100"/>
      <c r="G212" s="100"/>
      <c r="H212" s="100"/>
      <c r="I212" s="100"/>
      <c r="J212" s="100"/>
    </row>
    <row r="213" spans="2:10">
      <c r="C213" s="1" t="s">
        <v>266</v>
      </c>
      <c r="D213" s="1" t="s">
        <v>267</v>
      </c>
      <c r="E213" s="1" t="s">
        <v>240</v>
      </c>
      <c r="F213" s="1" t="s">
        <v>238</v>
      </c>
      <c r="G213" s="1" t="s">
        <v>218</v>
      </c>
      <c r="H213" s="1" t="s">
        <v>268</v>
      </c>
      <c r="I213" s="1" t="s">
        <v>242</v>
      </c>
      <c r="J213" s="1" t="s">
        <v>269</v>
      </c>
    </row>
    <row r="214" spans="2:10">
      <c r="B214" t="s">
        <v>221</v>
      </c>
      <c r="C214" s="1" t="s">
        <v>38</v>
      </c>
      <c r="D214" s="86"/>
      <c r="E214" s="86"/>
      <c r="F214" s="86"/>
      <c r="G214" s="86"/>
      <c r="H214" s="86"/>
      <c r="I214" s="86"/>
      <c r="J214" s="86"/>
    </row>
    <row r="215" spans="2:10">
      <c r="B215" t="s">
        <v>221</v>
      </c>
      <c r="C215" s="1" t="s">
        <v>39</v>
      </c>
      <c r="D215" s="86"/>
      <c r="E215" s="87">
        <f>E148</f>
        <v>9099.1184956694433</v>
      </c>
      <c r="F215" s="87">
        <f t="shared" ref="F215:G219" si="17">F148</f>
        <v>4109.6143403709411</v>
      </c>
      <c r="G215" s="87">
        <f t="shared" si="17"/>
        <v>45289.478169105801</v>
      </c>
      <c r="H215" s="86"/>
      <c r="I215" s="86"/>
      <c r="J215" s="86"/>
    </row>
    <row r="216" spans="2:10">
      <c r="B216" t="s">
        <v>221</v>
      </c>
      <c r="C216" s="1" t="s">
        <v>28</v>
      </c>
      <c r="D216" s="86"/>
      <c r="E216" s="86"/>
      <c r="F216" s="86"/>
      <c r="G216" s="87">
        <f t="shared" si="17"/>
        <v>5900.0774828233225</v>
      </c>
      <c r="H216" s="86"/>
      <c r="I216" s="86"/>
      <c r="J216" s="86"/>
    </row>
    <row r="217" spans="2:10">
      <c r="B217" t="s">
        <v>221</v>
      </c>
      <c r="C217" s="1" t="s">
        <v>40</v>
      </c>
      <c r="D217" s="86"/>
      <c r="E217" s="86"/>
      <c r="F217" s="86"/>
      <c r="G217" s="87">
        <f t="shared" si="17"/>
        <v>56.762877130505835</v>
      </c>
      <c r="H217" s="86"/>
      <c r="I217" s="86"/>
      <c r="J217" s="86"/>
    </row>
    <row r="218" spans="2:10">
      <c r="B218" t="s">
        <v>221</v>
      </c>
      <c r="C218" s="1" t="s">
        <v>41</v>
      </c>
      <c r="D218" s="86"/>
      <c r="E218" s="86"/>
      <c r="F218" s="86"/>
      <c r="G218" s="86"/>
      <c r="H218" s="86"/>
      <c r="I218" s="86"/>
      <c r="J218" s="86"/>
    </row>
    <row r="219" spans="2:10">
      <c r="B219" t="s">
        <v>221</v>
      </c>
      <c r="C219" s="1" t="s">
        <v>42</v>
      </c>
      <c r="D219" s="86"/>
      <c r="E219" s="86"/>
      <c r="F219" s="87">
        <f t="shared" si="17"/>
        <v>255704.1958386086</v>
      </c>
      <c r="G219" s="86"/>
      <c r="H219" s="86"/>
      <c r="I219" s="86"/>
      <c r="J219" s="86"/>
    </row>
    <row r="220" spans="2:10">
      <c r="D220" s="75"/>
      <c r="E220" s="75"/>
      <c r="F220" s="88"/>
      <c r="G220" s="88"/>
      <c r="H220" s="88"/>
      <c r="I220" s="88"/>
      <c r="J220" s="88"/>
    </row>
    <row r="221" spans="2:10">
      <c r="D221" s="75"/>
      <c r="E221" s="75"/>
      <c r="F221" s="88"/>
      <c r="G221" s="88"/>
      <c r="H221" s="88"/>
      <c r="I221" s="88"/>
      <c r="J221" s="88"/>
    </row>
    <row r="222" spans="2:10">
      <c r="C222" s="1" t="s">
        <v>266</v>
      </c>
      <c r="D222" s="89" t="s">
        <v>267</v>
      </c>
      <c r="E222" s="89" t="s">
        <v>240</v>
      </c>
      <c r="F222" s="90" t="s">
        <v>238</v>
      </c>
      <c r="G222" s="90" t="s">
        <v>218</v>
      </c>
      <c r="H222" s="90" t="s">
        <v>268</v>
      </c>
      <c r="I222" s="90" t="s">
        <v>242</v>
      </c>
      <c r="J222" s="90" t="s">
        <v>269</v>
      </c>
    </row>
    <row r="223" spans="2:10">
      <c r="B223" t="s">
        <v>217</v>
      </c>
      <c r="C223" s="1" t="s">
        <v>38</v>
      </c>
      <c r="D223" s="86"/>
      <c r="E223" s="86"/>
      <c r="F223" s="86"/>
      <c r="G223" s="86"/>
      <c r="H223" s="86"/>
      <c r="I223" s="86"/>
      <c r="J223" s="86"/>
    </row>
    <row r="224" spans="2:10">
      <c r="B224" t="s">
        <v>217</v>
      </c>
      <c r="C224" s="1" t="s">
        <v>39</v>
      </c>
      <c r="D224" s="86"/>
      <c r="E224" s="86"/>
      <c r="F224" s="86"/>
      <c r="G224" s="87">
        <f>G157</f>
        <v>481710.44477306964</v>
      </c>
      <c r="H224" s="86"/>
      <c r="I224" s="86"/>
      <c r="J224" s="86"/>
    </row>
    <row r="225" spans="1:10">
      <c r="B225" t="s">
        <v>217</v>
      </c>
      <c r="C225" s="1" t="s">
        <v>28</v>
      </c>
      <c r="D225" s="86"/>
      <c r="E225" s="86"/>
      <c r="F225" s="86"/>
      <c r="G225" s="87">
        <f t="shared" ref="F225:G228" si="18">G158</f>
        <v>121.58826787276999</v>
      </c>
      <c r="H225" s="86"/>
      <c r="I225" s="86"/>
      <c r="J225" s="86"/>
    </row>
    <row r="226" spans="1:10">
      <c r="B226" t="s">
        <v>217</v>
      </c>
      <c r="C226" s="1" t="s">
        <v>40</v>
      </c>
      <c r="D226" s="86"/>
      <c r="E226" s="86"/>
      <c r="F226" s="86"/>
      <c r="G226" s="87">
        <f t="shared" si="18"/>
        <v>2311.3236389188219</v>
      </c>
      <c r="H226" s="86"/>
      <c r="I226" s="86"/>
      <c r="J226" s="86"/>
    </row>
    <row r="227" spans="1:10">
      <c r="B227" t="s">
        <v>217</v>
      </c>
      <c r="C227" s="1" t="s">
        <v>41</v>
      </c>
      <c r="D227" s="86"/>
      <c r="E227" s="86"/>
      <c r="F227" s="86"/>
      <c r="G227" s="87">
        <f t="shared" si="18"/>
        <v>2395036.2202763669</v>
      </c>
      <c r="H227" s="86"/>
      <c r="I227" s="86"/>
      <c r="J227" s="86"/>
    </row>
    <row r="228" spans="1:10">
      <c r="B228" t="s">
        <v>217</v>
      </c>
      <c r="C228" s="1" t="s">
        <v>42</v>
      </c>
      <c r="D228" s="86"/>
      <c r="E228" s="86"/>
      <c r="F228" s="87">
        <f t="shared" si="18"/>
        <v>849958.16322931473</v>
      </c>
      <c r="G228" s="87">
        <f t="shared" si="18"/>
        <v>763520.76783943584</v>
      </c>
      <c r="H228" s="86"/>
      <c r="I228" s="86"/>
      <c r="J228" s="86"/>
    </row>
    <row r="231" spans="1:10">
      <c r="B231" s="99" t="s">
        <v>140</v>
      </c>
      <c r="C231" s="100"/>
      <c r="D231" s="100"/>
      <c r="E231" s="100"/>
      <c r="F231" s="100"/>
      <c r="G231" s="100"/>
      <c r="H231" s="100"/>
      <c r="I231" s="100"/>
      <c r="J231" s="100"/>
    </row>
    <row r="232" spans="1:10">
      <c r="C232" t="s">
        <v>117</v>
      </c>
      <c r="D232">
        <v>2018</v>
      </c>
      <c r="E232" s="100" t="s">
        <v>281</v>
      </c>
    </row>
    <row r="233" spans="1:10">
      <c r="B233" t="s">
        <v>265</v>
      </c>
      <c r="C233" t="s">
        <v>38</v>
      </c>
      <c r="D233" s="77">
        <f>D61</f>
        <v>9554.1234147952946</v>
      </c>
      <c r="E233" s="101">
        <f>F166*F80/D43/F24/D4</f>
        <v>8342.4328923056037</v>
      </c>
    </row>
    <row r="234" spans="1:10">
      <c r="A234" t="s">
        <v>282</v>
      </c>
      <c r="B234" t="s">
        <v>265</v>
      </c>
      <c r="C234" t="s">
        <v>39</v>
      </c>
      <c r="D234" s="77">
        <f t="shared" ref="D234:D238" si="19">D62</f>
        <v>25324.227647595919</v>
      </c>
      <c r="E234" s="101">
        <f>G167*G81/D44/G25/D5</f>
        <v>33500.419733409915</v>
      </c>
    </row>
    <row r="235" spans="1:10">
      <c r="A235" t="s">
        <v>282</v>
      </c>
      <c r="B235" t="s">
        <v>265</v>
      </c>
      <c r="C235" t="s">
        <v>28</v>
      </c>
      <c r="D235" s="77">
        <f t="shared" si="19"/>
        <v>1485182.7840096201</v>
      </c>
      <c r="E235" s="101">
        <f t="shared" ref="E235:E236" si="20">G168*G82/D45/G26/D6</f>
        <v>105675.97361082943</v>
      </c>
    </row>
    <row r="236" spans="1:10">
      <c r="A236" t="s">
        <v>282</v>
      </c>
      <c r="B236" t="s">
        <v>265</v>
      </c>
      <c r="C236" t="s">
        <v>40</v>
      </c>
      <c r="D236" s="77">
        <f t="shared" si="19"/>
        <v>35466.573884649748</v>
      </c>
      <c r="E236" s="102">
        <f>G169*G83/D46/G27/D7</f>
        <v>29499.815459280308</v>
      </c>
    </row>
    <row r="237" spans="1:10">
      <c r="A237" t="s">
        <v>282</v>
      </c>
      <c r="B237" t="s">
        <v>265</v>
      </c>
      <c r="C237" t="s">
        <v>41</v>
      </c>
      <c r="D237" s="77">
        <f t="shared" si="19"/>
        <v>194.17552144824873</v>
      </c>
      <c r="E237" s="101">
        <v>0</v>
      </c>
    </row>
    <row r="238" spans="1:10">
      <c r="A238" t="s">
        <v>283</v>
      </c>
      <c r="B238" t="s">
        <v>265</v>
      </c>
      <c r="C238" t="s">
        <v>42</v>
      </c>
      <c r="D238" s="77">
        <f t="shared" si="19"/>
        <v>2681.3344716853576</v>
      </c>
      <c r="E238" s="101">
        <f>F171*F85/D48/F29/D9</f>
        <v>17647.108681345879</v>
      </c>
    </row>
    <row r="239" spans="1:10">
      <c r="E239" s="100"/>
    </row>
    <row r="240" spans="1:10">
      <c r="E240" s="100"/>
    </row>
    <row r="241" spans="1:5">
      <c r="C241" t="s">
        <v>117</v>
      </c>
      <c r="D241">
        <v>2018</v>
      </c>
      <c r="E241" s="100"/>
    </row>
    <row r="242" spans="1:5">
      <c r="B242" t="s">
        <v>97</v>
      </c>
      <c r="C242" t="s">
        <v>38</v>
      </c>
      <c r="D242" s="77">
        <f>D70</f>
        <v>11455.768780944287</v>
      </c>
      <c r="E242" s="101">
        <f>F176*F89/D52/F33/D13</f>
        <v>5327.7064939789771</v>
      </c>
    </row>
    <row r="243" spans="1:5">
      <c r="A243" t="s">
        <v>282</v>
      </c>
      <c r="B243" t="s">
        <v>97</v>
      </c>
      <c r="C243" t="s">
        <v>39</v>
      </c>
      <c r="D243" s="77">
        <f t="shared" ref="D243:D247" si="21">D71</f>
        <v>53982.060464387978</v>
      </c>
      <c r="E243" s="101">
        <f>G177*G90/D53/G34/D14</f>
        <v>71300.003502678024</v>
      </c>
    </row>
    <row r="244" spans="1:5">
      <c r="A244" t="s">
        <v>282</v>
      </c>
      <c r="B244" t="s">
        <v>97</v>
      </c>
      <c r="C244" t="s">
        <v>28</v>
      </c>
      <c r="D244" s="77">
        <f t="shared" si="21"/>
        <v>914424.70637909963</v>
      </c>
      <c r="E244" s="101">
        <f t="shared" ref="E244:E246" si="22">G178*G91/D54/G35/D15</f>
        <v>75176.707352204467</v>
      </c>
    </row>
    <row r="245" spans="1:5">
      <c r="A245" t="s">
        <v>282</v>
      </c>
      <c r="B245" t="s">
        <v>97</v>
      </c>
      <c r="C245" t="s">
        <v>40</v>
      </c>
      <c r="D245" s="77">
        <f t="shared" si="21"/>
        <v>31338.252285859668</v>
      </c>
      <c r="E245" s="102">
        <f t="shared" si="22"/>
        <v>25217.81179130185</v>
      </c>
    </row>
    <row r="246" spans="1:5">
      <c r="A246" t="s">
        <v>282</v>
      </c>
      <c r="B246" t="s">
        <v>97</v>
      </c>
      <c r="C246" t="s">
        <v>41</v>
      </c>
      <c r="D246" s="77">
        <f t="shared" si="21"/>
        <v>128611.990951</v>
      </c>
      <c r="E246" s="101">
        <f t="shared" si="22"/>
        <v>169274.2000705527</v>
      </c>
    </row>
    <row r="247" spans="1:5">
      <c r="A247" t="s">
        <v>282</v>
      </c>
      <c r="B247" t="s">
        <v>97</v>
      </c>
      <c r="C247" t="s">
        <v>42</v>
      </c>
      <c r="D247" s="77">
        <f t="shared" si="21"/>
        <v>15369.008426414737</v>
      </c>
      <c r="E247" s="101">
        <f>G181*G94/D57/G38/D18</f>
        <v>17246.789486822163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tabSelected="1" workbookViewId="0">
      <selection activeCell="B5" sqref="B5"/>
    </sheetView>
  </sheetViews>
  <sheetFormatPr defaultColWidth="9.28515625" defaultRowHeight="15"/>
  <cols>
    <col min="1" max="1" width="16.5703125" customWidth="1"/>
    <col min="2" max="2" width="18.28515625" bestFit="1" customWidth="1"/>
  </cols>
  <sheetData>
    <row r="1" spans="1:34" ht="30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>B2</f>
        <v>9554.1234147952946</v>
      </c>
      <c r="D2" s="7">
        <f t="shared" ref="D2:AH7" si="0">C2</f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DATA_inputdata!E234</f>
        <v>33500.419733409915</v>
      </c>
      <c r="C3" s="7">
        <f t="shared" ref="C3:R7" si="1">B3</f>
        <v>33500.419733409915</v>
      </c>
      <c r="D3" s="7">
        <f t="shared" si="1"/>
        <v>33500.419733409915</v>
      </c>
      <c r="E3" s="7">
        <f t="shared" si="1"/>
        <v>33500.419733409915</v>
      </c>
      <c r="F3" s="7">
        <f t="shared" si="1"/>
        <v>33500.419733409915</v>
      </c>
      <c r="G3" s="7">
        <f t="shared" si="1"/>
        <v>33500.419733409915</v>
      </c>
      <c r="H3" s="7">
        <f t="shared" si="1"/>
        <v>33500.419733409915</v>
      </c>
      <c r="I3" s="7">
        <f t="shared" si="1"/>
        <v>33500.419733409915</v>
      </c>
      <c r="J3" s="7">
        <f t="shared" si="1"/>
        <v>33500.419733409915</v>
      </c>
      <c r="K3" s="7">
        <f t="shared" si="1"/>
        <v>33500.419733409915</v>
      </c>
      <c r="L3" s="7">
        <f t="shared" si="1"/>
        <v>33500.419733409915</v>
      </c>
      <c r="M3" s="7">
        <f t="shared" si="1"/>
        <v>33500.419733409915</v>
      </c>
      <c r="N3" s="7">
        <f t="shared" si="1"/>
        <v>33500.419733409915</v>
      </c>
      <c r="O3" s="7">
        <f t="shared" si="1"/>
        <v>33500.419733409915</v>
      </c>
      <c r="P3" s="7">
        <f t="shared" si="1"/>
        <v>33500.419733409915</v>
      </c>
      <c r="Q3" s="7">
        <f t="shared" si="1"/>
        <v>33500.419733409915</v>
      </c>
      <c r="R3" s="7">
        <f t="shared" si="1"/>
        <v>33500.419733409915</v>
      </c>
      <c r="S3" s="7">
        <f t="shared" si="0"/>
        <v>33500.419733409915</v>
      </c>
      <c r="T3" s="7">
        <f t="shared" si="0"/>
        <v>33500.419733409915</v>
      </c>
      <c r="U3" s="7">
        <f t="shared" si="0"/>
        <v>33500.419733409915</v>
      </c>
      <c r="V3" s="7">
        <f t="shared" si="0"/>
        <v>33500.419733409915</v>
      </c>
      <c r="W3" s="7">
        <f t="shared" si="0"/>
        <v>33500.419733409915</v>
      </c>
      <c r="X3" s="7">
        <f t="shared" si="0"/>
        <v>33500.419733409915</v>
      </c>
      <c r="Y3" s="7">
        <f t="shared" si="0"/>
        <v>33500.419733409915</v>
      </c>
      <c r="Z3" s="7">
        <f t="shared" si="0"/>
        <v>33500.419733409915</v>
      </c>
      <c r="AA3" s="7">
        <f t="shared" si="0"/>
        <v>33500.419733409915</v>
      </c>
      <c r="AB3" s="7">
        <f t="shared" si="0"/>
        <v>33500.419733409915</v>
      </c>
      <c r="AC3" s="7">
        <f t="shared" si="0"/>
        <v>33500.419733409915</v>
      </c>
      <c r="AD3" s="7">
        <f t="shared" si="0"/>
        <v>33500.419733409915</v>
      </c>
      <c r="AE3" s="7">
        <f t="shared" si="0"/>
        <v>33500.419733409915</v>
      </c>
      <c r="AF3" s="7">
        <f t="shared" si="0"/>
        <v>33500.419733409915</v>
      </c>
      <c r="AG3" s="7">
        <f t="shared" si="0"/>
        <v>33500.419733409915</v>
      </c>
      <c r="AH3" s="7">
        <f t="shared" si="0"/>
        <v>33500.419733409915</v>
      </c>
    </row>
    <row r="4" spans="1:34">
      <c r="A4" t="s">
        <v>28</v>
      </c>
      <c r="B4" s="7">
        <f>DATA_inputdata!E235</f>
        <v>105675.97361082943</v>
      </c>
      <c r="C4" s="7">
        <f t="shared" si="1"/>
        <v>105675.97361082943</v>
      </c>
      <c r="D4" s="7">
        <f t="shared" si="0"/>
        <v>105675.97361082943</v>
      </c>
      <c r="E4" s="7">
        <f t="shared" si="0"/>
        <v>105675.97361082943</v>
      </c>
      <c r="F4" s="7">
        <f t="shared" si="0"/>
        <v>105675.97361082943</v>
      </c>
      <c r="G4" s="7">
        <f t="shared" si="0"/>
        <v>105675.97361082943</v>
      </c>
      <c r="H4" s="7">
        <f t="shared" si="0"/>
        <v>105675.97361082943</v>
      </c>
      <c r="I4" s="7">
        <f t="shared" si="0"/>
        <v>105675.97361082943</v>
      </c>
      <c r="J4" s="7">
        <f t="shared" si="0"/>
        <v>105675.97361082943</v>
      </c>
      <c r="K4" s="7">
        <f t="shared" si="0"/>
        <v>105675.97361082943</v>
      </c>
      <c r="L4" s="7">
        <f t="shared" si="0"/>
        <v>105675.97361082943</v>
      </c>
      <c r="M4" s="7">
        <f t="shared" si="0"/>
        <v>105675.97361082943</v>
      </c>
      <c r="N4" s="7">
        <f t="shared" si="0"/>
        <v>105675.97361082943</v>
      </c>
      <c r="O4" s="7">
        <f t="shared" si="0"/>
        <v>105675.97361082943</v>
      </c>
      <c r="P4" s="7">
        <f t="shared" si="0"/>
        <v>105675.97361082943</v>
      </c>
      <c r="Q4" s="7">
        <f t="shared" si="0"/>
        <v>105675.97361082943</v>
      </c>
      <c r="R4" s="7">
        <f t="shared" si="0"/>
        <v>105675.97361082943</v>
      </c>
      <c r="S4" s="7">
        <f t="shared" si="0"/>
        <v>105675.97361082943</v>
      </c>
      <c r="T4" s="7">
        <f t="shared" si="0"/>
        <v>105675.97361082943</v>
      </c>
      <c r="U4" s="7">
        <f t="shared" si="0"/>
        <v>105675.97361082943</v>
      </c>
      <c r="V4" s="7">
        <f t="shared" si="0"/>
        <v>105675.97361082943</v>
      </c>
      <c r="W4" s="7">
        <f t="shared" si="0"/>
        <v>105675.97361082943</v>
      </c>
      <c r="X4" s="7">
        <f t="shared" si="0"/>
        <v>105675.97361082943</v>
      </c>
      <c r="Y4" s="7">
        <f t="shared" si="0"/>
        <v>105675.97361082943</v>
      </c>
      <c r="Z4" s="7">
        <f t="shared" si="0"/>
        <v>105675.97361082943</v>
      </c>
      <c r="AA4" s="7">
        <f t="shared" si="0"/>
        <v>105675.97361082943</v>
      </c>
      <c r="AB4" s="7">
        <f t="shared" si="0"/>
        <v>105675.97361082943</v>
      </c>
      <c r="AC4" s="7">
        <f t="shared" si="0"/>
        <v>105675.97361082943</v>
      </c>
      <c r="AD4" s="7">
        <f t="shared" si="0"/>
        <v>105675.97361082943</v>
      </c>
      <c r="AE4" s="7">
        <f t="shared" si="0"/>
        <v>105675.97361082943</v>
      </c>
      <c r="AF4" s="7">
        <f t="shared" si="0"/>
        <v>105675.97361082943</v>
      </c>
      <c r="AG4" s="7">
        <f t="shared" si="0"/>
        <v>105675.97361082943</v>
      </c>
      <c r="AH4" s="7">
        <f t="shared" si="0"/>
        <v>105675.97361082943</v>
      </c>
    </row>
    <row r="5" spans="1:34">
      <c r="A5" t="s">
        <v>40</v>
      </c>
      <c r="B5" s="7">
        <f>DATA_inputdata!E236</f>
        <v>29499.815459280308</v>
      </c>
      <c r="C5" s="7">
        <f t="shared" si="1"/>
        <v>29499.815459280308</v>
      </c>
      <c r="D5" s="7">
        <f t="shared" si="0"/>
        <v>29499.815459280308</v>
      </c>
      <c r="E5" s="7">
        <f t="shared" si="0"/>
        <v>29499.815459280308</v>
      </c>
      <c r="F5" s="7">
        <f t="shared" si="0"/>
        <v>29499.815459280308</v>
      </c>
      <c r="G5" s="7">
        <f t="shared" si="0"/>
        <v>29499.815459280308</v>
      </c>
      <c r="H5" s="7">
        <f t="shared" si="0"/>
        <v>29499.815459280308</v>
      </c>
      <c r="I5" s="7">
        <f t="shared" si="0"/>
        <v>29499.815459280308</v>
      </c>
      <c r="J5" s="7">
        <f t="shared" si="0"/>
        <v>29499.815459280308</v>
      </c>
      <c r="K5" s="7">
        <f t="shared" si="0"/>
        <v>29499.815459280308</v>
      </c>
      <c r="L5" s="7">
        <f t="shared" si="0"/>
        <v>29499.815459280308</v>
      </c>
      <c r="M5" s="7">
        <f t="shared" si="0"/>
        <v>29499.815459280308</v>
      </c>
      <c r="N5" s="7">
        <f t="shared" si="0"/>
        <v>29499.815459280308</v>
      </c>
      <c r="O5" s="7">
        <f t="shared" si="0"/>
        <v>29499.815459280308</v>
      </c>
      <c r="P5" s="7">
        <f t="shared" si="0"/>
        <v>29499.815459280308</v>
      </c>
      <c r="Q5" s="7">
        <f t="shared" si="0"/>
        <v>29499.815459280308</v>
      </c>
      <c r="R5" s="7">
        <f t="shared" si="0"/>
        <v>29499.815459280308</v>
      </c>
      <c r="S5" s="7">
        <f t="shared" si="0"/>
        <v>29499.815459280308</v>
      </c>
      <c r="T5" s="7">
        <f t="shared" si="0"/>
        <v>29499.815459280308</v>
      </c>
      <c r="U5" s="7">
        <f t="shared" si="0"/>
        <v>29499.815459280308</v>
      </c>
      <c r="V5" s="7">
        <f t="shared" si="0"/>
        <v>29499.815459280308</v>
      </c>
      <c r="W5" s="7">
        <f t="shared" si="0"/>
        <v>29499.815459280308</v>
      </c>
      <c r="X5" s="7">
        <f t="shared" si="0"/>
        <v>29499.815459280308</v>
      </c>
      <c r="Y5" s="7">
        <f t="shared" si="0"/>
        <v>29499.815459280308</v>
      </c>
      <c r="Z5" s="7">
        <f t="shared" si="0"/>
        <v>29499.815459280308</v>
      </c>
      <c r="AA5" s="7">
        <f t="shared" si="0"/>
        <v>29499.815459280308</v>
      </c>
      <c r="AB5" s="7">
        <f t="shared" si="0"/>
        <v>29499.815459280308</v>
      </c>
      <c r="AC5" s="7">
        <f t="shared" si="0"/>
        <v>29499.815459280308</v>
      </c>
      <c r="AD5" s="7">
        <f t="shared" si="0"/>
        <v>29499.815459280308</v>
      </c>
      <c r="AE5" s="7">
        <f t="shared" si="0"/>
        <v>29499.815459280308</v>
      </c>
      <c r="AF5" s="7">
        <f t="shared" si="0"/>
        <v>29499.815459280308</v>
      </c>
      <c r="AG5" s="7">
        <f t="shared" si="0"/>
        <v>29499.815459280308</v>
      </c>
      <c r="AH5" s="7">
        <f t="shared" si="0"/>
        <v>29499.815459280308</v>
      </c>
    </row>
    <row r="6" spans="1:34">
      <c r="A6" t="s">
        <v>41</v>
      </c>
      <c r="B6" s="7">
        <f>DATA_inputdata!E237</f>
        <v>0</v>
      </c>
      <c r="C6" s="7">
        <f t="shared" si="1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</row>
    <row r="7" spans="1:34">
      <c r="A7" t="s">
        <v>42</v>
      </c>
      <c r="B7" s="7">
        <f>DATA_inputdata!E238</f>
        <v>17647.108681345879</v>
      </c>
      <c r="C7" s="7">
        <f t="shared" si="1"/>
        <v>17647.108681345879</v>
      </c>
      <c r="D7" s="7">
        <f t="shared" si="0"/>
        <v>17647.108681345879</v>
      </c>
      <c r="E7" s="7">
        <f t="shared" si="0"/>
        <v>17647.108681345879</v>
      </c>
      <c r="F7" s="7">
        <f t="shared" si="0"/>
        <v>17647.108681345879</v>
      </c>
      <c r="G7" s="7">
        <f t="shared" si="0"/>
        <v>17647.108681345879</v>
      </c>
      <c r="H7" s="7">
        <f t="shared" si="0"/>
        <v>17647.108681345879</v>
      </c>
      <c r="I7" s="7">
        <f t="shared" si="0"/>
        <v>17647.108681345879</v>
      </c>
      <c r="J7" s="7">
        <f t="shared" si="0"/>
        <v>17647.108681345879</v>
      </c>
      <c r="K7" s="7">
        <f t="shared" si="0"/>
        <v>17647.108681345879</v>
      </c>
      <c r="L7" s="7">
        <f t="shared" si="0"/>
        <v>17647.108681345879</v>
      </c>
      <c r="M7" s="7">
        <f t="shared" si="0"/>
        <v>17647.108681345879</v>
      </c>
      <c r="N7" s="7">
        <f t="shared" si="0"/>
        <v>17647.108681345879</v>
      </c>
      <c r="O7" s="7">
        <f t="shared" si="0"/>
        <v>17647.108681345879</v>
      </c>
      <c r="P7" s="7">
        <f t="shared" si="0"/>
        <v>17647.108681345879</v>
      </c>
      <c r="Q7" s="7">
        <f t="shared" si="0"/>
        <v>17647.108681345879</v>
      </c>
      <c r="R7" s="7">
        <f t="shared" si="0"/>
        <v>17647.108681345879</v>
      </c>
      <c r="S7" s="7">
        <f t="shared" si="0"/>
        <v>17647.108681345879</v>
      </c>
      <c r="T7" s="7">
        <f t="shared" si="0"/>
        <v>17647.108681345879</v>
      </c>
      <c r="U7" s="7">
        <f t="shared" si="0"/>
        <v>17647.108681345879</v>
      </c>
      <c r="V7" s="7">
        <f t="shared" si="0"/>
        <v>17647.108681345879</v>
      </c>
      <c r="W7" s="7">
        <f t="shared" si="0"/>
        <v>17647.108681345879</v>
      </c>
      <c r="X7" s="7">
        <f t="shared" si="0"/>
        <v>17647.108681345879</v>
      </c>
      <c r="Y7" s="7">
        <f t="shared" si="0"/>
        <v>17647.108681345879</v>
      </c>
      <c r="Z7" s="7">
        <f t="shared" si="0"/>
        <v>17647.108681345879</v>
      </c>
      <c r="AA7" s="7">
        <f t="shared" si="0"/>
        <v>17647.108681345879</v>
      </c>
      <c r="AB7" s="7">
        <f t="shared" si="0"/>
        <v>17647.108681345879</v>
      </c>
      <c r="AC7" s="7">
        <f t="shared" si="0"/>
        <v>17647.108681345879</v>
      </c>
      <c r="AD7" s="7">
        <f t="shared" si="0"/>
        <v>17647.108681345879</v>
      </c>
      <c r="AE7" s="7">
        <f t="shared" si="0"/>
        <v>17647.108681345879</v>
      </c>
      <c r="AF7" s="7">
        <f t="shared" si="0"/>
        <v>17647.108681345879</v>
      </c>
      <c r="AG7" s="7">
        <f t="shared" si="0"/>
        <v>17647.108681345879</v>
      </c>
      <c r="AH7" s="7">
        <f t="shared" si="0"/>
        <v>17647.108681345879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5" sqref="B5"/>
    </sheetView>
  </sheetViews>
  <sheetFormatPr defaultColWidth="9.28515625" defaultRowHeight="15"/>
  <cols>
    <col min="1" max="1" width="16.5703125" customWidth="1"/>
    <col min="2" max="2" width="11.5703125" bestFit="1" customWidth="1"/>
  </cols>
  <sheetData>
    <row r="1" spans="1:33" ht="30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DATA_inputdata!E243</f>
        <v>71300.003502678024</v>
      </c>
      <c r="C3" s="7">
        <f t="shared" si="0"/>
        <v>71300.003502678024</v>
      </c>
      <c r="D3" s="7">
        <f t="shared" ref="D3:Q3" si="2">C3</f>
        <v>71300.003502678024</v>
      </c>
      <c r="E3" s="7">
        <f t="shared" si="2"/>
        <v>71300.003502678024</v>
      </c>
      <c r="F3" s="7">
        <f t="shared" si="2"/>
        <v>71300.003502678024</v>
      </c>
      <c r="G3" s="7">
        <f t="shared" si="2"/>
        <v>71300.003502678024</v>
      </c>
      <c r="H3" s="7">
        <f t="shared" si="2"/>
        <v>71300.003502678024</v>
      </c>
      <c r="I3" s="7">
        <f t="shared" si="2"/>
        <v>71300.003502678024</v>
      </c>
      <c r="J3" s="7">
        <f t="shared" si="2"/>
        <v>71300.003502678024</v>
      </c>
      <c r="K3" s="7">
        <f t="shared" si="2"/>
        <v>71300.003502678024</v>
      </c>
      <c r="L3" s="7">
        <f t="shared" si="2"/>
        <v>71300.003502678024</v>
      </c>
      <c r="M3" s="7">
        <f t="shared" si="2"/>
        <v>71300.003502678024</v>
      </c>
      <c r="N3" s="7">
        <f t="shared" si="2"/>
        <v>71300.003502678024</v>
      </c>
      <c r="O3" s="7">
        <f t="shared" si="2"/>
        <v>71300.003502678024</v>
      </c>
      <c r="P3" s="7">
        <f t="shared" si="2"/>
        <v>71300.003502678024</v>
      </c>
      <c r="Q3" s="7">
        <f t="shared" si="2"/>
        <v>71300.003502678024</v>
      </c>
      <c r="R3" s="7">
        <f t="shared" si="1"/>
        <v>71300.003502678024</v>
      </c>
      <c r="S3" s="7">
        <f t="shared" si="1"/>
        <v>71300.003502678024</v>
      </c>
      <c r="T3" s="7">
        <f t="shared" si="1"/>
        <v>71300.003502678024</v>
      </c>
      <c r="U3" s="7">
        <f t="shared" si="1"/>
        <v>71300.003502678024</v>
      </c>
      <c r="V3" s="7">
        <f t="shared" si="1"/>
        <v>71300.003502678024</v>
      </c>
      <c r="W3" s="7">
        <f t="shared" si="1"/>
        <v>71300.003502678024</v>
      </c>
      <c r="X3" s="7">
        <f t="shared" si="1"/>
        <v>71300.003502678024</v>
      </c>
      <c r="Y3" s="7">
        <f t="shared" si="1"/>
        <v>71300.003502678024</v>
      </c>
      <c r="Z3" s="7">
        <f t="shared" si="1"/>
        <v>71300.003502678024</v>
      </c>
      <c r="AA3" s="7">
        <f t="shared" si="1"/>
        <v>71300.003502678024</v>
      </c>
      <c r="AB3" s="7">
        <f t="shared" si="1"/>
        <v>71300.003502678024</v>
      </c>
      <c r="AC3" s="7">
        <f t="shared" si="1"/>
        <v>71300.003502678024</v>
      </c>
      <c r="AD3" s="7">
        <f t="shared" si="1"/>
        <v>71300.003502678024</v>
      </c>
      <c r="AE3" s="7">
        <f t="shared" si="1"/>
        <v>71300.003502678024</v>
      </c>
      <c r="AF3" s="7">
        <f t="shared" si="1"/>
        <v>71300.003502678024</v>
      </c>
      <c r="AG3" s="7">
        <f t="shared" si="1"/>
        <v>71300.003502678024</v>
      </c>
    </row>
    <row r="4" spans="1:33">
      <c r="A4" t="s">
        <v>28</v>
      </c>
      <c r="B4" s="7">
        <f>DATA_inputdata!E244</f>
        <v>75176.707352204467</v>
      </c>
      <c r="C4" s="7">
        <f t="shared" si="0"/>
        <v>75176.707352204467</v>
      </c>
      <c r="D4" s="7">
        <f t="shared" si="1"/>
        <v>75176.707352204467</v>
      </c>
      <c r="E4" s="7">
        <f t="shared" si="1"/>
        <v>75176.707352204467</v>
      </c>
      <c r="F4" s="7">
        <f t="shared" si="1"/>
        <v>75176.707352204467</v>
      </c>
      <c r="G4" s="7">
        <f t="shared" si="1"/>
        <v>75176.707352204467</v>
      </c>
      <c r="H4" s="7">
        <f t="shared" si="1"/>
        <v>75176.707352204467</v>
      </c>
      <c r="I4" s="7">
        <f t="shared" si="1"/>
        <v>75176.707352204467</v>
      </c>
      <c r="J4" s="7">
        <f t="shared" si="1"/>
        <v>75176.707352204467</v>
      </c>
      <c r="K4" s="7">
        <f t="shared" si="1"/>
        <v>75176.707352204467</v>
      </c>
      <c r="L4" s="7">
        <f t="shared" si="1"/>
        <v>75176.707352204467</v>
      </c>
      <c r="M4" s="7">
        <f t="shared" si="1"/>
        <v>75176.707352204467</v>
      </c>
      <c r="N4" s="7">
        <f t="shared" si="1"/>
        <v>75176.707352204467</v>
      </c>
      <c r="O4" s="7">
        <f t="shared" si="1"/>
        <v>75176.707352204467</v>
      </c>
      <c r="P4" s="7">
        <f t="shared" si="1"/>
        <v>75176.707352204467</v>
      </c>
      <c r="Q4" s="7">
        <f t="shared" si="1"/>
        <v>75176.707352204467</v>
      </c>
      <c r="R4" s="7">
        <f t="shared" si="1"/>
        <v>75176.707352204467</v>
      </c>
      <c r="S4" s="7">
        <f t="shared" si="1"/>
        <v>75176.707352204467</v>
      </c>
      <c r="T4" s="7">
        <f t="shared" si="1"/>
        <v>75176.707352204467</v>
      </c>
      <c r="U4" s="7">
        <f t="shared" si="1"/>
        <v>75176.707352204467</v>
      </c>
      <c r="V4" s="7">
        <f t="shared" si="1"/>
        <v>75176.707352204467</v>
      </c>
      <c r="W4" s="7">
        <f t="shared" si="1"/>
        <v>75176.707352204467</v>
      </c>
      <c r="X4" s="7">
        <f t="shared" si="1"/>
        <v>75176.707352204467</v>
      </c>
      <c r="Y4" s="7">
        <f t="shared" si="1"/>
        <v>75176.707352204467</v>
      </c>
      <c r="Z4" s="7">
        <f t="shared" si="1"/>
        <v>75176.707352204467</v>
      </c>
      <c r="AA4" s="7">
        <f t="shared" si="1"/>
        <v>75176.707352204467</v>
      </c>
      <c r="AB4" s="7">
        <f t="shared" si="1"/>
        <v>75176.707352204467</v>
      </c>
      <c r="AC4" s="7">
        <f t="shared" si="1"/>
        <v>75176.707352204467</v>
      </c>
      <c r="AD4" s="7">
        <f t="shared" si="1"/>
        <v>75176.707352204467</v>
      </c>
      <c r="AE4" s="7">
        <f t="shared" si="1"/>
        <v>75176.707352204467</v>
      </c>
      <c r="AF4" s="7">
        <f t="shared" si="1"/>
        <v>75176.707352204467</v>
      </c>
      <c r="AG4" s="7">
        <f t="shared" si="1"/>
        <v>75176.707352204467</v>
      </c>
    </row>
    <row r="5" spans="1:33">
      <c r="A5" t="s">
        <v>40</v>
      </c>
      <c r="B5" s="7">
        <f>DATA_inputdata!E245</f>
        <v>25217.81179130185</v>
      </c>
      <c r="C5" s="7">
        <f t="shared" si="0"/>
        <v>25217.81179130185</v>
      </c>
      <c r="D5" s="7">
        <f t="shared" si="1"/>
        <v>25217.81179130185</v>
      </c>
      <c r="E5" s="7">
        <f t="shared" si="1"/>
        <v>25217.81179130185</v>
      </c>
      <c r="F5" s="7">
        <f t="shared" si="1"/>
        <v>25217.81179130185</v>
      </c>
      <c r="G5" s="7">
        <f t="shared" si="1"/>
        <v>25217.81179130185</v>
      </c>
      <c r="H5" s="7">
        <f t="shared" si="1"/>
        <v>25217.81179130185</v>
      </c>
      <c r="I5" s="7">
        <f t="shared" si="1"/>
        <v>25217.81179130185</v>
      </c>
      <c r="J5" s="7">
        <f t="shared" si="1"/>
        <v>25217.81179130185</v>
      </c>
      <c r="K5" s="7">
        <f t="shared" si="1"/>
        <v>25217.81179130185</v>
      </c>
      <c r="L5" s="7">
        <f t="shared" si="1"/>
        <v>25217.81179130185</v>
      </c>
      <c r="M5" s="7">
        <f t="shared" si="1"/>
        <v>25217.81179130185</v>
      </c>
      <c r="N5" s="7">
        <f t="shared" si="1"/>
        <v>25217.81179130185</v>
      </c>
      <c r="O5" s="7">
        <f t="shared" si="1"/>
        <v>25217.81179130185</v>
      </c>
      <c r="P5" s="7">
        <f t="shared" si="1"/>
        <v>25217.81179130185</v>
      </c>
      <c r="Q5" s="7">
        <f t="shared" si="1"/>
        <v>25217.81179130185</v>
      </c>
      <c r="R5" s="7">
        <f t="shared" si="1"/>
        <v>25217.81179130185</v>
      </c>
      <c r="S5" s="7">
        <f t="shared" si="1"/>
        <v>25217.81179130185</v>
      </c>
      <c r="T5" s="7">
        <f t="shared" si="1"/>
        <v>25217.81179130185</v>
      </c>
      <c r="U5" s="7">
        <f t="shared" si="1"/>
        <v>25217.81179130185</v>
      </c>
      <c r="V5" s="7">
        <f t="shared" si="1"/>
        <v>25217.81179130185</v>
      </c>
      <c r="W5" s="7">
        <f t="shared" si="1"/>
        <v>25217.81179130185</v>
      </c>
      <c r="X5" s="7">
        <f t="shared" si="1"/>
        <v>25217.81179130185</v>
      </c>
      <c r="Y5" s="7">
        <f t="shared" si="1"/>
        <v>25217.81179130185</v>
      </c>
      <c r="Z5" s="7">
        <f t="shared" si="1"/>
        <v>25217.81179130185</v>
      </c>
      <c r="AA5" s="7">
        <f t="shared" si="1"/>
        <v>25217.81179130185</v>
      </c>
      <c r="AB5" s="7">
        <f t="shared" si="1"/>
        <v>25217.81179130185</v>
      </c>
      <c r="AC5" s="7">
        <f t="shared" si="1"/>
        <v>25217.81179130185</v>
      </c>
      <c r="AD5" s="7">
        <f t="shared" si="1"/>
        <v>25217.81179130185</v>
      </c>
      <c r="AE5" s="7">
        <f t="shared" si="1"/>
        <v>25217.81179130185</v>
      </c>
      <c r="AF5" s="7">
        <f t="shared" si="1"/>
        <v>25217.81179130185</v>
      </c>
      <c r="AG5" s="7">
        <f t="shared" si="1"/>
        <v>25217.81179130185</v>
      </c>
    </row>
    <row r="6" spans="1:33">
      <c r="A6" t="s">
        <v>41</v>
      </c>
      <c r="B6" s="7">
        <f>DATA_inputdata!E246</f>
        <v>169274.2000705527</v>
      </c>
      <c r="C6">
        <f>B6</f>
        <v>169274.2000705527</v>
      </c>
      <c r="D6">
        <f t="shared" si="1"/>
        <v>169274.2000705527</v>
      </c>
      <c r="E6">
        <f t="shared" si="1"/>
        <v>169274.2000705527</v>
      </c>
      <c r="F6">
        <f t="shared" si="1"/>
        <v>169274.2000705527</v>
      </c>
      <c r="G6">
        <f t="shared" si="1"/>
        <v>169274.2000705527</v>
      </c>
      <c r="H6">
        <f t="shared" si="1"/>
        <v>169274.2000705527</v>
      </c>
      <c r="I6">
        <f t="shared" si="1"/>
        <v>169274.2000705527</v>
      </c>
      <c r="J6">
        <f t="shared" si="1"/>
        <v>169274.2000705527</v>
      </c>
      <c r="K6">
        <f t="shared" si="1"/>
        <v>169274.2000705527</v>
      </c>
      <c r="L6">
        <f t="shared" si="1"/>
        <v>169274.2000705527</v>
      </c>
      <c r="M6">
        <f t="shared" si="1"/>
        <v>169274.2000705527</v>
      </c>
      <c r="N6">
        <f t="shared" si="1"/>
        <v>169274.2000705527</v>
      </c>
      <c r="O6">
        <f t="shared" si="1"/>
        <v>169274.2000705527</v>
      </c>
      <c r="P6">
        <f t="shared" si="1"/>
        <v>169274.2000705527</v>
      </c>
      <c r="Q6">
        <f t="shared" si="1"/>
        <v>169274.2000705527</v>
      </c>
      <c r="R6">
        <f t="shared" si="1"/>
        <v>169274.2000705527</v>
      </c>
      <c r="S6">
        <f t="shared" si="1"/>
        <v>169274.2000705527</v>
      </c>
      <c r="T6">
        <f t="shared" si="1"/>
        <v>169274.2000705527</v>
      </c>
      <c r="U6">
        <f t="shared" si="1"/>
        <v>169274.2000705527</v>
      </c>
      <c r="V6">
        <f t="shared" si="1"/>
        <v>169274.2000705527</v>
      </c>
      <c r="W6">
        <f t="shared" si="1"/>
        <v>169274.2000705527</v>
      </c>
      <c r="X6">
        <f t="shared" si="1"/>
        <v>169274.2000705527</v>
      </c>
      <c r="Y6">
        <f t="shared" si="1"/>
        <v>169274.2000705527</v>
      </c>
      <c r="Z6">
        <f t="shared" si="1"/>
        <v>169274.2000705527</v>
      </c>
      <c r="AA6">
        <f t="shared" si="1"/>
        <v>169274.2000705527</v>
      </c>
      <c r="AB6">
        <f t="shared" si="1"/>
        <v>169274.2000705527</v>
      </c>
      <c r="AC6">
        <f t="shared" si="1"/>
        <v>169274.2000705527</v>
      </c>
      <c r="AD6">
        <f t="shared" si="1"/>
        <v>169274.2000705527</v>
      </c>
      <c r="AE6">
        <f t="shared" si="1"/>
        <v>169274.2000705527</v>
      </c>
      <c r="AF6">
        <f t="shared" si="1"/>
        <v>169274.2000705527</v>
      </c>
      <c r="AG6">
        <f t="shared" si="1"/>
        <v>169274.2000705527</v>
      </c>
    </row>
    <row r="7" spans="1:33">
      <c r="A7" t="s">
        <v>42</v>
      </c>
      <c r="B7" s="7">
        <f>DATA_inputdata!E247</f>
        <v>17246.789486822163</v>
      </c>
      <c r="C7" s="7">
        <f t="shared" si="0"/>
        <v>17246.789486822163</v>
      </c>
      <c r="D7" s="7">
        <f t="shared" si="1"/>
        <v>17246.789486822163</v>
      </c>
      <c r="E7" s="7">
        <f t="shared" si="1"/>
        <v>17246.789486822163</v>
      </c>
      <c r="F7" s="7">
        <f t="shared" si="1"/>
        <v>17246.789486822163</v>
      </c>
      <c r="G7" s="7">
        <f t="shared" si="1"/>
        <v>17246.789486822163</v>
      </c>
      <c r="H7" s="7">
        <f t="shared" si="1"/>
        <v>17246.789486822163</v>
      </c>
      <c r="I7" s="7">
        <f t="shared" si="1"/>
        <v>17246.789486822163</v>
      </c>
      <c r="J7" s="7">
        <f t="shared" si="1"/>
        <v>17246.789486822163</v>
      </c>
      <c r="K7" s="7">
        <f t="shared" si="1"/>
        <v>17246.789486822163</v>
      </c>
      <c r="L7" s="7">
        <f t="shared" si="1"/>
        <v>17246.789486822163</v>
      </c>
      <c r="M7" s="7">
        <f t="shared" si="1"/>
        <v>17246.789486822163</v>
      </c>
      <c r="N7" s="7">
        <f t="shared" si="1"/>
        <v>17246.789486822163</v>
      </c>
      <c r="O7" s="7">
        <f t="shared" si="1"/>
        <v>17246.789486822163</v>
      </c>
      <c r="P7" s="7">
        <f t="shared" si="1"/>
        <v>17246.789486822163</v>
      </c>
      <c r="Q7" s="7">
        <f t="shared" si="1"/>
        <v>17246.789486822163</v>
      </c>
      <c r="R7" s="7">
        <f t="shared" si="1"/>
        <v>17246.789486822163</v>
      </c>
      <c r="S7" s="7">
        <f t="shared" si="1"/>
        <v>17246.789486822163</v>
      </c>
      <c r="T7" s="7">
        <f t="shared" si="1"/>
        <v>17246.789486822163</v>
      </c>
      <c r="U7" s="7">
        <f t="shared" si="1"/>
        <v>17246.789486822163</v>
      </c>
      <c r="V7" s="7">
        <f t="shared" si="1"/>
        <v>17246.789486822163</v>
      </c>
      <c r="W7" s="7">
        <f t="shared" si="1"/>
        <v>17246.789486822163</v>
      </c>
      <c r="X7" s="7">
        <f t="shared" si="1"/>
        <v>17246.789486822163</v>
      </c>
      <c r="Y7" s="7">
        <f t="shared" si="1"/>
        <v>17246.789486822163</v>
      </c>
      <c r="Z7" s="7">
        <f t="shared" si="1"/>
        <v>17246.789486822163</v>
      </c>
      <c r="AA7" s="7">
        <f t="shared" si="1"/>
        <v>17246.789486822163</v>
      </c>
      <c r="AB7" s="7">
        <f t="shared" si="1"/>
        <v>17246.789486822163</v>
      </c>
      <c r="AC7" s="7">
        <f t="shared" si="1"/>
        <v>17246.789486822163</v>
      </c>
      <c r="AD7" s="7">
        <f t="shared" si="1"/>
        <v>17246.789486822163</v>
      </c>
      <c r="AE7" s="7">
        <f t="shared" si="1"/>
        <v>17246.789486822163</v>
      </c>
      <c r="AF7" s="7">
        <f t="shared" si="1"/>
        <v>17246.789486822163</v>
      </c>
      <c r="AG7" s="7">
        <f t="shared" si="1"/>
        <v>17246.789486822163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5"/>
  <cols>
    <col min="1" max="1" width="15.7109375" customWidth="1"/>
  </cols>
  <sheetData>
    <row r="1" spans="1:2" ht="30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30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5"/>
  <cols>
    <col min="2" max="2" width="17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39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1.75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5"/>
  <cols>
    <col min="2" max="2" width="37.28515625" bestFit="1" customWidth="1"/>
  </cols>
  <sheetData>
    <row r="3" spans="1:21" ht="18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75">
      <c r="A5" s="10" t="s">
        <v>46</v>
      </c>
      <c r="C5" s="9"/>
      <c r="D5" s="9"/>
      <c r="E5" s="9"/>
    </row>
    <row r="6" spans="1:21" ht="15.75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7.75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5"/>
  <cols>
    <col min="2" max="2" width="18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39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topLeftCell="A15" workbookViewId="0">
      <selection activeCell="U25" sqref="U25"/>
    </sheetView>
  </sheetViews>
  <sheetFormatPr defaultRowHeight="15"/>
  <cols>
    <col min="2" max="2" width="38.5703125" bestFit="1" customWidth="1"/>
  </cols>
  <sheetData>
    <row r="2" spans="1:21" ht="18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75">
      <c r="A4" s="10" t="s">
        <v>46</v>
      </c>
      <c r="C4" s="9"/>
      <c r="D4" s="9"/>
      <c r="E4" s="9"/>
    </row>
    <row r="5" spans="1:21" ht="15.75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6.25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6.25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6.25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6.25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5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82" workbookViewId="0">
      <selection activeCell="B82" sqref="B82"/>
    </sheetView>
  </sheetViews>
  <sheetFormatPr defaultRowHeight="15"/>
  <cols>
    <col min="1" max="1" width="28.7109375" customWidth="1"/>
    <col min="2" max="2" width="25.710937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C30" sqref="C30"/>
    </sheetView>
  </sheetViews>
  <sheetFormatPr defaultRowHeight="15"/>
  <cols>
    <col min="2" max="2" width="10.28515625" customWidth="1"/>
    <col min="3" max="3" width="9.570312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39F7DF89-CE40-4377-A3DD-38A89AE86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crosswalk</vt:lpstr>
      <vt:lpstr>NRCAN</vt:lpstr>
      <vt:lpstr>Table 25_rail</vt:lpstr>
      <vt:lpstr>DATA_inputdata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2015-03-31T22:53:51Z</dcterms:created>
  <dcterms:modified xsi:type="dcterms:W3CDTF">2023-03-17T18:51:06Z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