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CpUC/"/>
    </mc:Choice>
  </mc:AlternateContent>
  <xr:revisionPtr revIDLastSave="22" documentId="13_ncr:1_{26C6F2EA-4A60-4C7E-ADE8-36917C57C687}" xr6:coauthVersionLast="47" xr6:coauthVersionMax="47" xr10:uidLastSave="{40EB09E9-16D6-4F10-A52F-2BC22B003235}"/>
  <bookViews>
    <workbookView xWindow="-108" yWindow="-108" windowWidth="23256" windowHeight="12576"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<sst xmlns="http://schemas.openxmlformats.org/spreadsheetml/2006/main" count="113" uniqueCount="97">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</sst>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 Id="rId4" Type="http://schemas.openxmlformats.org/officeDocument/2006/relationships/hyperlink" Target="https://atb.nrel.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zoomScale="90" zoomScaleNormal="90" workbookViewId="0">
      <selection activeCell="A4" sqref="A4 B22"/>
    </sheetView>
  </sheetViews>
  <sheetFormatPr defaultRowHeight="14.4" x14ac:dyDescent="0.3"/>
  <cols>
    <col min="2" max="2" width="67.109375" customWidth="1"/>
  </cols>
  <sheetData>
    <row r="1" spans="1:2" x14ac:dyDescent="0.3">
      <c r="A1" s="1" t="s">
        <v>0</v>
      </c>
    </row>
    <row r="2" spans="1:2" x14ac:dyDescent="0.3">
      <c r="A2" s="1" t="s">
        <v>1</v>
      </c>
    </row>
    <row r="4" spans="1:2" x14ac:dyDescent="0.3">
      <c r="A4" s="1" t="s">
        <v>2</v>
      </c>
      <c r="B4" s="2" t="s">
        <v>3</v>
      </c>
    </row>
    <row r="5" spans="1:2" x14ac:dyDescent="0.3">
      <c r="B5" t="s">
        <v>4</v>
      </c>
    </row>
    <row r="6" spans="1:2" x14ac:dyDescent="0.3">
      <c r="B6" s="4">
        <v>2014</v>
      </c>
    </row>
    <row r="7" spans="1:2" x14ac:dyDescent="0.3">
      <c r="B7" t="s">
        <v>5</v>
      </c>
    </row>
    <row r="8" spans="1:2" x14ac:dyDescent="0.3">
      <c r="B8" s="3" t="s">
        <v>6</v>
      </c>
    </row>
    <row r="9" spans="1:2" x14ac:dyDescent="0.3">
      <c r="B9" t="s">
        <v>7</v>
      </c>
    </row>
    <row r="11" spans="1:2" x14ac:dyDescent="0.3">
      <c r="B11" s="2" t="s">
        <v>8</v>
      </c>
    </row>
    <row r="12" spans="1:2" x14ac:dyDescent="0.3">
      <c r="B12" t="s">
        <v>9</v>
      </c>
    </row>
    <row r="13" spans="1:2" x14ac:dyDescent="0.3">
      <c r="B13" s="4">
        <v>2013</v>
      </c>
    </row>
    <row r="14" spans="1:2" x14ac:dyDescent="0.3">
      <c r="B14" t="s">
        <v>10</v>
      </c>
    </row>
    <row r="15" spans="1:2" x14ac:dyDescent="0.3">
      <c r="B15" s="3" t="s">
        <v>11</v>
      </c>
    </row>
    <row r="16" spans="1:2" x14ac:dyDescent="0.3">
      <c r="B16" t="s">
        <v>12</v>
      </c>
    </row>
    <row r="18" spans="1:2" x14ac:dyDescent="0.3">
      <c r="B18" s="2" t="s">
        <v>13</v>
      </c>
    </row>
    <row r="19" spans="1:2" x14ac:dyDescent="0.3">
      <c r="B19" t="s">
        <v>14</v>
      </c>
    </row>
    <row r="20" spans="1:2" x14ac:dyDescent="0.3">
      <c r="B20" s="4">
        <v>2021</v>
      </c>
    </row>
    <row r="21" spans="1:2" x14ac:dyDescent="0.3">
      <c r="B21" t="s">
        <v>15</v>
      </c>
    </row>
    <row r="22" spans="1:2" x14ac:dyDescent="0.3">
      <c r="B22" s="3" t="s">
        <v>16</v>
      </c>
    </row>
    <row r="23" spans="1:2" x14ac:dyDescent="0.3">
      <c r="B23" t="s">
        <v>17</v>
      </c>
    </row>
    <row r="25" spans="1:2" x14ac:dyDescent="0.3">
      <c r="B25" s="2" t="s">
        <v>18</v>
      </c>
    </row>
    <row r="26" spans="1:2" x14ac:dyDescent="0.3">
      <c r="B26" t="s">
        <v>14</v>
      </c>
    </row>
    <row r="27" spans="1:2" x14ac:dyDescent="0.3">
      <c r="B27" s="4">
        <v>2018</v>
      </c>
    </row>
    <row r="28" spans="1:2" x14ac:dyDescent="0.3">
      <c r="B28" t="s">
        <v>19</v>
      </c>
    </row>
    <row r="29" spans="1:2" x14ac:dyDescent="0.3">
      <c r="B29" s="3" t="s">
        <v>20</v>
      </c>
    </row>
    <row r="30" spans="1:2" x14ac:dyDescent="0.3">
      <c r="B30" t="s">
        <v>21</v>
      </c>
    </row>
    <row r="32" spans="1:2" x14ac:dyDescent="0.3">
      <c r="A32" s="1" t="s">
        <v>22</v>
      </c>
    </row>
    <row r="33" spans="1:2" x14ac:dyDescent="0.3">
      <c r="A33" t="s">
        <v>23</v>
      </c>
    </row>
    <row r="34" spans="1:2" x14ac:dyDescent="0.3">
      <c r="A34" t="s">
        <v>24</v>
      </c>
    </row>
    <row r="35" spans="1:2" x14ac:dyDescent="0.3">
      <c r="A35" t="s">
        <v>25</v>
      </c>
    </row>
    <row r="37" spans="1:2" x14ac:dyDescent="0.3">
      <c r="A37" s="1" t="s">
        <v>26</v>
      </c>
    </row>
    <row r="38" spans="1:2" x14ac:dyDescent="0.3">
      <c r="A38" t="s">
        <v>27</v>
      </c>
    </row>
    <row r="39" spans="1:2" x14ac:dyDescent="0.3">
      <c r="A39" t="s">
        <v>28</v>
      </c>
    </row>
    <row r="40" spans="1:2" x14ac:dyDescent="0.3">
      <c r="A40" t="s">
        <v>29</v>
      </c>
    </row>
    <row r="42" spans="1:2" x14ac:dyDescent="0.3">
      <c r="A42" t="s">
        <v>30</v>
      </c>
    </row>
    <row r="43" spans="1:2" x14ac:dyDescent="0.3">
      <c r="A43" t="s">
        <v>31</v>
      </c>
    </row>
    <row r="44" spans="1:2" x14ac:dyDescent="0.3">
      <c r="A44" t="s">
        <v>32</v>
      </c>
    </row>
    <row r="46" spans="1:2" x14ac:dyDescent="0.3">
      <c r="A46" s="1" t="s">
        <v>33</v>
      </c>
    </row>
    <row r="47" spans="1:2" x14ac:dyDescent="0.3">
      <c r="A47" t="s">
        <v>34</v>
      </c>
    </row>
    <row r="48" spans="1:2" x14ac:dyDescent="0.3">
      <c r="A48">
        <v>1.0549999999999999</v>
      </c>
      <c r="B48" t="s">
        <v>35</v>
      </c>
    </row>
    <row r="49" spans="1:2" x14ac:dyDescent="0.3">
      <c r="A49" s="38">
        <v>0.9143273584567535</v>
      </c>
      <c r="B49" t="s">
        <v>36</v>
      </c>
    </row>
    <row r="50" spans="1:2" x14ac:dyDescent="0.3">
      <c r="A50" t="s">
        <v>37</v>
      </c>
    </row>
  </sheetData>
  <hyperlinks>
    <hyperlink ref="B8" r:id="rId1" xr:uid="{00000000-0004-0000-0000-000000000000}"/>
    <hyperlink ref="B15" r:id="rId2" xr:uid="{00000000-0004-0000-0000-000001000000}"/>
    <hyperlink ref="B29" r:id="rId3" xr:uid="{CA93FE29-A0A0-406A-B94C-DC5006AB819F}"/>
    <hyperlink ref="B22" r:id="rId4" xr:uid="{D8978125-F17F-4A10-A9E4-25822C7EBF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3" sqref="D3"/>
    </sheetView>
  </sheetViews>
  <sheetFormatPr defaultRowHeight="14.4" x14ac:dyDescent="0.3"/>
  <cols>
    <col min="5" max="5" width="33.44140625" customWidth="1"/>
  </cols>
  <sheetData>
    <row r="1" spans="2:37" x14ac:dyDescent="0.3">
      <c r="D1" t="s">
        <v>38</v>
      </c>
    </row>
    <row r="2" spans="2:37" x14ac:dyDescent="0.3">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3">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3">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3">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3">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3">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3">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3">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3">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3">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3">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3">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3">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3">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3">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3">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workbookViewId="0">
      <selection activeCell="D26" sqref="D26"/>
    </sheetView>
  </sheetViews>
  <sheetFormatPr defaultColWidth="9.109375" defaultRowHeight="14.4" x14ac:dyDescent="0.3"/>
  <cols>
    <col min="1" max="1" width="32.5546875" customWidth="1"/>
    <col min="2" max="13" width="11.33203125" customWidth="1"/>
  </cols>
  <sheetData>
    <row r="1" spans="1:13" x14ac:dyDescent="0.3">
      <c r="A1" s="32" t="s">
        <v>56</v>
      </c>
      <c r="B1" s="33"/>
      <c r="C1" s="33"/>
      <c r="D1" s="33"/>
      <c r="E1" s="33"/>
      <c r="F1" s="33"/>
      <c r="G1" s="33"/>
      <c r="H1" s="33"/>
      <c r="I1" s="33"/>
      <c r="J1" s="33"/>
      <c r="K1" s="33"/>
      <c r="L1" s="33"/>
      <c r="M1" s="33"/>
    </row>
    <row r="2" spans="1:13" x14ac:dyDescent="0.3">
      <c r="A2" s="15"/>
      <c r="B2" s="40" t="s">
        <v>57</v>
      </c>
      <c r="C2" s="41"/>
      <c r="D2" s="42"/>
      <c r="E2" s="40" t="s">
        <v>58</v>
      </c>
      <c r="F2" s="41"/>
      <c r="G2" s="42"/>
      <c r="H2" s="40" t="s">
        <v>59</v>
      </c>
      <c r="I2" s="41"/>
      <c r="J2" s="42"/>
      <c r="K2" s="40" t="s">
        <v>60</v>
      </c>
      <c r="L2" s="41"/>
      <c r="M2" s="42"/>
    </row>
    <row r="3" spans="1:13" x14ac:dyDescent="0.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x14ac:dyDescent="0.3">
      <c r="A4" s="16" t="s">
        <v>66</v>
      </c>
      <c r="B4" s="9">
        <v>50160000</v>
      </c>
      <c r="C4" s="12">
        <v>209</v>
      </c>
      <c r="D4" s="10">
        <v>0.84</v>
      </c>
      <c r="E4" s="13">
        <v>25080000</v>
      </c>
      <c r="F4" s="12">
        <v>209</v>
      </c>
      <c r="G4" s="10">
        <v>0.42</v>
      </c>
      <c r="H4" s="13">
        <v>12540000</v>
      </c>
      <c r="I4" s="12">
        <v>209</v>
      </c>
      <c r="J4" s="10">
        <v>0.21</v>
      </c>
      <c r="K4" s="13">
        <v>6270000</v>
      </c>
      <c r="L4" s="12">
        <v>209</v>
      </c>
      <c r="M4" s="10">
        <v>0.1</v>
      </c>
    </row>
    <row r="5" spans="1:13" x14ac:dyDescent="0.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x14ac:dyDescent="0.3">
      <c r="A6" s="16" t="s">
        <v>68</v>
      </c>
      <c r="B6" s="9">
        <v>3121131</v>
      </c>
      <c r="C6" s="12">
        <v>13</v>
      </c>
      <c r="D6" s="10">
        <v>0.05</v>
      </c>
      <c r="E6" s="13">
        <v>1813452</v>
      </c>
      <c r="F6" s="12">
        <v>15</v>
      </c>
      <c r="G6" s="10">
        <v>0.03</v>
      </c>
      <c r="H6" s="13">
        <v>1159612</v>
      </c>
      <c r="I6" s="12">
        <v>19</v>
      </c>
      <c r="J6" s="10">
        <v>0.02</v>
      </c>
      <c r="K6" s="13">
        <v>832692</v>
      </c>
      <c r="L6" s="12">
        <v>28</v>
      </c>
      <c r="M6" s="10">
        <v>0.01</v>
      </c>
    </row>
    <row r="7" spans="1:13" x14ac:dyDescent="0.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x14ac:dyDescent="0.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x14ac:dyDescent="0.3">
      <c r="A9" s="16" t="s">
        <v>71</v>
      </c>
      <c r="B9" s="9">
        <v>2775545</v>
      </c>
      <c r="C9" s="12">
        <v>12</v>
      </c>
      <c r="D9" s="10">
        <v>0.05</v>
      </c>
      <c r="E9" s="13">
        <v>1948565</v>
      </c>
      <c r="F9" s="12">
        <v>16</v>
      </c>
      <c r="G9" s="10">
        <v>0.03</v>
      </c>
      <c r="H9" s="13">
        <v>1535075</v>
      </c>
      <c r="I9" s="12">
        <v>26</v>
      </c>
      <c r="J9" s="10">
        <v>0.03</v>
      </c>
      <c r="K9" s="13">
        <v>1328330</v>
      </c>
      <c r="L9" s="12">
        <v>44</v>
      </c>
      <c r="M9" s="10">
        <v>0.02</v>
      </c>
    </row>
    <row r="10" spans="1:13" x14ac:dyDescent="0.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x14ac:dyDescent="0.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x14ac:dyDescent="0.3">
      <c r="A12" s="17" t="s">
        <v>74</v>
      </c>
      <c r="B12" s="7">
        <v>250000</v>
      </c>
      <c r="C12" s="8">
        <v>1</v>
      </c>
      <c r="D12" s="11">
        <v>0</v>
      </c>
      <c r="E12" s="14">
        <v>250000</v>
      </c>
      <c r="F12" s="8">
        <v>2</v>
      </c>
      <c r="G12" s="11">
        <v>0</v>
      </c>
      <c r="H12" s="14">
        <v>250000</v>
      </c>
      <c r="I12" s="8">
        <v>4</v>
      </c>
      <c r="J12" s="11">
        <v>0</v>
      </c>
      <c r="K12" s="14">
        <v>250000</v>
      </c>
      <c r="L12" s="8">
        <v>8</v>
      </c>
      <c r="M12" s="11">
        <v>0</v>
      </c>
    </row>
    <row r="13" spans="1:13" x14ac:dyDescent="0.3">
      <c r="A13" s="16" t="s">
        <v>75</v>
      </c>
      <c r="B13" s="9">
        <v>295289</v>
      </c>
      <c r="C13" s="12">
        <v>1</v>
      </c>
      <c r="D13" s="10">
        <v>0</v>
      </c>
      <c r="E13" s="13">
        <v>295289</v>
      </c>
      <c r="F13" s="12">
        <v>2</v>
      </c>
      <c r="G13" s="10">
        <v>0</v>
      </c>
      <c r="H13" s="13">
        <v>295289</v>
      </c>
      <c r="I13" s="12">
        <v>5</v>
      </c>
      <c r="J13" s="10">
        <v>0</v>
      </c>
      <c r="K13" s="13">
        <v>295289</v>
      </c>
      <c r="L13" s="12">
        <v>10</v>
      </c>
      <c r="M13" s="10">
        <v>0</v>
      </c>
    </row>
    <row r="14" spans="1:13" x14ac:dyDescent="0.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x14ac:dyDescent="0.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x14ac:dyDescent="0.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x14ac:dyDescent="0.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x14ac:dyDescent="0.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x14ac:dyDescent="0.3">
      <c r="A20" s="34" t="s">
        <v>81</v>
      </c>
    </row>
    <row r="22" spans="1:13" x14ac:dyDescent="0.3">
      <c r="A22" t="s">
        <v>82</v>
      </c>
      <c r="D22" s="35">
        <f>SUM(D5:D9,D12:D17)</f>
        <v>0.57999999999999985</v>
      </c>
      <c r="E22" s="37" t="s">
        <v>83</v>
      </c>
    </row>
    <row r="23" spans="1:13" x14ac:dyDescent="0.3">
      <c r="A23" t="s">
        <v>84</v>
      </c>
      <c r="D23" s="36">
        <f>D10*SUM(D5:D7)/SUM(D4:D7)</f>
        <v>2.1272727272727273E-2</v>
      </c>
      <c r="E23" s="37" t="s">
        <v>83</v>
      </c>
    </row>
    <row r="24" spans="1:13" x14ac:dyDescent="0.3">
      <c r="A24" t="s">
        <v>26</v>
      </c>
      <c r="D24" s="35">
        <f>SUM(D22:D23)</f>
        <v>0.60127272727272707</v>
      </c>
      <c r="E24" s="37" t="s">
        <v>83</v>
      </c>
    </row>
    <row r="25" spans="1:13" x14ac:dyDescent="0.3">
      <c r="A25" t="s">
        <v>26</v>
      </c>
      <c r="D25" s="5">
        <f>D24*10^6</f>
        <v>601272.72727272706</v>
      </c>
      <c r="E25" s="37" t="s">
        <v>85</v>
      </c>
    </row>
    <row r="26" spans="1:13" x14ac:dyDescent="0.3">
      <c r="A26" t="s">
        <v>26</v>
      </c>
      <c r="D26" s="5">
        <f>D25*About!A49</f>
        <v>549760.10443936056</v>
      </c>
      <c r="E26" s="37" t="s">
        <v>86</v>
      </c>
    </row>
    <row r="28" spans="1:13" x14ac:dyDescent="0.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 x14ac:dyDescent="0.3"/>
  <cols>
    <col min="1" max="1" width="27.88671875" customWidth="1"/>
    <col min="2" max="2" width="26.33203125" customWidth="1"/>
    <col min="3" max="6" width="15.109375" bestFit="1" customWidth="1"/>
    <col min="7" max="9" width="14.109375" bestFit="1" customWidth="1"/>
    <col min="10" max="10" width="12" bestFit="1" customWidth="1"/>
    <col min="11" max="11" width="13.44140625" bestFit="1" customWidth="1"/>
    <col min="12" max="13" width="14.44140625" bestFit="1" customWidth="1"/>
    <col min="14" max="15" width="13.44140625" bestFit="1" customWidth="1"/>
    <col min="16" max="18" width="12.44140625" bestFit="1" customWidth="1"/>
    <col min="19" max="21" width="13.44140625" bestFit="1" customWidth="1"/>
    <col min="22" max="32" width="14.44140625" bestFit="1" customWidth="1"/>
  </cols>
  <sheetData>
    <row r="1" spans="1:32" x14ac:dyDescent="0.3">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3">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x14ac:dyDescent="0.3">
      <c r="A5" s="6" t="s">
        <v>90</v>
      </c>
    </row>
    <row r="7" spans="1:32" x14ac:dyDescent="0.3">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3">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3">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x14ac:dyDescent="0.3">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4"/>
  <sheetViews>
    <sheetView workbookViewId="0">
      <selection activeCell="E10" sqref="E10"/>
    </sheetView>
  </sheetViews>
  <sheetFormatPr defaultRowHeight="14.4" x14ac:dyDescent="0.3"/>
  <cols>
    <col min="1" max="1" width="11.109375" customWidth="1"/>
    <col min="2" max="2" width="21.44140625" customWidth="1"/>
  </cols>
  <sheetData>
    <row r="1" spans="1:7" x14ac:dyDescent="0.3">
      <c r="A1" s="6" t="s">
        <v>88</v>
      </c>
      <c r="B1" s="6" t="s">
        <v>95</v>
      </c>
    </row>
    <row r="2" spans="1:7" x14ac:dyDescent="0.3">
      <c r="A2" s="37">
        <v>2018</v>
      </c>
      <c r="B2" s="5" cm="1">
        <f t="array" ref="B2">TREND(B3:B7,A3:A7,A2)</f>
        <v>977378.05556064844</v>
      </c>
    </row>
    <row r="3" spans="1:7" x14ac:dyDescent="0.3">
      <c r="A3">
        <v>2019</v>
      </c>
      <c r="B3" s="5" cm="1">
        <f t="array" ref="B3">TREND(B4:B8,A4:A8,A3)</f>
        <v>870460.0955606401</v>
      </c>
    </row>
    <row r="4" spans="1:7" x14ac:dyDescent="0.3">
      <c r="A4">
        <v>2020</v>
      </c>
      <c r="B4" s="5">
        <f>INDEX('NREL ATB'!$7:$7,MATCH(BCpUC!A4,'NREL ATB'!$2:$2,0))*1000-INDEX(BBoSCpUC!$2:$2,MATCH(A4,BBoSCpUC!$1:$1,0))</f>
        <v>813519.89556063944</v>
      </c>
      <c r="E4" s="5"/>
    </row>
    <row r="5" spans="1:7" x14ac:dyDescent="0.3">
      <c r="A5">
        <v>2021</v>
      </c>
      <c r="B5" s="5">
        <f>INDEX('NREL ATB'!$7:$7,MATCH(BCpUC!A5,'NREL ATB'!$2:$2,0))*1000-INDEX(BBoSCpUC!$2:$2,MATCH(A5,BBoSCpUC!$1:$1,0))</f>
        <v>670249.89556063944</v>
      </c>
      <c r="G5" s="5"/>
    </row>
    <row r="6" spans="1:7" x14ac:dyDescent="0.3">
      <c r="A6">
        <v>2022</v>
      </c>
      <c r="B6" s="5">
        <f>INDEX('NREL ATB'!$7:$7,MATCH(BCpUC!A6,'NREL ATB'!$2:$2,0))*1000-INDEX(BBoSCpUC!$2:$2,MATCH(A6,BBoSCpUC!$1:$1,0))</f>
        <v>575519.89556063944</v>
      </c>
    </row>
    <row r="7" spans="1:7" x14ac:dyDescent="0.3">
      <c r="A7">
        <v>2023</v>
      </c>
      <c r="B7" s="5">
        <f>INDEX('NREL ATB'!$7:$7,MATCH(BCpUC!A7,'NREL ATB'!$2:$2,0))*1000-INDEX(BBoSCpUC!$2:$2,MATCH(A7,BBoSCpUC!$1:$1,0))</f>
        <v>505619.89556063944</v>
      </c>
    </row>
    <row r="8" spans="1:7" x14ac:dyDescent="0.3">
      <c r="A8">
        <v>2024</v>
      </c>
      <c r="B8" s="5">
        <f>INDEX('NREL ATB'!$7:$7,MATCH(BCpUC!A8,'NREL ATB'!$2:$2,0))*1000-INDEX(BBoSCpUC!$2:$2,MATCH(A8,BBoSCpUC!$1:$1,0))</f>
        <v>450056.89556063944</v>
      </c>
    </row>
    <row r="9" spans="1:7" x14ac:dyDescent="0.3">
      <c r="A9">
        <v>2025</v>
      </c>
      <c r="B9" s="5">
        <f>INDEX('NREL ATB'!$7:$7,MATCH(BCpUC!A9,'NREL ATB'!$2:$2,0))*1000-INDEX(BBoSCpUC!$2:$2,MATCH(A9,BBoSCpUC!$1:$1,0))</f>
        <v>405016.89556063944</v>
      </c>
    </row>
    <row r="10" spans="1:7" x14ac:dyDescent="0.3">
      <c r="A10">
        <v>2026</v>
      </c>
      <c r="B10" s="5">
        <f>INDEX('NREL ATB'!$7:$7,MATCH(BCpUC!A10,'NREL ATB'!$2:$2,0))*1000-INDEX(BBoSCpUC!$2:$2,MATCH(A10,BBoSCpUC!$1:$1,0))</f>
        <v>365985.89556063944</v>
      </c>
    </row>
    <row r="11" spans="1:7" x14ac:dyDescent="0.3">
      <c r="A11">
        <v>2027</v>
      </c>
      <c r="B11" s="5">
        <f>INDEX('NREL ATB'!$7:$7,MATCH(BCpUC!A11,'NREL ATB'!$2:$2,0))*1000-INDEX(BBoSCpUC!$2:$2,MATCH(A11,BBoSCpUC!$1:$1,0))</f>
        <v>332129.89556063944</v>
      </c>
    </row>
    <row r="12" spans="1:7" x14ac:dyDescent="0.3">
      <c r="A12">
        <v>2028</v>
      </c>
      <c r="B12" s="5">
        <f>INDEX('NREL ATB'!$7:$7,MATCH(BCpUC!A12,'NREL ATB'!$2:$2,0))*1000-INDEX(BBoSCpUC!$2:$2,MATCH(A12,BBoSCpUC!$1:$1,0))</f>
        <v>302999.89556063944</v>
      </c>
    </row>
    <row r="13" spans="1:7" x14ac:dyDescent="0.3">
      <c r="A13">
        <v>2029</v>
      </c>
      <c r="B13" s="5">
        <f>INDEX('NREL ATB'!$7:$7,MATCH(BCpUC!A13,'NREL ATB'!$2:$2,0))*1000-INDEX(BBoSCpUC!$2:$2,MATCH(A13,BBoSCpUC!$1:$1,0))</f>
        <v>277998.89556063944</v>
      </c>
    </row>
    <row r="14" spans="1:7" x14ac:dyDescent="0.3">
      <c r="A14">
        <v>2030</v>
      </c>
      <c r="B14" s="5">
        <f>INDEX('NREL ATB'!$7:$7,MATCH(BCpUC!A14,'NREL ATB'!$2:$2,0))*1000-INDEX(BBoSCpUC!$2:$2,MATCH(A14,BBoSCpUC!$1:$1,0))</f>
        <v>256485.89556063944</v>
      </c>
    </row>
    <row r="15" spans="1:7" x14ac:dyDescent="0.3">
      <c r="A15">
        <v>2031</v>
      </c>
      <c r="B15" s="5">
        <f>INDEX('NREL ATB'!$7:$7,MATCH(BCpUC!A15,'NREL ATB'!$2:$2,0))*1000-INDEX(BBoSCpUC!$2:$2,MATCH(A15,BBoSCpUC!$1:$1,0))</f>
        <v>237801.89556063944</v>
      </c>
    </row>
    <row r="16" spans="1:7" x14ac:dyDescent="0.3">
      <c r="A16">
        <v>2032</v>
      </c>
      <c r="B16" s="5">
        <f>INDEX('NREL ATB'!$7:$7,MATCH(BCpUC!A16,'NREL ATB'!$2:$2,0))*1000-INDEX(BBoSCpUC!$2:$2,MATCH(A16,BBoSCpUC!$1:$1,0))</f>
        <v>221749.89556063944</v>
      </c>
    </row>
    <row r="17" spans="1:2" x14ac:dyDescent="0.3">
      <c r="A17">
        <v>2033</v>
      </c>
      <c r="B17" s="5">
        <f>INDEX('NREL ATB'!$7:$7,MATCH(BCpUC!A17,'NREL ATB'!$2:$2,0))*1000-INDEX(BBoSCpUC!$2:$2,MATCH(A17,BBoSCpUC!$1:$1,0))</f>
        <v>208002.89556063944</v>
      </c>
    </row>
    <row r="18" spans="1:2" x14ac:dyDescent="0.3">
      <c r="A18">
        <v>2034</v>
      </c>
      <c r="B18" s="5">
        <f>INDEX('NREL ATB'!$7:$7,MATCH(BCpUC!A18,'NREL ATB'!$2:$2,0))*1000-INDEX(BBoSCpUC!$2:$2,MATCH(A18,BBoSCpUC!$1:$1,0))</f>
        <v>196105.89556063944</v>
      </c>
    </row>
    <row r="19" spans="1:2" x14ac:dyDescent="0.3">
      <c r="A19">
        <v>2035</v>
      </c>
      <c r="B19" s="5">
        <f>INDEX('NREL ATB'!$7:$7,MATCH(BCpUC!A19,'NREL ATB'!$2:$2,0))*1000-INDEX(BBoSCpUC!$2:$2,MATCH(A19,BBoSCpUC!$1:$1,0))</f>
        <v>185660.89556063944</v>
      </c>
    </row>
    <row r="20" spans="1:2" x14ac:dyDescent="0.3">
      <c r="A20">
        <v>2036</v>
      </c>
      <c r="B20" s="5">
        <f>INDEX('NREL ATB'!$7:$7,MATCH(BCpUC!A20,'NREL ATB'!$2:$2,0))*1000-INDEX(BBoSCpUC!$2:$2,MATCH(A20,BBoSCpUC!$1:$1,0))</f>
        <v>176492.89556063944</v>
      </c>
    </row>
    <row r="21" spans="1:2" x14ac:dyDescent="0.3">
      <c r="A21">
        <v>2037</v>
      </c>
      <c r="B21" s="5">
        <f>INDEX('NREL ATB'!$7:$7,MATCH(BCpUC!A21,'NREL ATB'!$2:$2,0))*1000-INDEX(BBoSCpUC!$2:$2,MATCH(A21,BBoSCpUC!$1:$1,0))</f>
        <v>168432.89556063944</v>
      </c>
    </row>
    <row r="22" spans="1:2" x14ac:dyDescent="0.3">
      <c r="A22">
        <v>2038</v>
      </c>
      <c r="B22" s="5">
        <f>INDEX('NREL ATB'!$7:$7,MATCH(BCpUC!A22,'NREL ATB'!$2:$2,0))*1000-INDEX(BBoSCpUC!$2:$2,MATCH(A22,BBoSCpUC!$1:$1,0))</f>
        <v>161272.89556063944</v>
      </c>
    </row>
    <row r="23" spans="1:2" x14ac:dyDescent="0.3">
      <c r="A23">
        <v>2039</v>
      </c>
      <c r="B23" s="5">
        <f>INDEX('NREL ATB'!$7:$7,MATCH(BCpUC!A23,'NREL ATB'!$2:$2,0))*1000-INDEX(BBoSCpUC!$2:$2,MATCH(A23,BBoSCpUC!$1:$1,0))</f>
        <v>154834.89556063944</v>
      </c>
    </row>
    <row r="24" spans="1:2" x14ac:dyDescent="0.3">
      <c r="A24">
        <v>2040</v>
      </c>
      <c r="B24" s="5">
        <f>INDEX('NREL ATB'!$7:$7,MATCH(BCpUC!A24,'NREL ATB'!$2:$2,0))*1000-INDEX(BBoSCpUC!$2:$2,MATCH(A24,BBoSCpUC!$1:$1,0))</f>
        <v>148994.89556063944</v>
      </c>
    </row>
    <row r="25" spans="1:2" x14ac:dyDescent="0.3">
      <c r="A25">
        <v>2041</v>
      </c>
      <c r="B25" s="5">
        <f>INDEX('NREL ATB'!$7:$7,MATCH(BCpUC!A25,'NREL ATB'!$2:$2,0))*1000-INDEX(BBoSCpUC!$2:$2,MATCH(A25,BBoSCpUC!$1:$1,0))</f>
        <v>143757.89556063944</v>
      </c>
    </row>
    <row r="26" spans="1:2" x14ac:dyDescent="0.3">
      <c r="A26">
        <v>2042</v>
      </c>
      <c r="B26" s="5">
        <f>INDEX('NREL ATB'!$7:$7,MATCH(BCpUC!A26,'NREL ATB'!$2:$2,0))*1000-INDEX(BBoSCpUC!$2:$2,MATCH(A26,BBoSCpUC!$1:$1,0))</f>
        <v>139018.89556063944</v>
      </c>
    </row>
    <row r="27" spans="1:2" x14ac:dyDescent="0.3">
      <c r="A27">
        <v>2043</v>
      </c>
      <c r="B27" s="5">
        <f>INDEX('NREL ATB'!$7:$7,MATCH(BCpUC!A27,'NREL ATB'!$2:$2,0))*1000-INDEX(BBoSCpUC!$2:$2,MATCH(A27,BBoSCpUC!$1:$1,0))</f>
        <v>134714.89556063944</v>
      </c>
    </row>
    <row r="28" spans="1:2" x14ac:dyDescent="0.3">
      <c r="A28">
        <v>2044</v>
      </c>
      <c r="B28" s="5">
        <f>INDEX('NREL ATB'!$7:$7,MATCH(BCpUC!A28,'NREL ATB'!$2:$2,0))*1000-INDEX(BBoSCpUC!$2:$2,MATCH(A28,BBoSCpUC!$1:$1,0))</f>
        <v>130781.89556063944</v>
      </c>
    </row>
    <row r="29" spans="1:2" x14ac:dyDescent="0.3">
      <c r="A29">
        <v>2045</v>
      </c>
      <c r="B29" s="5">
        <f>INDEX('NREL ATB'!$7:$7,MATCH(BCpUC!A29,'NREL ATB'!$2:$2,0))*1000-INDEX(BBoSCpUC!$2:$2,MATCH(A29,BBoSCpUC!$1:$1,0))</f>
        <v>127169.89556063944</v>
      </c>
    </row>
    <row r="30" spans="1:2" x14ac:dyDescent="0.3">
      <c r="A30">
        <v>2046</v>
      </c>
      <c r="B30" s="5">
        <f>INDEX('NREL ATB'!$7:$7,MATCH(BCpUC!A30,'NREL ATB'!$2:$2,0))*1000-INDEX(BBoSCpUC!$2:$2,MATCH(A30,BBoSCpUC!$1:$1,0))</f>
        <v>123846.89556063944</v>
      </c>
    </row>
    <row r="31" spans="1:2" x14ac:dyDescent="0.3">
      <c r="A31">
        <v>2047</v>
      </c>
      <c r="B31" s="5">
        <f>INDEX('NREL ATB'!$7:$7,MATCH(BCpUC!A31,'NREL ATB'!$2:$2,0))*1000-INDEX(BBoSCpUC!$2:$2,MATCH(A31,BBoSCpUC!$1:$1,0))</f>
        <v>120770.89556063944</v>
      </c>
    </row>
    <row r="32" spans="1:2" x14ac:dyDescent="0.3">
      <c r="A32">
        <v>2048</v>
      </c>
      <c r="B32" s="5">
        <f>INDEX('NREL ATB'!$7:$7,MATCH(BCpUC!A32,'NREL ATB'!$2:$2,0))*1000-INDEX(BBoSCpUC!$2:$2,MATCH(A32,BBoSCpUC!$1:$1,0))</f>
        <v>117909.89556063944</v>
      </c>
    </row>
    <row r="33" spans="1:2" x14ac:dyDescent="0.3">
      <c r="A33">
        <v>2049</v>
      </c>
      <c r="B33" s="5">
        <f>INDEX('NREL ATB'!$7:$7,MATCH(BCpUC!A33,'NREL ATB'!$2:$2,0))*1000-INDEX(BBoSCpUC!$2:$2,MATCH(A33,BBoSCpUC!$1:$1,0))</f>
        <v>115242.89556063944</v>
      </c>
    </row>
    <row r="34" spans="1:2" x14ac:dyDescent="0.3">
      <c r="A34">
        <v>2050</v>
      </c>
      <c r="B34" s="5">
        <f>INDEX('NREL ATB'!$7:$7,MATCH(BCpUC!A34,'NREL ATB'!$2:$2,0))*1000-INDEX(BBoSCpUC!$2:$2,MATCH(A34,BBoSCpUC!$1:$1,0))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workbookViewId="0">
      <selection activeCell="A3" sqref="A3"/>
    </sheetView>
  </sheetViews>
  <sheetFormatPr defaultRowHeight="14.4" x14ac:dyDescent="0.3"/>
  <cols>
    <col min="1" max="1" width="19.88671875" customWidth="1"/>
    <col min="2" max="2" width="9.6640625" customWidth="1"/>
    <col min="3" max="3" width="9.109375" customWidth="1"/>
  </cols>
  <sheetData>
    <row r="1" spans="1:34" x14ac:dyDescent="0.3">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3">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A46C12-9FE6-4E9A-A53E-BF2A84A43F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BE3C00-9504-4975-9E78-5F6466C59A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Andre Dixon</cp:lastModifiedBy>
  <cp:revision/>
  <dcterms:created xsi:type="dcterms:W3CDTF">2015-05-01T22:00:45Z</dcterms:created>
  <dcterms:modified xsi:type="dcterms:W3CDTF">2022-10-18T16:05:41Z</dcterms:modified>
  <cp:category/>
  <cp:contentStatus/>
</cp:coreProperties>
</file>