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autoCompressPictures="0" defaultThemeVersion="124226"/>
  <mc:AlternateContent xmlns:mc="http://schemas.openxmlformats.org/markup-compatibility/2006">
    <mc:Choice Requires="x15">
      <x15ac:absPath xmlns:x15ac="http://schemas.microsoft.com/office/spreadsheetml/2010/11/ac" url="C:\Users\Kieran\Dropbox\eps-1.4.1-canada-wipC\InputData\bldgs\FoBObE\"/>
    </mc:Choice>
  </mc:AlternateContent>
  <xr:revisionPtr revIDLastSave="163" documentId="8_{3BD8FDD3-0E1F-4917-AA2A-014B6757B8F3}" xr6:coauthVersionLast="48" xr6:coauthVersionMax="48" xr10:uidLastSave="{3549D4B4-1A63-4184-8F01-E454B2E02D0D}"/>
  <bookViews>
    <workbookView xWindow="75" yWindow="0" windowWidth="25500" windowHeight="13995" firstSheet="4" activeTab="5" xr2:uid="{00000000-000D-0000-FFFF-FFFF00000000}"/>
  </bookViews>
  <sheets>
    <sheet name="About" sheetId="1" r:id="rId1"/>
    <sheet name="Residential" sheetId="5" r:id="rId2"/>
    <sheet name="Ownsership - Res" sheetId="6" r:id="rId3"/>
    <sheet name="Commercial" sheetId="3" r:id="rId4"/>
    <sheet name="Calculations" sheetId="7" r:id="rId5"/>
    <sheet name="FoBObE" sheetId="4" r:id="rId6"/>
  </sheets>
  <definedNames>
    <definedName name="Cibeus_00006" localSheetId="3">Commercial!$A$1:$R$59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 i="4" l="1"/>
  <c r="D2" i="4"/>
  <c r="C3" i="4"/>
  <c r="D3" i="4"/>
  <c r="C4" i="4"/>
  <c r="D4" i="4"/>
  <c r="C5" i="4"/>
  <c r="D5" i="4"/>
  <c r="B3" i="4"/>
  <c r="B4" i="4"/>
  <c r="B5" i="4"/>
  <c r="B2" i="4"/>
  <c r="B2" i="7"/>
  <c r="K5" i="7"/>
  <c r="K4" i="7"/>
  <c r="K3" i="7"/>
  <c r="C2" i="7"/>
  <c r="B5" i="7"/>
  <c r="B4" i="7"/>
  <c r="B3" i="7"/>
  <c r="D70" i="6"/>
  <c r="D71" i="6"/>
  <c r="D72" i="6"/>
  <c r="D73" i="6"/>
  <c r="D74" i="6"/>
  <c r="D69" i="6"/>
  <c r="C73" i="6"/>
  <c r="C74" i="6"/>
  <c r="C72" i="6"/>
  <c r="C71" i="6"/>
  <c r="C70" i="6"/>
  <c r="C69" i="6"/>
  <c r="C68" i="6"/>
  <c r="B42" i="5"/>
  <c r="B41" i="5"/>
  <c r="B49" i="5"/>
  <c r="B60" i="5"/>
  <c r="B48" i="5"/>
  <c r="B59" i="5"/>
  <c r="R8" i="3"/>
  <c r="T7" i="3" s="1"/>
  <c r="V7" i="3"/>
  <c r="U7" i="3"/>
  <c r="C3" i="7" l="1"/>
  <c r="B6" i="7"/>
  <c r="C6" i="7" s="1"/>
  <c r="C4" i="7"/>
  <c r="D2" i="7"/>
  <c r="D5" i="7"/>
  <c r="D3" i="7"/>
  <c r="D4" i="7"/>
  <c r="C5" i="7"/>
  <c r="D6" i="7"/>
  <c r="B61" i="5"/>
</calcChain>
</file>

<file path=xl/sharedStrings.xml><?xml version="1.0" encoding="utf-8"?>
<sst xmlns="http://schemas.openxmlformats.org/spreadsheetml/2006/main" count="541" uniqueCount="171">
  <si>
    <t>FoBObE Fraction of Buildings Owned by Entity</t>
  </si>
  <si>
    <t>Sources:</t>
  </si>
  <si>
    <t>Residential</t>
  </si>
  <si>
    <t>Natural Resources Canada</t>
  </si>
  <si>
    <t>Survey of Household Energy Use 2011</t>
  </si>
  <si>
    <t xml:space="preserve">Office of energy efficiency </t>
  </si>
  <si>
    <t>https://oee.nrcan.gc.ca/publications/statistics/sheu/2011/pdf/sheu2011.pdf</t>
  </si>
  <si>
    <t>Table 1.2</t>
  </si>
  <si>
    <t>Statistics Canada</t>
  </si>
  <si>
    <t>Archived Content</t>
  </si>
  <si>
    <t>https://www.statcan.gc.ca/pub/75-001-x/00602/8442-eng.html</t>
  </si>
  <si>
    <t xml:space="preserve">Gives assumption of 4% of renters living in public housing </t>
  </si>
  <si>
    <t>Commercial</t>
  </si>
  <si>
    <t xml:space="preserve">SURVEY OF COMMERCIAL AND INSTITUTIONAL ENERGY USE – BUILDINGS 2009 </t>
  </si>
  <si>
    <t>Office of Energy Efficiency</t>
  </si>
  <si>
    <t>http://oee.nrcan.gc.ca/corporate/statistics/neud/dpa/data_e/cibeus/tables/cibeus_1_6_2.cfm?attr=0</t>
  </si>
  <si>
    <t>Table 1.6</t>
  </si>
  <si>
    <t>Ownership - Res</t>
  </si>
  <si>
    <t>Ownership type of residential property owners by residency status and number of properties owned, with the number of buyers and sale price, where available</t>
  </si>
  <si>
    <t>https://www150.statcan.gc.ca/t1/tbl1/en/tv.action?pid=4610003001</t>
  </si>
  <si>
    <t>Table: 46-10-0030-01</t>
  </si>
  <si>
    <t>Notes</t>
  </si>
  <si>
    <t>Non-profit organizations are included under "industry" for building ownership purposes.</t>
  </si>
  <si>
    <t>Urban and rural residential ownership percentages were assumed to be the same</t>
  </si>
  <si>
    <t>because the only data available for residential was general residential.</t>
  </si>
  <si>
    <t>Assumed that of rentals, 75% are owned by individuals and 25% are owned by industry</t>
  </si>
  <si>
    <t>to match assumption in U.S. model.</t>
  </si>
  <si>
    <t>Percentages for all are for floor space, except the 4% of social housing, which is 4%</t>
  </si>
  <si>
    <t>of people, not 4% of floor space.</t>
  </si>
  <si>
    <t>Total in Canada</t>
  </si>
  <si>
    <t>Total owned</t>
  </si>
  <si>
    <t>Total rented</t>
  </si>
  <si>
    <t>Ownership</t>
  </si>
  <si>
    <t>Floor Area Share</t>
  </si>
  <si>
    <t>Owned</t>
  </si>
  <si>
    <t>Rented (total)</t>
  </si>
  <si>
    <t>Share of renders in public housing</t>
  </si>
  <si>
    <t>Rented (public housing)</t>
  </si>
  <si>
    <t>Rented (non-public housing)</t>
  </si>
  <si>
    <t>Assumptions:</t>
  </si>
  <si>
    <t>All owner-occupied housing belongs to consumers.</t>
  </si>
  <si>
    <t>All public housing belongs to government.</t>
  </si>
  <si>
    <t>Fraction of rental housing that is owned by an individual (consumers):</t>
  </si>
  <si>
    <t>Fraction of rental housing that is owned by a company (industry):</t>
  </si>
  <si>
    <t>Floor Area</t>
  </si>
  <si>
    <t>government</t>
  </si>
  <si>
    <t>industry</t>
  </si>
  <si>
    <t>consumers</t>
  </si>
  <si>
    <t>Ownership type of residential property owners by residency status and number of properties owned, with the number of buyers and sale price, where available 1 2 3</t>
  </si>
  <si>
    <t>Frequency: Occasional</t>
  </si>
  <si>
    <t>Release date: 2022-04-12</t>
  </si>
  <si>
    <t>Geography: Province or territory</t>
  </si>
  <si>
    <t>Estimates 2 3</t>
  </si>
  <si>
    <t>Number of property owners 4 5</t>
  </si>
  <si>
    <t>Median of total assessment value 6 7 8</t>
  </si>
  <si>
    <t>Number of buyers of properties sold in a market sale 5 9 10 11 12</t>
  </si>
  <si>
    <t>Median sale price of properties purchased in a market sale 7 10 11 12 13</t>
  </si>
  <si>
    <t>Geography</t>
  </si>
  <si>
    <t>Ownership type 14</t>
  </si>
  <si>
    <t>Residency status 15</t>
  </si>
  <si>
    <t>Number</t>
  </si>
  <si>
    <t>Dollars</t>
  </si>
  <si>
    <t>Nova Scotia</t>
  </si>
  <si>
    <t>Total, all ownership types</t>
  </si>
  <si>
    <t>Total, all residency status of property owner categories</t>
  </si>
  <si>
    <t>..</t>
  </si>
  <si>
    <t>Resident</t>
  </si>
  <si>
    <t>27,535A</t>
  </si>
  <si>
    <t>185,000A</t>
  </si>
  <si>
    <t>Non-resident</t>
  </si>
  <si>
    <t>Individual</t>
  </si>
  <si>
    <t>25,680A</t>
  </si>
  <si>
    <t>190,000A</t>
  </si>
  <si>
    <t>Non-individual</t>
  </si>
  <si>
    <t>1,855A</t>
  </si>
  <si>
    <t>110,000A</t>
  </si>
  <si>
    <t>New Brunswick</t>
  </si>
  <si>
    <t>20,550A</t>
  </si>
  <si>
    <t>151,000A</t>
  </si>
  <si>
    <t>19,415A</t>
  </si>
  <si>
    <t>154,000A</t>
  </si>
  <si>
    <t>1,135A</t>
  </si>
  <si>
    <t>80,000A</t>
  </si>
  <si>
    <t>Ontario</t>
  </si>
  <si>
    <t>British Columbia</t>
  </si>
  <si>
    <t>144,380A</t>
  </si>
  <si>
    <t>550,000A</t>
  </si>
  <si>
    <t>138,830A</t>
  </si>
  <si>
    <t>5,550A</t>
  </si>
  <si>
    <t>525,000A</t>
  </si>
  <si>
    <t>Yukon</t>
  </si>
  <si>
    <t>1,380A</t>
  </si>
  <si>
    <t>390,000A</t>
  </si>
  <si>
    <t>1,290A</t>
  </si>
  <si>
    <t>396,000A</t>
  </si>
  <si>
    <t>90A</t>
  </si>
  <si>
    <t>66,200A</t>
  </si>
  <si>
    <t>Nunavut</t>
  </si>
  <si>
    <t>Sum</t>
  </si>
  <si>
    <t>Proportion</t>
  </si>
  <si>
    <t xml:space="preserve">TOTAL </t>
  </si>
  <si>
    <t>All</t>
  </si>
  <si>
    <t>Symbol legend:</t>
  </si>
  <si>
    <t xml:space="preserve"> not available for a specific reference period</t>
  </si>
  <si>
    <t>E</t>
  </si>
  <si>
    <t xml:space="preserve"> use with caution</t>
  </si>
  <si>
    <t>A</t>
  </si>
  <si>
    <t xml:space="preserve"> data quality: excellent</t>
  </si>
  <si>
    <t>B</t>
  </si>
  <si>
    <t xml:space="preserve"> data quality: very good</t>
  </si>
  <si>
    <t>C</t>
  </si>
  <si>
    <t xml:space="preserve"> data quality: good</t>
  </si>
  <si>
    <t>D</t>
  </si>
  <si>
    <t xml:space="preserve"> data quality: acceptable</t>
  </si>
  <si>
    <t>Footnotes:</t>
  </si>
  <si>
    <t>A residential property" refers to all land and structures intended for private occupancy</t>
  </si>
  <si>
    <t xml:space="preserve"> whether on a permanent or a temporary basis."</t>
  </si>
  <si>
    <t>Previous reference period estimates are subject to revision.</t>
  </si>
  <si>
    <t>The Composite Quality Indicator (CQI) shown in this table is created by combining many individual quality indicators, each one representing the quality of different Canadian Housing Statistics Program (CHSP) data processing steps (for example: coding, geocoding, linkage and imputation) and includes the following values: A - Excellent: All domain variables and the variable of interest are of excellent quality. B - Very good: All domain variables and the variable of interest are of very good to excellent quality. C - Good: The quality of some of the domain variables or the variable of interest is considered good while all the other variables are of very good to excellent quality. D - Acceptable: The quality of some of the domain variables or the variable of interest is considered acceptable while all the other variables are of good to excellent quality. E - Use with caution: Several domain variables or the variable of interest are of poor quality. F - Too unreliable to be published. The CQIs are available starting with the reference period of 2020.</t>
  </si>
  <si>
    <t>Property owner" refers to an individual or non-individual that has property title transferred to</t>
  </si>
  <si>
    <t xml:space="preserve"> recorded in</t>
  </si>
  <si>
    <t xml:space="preserve"> registered in or otherwise carried in their name.   A property may have more than one owner or an owner may have more than one property."</t>
  </si>
  <si>
    <t>Counts undergo random rounding, a process that transforms all raw counts into randomly rounded counts. This reduces the possibility of identifying individuals in the tabulations. All percentages are derived from rounded counts, subtotals and totals may not exactly equal the sum of components due to system rounding.</t>
  </si>
  <si>
    <t>Total assessment value" represents the sum of the assessment values of all residential properties owned by an owner within a given province."</t>
  </si>
  <si>
    <t>Averages and medians are calculated using values greater than zero for the variables of interest.</t>
  </si>
  <si>
    <t>Assessment value" refers to the assessed value of the property for the purposes of determining property taxes. It is important to note that the assessed value does not necessarily represent the market value. Given that different provinces and territories have their own assessment periods and durations of the valuation roll</t>
  </si>
  <si>
    <t xml:space="preserve"> it is difficult to make accurate comparisons of similar properties from one province or territory to another. For properties that are being utilized for both residential and non-residential purposes</t>
  </si>
  <si>
    <t xml:space="preserve"> only the residential portion's value has been taken into account. The reference years of the assessment values by province or territory are available here: &lt;a href="https://www23.statcan.gc.ca/imdb/p2SV.pl?Function=getSurvey&amp;Id=1281815"&gt;Canadian Housing Statistics Program (CHSP)&lt;/a&gt;."</t>
  </si>
  <si>
    <t>Property buyer" refers to a residential property owner that has property title transferred to</t>
  </si>
  <si>
    <t xml:space="preserve"> registered in or otherwise carried in their name after the sale of a property during the reference period."</t>
  </si>
  <si>
    <t>Market sale" refers to an arm’s length transaction where all parties act independently with no influence over the other."</t>
  </si>
  <si>
    <t>Estimates about number of buyers and sale prices are only available for the resident status category “Resident”,  the number of residential properties owned category “Total, all number of properties owned categories”, and for the following geographic regions: Nova Scotia, New Brunswick, British Columbia and Yukon.</t>
  </si>
  <si>
    <t>Buyers are owners in the reference year who purchased a property from January 1 to December 31 of the previous reference year.</t>
  </si>
  <si>
    <t>Sale price" refers to the monetary value of a transaction where goods or services were sold."</t>
  </si>
  <si>
    <t>Ownership type" refers to whether an owner of a residential property is an individual or a non-individual entity</t>
  </si>
  <si>
    <t xml:space="preserve"> such as corporations</t>
  </si>
  <si>
    <t xml:space="preserve"> trusts</t>
  </si>
  <si>
    <t xml:space="preserve"> stt-own ntitis or rlt groups."</t>
  </si>
  <si>
    <t>The residency status of the owner is assigned based on whether the owner is an individual or a non-individual. An individual is considered a resident if his or her primary dwelling is in the economic territory of Canada. Conversely, an individual is considered a non-resident if his or her primary dwelling is outside the economic territory of Canada. Non-individuals are considered residents if they engage in economic activities from a location in the economic territory of Canada. Conversely, non-individuals are considered non-residents if they do not engage in economic activities from a location in the economic territory of Canada.</t>
  </si>
  <si>
    <t>How to cite: Statistics Canada. Table 46-10-0030-01  Ownership type of residential property owners by residency status and number of properties owned, with the number of buyers and sale price, where available</t>
  </si>
  <si>
    <t>Total number of buildings and total building floor space by region by type of ownership</t>
  </si>
  <si>
    <t>Total number of buildings</t>
  </si>
  <si>
    <r>
      <t>Total floor space (m</t>
    </r>
    <r>
      <rPr>
        <b/>
        <vertAlign val="superscript"/>
        <sz val="9"/>
        <rFont val="Arial"/>
        <family val="2"/>
      </rPr>
      <t>2</t>
    </r>
    <r>
      <rPr>
        <b/>
        <sz val="9"/>
        <rFont val="Arial"/>
        <family val="2"/>
      </rPr>
      <t>)</t>
    </r>
  </si>
  <si>
    <t>Building ownership</t>
  </si>
  <si>
    <t>Private individual(s)</t>
  </si>
  <si>
    <t>Private organization</t>
  </si>
  <si>
    <t>Non-profit organization</t>
  </si>
  <si>
    <r>
      <t>Fed-prov-muni-regional government</t>
    </r>
    <r>
      <rPr>
        <b/>
        <vertAlign val="superscript"/>
        <sz val="8"/>
        <rFont val="Arial"/>
        <family val="2"/>
      </rPr>
      <t>a</t>
    </r>
  </si>
  <si>
    <t>Government</t>
  </si>
  <si>
    <t xml:space="preserve">Industry </t>
  </si>
  <si>
    <t>Consumers</t>
  </si>
  <si>
    <t>All buildings</t>
  </si>
  <si>
    <t>TOTAL</t>
  </si>
  <si>
    <t>Percent floor space</t>
  </si>
  <si>
    <t>Canada</t>
  </si>
  <si>
    <t>Region</t>
  </si>
  <si>
    <t>Atlantic</t>
  </si>
  <si>
    <t>Quebec</t>
  </si>
  <si>
    <t>Prairies</t>
  </si>
  <si>
    <r>
      <t>a</t>
    </r>
    <r>
      <rPr>
        <sz val="8"/>
        <rFont val="Arial"/>
        <family val="2"/>
      </rPr>
      <t xml:space="preserve"> Includes all levels of government (i.e. federal, provincial, municipal and regional).</t>
    </r>
  </si>
  <si>
    <t>The letter beside each estimate classifies its quality as follows: A - Excellent, B - Good, C - Acceptable, D - Use with caution, F - Too unreliable to be published, x - Suppressed to meet the confidentiality requirements of the Statistics Act.</t>
  </si>
  <si>
    <t>Due to rounding the numbers may not add up and differ slightly among tables.</t>
  </si>
  <si>
    <t>NOTE: Estimates relate only to the surveyed areas of population of 175,000 and greater and in Atlantic Canada populations of 50,000 and greater.</t>
  </si>
  <si>
    <t>Source: Commercial and Institutional Building Energy Use Survey 2000.</t>
  </si>
  <si>
    <t>Ownership by Cash Flow Entity (dimensionless)</t>
  </si>
  <si>
    <t>Urban Residential</t>
  </si>
  <si>
    <t>Rural Residential</t>
  </si>
  <si>
    <t>From old canadian model:</t>
  </si>
  <si>
    <t>domestic industries</t>
  </si>
  <si>
    <t>labor and consumers</t>
  </si>
  <si>
    <t>foreign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</si>
</sst>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quot;  &quot;"/>
  </numFmts>
  <fonts count="17">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sz val="8"/>
      <name val="Arial"/>
      <family val="2"/>
    </font>
    <font>
      <b/>
      <sz val="9"/>
      <name val="Arial"/>
      <family val="2"/>
    </font>
    <font>
      <b/>
      <vertAlign val="superscript"/>
      <sz val="9"/>
      <name val="Arial"/>
      <family val="2"/>
    </font>
    <font>
      <b/>
      <sz val="8"/>
      <name val="Arial"/>
      <family val="2"/>
    </font>
    <font>
      <b/>
      <vertAlign val="superscript"/>
      <sz val="8"/>
      <name val="Arial"/>
      <family val="2"/>
    </font>
    <font>
      <vertAlign val="superscript"/>
      <sz val="8"/>
      <name val="Arial"/>
      <family val="2"/>
    </font>
    <font>
      <sz val="11"/>
      <name val="Calibri"/>
      <family val="2"/>
      <scheme val="minor"/>
    </font>
    <font>
      <sz val="10"/>
      <color rgb="FF000000"/>
      <name val="Arial"/>
      <family val="2"/>
    </font>
    <font>
      <i/>
      <sz val="11"/>
      <color rgb="FF000000"/>
      <name val="Calibri"/>
      <family val="2"/>
    </font>
    <font>
      <sz val="11"/>
      <color rgb="FF000000"/>
      <name val="Calibri"/>
      <family val="2"/>
    </font>
    <font>
      <sz val="12"/>
      <color rgb="FF000000"/>
      <name val="Calibri"/>
      <family val="2"/>
    </font>
    <font>
      <i/>
      <sz val="12"/>
      <color rgb="FF000000"/>
      <name val="Calibri"/>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indexed="22"/>
        <bgColor indexed="64"/>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s>
  <borders count="32">
    <border>
      <left/>
      <right/>
      <top/>
      <bottom/>
      <diagonal/>
    </border>
    <border>
      <left style="thin">
        <color auto="1"/>
      </left>
      <right/>
      <top style="thin">
        <color auto="1"/>
      </top>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diagonal/>
    </border>
    <border>
      <left style="thin">
        <color auto="1"/>
      </left>
      <right style="dotted">
        <color auto="1"/>
      </right>
      <top style="thin">
        <color auto="1"/>
      </top>
      <bottom/>
      <diagonal/>
    </border>
    <border>
      <left style="dotted">
        <color auto="1"/>
      </left>
      <right style="thin">
        <color auto="1"/>
      </right>
      <top style="thin">
        <color auto="1"/>
      </top>
      <bottom/>
      <diagonal/>
    </border>
    <border>
      <left style="dotted">
        <color auto="1"/>
      </left>
      <right style="thick">
        <color auto="1"/>
      </right>
      <top style="thin">
        <color auto="1"/>
      </top>
      <bottom/>
      <diagonal/>
    </border>
    <border>
      <left style="thick">
        <color auto="1"/>
      </left>
      <right style="dotted">
        <color auto="1"/>
      </right>
      <top style="thin">
        <color auto="1"/>
      </top>
      <bottom/>
      <diagonal/>
    </border>
    <border>
      <left style="thin">
        <color auto="1"/>
      </left>
      <right style="thin">
        <color auto="1"/>
      </right>
      <top/>
      <bottom/>
      <diagonal/>
    </border>
    <border>
      <left style="thin">
        <color auto="1"/>
      </left>
      <right style="dotted">
        <color auto="1"/>
      </right>
      <top/>
      <bottom/>
      <diagonal/>
    </border>
    <border>
      <left style="dotted">
        <color auto="1"/>
      </left>
      <right style="thin">
        <color auto="1"/>
      </right>
      <top/>
      <bottom/>
      <diagonal/>
    </border>
    <border>
      <left style="dotted">
        <color auto="1"/>
      </left>
      <right style="thick">
        <color auto="1"/>
      </right>
      <top/>
      <bottom/>
      <diagonal/>
    </border>
    <border>
      <left style="thick">
        <color auto="1"/>
      </left>
      <right style="dotted">
        <color auto="1"/>
      </right>
      <top/>
      <bottom/>
      <diagonal/>
    </border>
    <border>
      <left style="thin">
        <color auto="1"/>
      </left>
      <right style="thin">
        <color auto="1"/>
      </right>
      <top/>
      <bottom style="thin">
        <color auto="1"/>
      </bottom>
      <diagonal/>
    </border>
    <border>
      <left style="thin">
        <color auto="1"/>
      </left>
      <right style="dotted">
        <color auto="1"/>
      </right>
      <top/>
      <bottom style="thin">
        <color auto="1"/>
      </bottom>
      <diagonal/>
    </border>
    <border>
      <left style="dotted">
        <color auto="1"/>
      </left>
      <right style="thin">
        <color auto="1"/>
      </right>
      <top/>
      <bottom style="thin">
        <color auto="1"/>
      </bottom>
      <diagonal/>
    </border>
    <border>
      <left style="dotted">
        <color auto="1"/>
      </left>
      <right style="thick">
        <color auto="1"/>
      </right>
      <top/>
      <bottom style="thin">
        <color auto="1"/>
      </bottom>
      <diagonal/>
    </border>
    <border>
      <left style="thick">
        <color auto="1"/>
      </left>
      <right style="dotted">
        <color auto="1"/>
      </right>
      <top/>
      <bottom style="thin">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1" fillId="0" borderId="0" xfId="0" applyFont="1"/>
    <xf numFmtId="0" fontId="1" fillId="2" borderId="0" xfId="0" applyFont="1" applyFill="1"/>
    <xf numFmtId="0" fontId="1" fillId="0" borderId="0" xfId="0" applyFont="1" applyAlignment="1">
      <alignment horizontal="right"/>
    </xf>
    <xf numFmtId="164" fontId="0" fillId="0" borderId="0" xfId="0" applyNumberFormat="1"/>
    <xf numFmtId="0" fontId="4" fillId="0" borderId="0" xfId="0" applyFont="1"/>
    <xf numFmtId="0" fontId="6" fillId="4" borderId="3" xfId="0" applyFont="1" applyFill="1" applyBorder="1" applyAlignment="1">
      <alignment horizontal="left"/>
    </xf>
    <xf numFmtId="0" fontId="8" fillId="4" borderId="8" xfId="0" applyFont="1" applyFill="1" applyBorder="1" applyAlignment="1">
      <alignment horizontal="left" indent="1"/>
    </xf>
    <xf numFmtId="165" fontId="5" fillId="3" borderId="10" xfId="0" applyNumberFormat="1" applyFont="1" applyFill="1" applyBorder="1" applyAlignment="1">
      <alignment horizontal="right"/>
    </xf>
    <xf numFmtId="165" fontId="5" fillId="3" borderId="11" xfId="0" applyNumberFormat="1" applyFont="1" applyFill="1" applyBorder="1" applyAlignment="1">
      <alignment horizontal="left"/>
    </xf>
    <xf numFmtId="165" fontId="5" fillId="3" borderId="12" xfId="0" applyNumberFormat="1" applyFont="1" applyFill="1" applyBorder="1" applyAlignment="1">
      <alignment horizontal="left"/>
    </xf>
    <xf numFmtId="165" fontId="5" fillId="3" borderId="13" xfId="0" applyNumberFormat="1" applyFont="1" applyFill="1" applyBorder="1" applyAlignment="1">
      <alignment horizontal="right"/>
    </xf>
    <xf numFmtId="165" fontId="5" fillId="3" borderId="15" xfId="0" applyNumberFormat="1" applyFont="1" applyFill="1" applyBorder="1" applyAlignment="1">
      <alignment horizontal="right"/>
    </xf>
    <xf numFmtId="165" fontId="5" fillId="3" borderId="16" xfId="0" applyNumberFormat="1" applyFont="1" applyFill="1" applyBorder="1" applyAlignment="1">
      <alignment horizontal="left"/>
    </xf>
    <xf numFmtId="165" fontId="5" fillId="3" borderId="17" xfId="0" applyNumberFormat="1" applyFont="1" applyFill="1" applyBorder="1" applyAlignment="1">
      <alignment horizontal="left"/>
    </xf>
    <xf numFmtId="165" fontId="5" fillId="3" borderId="18" xfId="0" applyNumberFormat="1" applyFont="1" applyFill="1" applyBorder="1" applyAlignment="1">
      <alignment horizontal="right"/>
    </xf>
    <xf numFmtId="0" fontId="8" fillId="4" borderId="14" xfId="0" applyFont="1" applyFill="1" applyBorder="1" applyAlignment="1">
      <alignment horizontal="left" indent="1"/>
    </xf>
    <xf numFmtId="0" fontId="8" fillId="4" borderId="19" xfId="0" applyFont="1" applyFill="1" applyBorder="1" applyAlignment="1">
      <alignment horizontal="left" indent="1"/>
    </xf>
    <xf numFmtId="165" fontId="5" fillId="3" borderId="20" xfId="0" applyNumberFormat="1" applyFont="1" applyFill="1" applyBorder="1" applyAlignment="1">
      <alignment horizontal="right"/>
    </xf>
    <xf numFmtId="165" fontId="5" fillId="3" borderId="21" xfId="0" applyNumberFormat="1" applyFont="1" applyFill="1" applyBorder="1" applyAlignment="1">
      <alignment horizontal="left"/>
    </xf>
    <xf numFmtId="165" fontId="5" fillId="3" borderId="22" xfId="0" applyNumberFormat="1" applyFont="1" applyFill="1" applyBorder="1" applyAlignment="1">
      <alignment horizontal="left"/>
    </xf>
    <xf numFmtId="165" fontId="5" fillId="3" borderId="23" xfId="0" applyNumberFormat="1" applyFont="1" applyFill="1" applyBorder="1" applyAlignment="1">
      <alignment horizontal="right"/>
    </xf>
    <xf numFmtId="165" fontId="4" fillId="0" borderId="0" xfId="0" applyNumberFormat="1" applyFont="1"/>
    <xf numFmtId="0" fontId="4" fillId="0" borderId="0" xfId="0" applyFont="1" applyAlignment="1">
      <alignment vertical="center"/>
    </xf>
    <xf numFmtId="0" fontId="4" fillId="5" borderId="0" xfId="0" applyFont="1" applyFill="1" applyAlignment="1">
      <alignment vertical="center"/>
    </xf>
    <xf numFmtId="164" fontId="4" fillId="5" borderId="0" xfId="0" applyNumberFormat="1" applyFont="1" applyFill="1" applyAlignment="1">
      <alignment vertical="center"/>
    </xf>
    <xf numFmtId="0" fontId="0" fillId="5" borderId="0" xfId="0" applyFill="1"/>
    <xf numFmtId="0" fontId="0" fillId="6" borderId="0" xfId="0" applyFill="1"/>
    <xf numFmtId="164" fontId="0" fillId="5" borderId="0" xfId="0" applyNumberFormat="1" applyFill="1"/>
    <xf numFmtId="0" fontId="11" fillId="0" borderId="0" xfId="1" applyFont="1"/>
    <xf numFmtId="0" fontId="11" fillId="0" borderId="0" xfId="0" applyFont="1"/>
    <xf numFmtId="0" fontId="1" fillId="5" borderId="0" xfId="0" applyFont="1" applyFill="1"/>
    <xf numFmtId="0" fontId="12" fillId="0" borderId="0" xfId="0" applyFont="1"/>
    <xf numFmtId="0" fontId="13" fillId="0" borderId="0" xfId="0" applyFont="1" applyAlignment="1">
      <alignment wrapText="1"/>
    </xf>
    <xf numFmtId="0" fontId="14" fillId="0" borderId="0" xfId="0" applyFont="1"/>
    <xf numFmtId="0" fontId="2" fillId="0" borderId="0" xfId="1"/>
    <xf numFmtId="0" fontId="15" fillId="0" borderId="0" xfId="0" applyFont="1"/>
    <xf numFmtId="3" fontId="15" fillId="0" borderId="0" xfId="0" applyNumberFormat="1" applyFont="1"/>
    <xf numFmtId="0" fontId="15" fillId="0" borderId="0" xfId="0" applyFont="1" applyAlignment="1">
      <alignment horizontal="left" indent="1"/>
    </xf>
    <xf numFmtId="0" fontId="16" fillId="0" borderId="0" xfId="0" applyFont="1" applyAlignment="1">
      <alignment horizontal="left" indent="2"/>
    </xf>
    <xf numFmtId="0" fontId="15" fillId="0" borderId="24" xfId="0" applyFont="1" applyBorder="1"/>
    <xf numFmtId="0" fontId="15" fillId="0" borderId="25" xfId="0" applyFont="1" applyBorder="1"/>
    <xf numFmtId="0" fontId="16" fillId="0" borderId="25" xfId="0" applyFont="1" applyBorder="1"/>
    <xf numFmtId="0" fontId="16" fillId="0" borderId="26" xfId="0" applyFont="1" applyBorder="1"/>
    <xf numFmtId="0" fontId="15" fillId="0" borderId="27" xfId="0" applyFont="1" applyBorder="1"/>
    <xf numFmtId="0" fontId="15" fillId="0" borderId="28" xfId="0" applyFont="1" applyBorder="1"/>
    <xf numFmtId="0" fontId="15" fillId="0" borderId="29" xfId="0" applyFont="1" applyBorder="1"/>
    <xf numFmtId="0" fontId="15" fillId="0" borderId="30" xfId="0" applyFont="1" applyBorder="1"/>
    <xf numFmtId="0" fontId="15" fillId="0" borderId="31" xfId="0" applyFont="1" applyBorder="1"/>
    <xf numFmtId="0" fontId="16" fillId="0" borderId="30" xfId="0" applyFont="1" applyBorder="1" applyAlignment="1">
      <alignment horizontal="left" indent="2"/>
    </xf>
    <xf numFmtId="0" fontId="3" fillId="3" borderId="0" xfId="0" applyFont="1" applyFill="1" applyAlignment="1">
      <alignment horizontal="left"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3" fillId="2" borderId="0" xfId="0" applyFont="1" applyFill="1" applyAlignment="1">
      <alignment horizontal="center" vertical="center"/>
    </xf>
    <xf numFmtId="0" fontId="5" fillId="3" borderId="0" xfId="0" applyFont="1" applyFill="1" applyAlignment="1">
      <alignment vertical="center" wrapText="1"/>
    </xf>
    <xf numFmtId="0" fontId="6" fillId="4" borderId="3" xfId="0" applyFont="1" applyFill="1" applyBorder="1" applyAlignment="1">
      <alignment horizontal="left"/>
    </xf>
    <xf numFmtId="0" fontId="6" fillId="4" borderId="4" xfId="0" applyFont="1" applyFill="1" applyBorder="1" applyAlignment="1">
      <alignment horizontal="left"/>
    </xf>
    <xf numFmtId="0" fontId="6" fillId="4" borderId="7" xfId="0" applyFont="1" applyFill="1" applyBorder="1" applyAlignment="1">
      <alignment horizontal="left"/>
    </xf>
    <xf numFmtId="0" fontId="10" fillId="3" borderId="2" xfId="0" applyFont="1" applyFill="1" applyBorder="1" applyAlignment="1">
      <alignment vertical="center" wrapText="1"/>
    </xf>
    <xf numFmtId="0" fontId="5" fillId="3" borderId="2" xfId="0" applyFont="1" applyFill="1" applyBorder="1" applyAlignment="1">
      <alignment vertical="center" wrapText="1"/>
    </xf>
    <xf numFmtId="0" fontId="8" fillId="4" borderId="8" xfId="0" applyFont="1" applyFill="1" applyBorder="1" applyAlignment="1">
      <alignment horizontal="center" vertical="center" wrapText="1"/>
    </xf>
    <xf numFmtId="0" fontId="0" fillId="0" borderId="8" xfId="0" applyBorder="1" applyAlignment="1">
      <alignment horizontal="center" vertical="center" wrapText="1"/>
    </xf>
    <xf numFmtId="0" fontId="8" fillId="4" borderId="1" xfId="0" applyFont="1" applyFill="1" applyBorder="1" applyAlignment="1">
      <alignment horizontal="center" vertical="center" wrapText="1"/>
    </xf>
    <xf numFmtId="0" fontId="8" fillId="4" borderId="9" xfId="0" applyFont="1" applyFill="1" applyBorder="1" applyAlignment="1">
      <alignment horizontal="center" vertical="center" wrapText="1"/>
    </xf>
    <xf numFmtId="0" fontId="0" fillId="4" borderId="4" xfId="0" applyFill="1" applyBorder="1" applyAlignment="1">
      <alignment horizontal="left"/>
    </xf>
    <xf numFmtId="0" fontId="0" fillId="4" borderId="7" xfId="0" applyFill="1" applyBorder="1" applyAlignment="1">
      <alignment horizontal="left"/>
    </xf>
    <xf numFmtId="2" fontId="0" fillId="0" borderId="0" xfId="0" applyNumberFormat="1"/>
    <xf numFmtId="0" fontId="0" fillId="7" borderId="0" xfId="0" applyFill="1"/>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752475</xdr:colOff>
      <xdr:row>37</xdr:row>
      <xdr:rowOff>127000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10287000" cy="7175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150.statcan.gc.ca/t1/tbl1/en/tv.action?pid=4610003001" TargetMode="External"/><Relationship Id="rId1" Type="http://schemas.openxmlformats.org/officeDocument/2006/relationships/hyperlink" Target="http://oee.nrcan.gc.ca/corporate/statistics/neud/dpa/data_e/cibeus/tables/cibeus_1_6_2.cfm?attr=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2"/>
  <sheetViews>
    <sheetView workbookViewId="0">
      <selection activeCell="B29" sqref="B29"/>
    </sheetView>
  </sheetViews>
  <sheetFormatPr defaultColWidth="8.85546875" defaultRowHeight="15"/>
  <cols>
    <col min="1" max="1" width="11.7109375" customWidth="1"/>
    <col min="2" max="2" width="67.140625" customWidth="1"/>
    <col min="3" max="3" width="68.42578125" customWidth="1"/>
  </cols>
  <sheetData>
    <row r="1" spans="1:2">
      <c r="A1" s="1" t="s">
        <v>0</v>
      </c>
    </row>
    <row r="3" spans="1:2">
      <c r="A3" s="1" t="s">
        <v>1</v>
      </c>
      <c r="B3" s="2" t="s">
        <v>2</v>
      </c>
    </row>
    <row r="4" spans="1:2">
      <c r="B4" t="s">
        <v>3</v>
      </c>
    </row>
    <row r="5" spans="1:2">
      <c r="B5" t="s">
        <v>4</v>
      </c>
    </row>
    <row r="6" spans="1:2">
      <c r="B6" t="s">
        <v>5</v>
      </c>
    </row>
    <row r="7" spans="1:2">
      <c r="B7" s="30" t="s">
        <v>6</v>
      </c>
    </row>
    <row r="8" spans="1:2">
      <c r="B8" t="s">
        <v>7</v>
      </c>
    </row>
    <row r="10" spans="1:2">
      <c r="B10" t="s">
        <v>8</v>
      </c>
    </row>
    <row r="11" spans="1:2">
      <c r="B11" s="29" t="s">
        <v>9</v>
      </c>
    </row>
    <row r="12" spans="1:2">
      <c r="B12" t="s">
        <v>10</v>
      </c>
    </row>
    <row r="13" spans="1:2">
      <c r="B13" t="s">
        <v>11</v>
      </c>
    </row>
    <row r="15" spans="1:2">
      <c r="B15" s="2" t="s">
        <v>12</v>
      </c>
    </row>
    <row r="16" spans="1:2">
      <c r="B16" t="s">
        <v>3</v>
      </c>
    </row>
    <row r="17" spans="1:3">
      <c r="B17" t="s">
        <v>13</v>
      </c>
    </row>
    <row r="18" spans="1:3">
      <c r="B18" t="s">
        <v>14</v>
      </c>
    </row>
    <row r="19" spans="1:3">
      <c r="B19" s="35" t="s">
        <v>15</v>
      </c>
      <c r="C19" s="32"/>
    </row>
    <row r="20" spans="1:3">
      <c r="B20" t="s">
        <v>16</v>
      </c>
    </row>
    <row r="22" spans="1:3">
      <c r="B22" s="2" t="s">
        <v>17</v>
      </c>
    </row>
    <row r="23" spans="1:3">
      <c r="B23" t="s">
        <v>18</v>
      </c>
    </row>
    <row r="24" spans="1:3">
      <c r="B24" t="s">
        <v>8</v>
      </c>
    </row>
    <row r="25" spans="1:3">
      <c r="B25" s="71">
        <v>2022</v>
      </c>
    </row>
    <row r="26" spans="1:3">
      <c r="B26" s="35" t="s">
        <v>19</v>
      </c>
    </row>
    <row r="27" spans="1:3">
      <c r="B27" t="s">
        <v>20</v>
      </c>
    </row>
    <row r="32" spans="1:3">
      <c r="A32" s="1" t="s">
        <v>21</v>
      </c>
    </row>
    <row r="33" spans="1:1">
      <c r="A33" t="s">
        <v>22</v>
      </c>
    </row>
    <row r="35" spans="1:1">
      <c r="A35" t="s">
        <v>23</v>
      </c>
    </row>
    <row r="36" spans="1:1">
      <c r="A36" t="s">
        <v>24</v>
      </c>
    </row>
    <row r="38" spans="1:1">
      <c r="A38" t="s">
        <v>25</v>
      </c>
    </row>
    <row r="39" spans="1:1">
      <c r="A39" t="s">
        <v>26</v>
      </c>
    </row>
    <row r="41" spans="1:1">
      <c r="A41" t="s">
        <v>27</v>
      </c>
    </row>
    <row r="42" spans="1:1">
      <c r="A42" t="s">
        <v>28</v>
      </c>
    </row>
  </sheetData>
  <hyperlinks>
    <hyperlink ref="B19" r:id="rId1" xr:uid="{61BDF56E-F483-4019-B7CD-74F0A755700D}"/>
    <hyperlink ref="B26" r:id="rId2" xr:uid="{9933C3FD-62E7-4D78-AC22-09FE83869442}"/>
  </hyperlinks>
  <pageMargins left="0.7" right="0.7" top="0.75" bottom="0.75" header="0.3" footer="0.3"/>
  <pageSetup orientation="portrait" horizontalDpi="1200" verticalDpi="12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6:N61"/>
  <sheetViews>
    <sheetView topLeftCell="A49" workbookViewId="0">
      <selection activeCell="B2" sqref="B2"/>
    </sheetView>
  </sheetViews>
  <sheetFormatPr defaultColWidth="11.42578125" defaultRowHeight="15"/>
  <cols>
    <col min="1" max="1" width="28.7109375" customWidth="1"/>
    <col min="15" max="16" width="11.140625" bestFit="1" customWidth="1"/>
  </cols>
  <sheetData>
    <row r="6" spans="13:14">
      <c r="M6">
        <v>2574921860</v>
      </c>
      <c r="N6" s="1" t="s">
        <v>29</v>
      </c>
    </row>
    <row r="19" spans="13:14">
      <c r="M19">
        <v>2253649884</v>
      </c>
      <c r="N19" s="1" t="s">
        <v>30</v>
      </c>
    </row>
    <row r="20" spans="13:14">
      <c r="M20">
        <v>321271976</v>
      </c>
      <c r="N20" s="1" t="s">
        <v>31</v>
      </c>
    </row>
    <row r="40" spans="1:2">
      <c r="A40" s="1" t="s">
        <v>32</v>
      </c>
      <c r="B40" s="1" t="s">
        <v>33</v>
      </c>
    </row>
    <row r="41" spans="1:2">
      <c r="A41" t="s">
        <v>34</v>
      </c>
      <c r="B41">
        <f>M19/M6</f>
        <v>0.87523039786535506</v>
      </c>
    </row>
    <row r="42" spans="1:2">
      <c r="A42" t="s">
        <v>35</v>
      </c>
      <c r="B42">
        <f>M20/M6</f>
        <v>0.12476960213464497</v>
      </c>
    </row>
    <row r="44" spans="1:2">
      <c r="A44" s="1" t="s">
        <v>36</v>
      </c>
    </row>
    <row r="45" spans="1:2">
      <c r="A45">
        <v>0.04</v>
      </c>
    </row>
    <row r="47" spans="1:2">
      <c r="A47" s="1" t="s">
        <v>32</v>
      </c>
      <c r="B47" s="1" t="s">
        <v>33</v>
      </c>
    </row>
    <row r="48" spans="1:2">
      <c r="A48" t="s">
        <v>37</v>
      </c>
      <c r="B48">
        <f>0.04*B42</f>
        <v>4.990784085385799E-3</v>
      </c>
    </row>
    <row r="49" spans="1:5">
      <c r="A49" t="s">
        <v>38</v>
      </c>
      <c r="B49">
        <f>0.96*B42</f>
        <v>0.11977881804925916</v>
      </c>
    </row>
    <row r="52" spans="1:5">
      <c r="A52" s="1" t="s">
        <v>39</v>
      </c>
    </row>
    <row r="53" spans="1:5">
      <c r="A53" t="s">
        <v>40</v>
      </c>
    </row>
    <row r="54" spans="1:5">
      <c r="A54" t="s">
        <v>41</v>
      </c>
    </row>
    <row r="55" spans="1:5">
      <c r="A55" t="s">
        <v>42</v>
      </c>
      <c r="E55" s="27">
        <v>0.75</v>
      </c>
    </row>
    <row r="56" spans="1:5">
      <c r="A56" t="s">
        <v>43</v>
      </c>
      <c r="E56" s="27">
        <v>0.25</v>
      </c>
    </row>
    <row r="58" spans="1:5">
      <c r="A58" s="31" t="s">
        <v>32</v>
      </c>
      <c r="B58" s="31" t="s">
        <v>44</v>
      </c>
    </row>
    <row r="59" spans="1:5">
      <c r="A59" s="26" t="s">
        <v>45</v>
      </c>
      <c r="B59" s="28">
        <f>B48</f>
        <v>4.990784085385799E-3</v>
      </c>
    </row>
    <row r="60" spans="1:5">
      <c r="A60" s="26" t="s">
        <v>46</v>
      </c>
      <c r="B60" s="28">
        <f>B49*E56</f>
        <v>2.994470451231479E-2</v>
      </c>
    </row>
    <row r="61" spans="1:5">
      <c r="A61" s="26" t="s">
        <v>47</v>
      </c>
      <c r="B61" s="28">
        <f>B41+B49*E55</f>
        <v>0.96506451140229943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0D6-A52B-4E9B-9689-6E19B22F6E20}">
  <dimension ref="A1:K109"/>
  <sheetViews>
    <sheetView topLeftCell="A62" workbookViewId="0">
      <selection activeCell="F71" sqref="F71"/>
    </sheetView>
  </sheetViews>
  <sheetFormatPr defaultRowHeight="15"/>
  <cols>
    <col min="2" max="2" width="17.7109375" customWidth="1"/>
    <col min="3" max="3" width="15.5703125" customWidth="1"/>
    <col min="4" max="4" width="15.140625" customWidth="1"/>
  </cols>
  <sheetData>
    <row r="1" spans="1:11" ht="15.75">
      <c r="A1" s="36" t="s">
        <v>48</v>
      </c>
      <c r="B1" s="36"/>
      <c r="C1" s="36"/>
      <c r="D1" s="36"/>
      <c r="E1" s="36"/>
      <c r="F1" s="36"/>
      <c r="G1" s="36"/>
      <c r="H1" s="36"/>
      <c r="I1" s="36"/>
      <c r="J1" s="36"/>
      <c r="K1" s="36"/>
    </row>
    <row r="2" spans="1:11" ht="15.75">
      <c r="A2" s="36" t="s">
        <v>49</v>
      </c>
      <c r="B2" s="36"/>
      <c r="C2" s="36"/>
      <c r="D2" s="36"/>
      <c r="E2" s="36"/>
      <c r="F2" s="36"/>
      <c r="G2" s="36"/>
      <c r="H2" s="36"/>
      <c r="I2" s="36"/>
      <c r="J2" s="36"/>
      <c r="K2" s="36"/>
    </row>
    <row r="3" spans="1:11" ht="15.75">
      <c r="A3" s="36" t="s">
        <v>20</v>
      </c>
      <c r="B3" s="36"/>
      <c r="C3" s="36"/>
      <c r="D3" s="36"/>
      <c r="E3" s="36"/>
      <c r="F3" s="36"/>
      <c r="G3" s="36"/>
      <c r="H3" s="36"/>
      <c r="I3" s="36"/>
      <c r="J3" s="36"/>
      <c r="K3" s="36"/>
    </row>
    <row r="4" spans="1:11" ht="15.75">
      <c r="A4" s="36" t="s">
        <v>50</v>
      </c>
      <c r="B4" s="36"/>
      <c r="C4" s="36"/>
      <c r="D4" s="36"/>
      <c r="E4" s="36"/>
      <c r="F4" s="36"/>
      <c r="G4" s="36"/>
      <c r="H4" s="36"/>
      <c r="I4" s="36"/>
      <c r="J4" s="36"/>
      <c r="K4" s="36"/>
    </row>
    <row r="5" spans="1:11" ht="15.75">
      <c r="A5" s="36" t="s">
        <v>51</v>
      </c>
      <c r="B5" s="36"/>
      <c r="C5" s="36"/>
      <c r="D5" s="36"/>
      <c r="E5" s="36"/>
      <c r="F5" s="36"/>
      <c r="G5" s="36"/>
      <c r="H5" s="36"/>
      <c r="I5" s="36"/>
      <c r="J5" s="36"/>
      <c r="K5" s="36"/>
    </row>
    <row r="6" spans="1:11" ht="15.75">
      <c r="A6" s="36"/>
      <c r="B6" s="36"/>
      <c r="C6" s="36"/>
      <c r="D6" s="36"/>
      <c r="E6" s="36"/>
      <c r="F6" s="36"/>
      <c r="G6" s="36"/>
      <c r="H6" s="36"/>
      <c r="I6" s="36"/>
      <c r="J6" s="36"/>
      <c r="K6" s="36"/>
    </row>
    <row r="7" spans="1:11" ht="15.75">
      <c r="A7" s="36"/>
      <c r="B7" s="36"/>
      <c r="C7" s="36"/>
      <c r="D7" s="36"/>
      <c r="E7" s="36"/>
      <c r="F7" s="36"/>
      <c r="G7" s="36"/>
      <c r="H7" s="36"/>
      <c r="I7" s="36"/>
      <c r="J7" s="36"/>
      <c r="K7" s="36"/>
    </row>
    <row r="8" spans="1:11" ht="15.75">
      <c r="A8" s="36"/>
      <c r="B8" s="36"/>
      <c r="C8" s="36"/>
      <c r="D8" s="36"/>
      <c r="E8" s="36"/>
      <c r="F8" s="36"/>
      <c r="G8" s="36"/>
      <c r="H8" s="36"/>
      <c r="I8" s="36"/>
      <c r="J8" s="36"/>
      <c r="K8" s="36"/>
    </row>
    <row r="9" spans="1:11" ht="15.75">
      <c r="A9" s="36"/>
      <c r="B9" s="36"/>
      <c r="C9" s="36" t="s">
        <v>52</v>
      </c>
      <c r="D9" s="36" t="s">
        <v>53</v>
      </c>
      <c r="E9" s="36"/>
      <c r="F9" s="36" t="s">
        <v>54</v>
      </c>
      <c r="G9" s="36"/>
      <c r="H9" s="36" t="s">
        <v>55</v>
      </c>
      <c r="I9" s="36"/>
      <c r="J9" s="36" t="s">
        <v>56</v>
      </c>
      <c r="K9" s="36"/>
    </row>
    <row r="10" spans="1:11" ht="15.75">
      <c r="A10" s="36" t="s">
        <v>57</v>
      </c>
      <c r="B10" s="36" t="s">
        <v>58</v>
      </c>
      <c r="C10" s="36" t="s">
        <v>59</v>
      </c>
      <c r="D10" s="36">
        <v>2019</v>
      </c>
      <c r="E10" s="36">
        <v>2020</v>
      </c>
      <c r="F10" s="36">
        <v>2019</v>
      </c>
      <c r="G10" s="36">
        <v>2020</v>
      </c>
      <c r="H10" s="36">
        <v>2019</v>
      </c>
      <c r="I10" s="36">
        <v>2020</v>
      </c>
      <c r="J10" s="36">
        <v>2019</v>
      </c>
      <c r="K10" s="36">
        <v>2020</v>
      </c>
    </row>
    <row r="11" spans="1:11" ht="15.75">
      <c r="A11" s="36"/>
      <c r="B11" s="36"/>
      <c r="C11" s="36"/>
      <c r="D11" s="36" t="s">
        <v>60</v>
      </c>
      <c r="E11" s="36"/>
      <c r="F11" s="36" t="s">
        <v>61</v>
      </c>
      <c r="G11" s="36"/>
      <c r="H11" s="36" t="s">
        <v>60</v>
      </c>
      <c r="I11" s="36"/>
      <c r="J11" s="36" t="s">
        <v>61</v>
      </c>
      <c r="K11" s="36"/>
    </row>
    <row r="12" spans="1:11" ht="15.75">
      <c r="A12" s="36" t="s">
        <v>62</v>
      </c>
      <c r="B12" s="36" t="s">
        <v>63</v>
      </c>
      <c r="C12" s="36" t="s">
        <v>64</v>
      </c>
      <c r="D12" s="37">
        <v>487460</v>
      </c>
      <c r="E12" s="37">
        <v>492345</v>
      </c>
      <c r="F12" s="37">
        <v>182000</v>
      </c>
      <c r="G12" s="37">
        <v>184000</v>
      </c>
      <c r="H12" s="36" t="s">
        <v>65</v>
      </c>
      <c r="I12" s="36" t="s">
        <v>65</v>
      </c>
      <c r="J12" s="36" t="s">
        <v>65</v>
      </c>
      <c r="K12" s="36" t="s">
        <v>65</v>
      </c>
    </row>
    <row r="13" spans="1:11" ht="15.75">
      <c r="A13" s="36"/>
      <c r="B13" s="36"/>
      <c r="C13" s="36" t="s">
        <v>66</v>
      </c>
      <c r="D13" s="37">
        <v>455480</v>
      </c>
      <c r="E13" s="37">
        <v>464495</v>
      </c>
      <c r="F13" s="37">
        <v>185000</v>
      </c>
      <c r="G13" s="37">
        <v>187000</v>
      </c>
      <c r="H13" s="37">
        <v>24790</v>
      </c>
      <c r="I13" s="36" t="s">
        <v>67</v>
      </c>
      <c r="J13" s="37">
        <v>175000</v>
      </c>
      <c r="K13" s="36" t="s">
        <v>68</v>
      </c>
    </row>
    <row r="14" spans="1:11" ht="15.75">
      <c r="A14" s="36"/>
      <c r="B14" s="36"/>
      <c r="C14" s="36" t="s">
        <v>69</v>
      </c>
      <c r="D14" s="37">
        <v>31980</v>
      </c>
      <c r="E14" s="37">
        <v>27850</v>
      </c>
      <c r="F14" s="37">
        <v>113000</v>
      </c>
      <c r="G14" s="37">
        <v>115000</v>
      </c>
      <c r="H14" s="36" t="s">
        <v>65</v>
      </c>
      <c r="I14" s="36" t="s">
        <v>65</v>
      </c>
      <c r="J14" s="36" t="s">
        <v>65</v>
      </c>
      <c r="K14" s="36" t="s">
        <v>65</v>
      </c>
    </row>
    <row r="15" spans="1:11" ht="15.75">
      <c r="A15" s="36"/>
      <c r="B15" s="36" t="s">
        <v>70</v>
      </c>
      <c r="C15" s="36" t="s">
        <v>64</v>
      </c>
      <c r="D15" s="37">
        <v>478500</v>
      </c>
      <c r="E15" s="37">
        <v>483160</v>
      </c>
      <c r="F15" s="37">
        <v>182000</v>
      </c>
      <c r="G15" s="37">
        <v>184000</v>
      </c>
      <c r="H15" s="36" t="s">
        <v>65</v>
      </c>
      <c r="I15" s="36" t="s">
        <v>65</v>
      </c>
      <c r="J15" s="36" t="s">
        <v>65</v>
      </c>
      <c r="K15" s="36" t="s">
        <v>65</v>
      </c>
    </row>
    <row r="16" spans="1:11" ht="15.75">
      <c r="A16" s="36"/>
      <c r="B16" s="36"/>
      <c r="C16" s="36" t="s">
        <v>66</v>
      </c>
      <c r="D16" s="37">
        <v>446750</v>
      </c>
      <c r="E16" s="37">
        <v>455530</v>
      </c>
      <c r="F16" s="37">
        <v>186000</v>
      </c>
      <c r="G16" s="37">
        <v>187000</v>
      </c>
      <c r="H16" s="37">
        <v>22970</v>
      </c>
      <c r="I16" s="36" t="s">
        <v>71</v>
      </c>
      <c r="J16" s="37">
        <v>177000</v>
      </c>
      <c r="K16" s="36" t="s">
        <v>72</v>
      </c>
    </row>
    <row r="17" spans="1:11" ht="15.75">
      <c r="A17" s="36"/>
      <c r="B17" s="36"/>
      <c r="C17" s="36" t="s">
        <v>69</v>
      </c>
      <c r="D17" s="37">
        <v>31750</v>
      </c>
      <c r="E17" s="37">
        <v>27630</v>
      </c>
      <c r="F17" s="37">
        <v>113000</v>
      </c>
      <c r="G17" s="37">
        <v>114000</v>
      </c>
      <c r="H17" s="36" t="s">
        <v>65</v>
      </c>
      <c r="I17" s="36" t="s">
        <v>65</v>
      </c>
      <c r="J17" s="36" t="s">
        <v>65</v>
      </c>
      <c r="K17" s="36" t="s">
        <v>65</v>
      </c>
    </row>
    <row r="18" spans="1:11" ht="15.75">
      <c r="A18" s="36"/>
      <c r="B18" s="36" t="s">
        <v>73</v>
      </c>
      <c r="C18" s="36" t="s">
        <v>64</v>
      </c>
      <c r="D18" s="37">
        <v>8960</v>
      </c>
      <c r="E18" s="37">
        <v>9185</v>
      </c>
      <c r="F18" s="37">
        <v>171000</v>
      </c>
      <c r="G18" s="37">
        <v>179000</v>
      </c>
      <c r="H18" s="36" t="s">
        <v>65</v>
      </c>
      <c r="I18" s="36" t="s">
        <v>65</v>
      </c>
      <c r="J18" s="36" t="s">
        <v>65</v>
      </c>
      <c r="K18" s="36" t="s">
        <v>65</v>
      </c>
    </row>
    <row r="19" spans="1:11" ht="15.75">
      <c r="A19" s="36"/>
      <c r="B19" s="36"/>
      <c r="C19" s="36" t="s">
        <v>66</v>
      </c>
      <c r="D19" s="37">
        <v>8730</v>
      </c>
      <c r="E19" s="37">
        <v>8965</v>
      </c>
      <c r="F19" s="37">
        <v>172000</v>
      </c>
      <c r="G19" s="37">
        <v>180000</v>
      </c>
      <c r="H19" s="37">
        <v>1820</v>
      </c>
      <c r="I19" s="36" t="s">
        <v>74</v>
      </c>
      <c r="J19" s="37">
        <v>104000</v>
      </c>
      <c r="K19" s="36" t="s">
        <v>75</v>
      </c>
    </row>
    <row r="20" spans="1:11" ht="15.75">
      <c r="A20" s="36"/>
      <c r="B20" s="36"/>
      <c r="C20" s="36" t="s">
        <v>69</v>
      </c>
      <c r="D20" s="36">
        <v>230</v>
      </c>
      <c r="E20" s="36">
        <v>220</v>
      </c>
      <c r="F20" s="37">
        <v>121000</v>
      </c>
      <c r="G20" s="37">
        <v>144000</v>
      </c>
      <c r="H20" s="36" t="s">
        <v>65</v>
      </c>
      <c r="I20" s="36" t="s">
        <v>65</v>
      </c>
      <c r="J20" s="36" t="s">
        <v>65</v>
      </c>
      <c r="K20" s="36" t="s">
        <v>65</v>
      </c>
    </row>
    <row r="21" spans="1:11" ht="15.75">
      <c r="A21" s="36" t="s">
        <v>76</v>
      </c>
      <c r="B21" s="36" t="s">
        <v>63</v>
      </c>
      <c r="C21" s="36" t="s">
        <v>64</v>
      </c>
      <c r="D21" s="37">
        <v>422430</v>
      </c>
      <c r="E21" s="37">
        <v>413135</v>
      </c>
      <c r="F21" s="37">
        <v>137000</v>
      </c>
      <c r="G21" s="37">
        <v>141000</v>
      </c>
      <c r="H21" s="36" t="s">
        <v>65</v>
      </c>
      <c r="I21" s="36" t="s">
        <v>65</v>
      </c>
      <c r="J21" s="36" t="s">
        <v>65</v>
      </c>
      <c r="K21" s="36" t="s">
        <v>65</v>
      </c>
    </row>
    <row r="22" spans="1:11" ht="15.75">
      <c r="A22" s="36"/>
      <c r="B22" s="36"/>
      <c r="C22" s="36" t="s">
        <v>66</v>
      </c>
      <c r="D22" s="37">
        <v>399180</v>
      </c>
      <c r="E22" s="37">
        <v>390390</v>
      </c>
      <c r="F22" s="37">
        <v>140000</v>
      </c>
      <c r="G22" s="37">
        <v>144000</v>
      </c>
      <c r="H22" s="37">
        <v>19230</v>
      </c>
      <c r="I22" s="36" t="s">
        <v>77</v>
      </c>
      <c r="J22" s="37">
        <v>140000</v>
      </c>
      <c r="K22" s="36" t="s">
        <v>78</v>
      </c>
    </row>
    <row r="23" spans="1:11" ht="15.75">
      <c r="A23" s="36"/>
      <c r="B23" s="36"/>
      <c r="C23" s="36" t="s">
        <v>69</v>
      </c>
      <c r="D23" s="37">
        <v>23250</v>
      </c>
      <c r="E23" s="37">
        <v>22745</v>
      </c>
      <c r="F23" s="37">
        <v>62800</v>
      </c>
      <c r="G23" s="37">
        <v>62700</v>
      </c>
      <c r="H23" s="36" t="s">
        <v>65</v>
      </c>
      <c r="I23" s="36" t="s">
        <v>65</v>
      </c>
      <c r="J23" s="36" t="s">
        <v>65</v>
      </c>
      <c r="K23" s="36" t="s">
        <v>65</v>
      </c>
    </row>
    <row r="24" spans="1:11" ht="15.75">
      <c r="A24" s="36"/>
      <c r="B24" s="36" t="s">
        <v>70</v>
      </c>
      <c r="C24" s="36" t="s">
        <v>64</v>
      </c>
      <c r="D24" s="37">
        <v>414415</v>
      </c>
      <c r="E24" s="37">
        <v>404410</v>
      </c>
      <c r="F24" s="37">
        <v>137000</v>
      </c>
      <c r="G24" s="37">
        <v>141000</v>
      </c>
      <c r="H24" s="36" t="s">
        <v>65</v>
      </c>
      <c r="I24" s="36" t="s">
        <v>65</v>
      </c>
      <c r="J24" s="36" t="s">
        <v>65</v>
      </c>
      <c r="K24" s="36" t="s">
        <v>65</v>
      </c>
    </row>
    <row r="25" spans="1:11" ht="15.75">
      <c r="A25" s="36"/>
      <c r="B25" s="36"/>
      <c r="C25" s="36" t="s">
        <v>66</v>
      </c>
      <c r="D25" s="37">
        <v>391265</v>
      </c>
      <c r="E25" s="37">
        <v>381770</v>
      </c>
      <c r="F25" s="37">
        <v>141000</v>
      </c>
      <c r="G25" s="37">
        <v>145000</v>
      </c>
      <c r="H25" s="37">
        <v>18315</v>
      </c>
      <c r="I25" s="36" t="s">
        <v>79</v>
      </c>
      <c r="J25" s="37">
        <v>143000</v>
      </c>
      <c r="K25" s="36" t="s">
        <v>80</v>
      </c>
    </row>
    <row r="26" spans="1:11" ht="15.75">
      <c r="A26" s="36"/>
      <c r="B26" s="36"/>
      <c r="C26" s="36" t="s">
        <v>69</v>
      </c>
      <c r="D26" s="37">
        <v>23150</v>
      </c>
      <c r="E26" s="37">
        <v>22640</v>
      </c>
      <c r="F26" s="37">
        <v>62800</v>
      </c>
      <c r="G26" s="37">
        <v>62700</v>
      </c>
      <c r="H26" s="36" t="s">
        <v>65</v>
      </c>
      <c r="I26" s="36" t="s">
        <v>65</v>
      </c>
      <c r="J26" s="36" t="s">
        <v>65</v>
      </c>
      <c r="K26" s="36" t="s">
        <v>65</v>
      </c>
    </row>
    <row r="27" spans="1:11" ht="15.75">
      <c r="A27" s="36"/>
      <c r="B27" s="36" t="s">
        <v>73</v>
      </c>
      <c r="C27" s="36" t="s">
        <v>64</v>
      </c>
      <c r="D27" s="37">
        <v>8015</v>
      </c>
      <c r="E27" s="37">
        <v>8725</v>
      </c>
      <c r="F27" s="37">
        <v>84900</v>
      </c>
      <c r="G27" s="37">
        <v>83400</v>
      </c>
      <c r="H27" s="36" t="s">
        <v>65</v>
      </c>
      <c r="I27" s="36" t="s">
        <v>65</v>
      </c>
      <c r="J27" s="36" t="s">
        <v>65</v>
      </c>
      <c r="K27" s="36" t="s">
        <v>65</v>
      </c>
    </row>
    <row r="28" spans="1:11" ht="15.75">
      <c r="A28" s="36"/>
      <c r="B28" s="36"/>
      <c r="C28" s="36" t="s">
        <v>66</v>
      </c>
      <c r="D28" s="37">
        <v>7915</v>
      </c>
      <c r="E28" s="37">
        <v>8620</v>
      </c>
      <c r="F28" s="37">
        <v>85800</v>
      </c>
      <c r="G28" s="37">
        <v>83900</v>
      </c>
      <c r="H28" s="36">
        <v>915</v>
      </c>
      <c r="I28" s="36" t="s">
        <v>81</v>
      </c>
      <c r="J28" s="37">
        <v>71200</v>
      </c>
      <c r="K28" s="36" t="s">
        <v>82</v>
      </c>
    </row>
    <row r="29" spans="1:11" ht="15.75">
      <c r="A29" s="36"/>
      <c r="B29" s="36"/>
      <c r="C29" s="36" t="s">
        <v>69</v>
      </c>
      <c r="D29" s="36">
        <v>100</v>
      </c>
      <c r="E29" s="36">
        <v>105</v>
      </c>
      <c r="F29" s="37">
        <v>56300</v>
      </c>
      <c r="G29" s="37">
        <v>52600</v>
      </c>
      <c r="H29" s="36" t="s">
        <v>65</v>
      </c>
      <c r="I29" s="36" t="s">
        <v>65</v>
      </c>
      <c r="J29" s="36" t="s">
        <v>65</v>
      </c>
      <c r="K29" s="36" t="s">
        <v>65</v>
      </c>
    </row>
    <row r="30" spans="1:11" ht="15.75">
      <c r="A30" s="36" t="s">
        <v>83</v>
      </c>
      <c r="B30" s="36" t="s">
        <v>63</v>
      </c>
      <c r="C30" s="36" t="s">
        <v>64</v>
      </c>
      <c r="D30" s="37">
        <v>6100685</v>
      </c>
      <c r="E30" s="37">
        <v>6147630</v>
      </c>
      <c r="F30" s="37">
        <v>415000</v>
      </c>
      <c r="G30" s="37">
        <v>414000</v>
      </c>
      <c r="H30" s="36" t="s">
        <v>65</v>
      </c>
      <c r="I30" s="36" t="s">
        <v>65</v>
      </c>
      <c r="J30" s="36" t="s">
        <v>65</v>
      </c>
      <c r="K30" s="36" t="s">
        <v>65</v>
      </c>
    </row>
    <row r="31" spans="1:11" ht="15.75">
      <c r="A31" s="36"/>
      <c r="B31" s="36"/>
      <c r="C31" s="36" t="s">
        <v>66</v>
      </c>
      <c r="D31" s="37">
        <v>5913360</v>
      </c>
      <c r="E31" s="37">
        <v>5960305</v>
      </c>
      <c r="F31" s="37">
        <v>417000</v>
      </c>
      <c r="G31" s="37">
        <v>416000</v>
      </c>
      <c r="H31" s="36" t="s">
        <v>65</v>
      </c>
      <c r="I31" s="36" t="s">
        <v>65</v>
      </c>
      <c r="J31" s="36" t="s">
        <v>65</v>
      </c>
      <c r="K31" s="36" t="s">
        <v>65</v>
      </c>
    </row>
    <row r="32" spans="1:11" ht="15.75">
      <c r="A32" s="36"/>
      <c r="B32" s="36"/>
      <c r="C32" s="36" t="s">
        <v>69</v>
      </c>
      <c r="D32" s="37">
        <v>187325</v>
      </c>
      <c r="E32" s="37">
        <v>187325</v>
      </c>
      <c r="F32" s="37">
        <v>346000</v>
      </c>
      <c r="G32" s="37">
        <v>349000</v>
      </c>
      <c r="H32" s="36" t="s">
        <v>65</v>
      </c>
      <c r="I32" s="36" t="s">
        <v>65</v>
      </c>
      <c r="J32" s="36" t="s">
        <v>65</v>
      </c>
      <c r="K32" s="36" t="s">
        <v>65</v>
      </c>
    </row>
    <row r="33" spans="1:11" ht="15.75">
      <c r="A33" s="36"/>
      <c r="B33" s="36" t="s">
        <v>70</v>
      </c>
      <c r="C33" s="36" t="s">
        <v>64</v>
      </c>
      <c r="D33" s="37">
        <v>6007510</v>
      </c>
      <c r="E33" s="37">
        <v>6052285</v>
      </c>
      <c r="F33" s="37">
        <v>415000</v>
      </c>
      <c r="G33" s="37">
        <v>414000</v>
      </c>
      <c r="H33" s="36" t="s">
        <v>65</v>
      </c>
      <c r="I33" s="36" t="s">
        <v>65</v>
      </c>
      <c r="J33" s="36" t="s">
        <v>65</v>
      </c>
      <c r="K33" s="36" t="s">
        <v>65</v>
      </c>
    </row>
    <row r="34" spans="1:11" ht="15.75">
      <c r="A34" s="36"/>
      <c r="B34" s="36"/>
      <c r="C34" s="36" t="s">
        <v>66</v>
      </c>
      <c r="D34" s="37">
        <v>5821040</v>
      </c>
      <c r="E34" s="37">
        <v>5865795</v>
      </c>
      <c r="F34" s="37">
        <v>418000</v>
      </c>
      <c r="G34" s="37">
        <v>416000</v>
      </c>
      <c r="H34" s="36" t="s">
        <v>65</v>
      </c>
      <c r="I34" s="36" t="s">
        <v>65</v>
      </c>
      <c r="J34" s="36" t="s">
        <v>65</v>
      </c>
      <c r="K34" s="36" t="s">
        <v>65</v>
      </c>
    </row>
    <row r="35" spans="1:11" ht="15.75">
      <c r="A35" s="36"/>
      <c r="B35" s="36"/>
      <c r="C35" s="36" t="s">
        <v>69</v>
      </c>
      <c r="D35" s="37">
        <v>186470</v>
      </c>
      <c r="E35" s="37">
        <v>186490</v>
      </c>
      <c r="F35" s="37">
        <v>345000</v>
      </c>
      <c r="G35" s="37">
        <v>349000</v>
      </c>
      <c r="H35" s="36" t="s">
        <v>65</v>
      </c>
      <c r="I35" s="36" t="s">
        <v>65</v>
      </c>
      <c r="J35" s="36" t="s">
        <v>65</v>
      </c>
      <c r="K35" s="36" t="s">
        <v>65</v>
      </c>
    </row>
    <row r="36" spans="1:11" ht="15.75">
      <c r="A36" s="36"/>
      <c r="B36" s="36" t="s">
        <v>73</v>
      </c>
      <c r="C36" s="36" t="s">
        <v>64</v>
      </c>
      <c r="D36" s="37">
        <v>93175</v>
      </c>
      <c r="E36" s="37">
        <v>95345</v>
      </c>
      <c r="F36" s="37">
        <v>386000</v>
      </c>
      <c r="G36" s="37">
        <v>386000</v>
      </c>
      <c r="H36" s="36" t="s">
        <v>65</v>
      </c>
      <c r="I36" s="36" t="s">
        <v>65</v>
      </c>
      <c r="J36" s="36" t="s">
        <v>65</v>
      </c>
      <c r="K36" s="36" t="s">
        <v>65</v>
      </c>
    </row>
    <row r="37" spans="1:11" ht="15.75">
      <c r="A37" s="36"/>
      <c r="B37" s="36"/>
      <c r="C37" s="36" t="s">
        <v>66</v>
      </c>
      <c r="D37" s="37">
        <v>92320</v>
      </c>
      <c r="E37" s="37">
        <v>94510</v>
      </c>
      <c r="F37" s="37">
        <v>386000</v>
      </c>
      <c r="G37" s="37">
        <v>387000</v>
      </c>
      <c r="H37" s="36" t="s">
        <v>65</v>
      </c>
      <c r="I37" s="36" t="s">
        <v>65</v>
      </c>
      <c r="J37" s="36" t="s">
        <v>65</v>
      </c>
      <c r="K37" s="36" t="s">
        <v>65</v>
      </c>
    </row>
    <row r="38" spans="1:11" ht="15.75">
      <c r="A38" s="36"/>
      <c r="B38" s="36"/>
      <c r="C38" s="36" t="s">
        <v>69</v>
      </c>
      <c r="D38" s="36">
        <v>855</v>
      </c>
      <c r="E38" s="36">
        <v>835</v>
      </c>
      <c r="F38" s="37">
        <v>385000</v>
      </c>
      <c r="G38" s="37">
        <v>372000</v>
      </c>
      <c r="H38" s="36" t="s">
        <v>65</v>
      </c>
      <c r="I38" s="36" t="s">
        <v>65</v>
      </c>
      <c r="J38" s="36" t="s">
        <v>65</v>
      </c>
      <c r="K38" s="36" t="s">
        <v>65</v>
      </c>
    </row>
    <row r="39" spans="1:11" ht="15.75">
      <c r="A39" s="36" t="s">
        <v>84</v>
      </c>
      <c r="B39" s="36" t="s">
        <v>63</v>
      </c>
      <c r="C39" s="36" t="s">
        <v>64</v>
      </c>
      <c r="D39" s="37">
        <v>2162150</v>
      </c>
      <c r="E39" s="37">
        <v>2197935</v>
      </c>
      <c r="F39" s="37">
        <v>725000</v>
      </c>
      <c r="G39" s="37">
        <v>700000</v>
      </c>
      <c r="H39" s="36" t="s">
        <v>65</v>
      </c>
      <c r="I39" s="36" t="s">
        <v>65</v>
      </c>
      <c r="J39" s="36" t="s">
        <v>65</v>
      </c>
      <c r="K39" s="36" t="s">
        <v>65</v>
      </c>
    </row>
    <row r="40" spans="1:11" ht="15.75">
      <c r="A40" s="36"/>
      <c r="B40" s="36"/>
      <c r="C40" s="36" t="s">
        <v>66</v>
      </c>
      <c r="D40" s="37">
        <v>2071060</v>
      </c>
      <c r="E40" s="37">
        <v>2109265</v>
      </c>
      <c r="F40" s="37">
        <v>724000</v>
      </c>
      <c r="G40" s="37">
        <v>700000</v>
      </c>
      <c r="H40" s="37">
        <v>154645</v>
      </c>
      <c r="I40" s="36" t="s">
        <v>85</v>
      </c>
      <c r="J40" s="37">
        <v>542000</v>
      </c>
      <c r="K40" s="36" t="s">
        <v>86</v>
      </c>
    </row>
    <row r="41" spans="1:11" ht="15.75">
      <c r="A41" s="36"/>
      <c r="B41" s="36"/>
      <c r="C41" s="36" t="s">
        <v>69</v>
      </c>
      <c r="D41" s="37">
        <v>91090</v>
      </c>
      <c r="E41" s="37">
        <v>88670</v>
      </c>
      <c r="F41" s="37">
        <v>739000</v>
      </c>
      <c r="G41" s="37">
        <v>705000</v>
      </c>
      <c r="H41" s="36" t="s">
        <v>65</v>
      </c>
      <c r="I41" s="36" t="s">
        <v>65</v>
      </c>
      <c r="J41" s="36" t="s">
        <v>65</v>
      </c>
      <c r="K41" s="36" t="s">
        <v>65</v>
      </c>
    </row>
    <row r="42" spans="1:11" ht="15.75">
      <c r="A42" s="36"/>
      <c r="B42" s="36" t="s">
        <v>70</v>
      </c>
      <c r="C42" s="36" t="s">
        <v>64</v>
      </c>
      <c r="D42" s="37">
        <v>2122265</v>
      </c>
      <c r="E42" s="37">
        <v>2156745</v>
      </c>
      <c r="F42" s="37">
        <v>723000</v>
      </c>
      <c r="G42" s="37">
        <v>698000</v>
      </c>
      <c r="H42" s="36" t="s">
        <v>65</v>
      </c>
      <c r="I42" s="36" t="s">
        <v>65</v>
      </c>
      <c r="J42" s="36" t="s">
        <v>65</v>
      </c>
      <c r="K42" s="36" t="s">
        <v>65</v>
      </c>
    </row>
    <row r="43" spans="1:11" ht="15.75">
      <c r="A43" s="36"/>
      <c r="B43" s="36"/>
      <c r="C43" s="36" t="s">
        <v>66</v>
      </c>
      <c r="D43" s="37">
        <v>2031420</v>
      </c>
      <c r="E43" s="37">
        <v>2068280</v>
      </c>
      <c r="F43" s="37">
        <v>722000</v>
      </c>
      <c r="G43" s="37">
        <v>698000</v>
      </c>
      <c r="H43" s="37">
        <v>147315</v>
      </c>
      <c r="I43" s="36" t="s">
        <v>87</v>
      </c>
      <c r="J43" s="37">
        <v>540000</v>
      </c>
      <c r="K43" s="36" t="s">
        <v>86</v>
      </c>
    </row>
    <row r="44" spans="1:11" ht="15.75">
      <c r="A44" s="36"/>
      <c r="B44" s="36"/>
      <c r="C44" s="36" t="s">
        <v>69</v>
      </c>
      <c r="D44" s="37">
        <v>90845</v>
      </c>
      <c r="E44" s="37">
        <v>88465</v>
      </c>
      <c r="F44" s="37">
        <v>739000</v>
      </c>
      <c r="G44" s="37">
        <v>705000</v>
      </c>
      <c r="H44" s="36" t="s">
        <v>65</v>
      </c>
      <c r="I44" s="36" t="s">
        <v>65</v>
      </c>
      <c r="J44" s="36" t="s">
        <v>65</v>
      </c>
      <c r="K44" s="36" t="s">
        <v>65</v>
      </c>
    </row>
    <row r="45" spans="1:11" ht="15.75">
      <c r="A45" s="36"/>
      <c r="B45" s="36" t="s">
        <v>73</v>
      </c>
      <c r="C45" s="36" t="s">
        <v>64</v>
      </c>
      <c r="D45" s="37">
        <v>39885</v>
      </c>
      <c r="E45" s="37">
        <v>41190</v>
      </c>
      <c r="F45" s="37">
        <v>990000</v>
      </c>
      <c r="G45" s="37">
        <v>953000</v>
      </c>
      <c r="H45" s="36" t="s">
        <v>65</v>
      </c>
      <c r="I45" s="36" t="s">
        <v>65</v>
      </c>
      <c r="J45" s="36" t="s">
        <v>65</v>
      </c>
      <c r="K45" s="36" t="s">
        <v>65</v>
      </c>
    </row>
    <row r="46" spans="1:11" ht="15.75">
      <c r="A46" s="36"/>
      <c r="B46" s="36"/>
      <c r="C46" s="36" t="s">
        <v>66</v>
      </c>
      <c r="D46" s="37">
        <v>39640</v>
      </c>
      <c r="E46" s="37">
        <v>40985</v>
      </c>
      <c r="F46" s="37">
        <v>991000</v>
      </c>
      <c r="G46" s="37">
        <v>953000</v>
      </c>
      <c r="H46" s="37">
        <v>7330</v>
      </c>
      <c r="I46" s="36" t="s">
        <v>88</v>
      </c>
      <c r="J46" s="37">
        <v>585000</v>
      </c>
      <c r="K46" s="36" t="s">
        <v>89</v>
      </c>
    </row>
    <row r="47" spans="1:11" ht="15.75">
      <c r="A47" s="36"/>
      <c r="B47" s="36"/>
      <c r="C47" s="36" t="s">
        <v>69</v>
      </c>
      <c r="D47" s="36">
        <v>245</v>
      </c>
      <c r="E47" s="36">
        <v>205</v>
      </c>
      <c r="F47" s="37">
        <v>861000</v>
      </c>
      <c r="G47" s="37">
        <v>1040000</v>
      </c>
      <c r="H47" s="36" t="s">
        <v>65</v>
      </c>
      <c r="I47" s="36" t="s">
        <v>65</v>
      </c>
      <c r="J47" s="36" t="s">
        <v>65</v>
      </c>
      <c r="K47" s="36" t="s">
        <v>65</v>
      </c>
    </row>
    <row r="48" spans="1:11" ht="15.75">
      <c r="A48" s="36" t="s">
        <v>90</v>
      </c>
      <c r="B48" s="36" t="s">
        <v>63</v>
      </c>
      <c r="C48" s="36" t="s">
        <v>64</v>
      </c>
      <c r="D48" s="36" t="s">
        <v>65</v>
      </c>
      <c r="E48" s="37">
        <v>17070</v>
      </c>
      <c r="F48" s="36" t="s">
        <v>65</v>
      </c>
      <c r="G48" s="37">
        <v>224000</v>
      </c>
      <c r="H48" s="36" t="s">
        <v>65</v>
      </c>
      <c r="I48" s="36" t="s">
        <v>65</v>
      </c>
      <c r="J48" s="36" t="s">
        <v>65</v>
      </c>
      <c r="K48" s="36" t="s">
        <v>65</v>
      </c>
    </row>
    <row r="49" spans="1:11" ht="15.75">
      <c r="A49" s="36"/>
      <c r="B49" s="36"/>
      <c r="C49" s="36" t="s">
        <v>66</v>
      </c>
      <c r="D49" s="36" t="s">
        <v>65</v>
      </c>
      <c r="E49" s="37">
        <v>15670</v>
      </c>
      <c r="F49" s="36" t="s">
        <v>65</v>
      </c>
      <c r="G49" s="37">
        <v>229000</v>
      </c>
      <c r="H49" s="36" t="s">
        <v>65</v>
      </c>
      <c r="I49" s="36" t="s">
        <v>91</v>
      </c>
      <c r="J49" s="36" t="s">
        <v>65</v>
      </c>
      <c r="K49" s="36" t="s">
        <v>92</v>
      </c>
    </row>
    <row r="50" spans="1:11" ht="15.75">
      <c r="A50" s="36"/>
      <c r="B50" s="36"/>
      <c r="C50" s="36" t="s">
        <v>69</v>
      </c>
      <c r="D50" s="36" t="s">
        <v>65</v>
      </c>
      <c r="E50" s="37">
        <v>1400</v>
      </c>
      <c r="F50" s="36" t="s">
        <v>65</v>
      </c>
      <c r="G50" s="37">
        <v>157000</v>
      </c>
      <c r="H50" s="36" t="s">
        <v>65</v>
      </c>
      <c r="I50" s="36" t="s">
        <v>65</v>
      </c>
      <c r="J50" s="36" t="s">
        <v>65</v>
      </c>
      <c r="K50" s="36" t="s">
        <v>65</v>
      </c>
    </row>
    <row r="51" spans="1:11" ht="15.75">
      <c r="A51" s="36"/>
      <c r="B51" s="36" t="s">
        <v>70</v>
      </c>
      <c r="C51" s="36" t="s">
        <v>64</v>
      </c>
      <c r="D51" s="36" t="s">
        <v>65</v>
      </c>
      <c r="E51" s="37">
        <v>16625</v>
      </c>
      <c r="F51" s="36" t="s">
        <v>65</v>
      </c>
      <c r="G51" s="37">
        <v>224000</v>
      </c>
      <c r="H51" s="36" t="s">
        <v>65</v>
      </c>
      <c r="I51" s="36" t="s">
        <v>65</v>
      </c>
      <c r="J51" s="36" t="s">
        <v>65</v>
      </c>
      <c r="K51" s="36" t="s">
        <v>65</v>
      </c>
    </row>
    <row r="52" spans="1:11" ht="15.75">
      <c r="A52" s="36"/>
      <c r="B52" s="36"/>
      <c r="C52" s="36" t="s">
        <v>66</v>
      </c>
      <c r="D52" s="36" t="s">
        <v>65</v>
      </c>
      <c r="E52" s="37">
        <v>15225</v>
      </c>
      <c r="F52" s="36" t="s">
        <v>65</v>
      </c>
      <c r="G52" s="37">
        <v>228000</v>
      </c>
      <c r="H52" s="36" t="s">
        <v>65</v>
      </c>
      <c r="I52" s="36" t="s">
        <v>93</v>
      </c>
      <c r="J52" s="36" t="s">
        <v>65</v>
      </c>
      <c r="K52" s="36" t="s">
        <v>94</v>
      </c>
    </row>
    <row r="53" spans="1:11" ht="15.75">
      <c r="A53" s="36"/>
      <c r="B53" s="36"/>
      <c r="C53" s="36" t="s">
        <v>69</v>
      </c>
      <c r="D53" s="36" t="s">
        <v>65</v>
      </c>
      <c r="E53" s="37">
        <v>1400</v>
      </c>
      <c r="F53" s="36" t="s">
        <v>65</v>
      </c>
      <c r="G53" s="37">
        <v>157000</v>
      </c>
      <c r="H53" s="36" t="s">
        <v>65</v>
      </c>
      <c r="I53" s="36" t="s">
        <v>65</v>
      </c>
      <c r="J53" s="36" t="s">
        <v>65</v>
      </c>
      <c r="K53" s="36" t="s">
        <v>65</v>
      </c>
    </row>
    <row r="54" spans="1:11" ht="15.75">
      <c r="A54" s="36"/>
      <c r="B54" s="36" t="s">
        <v>73</v>
      </c>
      <c r="C54" s="36" t="s">
        <v>64</v>
      </c>
      <c r="D54" s="36" t="s">
        <v>65</v>
      </c>
      <c r="E54" s="36">
        <v>445</v>
      </c>
      <c r="F54" s="36" t="s">
        <v>65</v>
      </c>
      <c r="G54" s="37">
        <v>259000</v>
      </c>
      <c r="H54" s="36" t="s">
        <v>65</v>
      </c>
      <c r="I54" s="36" t="s">
        <v>65</v>
      </c>
      <c r="J54" s="36" t="s">
        <v>65</v>
      </c>
      <c r="K54" s="36" t="s">
        <v>65</v>
      </c>
    </row>
    <row r="55" spans="1:11" ht="15.75">
      <c r="A55" s="36"/>
      <c r="B55" s="36"/>
      <c r="C55" s="36" t="s">
        <v>66</v>
      </c>
      <c r="D55" s="36" t="s">
        <v>65</v>
      </c>
      <c r="E55" s="36">
        <v>445</v>
      </c>
      <c r="F55" s="36" t="s">
        <v>65</v>
      </c>
      <c r="G55" s="37">
        <v>261000</v>
      </c>
      <c r="H55" s="36" t="s">
        <v>65</v>
      </c>
      <c r="I55" s="36" t="s">
        <v>95</v>
      </c>
      <c r="J55" s="36" t="s">
        <v>65</v>
      </c>
      <c r="K55" s="36" t="s">
        <v>96</v>
      </c>
    </row>
    <row r="56" spans="1:11" ht="15.75">
      <c r="A56" s="36"/>
      <c r="B56" s="36"/>
      <c r="C56" s="36" t="s">
        <v>69</v>
      </c>
      <c r="D56" s="36" t="s">
        <v>65</v>
      </c>
      <c r="E56" s="36">
        <v>0</v>
      </c>
      <c r="F56" s="36" t="s">
        <v>65</v>
      </c>
      <c r="G56" s="36" t="s">
        <v>65</v>
      </c>
      <c r="H56" s="36" t="s">
        <v>65</v>
      </c>
      <c r="I56" s="36" t="s">
        <v>65</v>
      </c>
      <c r="J56" s="36" t="s">
        <v>65</v>
      </c>
      <c r="K56" s="36" t="s">
        <v>65</v>
      </c>
    </row>
    <row r="57" spans="1:11" ht="15.75">
      <c r="A57" s="36" t="s">
        <v>97</v>
      </c>
      <c r="B57" s="36" t="s">
        <v>63</v>
      </c>
      <c r="C57" s="36" t="s">
        <v>64</v>
      </c>
      <c r="D57" s="36" t="s">
        <v>65</v>
      </c>
      <c r="E57" s="37">
        <v>3445</v>
      </c>
      <c r="F57" s="36" t="s">
        <v>65</v>
      </c>
      <c r="G57" s="37">
        <v>119000</v>
      </c>
      <c r="H57" s="36" t="s">
        <v>65</v>
      </c>
      <c r="I57" s="36" t="s">
        <v>65</v>
      </c>
      <c r="J57" s="36" t="s">
        <v>65</v>
      </c>
      <c r="K57" s="36" t="s">
        <v>65</v>
      </c>
    </row>
    <row r="58" spans="1:11" ht="15.75">
      <c r="A58" s="36"/>
      <c r="B58" s="36"/>
      <c r="C58" s="36" t="s">
        <v>66</v>
      </c>
      <c r="D58" s="36" t="s">
        <v>65</v>
      </c>
      <c r="E58" s="37">
        <v>3155</v>
      </c>
      <c r="F58" s="36" t="s">
        <v>65</v>
      </c>
      <c r="G58" s="37">
        <v>119000</v>
      </c>
      <c r="H58" s="36" t="s">
        <v>65</v>
      </c>
      <c r="I58" s="36" t="s">
        <v>65</v>
      </c>
      <c r="J58" s="36" t="s">
        <v>65</v>
      </c>
      <c r="K58" s="36" t="s">
        <v>65</v>
      </c>
    </row>
    <row r="59" spans="1:11" ht="15.75">
      <c r="A59" s="36"/>
      <c r="B59" s="36"/>
      <c r="C59" s="36" t="s">
        <v>69</v>
      </c>
      <c r="D59" s="36" t="s">
        <v>65</v>
      </c>
      <c r="E59" s="36">
        <v>290</v>
      </c>
      <c r="F59" s="36" t="s">
        <v>65</v>
      </c>
      <c r="G59" s="37">
        <v>109000</v>
      </c>
      <c r="H59" s="36" t="s">
        <v>65</v>
      </c>
      <c r="I59" s="36" t="s">
        <v>65</v>
      </c>
      <c r="J59" s="36" t="s">
        <v>65</v>
      </c>
      <c r="K59" s="36" t="s">
        <v>65</v>
      </c>
    </row>
    <row r="60" spans="1:11" ht="15.75">
      <c r="A60" s="36"/>
      <c r="B60" s="36" t="s">
        <v>70</v>
      </c>
      <c r="C60" s="36" t="s">
        <v>64</v>
      </c>
      <c r="D60" s="36" t="s">
        <v>65</v>
      </c>
      <c r="E60" s="37">
        <v>3185</v>
      </c>
      <c r="F60" s="36" t="s">
        <v>65</v>
      </c>
      <c r="G60" s="37">
        <v>117000</v>
      </c>
      <c r="H60" s="36" t="s">
        <v>65</v>
      </c>
      <c r="I60" s="36" t="s">
        <v>65</v>
      </c>
      <c r="J60" s="36" t="s">
        <v>65</v>
      </c>
      <c r="K60" s="36" t="s">
        <v>65</v>
      </c>
    </row>
    <row r="61" spans="1:11" ht="15.75">
      <c r="A61" s="36"/>
      <c r="B61" s="36"/>
      <c r="C61" s="36" t="s">
        <v>66</v>
      </c>
      <c r="D61" s="36" t="s">
        <v>65</v>
      </c>
      <c r="E61" s="37">
        <v>2895</v>
      </c>
      <c r="F61" s="36" t="s">
        <v>65</v>
      </c>
      <c r="G61" s="37">
        <v>118000</v>
      </c>
      <c r="H61" s="36" t="s">
        <v>65</v>
      </c>
      <c r="I61" s="36" t="s">
        <v>65</v>
      </c>
      <c r="J61" s="36" t="s">
        <v>65</v>
      </c>
      <c r="K61" s="36" t="s">
        <v>65</v>
      </c>
    </row>
    <row r="62" spans="1:11" ht="15.75">
      <c r="A62" s="36"/>
      <c r="B62" s="36"/>
      <c r="C62" s="36" t="s">
        <v>69</v>
      </c>
      <c r="D62" s="36" t="s">
        <v>65</v>
      </c>
      <c r="E62" s="36">
        <v>290</v>
      </c>
      <c r="F62" s="36" t="s">
        <v>65</v>
      </c>
      <c r="G62" s="37">
        <v>109000</v>
      </c>
      <c r="H62" s="36" t="s">
        <v>65</v>
      </c>
      <c r="I62" s="36" t="s">
        <v>65</v>
      </c>
      <c r="J62" s="36" t="s">
        <v>65</v>
      </c>
      <c r="K62" s="36" t="s">
        <v>65</v>
      </c>
    </row>
    <row r="63" spans="1:11" ht="15.75">
      <c r="A63" s="36"/>
      <c r="B63" s="36" t="s">
        <v>73</v>
      </c>
      <c r="C63" s="36" t="s">
        <v>64</v>
      </c>
      <c r="D63" s="36" t="s">
        <v>65</v>
      </c>
      <c r="E63" s="36">
        <v>260</v>
      </c>
      <c r="F63" s="36" t="s">
        <v>65</v>
      </c>
      <c r="G63" s="37">
        <v>208000</v>
      </c>
      <c r="H63" s="36" t="s">
        <v>65</v>
      </c>
      <c r="I63" s="36" t="s">
        <v>65</v>
      </c>
      <c r="J63" s="36" t="s">
        <v>65</v>
      </c>
      <c r="K63" s="36" t="s">
        <v>65</v>
      </c>
    </row>
    <row r="64" spans="1:11" ht="15.75">
      <c r="A64" s="36"/>
      <c r="B64" s="36"/>
      <c r="C64" s="36" t="s">
        <v>66</v>
      </c>
      <c r="D64" s="36" t="s">
        <v>65</v>
      </c>
      <c r="E64" s="36">
        <v>260</v>
      </c>
      <c r="F64" s="36" t="s">
        <v>65</v>
      </c>
      <c r="G64" s="37">
        <v>208000</v>
      </c>
      <c r="H64" s="36" t="s">
        <v>65</v>
      </c>
      <c r="I64" s="36" t="s">
        <v>65</v>
      </c>
      <c r="J64" s="36" t="s">
        <v>65</v>
      </c>
      <c r="K64" s="36" t="s">
        <v>65</v>
      </c>
    </row>
    <row r="65" spans="1:11" ht="15.75">
      <c r="A65" s="36"/>
      <c r="B65" s="36"/>
      <c r="C65" s="36" t="s">
        <v>69</v>
      </c>
      <c r="D65" s="36" t="s">
        <v>65</v>
      </c>
      <c r="E65" s="36">
        <v>0</v>
      </c>
      <c r="F65" s="36" t="s">
        <v>65</v>
      </c>
      <c r="G65" s="36" t="s">
        <v>65</v>
      </c>
      <c r="H65" s="36" t="s">
        <v>65</v>
      </c>
      <c r="I65" s="36" t="s">
        <v>65</v>
      </c>
      <c r="J65" s="36" t="s">
        <v>65</v>
      </c>
      <c r="K65" s="36" t="s">
        <v>65</v>
      </c>
    </row>
    <row r="66" spans="1:11" ht="15.75">
      <c r="A66" s="36"/>
      <c r="B66" s="36"/>
      <c r="C66" s="36"/>
      <c r="D66" s="36"/>
      <c r="E66" s="36"/>
      <c r="F66" s="36"/>
      <c r="G66" s="36"/>
      <c r="H66" s="36"/>
      <c r="I66" s="36"/>
      <c r="J66" s="36"/>
      <c r="K66" s="36"/>
    </row>
    <row r="67" spans="1:11" ht="15.75">
      <c r="A67" s="40"/>
      <c r="B67" s="41"/>
      <c r="C67" s="42" t="s">
        <v>98</v>
      </c>
      <c r="D67" s="43" t="s">
        <v>99</v>
      </c>
      <c r="E67" s="36"/>
      <c r="F67" s="36"/>
      <c r="G67" s="36"/>
      <c r="H67" s="36"/>
      <c r="I67" s="36"/>
      <c r="J67" s="36"/>
      <c r="K67" s="36"/>
    </row>
    <row r="68" spans="1:11" ht="15.75">
      <c r="A68" s="44" t="s">
        <v>100</v>
      </c>
      <c r="B68" s="36" t="s">
        <v>101</v>
      </c>
      <c r="C68" s="37">
        <f>SUM(E57,E48,E39,E30,E21,E12)</f>
        <v>9271560</v>
      </c>
      <c r="D68" s="45">
        <v>1</v>
      </c>
      <c r="E68" s="36"/>
      <c r="F68" s="36"/>
      <c r="G68" s="36"/>
      <c r="H68" s="36"/>
      <c r="I68" s="36"/>
      <c r="J68" s="36"/>
      <c r="K68" s="36"/>
    </row>
    <row r="69" spans="1:11" ht="15.75">
      <c r="A69" s="44"/>
      <c r="B69" s="38" t="s">
        <v>70</v>
      </c>
      <c r="C69" s="37">
        <f>SUM(E15,E24,E33,E42,E51,E60)</f>
        <v>9116410</v>
      </c>
      <c r="D69" s="45">
        <f>C69/C$68</f>
        <v>0.98326603074347796</v>
      </c>
      <c r="E69" s="36"/>
      <c r="F69" s="36"/>
      <c r="G69" s="36"/>
      <c r="H69" s="36"/>
      <c r="I69" s="36"/>
      <c r="J69" s="36"/>
      <c r="K69" s="36"/>
    </row>
    <row r="70" spans="1:11" ht="15.75">
      <c r="A70" s="44"/>
      <c r="B70" s="39" t="s">
        <v>66</v>
      </c>
      <c r="C70" s="37">
        <f>SUM(E16,E25,E34,E43,E52,E61)</f>
        <v>8789495</v>
      </c>
      <c r="D70" s="45">
        <f t="shared" ref="D70:D74" si="0">C70/C$68</f>
        <v>0.94800605291881845</v>
      </c>
      <c r="E70" s="36"/>
      <c r="F70" s="36"/>
      <c r="G70" s="36"/>
      <c r="H70" s="36"/>
      <c r="I70" s="36"/>
      <c r="J70" s="36"/>
      <c r="K70" s="36"/>
    </row>
    <row r="71" spans="1:11" ht="15.75">
      <c r="A71" s="44"/>
      <c r="B71" s="39" t="s">
        <v>69</v>
      </c>
      <c r="C71" s="37">
        <f>SUM(E17,E26,E35,E44,E53,E62)</f>
        <v>326915</v>
      </c>
      <c r="D71" s="45">
        <f t="shared" si="0"/>
        <v>3.5259977824659498E-2</v>
      </c>
      <c r="E71" s="36"/>
      <c r="F71" s="36"/>
      <c r="G71" s="36"/>
      <c r="H71" s="36"/>
      <c r="I71" s="36"/>
      <c r="J71" s="36"/>
      <c r="K71" s="36"/>
    </row>
    <row r="72" spans="1:11" ht="15.75">
      <c r="A72" s="44"/>
      <c r="B72" s="38" t="s">
        <v>73</v>
      </c>
      <c r="C72" s="37">
        <f>SUM(E18,E27,E36,E45,E54,E63)</f>
        <v>155150</v>
      </c>
      <c r="D72" s="45">
        <f t="shared" si="0"/>
        <v>1.6733969256522097E-2</v>
      </c>
      <c r="E72" s="36"/>
      <c r="F72" s="36"/>
      <c r="G72" s="36"/>
      <c r="H72" s="36"/>
      <c r="I72" s="36"/>
      <c r="J72" s="36"/>
      <c r="K72" s="36"/>
    </row>
    <row r="73" spans="1:11" ht="15.75">
      <c r="A73" s="44"/>
      <c r="B73" s="39" t="s">
        <v>66</v>
      </c>
      <c r="C73" s="37">
        <f>SUM(E19,E28,E37,E46,E55,E64)</f>
        <v>153785</v>
      </c>
      <c r="D73" s="45">
        <f t="shared" si="0"/>
        <v>1.6586744841213346E-2</v>
      </c>
      <c r="E73" s="36"/>
      <c r="F73" s="36"/>
      <c r="G73" s="36"/>
      <c r="H73" s="36"/>
      <c r="I73" s="36"/>
      <c r="J73" s="36"/>
      <c r="K73" s="36"/>
    </row>
    <row r="74" spans="1:11" ht="17.25" customHeight="1">
      <c r="A74" s="46"/>
      <c r="B74" s="49" t="s">
        <v>69</v>
      </c>
      <c r="C74" s="47">
        <f>SUM(E20,E29,E38,E47,E56,E65)</f>
        <v>1365</v>
      </c>
      <c r="D74" s="48">
        <f t="shared" si="0"/>
        <v>1.4722441530875063E-4</v>
      </c>
      <c r="E74" s="36"/>
      <c r="F74" s="36"/>
      <c r="G74" s="36"/>
      <c r="H74" s="36"/>
      <c r="I74" s="36"/>
      <c r="J74" s="36"/>
      <c r="K74" s="36"/>
    </row>
    <row r="75" spans="1:11" ht="15.75">
      <c r="A75" s="36"/>
      <c r="B75" s="36"/>
      <c r="C75" s="36"/>
      <c r="D75" s="36"/>
      <c r="E75" s="36"/>
      <c r="F75" s="36"/>
      <c r="G75" s="36"/>
      <c r="H75" s="36"/>
      <c r="I75" s="36"/>
      <c r="J75" s="36"/>
      <c r="K75" s="36"/>
    </row>
    <row r="76" spans="1:11" ht="15.75">
      <c r="A76" s="36"/>
      <c r="B76" s="36"/>
      <c r="C76" s="36"/>
      <c r="D76" s="36"/>
      <c r="E76" s="36"/>
      <c r="F76" s="36"/>
      <c r="G76" s="36"/>
      <c r="H76" s="36"/>
      <c r="I76" s="36"/>
      <c r="J76" s="36"/>
      <c r="K76" s="36"/>
    </row>
    <row r="77" spans="1:11" ht="15.75">
      <c r="A77" s="36"/>
      <c r="B77" s="36"/>
      <c r="C77" s="36"/>
      <c r="D77" s="36"/>
      <c r="E77" s="36"/>
      <c r="F77" s="36"/>
      <c r="G77" s="36"/>
      <c r="H77" s="36"/>
      <c r="I77" s="36"/>
      <c r="J77" s="36"/>
      <c r="K77" s="36"/>
    </row>
    <row r="78" spans="1:11" ht="15.75">
      <c r="A78" s="36" t="s">
        <v>102</v>
      </c>
      <c r="B78" s="36"/>
      <c r="C78" s="36"/>
      <c r="D78" s="36"/>
      <c r="E78" s="36"/>
      <c r="F78" s="36"/>
      <c r="G78" s="36"/>
      <c r="H78" s="36"/>
      <c r="I78" s="36"/>
      <c r="J78" s="36"/>
      <c r="K78" s="36"/>
    </row>
    <row r="79" spans="1:11" ht="15.75">
      <c r="A79" s="36" t="s">
        <v>65</v>
      </c>
      <c r="B79" s="36" t="s">
        <v>103</v>
      </c>
      <c r="C79" s="36"/>
      <c r="D79" s="36"/>
      <c r="E79" s="36"/>
      <c r="F79" s="36"/>
      <c r="G79" s="36"/>
      <c r="H79" s="36"/>
      <c r="I79" s="36"/>
      <c r="J79" s="36"/>
      <c r="K79" s="36"/>
    </row>
    <row r="80" spans="1:11" ht="15.75">
      <c r="A80" s="36" t="s">
        <v>104</v>
      </c>
      <c r="B80" s="36" t="s">
        <v>105</v>
      </c>
      <c r="C80" s="36"/>
      <c r="D80" s="36"/>
      <c r="E80" s="36"/>
      <c r="F80" s="36"/>
      <c r="G80" s="36"/>
      <c r="H80" s="36"/>
      <c r="I80" s="36"/>
      <c r="J80" s="36"/>
      <c r="K80" s="36"/>
    </row>
    <row r="81" spans="1:11" ht="15.75">
      <c r="A81" s="36" t="s">
        <v>106</v>
      </c>
      <c r="B81" s="36" t="s">
        <v>107</v>
      </c>
      <c r="C81" s="36"/>
      <c r="D81" s="36"/>
      <c r="E81" s="36"/>
      <c r="F81" s="36"/>
      <c r="G81" s="36"/>
      <c r="H81" s="36"/>
      <c r="I81" s="36"/>
      <c r="J81" s="36"/>
      <c r="K81" s="36"/>
    </row>
    <row r="82" spans="1:11" ht="15.75">
      <c r="A82" s="36" t="s">
        <v>108</v>
      </c>
      <c r="B82" s="36" t="s">
        <v>109</v>
      </c>
      <c r="C82" s="36"/>
      <c r="D82" s="36"/>
      <c r="E82" s="36"/>
      <c r="F82" s="36"/>
      <c r="G82" s="36"/>
      <c r="H82" s="36"/>
      <c r="I82" s="36"/>
      <c r="J82" s="36"/>
      <c r="K82" s="36"/>
    </row>
    <row r="83" spans="1:11" ht="15.75">
      <c r="A83" s="36" t="s">
        <v>110</v>
      </c>
      <c r="B83" s="36" t="s">
        <v>111</v>
      </c>
      <c r="C83" s="36"/>
      <c r="D83" s="36"/>
      <c r="E83" s="36"/>
      <c r="F83" s="36"/>
      <c r="G83" s="36"/>
      <c r="H83" s="36"/>
      <c r="I83" s="36"/>
      <c r="J83" s="36"/>
      <c r="K83" s="36"/>
    </row>
    <row r="84" spans="1:11" ht="15.75">
      <c r="A84" s="36" t="s">
        <v>112</v>
      </c>
      <c r="B84" s="36" t="s">
        <v>113</v>
      </c>
      <c r="C84" s="36"/>
      <c r="D84" s="36"/>
      <c r="E84" s="36"/>
      <c r="F84" s="36"/>
      <c r="G84" s="36"/>
      <c r="H84" s="36"/>
      <c r="I84" s="36"/>
      <c r="J84" s="36"/>
      <c r="K84" s="36"/>
    </row>
    <row r="85" spans="1:11" ht="17.25" customHeight="1">
      <c r="A85" s="36"/>
      <c r="B85" s="36"/>
      <c r="C85" s="36"/>
      <c r="D85" s="36"/>
      <c r="E85" s="36"/>
      <c r="F85" s="36"/>
      <c r="G85" s="36"/>
      <c r="H85" s="36"/>
      <c r="I85" s="36"/>
      <c r="J85" s="36"/>
      <c r="K85" s="36"/>
    </row>
    <row r="86" spans="1:11" ht="15.75">
      <c r="A86" s="36"/>
      <c r="B86" s="36"/>
      <c r="C86" s="36"/>
      <c r="D86" s="36"/>
      <c r="E86" s="36"/>
      <c r="F86" s="36"/>
      <c r="G86" s="36"/>
      <c r="H86" s="36"/>
      <c r="I86" s="36"/>
      <c r="J86" s="36"/>
      <c r="K86" s="36"/>
    </row>
    <row r="87" spans="1:11" ht="15.75">
      <c r="A87" s="36"/>
      <c r="B87" s="36"/>
      <c r="C87" s="36"/>
      <c r="D87" s="36"/>
      <c r="E87" s="36"/>
      <c r="F87" s="36"/>
      <c r="G87" s="36"/>
      <c r="H87" s="36"/>
      <c r="I87" s="36"/>
      <c r="J87" s="36"/>
      <c r="K87" s="36"/>
    </row>
    <row r="88" spans="1:11" ht="15.75">
      <c r="A88" s="36"/>
      <c r="B88" s="36"/>
      <c r="C88" s="36"/>
      <c r="D88" s="36"/>
      <c r="E88" s="36"/>
      <c r="F88" s="36"/>
      <c r="G88" s="36"/>
      <c r="H88" s="36"/>
      <c r="I88" s="36"/>
      <c r="J88" s="36"/>
      <c r="K88" s="36"/>
    </row>
    <row r="89" spans="1:11" ht="15.75">
      <c r="A89" s="36" t="s">
        <v>114</v>
      </c>
      <c r="B89" s="36"/>
      <c r="C89" s="36"/>
      <c r="D89" s="36"/>
      <c r="E89" s="36"/>
      <c r="F89" s="36"/>
      <c r="G89" s="36"/>
      <c r="H89" s="36"/>
      <c r="I89" s="36"/>
      <c r="J89" s="36"/>
      <c r="K89" s="36"/>
    </row>
    <row r="90" spans="1:11" ht="15.75">
      <c r="A90" s="36">
        <v>1</v>
      </c>
      <c r="B90" s="36" t="s">
        <v>115</v>
      </c>
      <c r="C90" s="36" t="s">
        <v>116</v>
      </c>
      <c r="D90" s="36"/>
      <c r="E90" s="36"/>
      <c r="F90" s="36"/>
      <c r="G90" s="36"/>
      <c r="H90" s="36"/>
      <c r="I90" s="36"/>
      <c r="J90" s="36"/>
      <c r="K90" s="36"/>
    </row>
    <row r="91" spans="1:11" ht="15.75">
      <c r="A91" s="36">
        <v>2</v>
      </c>
      <c r="B91" s="36" t="s">
        <v>117</v>
      </c>
      <c r="C91" s="36"/>
      <c r="D91" s="36"/>
      <c r="E91" s="36"/>
      <c r="F91" s="36"/>
      <c r="G91" s="36"/>
      <c r="H91" s="36"/>
      <c r="I91" s="36"/>
      <c r="J91" s="36"/>
      <c r="K91" s="36"/>
    </row>
    <row r="92" spans="1:11" ht="15.75">
      <c r="A92" s="36">
        <v>3</v>
      </c>
      <c r="B92" s="36" t="s">
        <v>118</v>
      </c>
      <c r="C92" s="36"/>
      <c r="D92" s="36"/>
      <c r="E92" s="36"/>
      <c r="F92" s="36"/>
      <c r="G92" s="36"/>
      <c r="H92" s="36"/>
      <c r="I92" s="36"/>
      <c r="J92" s="36"/>
      <c r="K92" s="36"/>
    </row>
    <row r="93" spans="1:11" ht="15.75">
      <c r="A93" s="36">
        <v>4</v>
      </c>
      <c r="B93" s="36" t="s">
        <v>119</v>
      </c>
      <c r="C93" s="36" t="s">
        <v>120</v>
      </c>
      <c r="D93" s="36" t="s">
        <v>121</v>
      </c>
      <c r="E93" s="36"/>
      <c r="F93" s="36"/>
      <c r="G93" s="36"/>
      <c r="H93" s="36"/>
      <c r="I93" s="36"/>
      <c r="J93" s="36"/>
      <c r="K93" s="36"/>
    </row>
    <row r="94" spans="1:11" ht="15.75">
      <c r="A94" s="36">
        <v>5</v>
      </c>
      <c r="B94" s="36" t="s">
        <v>122</v>
      </c>
      <c r="C94" s="36"/>
      <c r="D94" s="36"/>
      <c r="E94" s="36"/>
      <c r="F94" s="36"/>
      <c r="G94" s="36"/>
      <c r="H94" s="36"/>
      <c r="I94" s="36"/>
      <c r="J94" s="36"/>
      <c r="K94" s="36"/>
    </row>
    <row r="95" spans="1:11" ht="15.75">
      <c r="A95" s="36">
        <v>6</v>
      </c>
      <c r="B95" s="36" t="s">
        <v>123</v>
      </c>
      <c r="C95" s="36"/>
      <c r="D95" s="36"/>
      <c r="E95" s="36"/>
      <c r="F95" s="36"/>
      <c r="G95" s="36"/>
      <c r="H95" s="36"/>
      <c r="I95" s="36"/>
      <c r="J95" s="36"/>
      <c r="K95" s="36"/>
    </row>
    <row r="96" spans="1:11" ht="15.75">
      <c r="A96" s="36">
        <v>7</v>
      </c>
      <c r="B96" s="36" t="s">
        <v>124</v>
      </c>
      <c r="C96" s="36"/>
      <c r="D96" s="36"/>
      <c r="E96" s="36"/>
      <c r="F96" s="36"/>
      <c r="G96" s="36"/>
      <c r="H96" s="36"/>
      <c r="I96" s="36"/>
      <c r="J96" s="36"/>
      <c r="K96" s="36"/>
    </row>
    <row r="97" spans="1:11" ht="15.75">
      <c r="A97" s="36">
        <v>8</v>
      </c>
      <c r="B97" s="36" t="s">
        <v>125</v>
      </c>
      <c r="C97" s="36" t="s">
        <v>126</v>
      </c>
      <c r="D97" s="36" t="s">
        <v>127</v>
      </c>
      <c r="E97" s="36"/>
      <c r="F97" s="36"/>
      <c r="G97" s="36"/>
      <c r="H97" s="36"/>
      <c r="I97" s="36"/>
      <c r="J97" s="36"/>
      <c r="K97" s="36"/>
    </row>
    <row r="98" spans="1:11" ht="15.75">
      <c r="A98" s="36">
        <v>9</v>
      </c>
      <c r="B98" s="36" t="s">
        <v>128</v>
      </c>
      <c r="C98" s="36" t="s">
        <v>120</v>
      </c>
      <c r="D98" s="36" t="s">
        <v>129</v>
      </c>
      <c r="E98" s="36"/>
      <c r="F98" s="36"/>
      <c r="G98" s="36"/>
      <c r="H98" s="36"/>
      <c r="I98" s="36"/>
      <c r="J98" s="36"/>
      <c r="K98" s="36"/>
    </row>
    <row r="99" spans="1:11" ht="15.75">
      <c r="A99" s="36">
        <v>10</v>
      </c>
      <c r="B99" s="36" t="s">
        <v>130</v>
      </c>
      <c r="C99" s="36"/>
      <c r="D99" s="36"/>
      <c r="E99" s="36"/>
      <c r="F99" s="36"/>
      <c r="G99" s="36"/>
      <c r="H99" s="36"/>
      <c r="I99" s="36"/>
      <c r="J99" s="36"/>
      <c r="K99" s="36"/>
    </row>
    <row r="100" spans="1:11" ht="15.75">
      <c r="A100" s="36">
        <v>11</v>
      </c>
      <c r="B100" s="36" t="s">
        <v>131</v>
      </c>
      <c r="C100" s="36"/>
      <c r="D100" s="36"/>
      <c r="E100" s="36"/>
      <c r="F100" s="36"/>
      <c r="G100" s="36"/>
      <c r="H100" s="36"/>
      <c r="I100" s="36"/>
      <c r="J100" s="36"/>
      <c r="K100" s="36"/>
    </row>
    <row r="101" spans="1:11" ht="15.75">
      <c r="A101" s="36">
        <v>12</v>
      </c>
      <c r="B101" s="36" t="s">
        <v>132</v>
      </c>
      <c r="C101" s="36"/>
      <c r="D101" s="36"/>
      <c r="E101" s="36"/>
      <c r="F101" s="36"/>
      <c r="G101" s="36"/>
      <c r="H101" s="36"/>
      <c r="I101" s="36"/>
      <c r="J101" s="36"/>
      <c r="K101" s="36"/>
    </row>
    <row r="102" spans="1:11" ht="15.75">
      <c r="A102" s="36">
        <v>13</v>
      </c>
      <c r="B102" s="36" t="s">
        <v>133</v>
      </c>
      <c r="C102" s="36"/>
      <c r="D102" s="36"/>
      <c r="E102" s="36"/>
      <c r="F102" s="36"/>
      <c r="G102" s="36"/>
      <c r="H102" s="36"/>
      <c r="I102" s="36"/>
      <c r="J102" s="36"/>
      <c r="K102" s="36"/>
    </row>
    <row r="103" spans="1:11" ht="15.75">
      <c r="A103" s="36">
        <v>14</v>
      </c>
      <c r="B103" s="36" t="s">
        <v>134</v>
      </c>
      <c r="C103" s="36" t="s">
        <v>135</v>
      </c>
      <c r="D103" s="36" t="s">
        <v>136</v>
      </c>
      <c r="E103" s="36" t="s">
        <v>137</v>
      </c>
      <c r="F103" s="36"/>
      <c r="G103" s="36"/>
      <c r="H103" s="36"/>
      <c r="I103" s="36"/>
      <c r="J103" s="36"/>
      <c r="K103" s="36"/>
    </row>
    <row r="104" spans="1:11" ht="15.75">
      <c r="A104" s="36">
        <v>15</v>
      </c>
      <c r="B104" s="36" t="s">
        <v>138</v>
      </c>
      <c r="C104" s="36"/>
      <c r="D104" s="36"/>
      <c r="E104" s="36"/>
      <c r="F104" s="36"/>
      <c r="G104" s="36"/>
      <c r="H104" s="36"/>
      <c r="I104" s="36"/>
      <c r="J104" s="36"/>
      <c r="K104" s="36"/>
    </row>
    <row r="105" spans="1:11" ht="15.75">
      <c r="A105" s="36"/>
      <c r="B105" s="36"/>
      <c r="C105" s="36"/>
      <c r="D105" s="36"/>
      <c r="E105" s="36"/>
      <c r="F105" s="36"/>
      <c r="G105" s="36"/>
      <c r="H105" s="36"/>
      <c r="I105" s="36"/>
      <c r="J105" s="36"/>
      <c r="K105" s="36"/>
    </row>
    <row r="106" spans="1:11" ht="15.75">
      <c r="A106" s="36"/>
      <c r="B106" s="36"/>
      <c r="C106" s="36"/>
      <c r="D106" s="36"/>
      <c r="E106" s="36"/>
      <c r="F106" s="36"/>
      <c r="G106" s="36"/>
      <c r="H106" s="36"/>
      <c r="I106" s="36"/>
      <c r="J106" s="36"/>
      <c r="K106" s="36"/>
    </row>
    <row r="107" spans="1:11" ht="15.75">
      <c r="A107" s="36"/>
      <c r="B107" s="36"/>
      <c r="C107" s="36"/>
      <c r="D107" s="36"/>
      <c r="E107" s="36"/>
      <c r="F107" s="36"/>
      <c r="G107" s="36"/>
      <c r="H107" s="36"/>
      <c r="I107" s="36"/>
      <c r="J107" s="36"/>
      <c r="K107" s="36"/>
    </row>
    <row r="108" spans="1:11" ht="15.75">
      <c r="A108" s="36" t="s">
        <v>139</v>
      </c>
      <c r="B108" s="36"/>
      <c r="C108" s="36"/>
      <c r="D108" s="36"/>
      <c r="E108" s="36"/>
      <c r="F108" s="36"/>
      <c r="G108" s="36"/>
      <c r="H108" s="36"/>
      <c r="I108" s="36"/>
      <c r="J108" s="36"/>
      <c r="K108" s="36"/>
    </row>
    <row r="109" spans="1:11" ht="15.75">
      <c r="A109" s="36" t="s">
        <v>19</v>
      </c>
      <c r="B109" s="36"/>
      <c r="C109" s="36"/>
      <c r="D109" s="36"/>
      <c r="E109" s="36"/>
      <c r="F109" s="36"/>
      <c r="G109" s="36"/>
      <c r="H109" s="36"/>
      <c r="I109" s="36"/>
      <c r="J109" s="36"/>
      <c r="K109" s="3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60"/>
  <sheetViews>
    <sheetView topLeftCell="L1" workbookViewId="0">
      <selection activeCell="K5" sqref="K5"/>
    </sheetView>
  </sheetViews>
  <sheetFormatPr defaultColWidth="9.140625" defaultRowHeight="12.75"/>
  <cols>
    <col min="1" max="1" width="39.42578125" style="5" customWidth="1"/>
    <col min="2" max="2" width="8.28515625" style="5" customWidth="1"/>
    <col min="3" max="3" width="2.140625" style="5" customWidth="1"/>
    <col min="4" max="4" width="8.42578125" style="5" customWidth="1"/>
    <col min="5" max="5" width="2.140625" style="5" customWidth="1"/>
    <col min="6" max="6" width="8.42578125" style="5" customWidth="1"/>
    <col min="7" max="7" width="2.140625" style="5" customWidth="1"/>
    <col min="8" max="8" width="18.42578125" style="5" customWidth="1"/>
    <col min="9" max="9" width="2.140625" style="5" customWidth="1"/>
    <col min="10" max="10" width="9.85546875" style="5" customWidth="1"/>
    <col min="11" max="11" width="2.140625" style="5" customWidth="1"/>
    <col min="12" max="12" width="10.7109375" style="5" customWidth="1"/>
    <col min="13" max="13" width="2.140625" style="5" customWidth="1"/>
    <col min="14" max="14" width="9.85546875" style="5" customWidth="1"/>
    <col min="15" max="15" width="2.140625" style="5" customWidth="1"/>
    <col min="16" max="16" width="17.85546875" style="5" customWidth="1"/>
    <col min="17" max="17" width="2.140625" style="5" customWidth="1"/>
    <col min="18" max="18" width="19.42578125" style="5" customWidth="1"/>
    <col min="19" max="19" width="18" style="5" customWidth="1"/>
    <col min="20" max="20" width="12.28515625" style="5" customWidth="1"/>
    <col min="21" max="21" width="9.140625" style="5"/>
    <col min="22" max="22" width="11.42578125" style="5" customWidth="1"/>
    <col min="23" max="16384" width="9.140625" style="5"/>
  </cols>
  <sheetData>
    <row r="1" spans="1:22">
      <c r="A1" s="50" t="s">
        <v>16</v>
      </c>
      <c r="B1" s="50"/>
      <c r="C1" s="50"/>
      <c r="D1" s="50"/>
      <c r="E1" s="50"/>
      <c r="F1" s="50"/>
      <c r="G1" s="50"/>
      <c r="H1" s="50"/>
      <c r="I1" s="50"/>
      <c r="J1" s="50"/>
      <c r="K1" s="50"/>
      <c r="L1" s="50"/>
      <c r="M1" s="50"/>
      <c r="N1" s="50"/>
      <c r="O1" s="50"/>
      <c r="P1" s="50"/>
      <c r="Q1" s="50"/>
    </row>
    <row r="2" spans="1:22" ht="25.5" customHeight="1">
      <c r="A2" s="50" t="s">
        <v>140</v>
      </c>
      <c r="B2" s="50"/>
      <c r="C2" s="50"/>
      <c r="D2" s="50"/>
      <c r="E2" s="50"/>
      <c r="F2" s="50"/>
      <c r="G2" s="50"/>
      <c r="H2" s="50"/>
      <c r="I2" s="50"/>
      <c r="J2" s="50"/>
      <c r="K2" s="50"/>
      <c r="L2" s="50"/>
      <c r="M2" s="50"/>
      <c r="N2" s="50"/>
      <c r="O2" s="50"/>
      <c r="P2" s="50"/>
      <c r="Q2" s="50"/>
    </row>
    <row r="4" spans="1:22" ht="12" customHeight="1">
      <c r="B4" s="51" t="s">
        <v>141</v>
      </c>
      <c r="C4" s="52"/>
      <c r="D4" s="52"/>
      <c r="E4" s="52"/>
      <c r="F4" s="52"/>
      <c r="G4" s="52"/>
      <c r="H4" s="52"/>
      <c r="I4" s="53"/>
      <c r="J4" s="54" t="s">
        <v>142</v>
      </c>
      <c r="K4" s="52"/>
      <c r="L4" s="52"/>
      <c r="M4" s="52"/>
      <c r="N4" s="52"/>
      <c r="O4" s="52"/>
      <c r="P4" s="52"/>
      <c r="Q4" s="55"/>
    </row>
    <row r="5" spans="1:22" ht="12" customHeight="1">
      <c r="B5" s="51" t="s">
        <v>143</v>
      </c>
      <c r="C5" s="52"/>
      <c r="D5" s="52"/>
      <c r="E5" s="52"/>
      <c r="F5" s="52"/>
      <c r="G5" s="52"/>
      <c r="H5" s="52"/>
      <c r="I5" s="53"/>
      <c r="J5" s="54" t="s">
        <v>143</v>
      </c>
      <c r="K5" s="52"/>
      <c r="L5" s="52"/>
      <c r="M5" s="52"/>
      <c r="N5" s="52"/>
      <c r="O5" s="52"/>
      <c r="P5" s="52"/>
      <c r="Q5" s="55"/>
      <c r="S5" s="23"/>
      <c r="T5" s="56" t="s">
        <v>32</v>
      </c>
      <c r="U5" s="56"/>
      <c r="V5" s="56"/>
    </row>
    <row r="6" spans="1:22" ht="38.25" customHeight="1">
      <c r="B6" s="63" t="s">
        <v>144</v>
      </c>
      <c r="C6" s="64"/>
      <c r="D6" s="63" t="s">
        <v>145</v>
      </c>
      <c r="E6" s="63"/>
      <c r="F6" s="63" t="s">
        <v>146</v>
      </c>
      <c r="G6" s="63"/>
      <c r="H6" s="63" t="s">
        <v>147</v>
      </c>
      <c r="I6" s="65"/>
      <c r="J6" s="66" t="s">
        <v>144</v>
      </c>
      <c r="K6" s="63"/>
      <c r="L6" s="63" t="s">
        <v>145</v>
      </c>
      <c r="M6" s="63"/>
      <c r="N6" s="63" t="s">
        <v>146</v>
      </c>
      <c r="O6" s="63"/>
      <c r="P6" s="63" t="s">
        <v>147</v>
      </c>
      <c r="Q6" s="64"/>
      <c r="S6" s="24"/>
      <c r="T6" s="24" t="s">
        <v>148</v>
      </c>
      <c r="U6" s="24" t="s">
        <v>149</v>
      </c>
      <c r="V6" s="24" t="s">
        <v>150</v>
      </c>
    </row>
    <row r="7" spans="1:22" ht="15">
      <c r="A7" s="6" t="s">
        <v>151</v>
      </c>
      <c r="B7" s="58"/>
      <c r="C7" s="67"/>
      <c r="D7" s="67"/>
      <c r="E7" s="67"/>
      <c r="F7" s="67"/>
      <c r="G7" s="67"/>
      <c r="H7" s="67"/>
      <c r="I7" s="67"/>
      <c r="J7" s="67"/>
      <c r="K7" s="67"/>
      <c r="L7" s="67"/>
      <c r="M7" s="67"/>
      <c r="N7" s="67"/>
      <c r="O7" s="67"/>
      <c r="P7" s="67"/>
      <c r="Q7" s="68"/>
      <c r="R7" s="5" t="s">
        <v>152</v>
      </c>
      <c r="S7" s="24" t="s">
        <v>153</v>
      </c>
      <c r="T7" s="25">
        <f>P8/R8</f>
        <v>0.28066590761392285</v>
      </c>
      <c r="U7" s="25">
        <f>(L8+N8)/R8</f>
        <v>0.52271220946994912</v>
      </c>
      <c r="V7" s="25">
        <f>J8/R8</f>
        <v>0.19662188291612803</v>
      </c>
    </row>
    <row r="8" spans="1:22">
      <c r="A8" s="7" t="s">
        <v>154</v>
      </c>
      <c r="B8" s="8">
        <v>54022</v>
      </c>
      <c r="C8" s="9" t="s">
        <v>106</v>
      </c>
      <c r="D8" s="8">
        <v>49768</v>
      </c>
      <c r="E8" s="9" t="s">
        <v>106</v>
      </c>
      <c r="F8" s="8">
        <v>16505</v>
      </c>
      <c r="G8" s="9" t="s">
        <v>106</v>
      </c>
      <c r="H8" s="8">
        <v>16745</v>
      </c>
      <c r="I8" s="10" t="s">
        <v>106</v>
      </c>
      <c r="J8" s="11">
        <v>59492076</v>
      </c>
      <c r="K8" s="9" t="s">
        <v>106</v>
      </c>
      <c r="L8" s="8">
        <v>129712194</v>
      </c>
      <c r="M8" s="9" t="s">
        <v>106</v>
      </c>
      <c r="N8" s="8">
        <v>28445352</v>
      </c>
      <c r="O8" s="9" t="s">
        <v>106</v>
      </c>
      <c r="P8" s="8">
        <v>84921359</v>
      </c>
      <c r="Q8" s="9" t="s">
        <v>106</v>
      </c>
      <c r="R8" s="22">
        <f>SUM(J8+L8+N8+P8)</f>
        <v>302570981</v>
      </c>
    </row>
    <row r="9" spans="1:22">
      <c r="A9" s="58" t="s">
        <v>155</v>
      </c>
      <c r="B9" s="59"/>
      <c r="C9" s="59"/>
      <c r="D9" s="59"/>
      <c r="E9" s="59"/>
      <c r="F9" s="59"/>
      <c r="G9" s="59"/>
      <c r="H9" s="59"/>
      <c r="I9" s="59"/>
      <c r="J9" s="59"/>
      <c r="K9" s="59"/>
      <c r="L9" s="59"/>
      <c r="M9" s="59"/>
      <c r="N9" s="59"/>
      <c r="O9" s="59"/>
      <c r="P9" s="59"/>
      <c r="Q9" s="60"/>
    </row>
    <row r="10" spans="1:22">
      <c r="A10" s="7" t="s">
        <v>156</v>
      </c>
      <c r="B10" s="8">
        <v>3584</v>
      </c>
      <c r="C10" s="9" t="s">
        <v>106</v>
      </c>
      <c r="D10" s="8">
        <v>3756</v>
      </c>
      <c r="E10" s="9" t="s">
        <v>106</v>
      </c>
      <c r="F10" s="8">
        <v>889</v>
      </c>
      <c r="G10" s="9" t="s">
        <v>108</v>
      </c>
      <c r="H10" s="8">
        <v>1193</v>
      </c>
      <c r="I10" s="10" t="s">
        <v>108</v>
      </c>
      <c r="J10" s="11">
        <v>4043631</v>
      </c>
      <c r="K10" s="9" t="s">
        <v>108</v>
      </c>
      <c r="L10" s="8">
        <v>6924178</v>
      </c>
      <c r="M10" s="9" t="s">
        <v>108</v>
      </c>
      <c r="N10" s="8">
        <v>928148</v>
      </c>
      <c r="O10" s="9" t="s">
        <v>108</v>
      </c>
      <c r="P10" s="8">
        <v>5087579</v>
      </c>
      <c r="Q10" s="9" t="s">
        <v>106</v>
      </c>
    </row>
    <row r="11" spans="1:22">
      <c r="A11" s="16" t="s">
        <v>157</v>
      </c>
      <c r="B11" s="12">
        <v>13584</v>
      </c>
      <c r="C11" s="13" t="s">
        <v>106</v>
      </c>
      <c r="D11" s="12">
        <v>10818</v>
      </c>
      <c r="E11" s="13" t="s">
        <v>106</v>
      </c>
      <c r="F11" s="12">
        <v>3730</v>
      </c>
      <c r="G11" s="13" t="s">
        <v>108</v>
      </c>
      <c r="H11" s="12">
        <v>3868</v>
      </c>
      <c r="I11" s="14" t="s">
        <v>106</v>
      </c>
      <c r="J11" s="15">
        <v>12630126</v>
      </c>
      <c r="K11" s="13" t="s">
        <v>106</v>
      </c>
      <c r="L11" s="12">
        <v>30251570</v>
      </c>
      <c r="M11" s="13" t="s">
        <v>108</v>
      </c>
      <c r="N11" s="12">
        <v>5818873</v>
      </c>
      <c r="O11" s="13" t="s">
        <v>108</v>
      </c>
      <c r="P11" s="12">
        <v>22462172</v>
      </c>
      <c r="Q11" s="13" t="s">
        <v>106</v>
      </c>
    </row>
    <row r="12" spans="1:22">
      <c r="A12" s="16" t="s">
        <v>83</v>
      </c>
      <c r="B12" s="12">
        <v>23428</v>
      </c>
      <c r="C12" s="13" t="s">
        <v>106</v>
      </c>
      <c r="D12" s="12">
        <v>17719</v>
      </c>
      <c r="E12" s="13" t="s">
        <v>106</v>
      </c>
      <c r="F12" s="12">
        <v>5159</v>
      </c>
      <c r="G12" s="13" t="s">
        <v>106</v>
      </c>
      <c r="H12" s="12">
        <v>5876</v>
      </c>
      <c r="I12" s="14" t="s">
        <v>106</v>
      </c>
      <c r="J12" s="15">
        <v>29731098</v>
      </c>
      <c r="K12" s="13" t="s">
        <v>110</v>
      </c>
      <c r="L12" s="12">
        <v>49612578</v>
      </c>
      <c r="M12" s="13" t="s">
        <v>106</v>
      </c>
      <c r="N12" s="12">
        <v>9030932</v>
      </c>
      <c r="O12" s="13" t="s">
        <v>110</v>
      </c>
      <c r="P12" s="12">
        <v>31495957</v>
      </c>
      <c r="Q12" s="13" t="s">
        <v>106</v>
      </c>
    </row>
    <row r="13" spans="1:22">
      <c r="A13" s="16" t="s">
        <v>158</v>
      </c>
      <c r="B13" s="12">
        <v>8269</v>
      </c>
      <c r="C13" s="13" t="s">
        <v>106</v>
      </c>
      <c r="D13" s="12">
        <v>10051</v>
      </c>
      <c r="E13" s="13" t="s">
        <v>106</v>
      </c>
      <c r="F13" s="12">
        <v>4672</v>
      </c>
      <c r="G13" s="13" t="s">
        <v>108</v>
      </c>
      <c r="H13" s="12">
        <v>3763</v>
      </c>
      <c r="I13" s="14" t="s">
        <v>108</v>
      </c>
      <c r="J13" s="15">
        <v>7733955</v>
      </c>
      <c r="K13" s="13" t="s">
        <v>108</v>
      </c>
      <c r="L13" s="12">
        <v>31400740</v>
      </c>
      <c r="M13" s="13" t="s">
        <v>106</v>
      </c>
      <c r="N13" s="12">
        <v>9005427</v>
      </c>
      <c r="O13" s="13" t="s">
        <v>110</v>
      </c>
      <c r="P13" s="12">
        <v>19476795</v>
      </c>
      <c r="Q13" s="13" t="s">
        <v>110</v>
      </c>
    </row>
    <row r="14" spans="1:22">
      <c r="A14" s="17" t="s">
        <v>84</v>
      </c>
      <c r="B14" s="18">
        <v>5157</v>
      </c>
      <c r="C14" s="19" t="s">
        <v>108</v>
      </c>
      <c r="D14" s="18">
        <v>7423</v>
      </c>
      <c r="E14" s="19" t="s">
        <v>108</v>
      </c>
      <c r="F14" s="18">
        <v>2055</v>
      </c>
      <c r="G14" s="19" t="s">
        <v>110</v>
      </c>
      <c r="H14" s="18">
        <v>2045</v>
      </c>
      <c r="I14" s="20" t="s">
        <v>108</v>
      </c>
      <c r="J14" s="21">
        <v>5353266</v>
      </c>
      <c r="K14" s="19" t="s">
        <v>110</v>
      </c>
      <c r="L14" s="18">
        <v>11523127</v>
      </c>
      <c r="M14" s="19" t="s">
        <v>108</v>
      </c>
      <c r="N14" s="18">
        <v>3661972</v>
      </c>
      <c r="O14" s="19" t="s">
        <v>112</v>
      </c>
      <c r="P14" s="18">
        <v>6398855</v>
      </c>
      <c r="Q14" s="19" t="s">
        <v>108</v>
      </c>
    </row>
    <row r="15" spans="1:22">
      <c r="A15" s="61" t="s">
        <v>159</v>
      </c>
      <c r="B15" s="62"/>
      <c r="C15" s="62"/>
      <c r="D15" s="62"/>
      <c r="E15" s="62"/>
      <c r="F15" s="62"/>
      <c r="G15" s="62"/>
      <c r="H15" s="62"/>
      <c r="I15" s="62"/>
      <c r="J15" s="62"/>
      <c r="K15" s="62"/>
      <c r="L15" s="62"/>
      <c r="M15" s="62"/>
      <c r="N15" s="62"/>
      <c r="O15" s="62"/>
      <c r="P15" s="62"/>
      <c r="Q15" s="62"/>
    </row>
    <row r="16" spans="1:22" ht="27" customHeight="1">
      <c r="A16" s="57" t="s">
        <v>160</v>
      </c>
      <c r="B16" s="57"/>
      <c r="C16" s="57"/>
      <c r="D16" s="57"/>
      <c r="E16" s="57"/>
      <c r="F16" s="57"/>
      <c r="G16" s="57"/>
      <c r="H16" s="57"/>
      <c r="I16" s="57"/>
      <c r="J16" s="57"/>
      <c r="K16" s="57"/>
      <c r="L16" s="57"/>
      <c r="M16" s="57"/>
      <c r="N16" s="57"/>
      <c r="O16" s="57"/>
      <c r="P16" s="57"/>
      <c r="Q16" s="57"/>
    </row>
    <row r="17" spans="1:17">
      <c r="A17" s="57" t="s">
        <v>161</v>
      </c>
      <c r="B17" s="57"/>
      <c r="C17" s="57"/>
      <c r="D17" s="57"/>
      <c r="E17" s="57"/>
      <c r="F17" s="57"/>
      <c r="G17" s="57"/>
      <c r="H17" s="57"/>
      <c r="I17" s="57"/>
      <c r="J17" s="57"/>
      <c r="K17" s="57"/>
      <c r="L17" s="57"/>
      <c r="M17" s="57"/>
      <c r="N17" s="57"/>
      <c r="O17" s="57"/>
      <c r="P17" s="57"/>
      <c r="Q17" s="57"/>
    </row>
    <row r="18" spans="1:17">
      <c r="A18" s="57" t="s">
        <v>162</v>
      </c>
      <c r="B18" s="57"/>
      <c r="C18" s="57"/>
      <c r="D18" s="57"/>
      <c r="E18" s="57"/>
      <c r="F18" s="57"/>
      <c r="G18" s="57"/>
      <c r="H18" s="57"/>
      <c r="I18" s="57"/>
      <c r="J18" s="57"/>
      <c r="K18" s="57"/>
      <c r="L18" s="57"/>
      <c r="M18" s="57"/>
      <c r="N18" s="57"/>
      <c r="O18" s="57"/>
      <c r="P18" s="57"/>
      <c r="Q18" s="57"/>
    </row>
    <row r="19" spans="1:17">
      <c r="A19" s="57" t="s">
        <v>163</v>
      </c>
      <c r="B19" s="57"/>
      <c r="C19" s="57"/>
      <c r="D19" s="57"/>
      <c r="E19" s="57"/>
      <c r="F19" s="57"/>
      <c r="G19" s="57"/>
      <c r="H19" s="57"/>
      <c r="I19" s="57"/>
      <c r="J19" s="57"/>
      <c r="K19" s="57"/>
      <c r="L19" s="57"/>
      <c r="M19" s="57"/>
      <c r="N19" s="57"/>
      <c r="O19" s="57"/>
      <c r="P19" s="57"/>
      <c r="Q19" s="57"/>
    </row>
    <row r="20" spans="1:17" ht="15">
      <c r="A20"/>
      <c r="B20"/>
      <c r="C20"/>
      <c r="D20"/>
      <c r="E20"/>
      <c r="F20"/>
      <c r="G20"/>
      <c r="H20"/>
      <c r="I20"/>
      <c r="J20"/>
      <c r="K20"/>
      <c r="L20"/>
      <c r="M20"/>
      <c r="N20"/>
      <c r="O20"/>
      <c r="P20"/>
      <c r="Q20"/>
    </row>
    <row r="21" spans="1:17" ht="15">
      <c r="A21"/>
      <c r="B21"/>
      <c r="C21"/>
      <c r="D21"/>
      <c r="E21"/>
      <c r="F21"/>
      <c r="G21"/>
      <c r="H21"/>
      <c r="I21"/>
      <c r="J21"/>
      <c r="K21"/>
      <c r="L21"/>
      <c r="M21"/>
      <c r="N21"/>
      <c r="O21"/>
      <c r="P21"/>
      <c r="Q21"/>
    </row>
    <row r="22" spans="1:17" ht="15">
      <c r="A22"/>
      <c r="B22"/>
      <c r="C22"/>
      <c r="D22"/>
      <c r="E22"/>
      <c r="F22"/>
      <c r="G22"/>
      <c r="H22"/>
      <c r="I22"/>
      <c r="J22"/>
      <c r="K22"/>
      <c r="L22"/>
      <c r="M22"/>
      <c r="N22"/>
      <c r="O22"/>
      <c r="P22"/>
      <c r="Q22"/>
    </row>
    <row r="23" spans="1:17" ht="15">
      <c r="A23"/>
      <c r="B23"/>
      <c r="C23"/>
      <c r="D23"/>
      <c r="E23"/>
      <c r="F23"/>
      <c r="G23"/>
      <c r="H23"/>
      <c r="I23"/>
      <c r="J23"/>
      <c r="K23"/>
      <c r="L23"/>
      <c r="M23"/>
      <c r="N23"/>
      <c r="O23"/>
      <c r="P23"/>
      <c r="Q23"/>
    </row>
    <row r="24" spans="1:17" ht="15">
      <c r="A24"/>
      <c r="B24"/>
      <c r="C24"/>
      <c r="D24"/>
      <c r="E24"/>
      <c r="F24"/>
      <c r="G24"/>
      <c r="H24"/>
      <c r="I24"/>
      <c r="J24"/>
      <c r="K24"/>
      <c r="L24"/>
      <c r="M24"/>
      <c r="N24"/>
      <c r="O24"/>
      <c r="P24"/>
      <c r="Q24"/>
    </row>
    <row r="25" spans="1:17" ht="15">
      <c r="A25"/>
      <c r="B25"/>
      <c r="C25"/>
      <c r="D25"/>
      <c r="E25"/>
      <c r="F25"/>
      <c r="G25"/>
      <c r="H25"/>
      <c r="I25"/>
      <c r="J25"/>
      <c r="K25"/>
      <c r="L25"/>
      <c r="M25"/>
      <c r="N25"/>
      <c r="O25"/>
      <c r="P25"/>
      <c r="Q25"/>
    </row>
    <row r="26" spans="1:17" ht="15">
      <c r="A26"/>
      <c r="B26"/>
      <c r="C26"/>
      <c r="D26"/>
      <c r="E26"/>
      <c r="F26"/>
      <c r="G26"/>
      <c r="H26"/>
      <c r="I26"/>
      <c r="J26"/>
      <c r="K26"/>
      <c r="L26"/>
      <c r="M26"/>
      <c r="N26"/>
      <c r="O26"/>
      <c r="P26"/>
      <c r="Q26"/>
    </row>
    <row r="27" spans="1:17" ht="15">
      <c r="A27"/>
      <c r="B27"/>
      <c r="C27"/>
      <c r="D27"/>
      <c r="E27"/>
      <c r="F27"/>
      <c r="G27"/>
      <c r="H27"/>
      <c r="I27"/>
      <c r="J27"/>
      <c r="K27"/>
      <c r="L27"/>
      <c r="M27"/>
      <c r="N27"/>
      <c r="O27"/>
      <c r="P27"/>
      <c r="Q27"/>
    </row>
    <row r="28" spans="1:17" ht="15">
      <c r="A28"/>
      <c r="B28"/>
      <c r="C28"/>
      <c r="D28"/>
      <c r="E28"/>
      <c r="F28"/>
      <c r="G28"/>
      <c r="H28"/>
      <c r="I28"/>
      <c r="J28"/>
      <c r="K28"/>
      <c r="L28"/>
      <c r="M28"/>
      <c r="N28"/>
      <c r="O28"/>
      <c r="P28"/>
      <c r="Q28"/>
    </row>
    <row r="29" spans="1:17" ht="15">
      <c r="A29"/>
      <c r="B29"/>
      <c r="C29"/>
      <c r="D29"/>
      <c r="E29"/>
      <c r="F29"/>
      <c r="G29"/>
      <c r="H29"/>
      <c r="I29"/>
      <c r="J29"/>
      <c r="K29"/>
      <c r="L29"/>
      <c r="M29"/>
      <c r="N29"/>
      <c r="O29"/>
      <c r="P29"/>
      <c r="Q29"/>
    </row>
    <row r="30" spans="1:17" ht="15">
      <c r="A30"/>
      <c r="B30"/>
      <c r="C30"/>
      <c r="D30"/>
      <c r="E30"/>
      <c r="F30"/>
      <c r="G30"/>
      <c r="H30"/>
      <c r="I30"/>
      <c r="J30"/>
      <c r="K30"/>
      <c r="L30"/>
      <c r="M30"/>
      <c r="N30"/>
      <c r="O30"/>
      <c r="P30"/>
      <c r="Q30"/>
    </row>
    <row r="31" spans="1:17" ht="15">
      <c r="A31"/>
      <c r="B31"/>
      <c r="C31"/>
      <c r="D31"/>
      <c r="E31"/>
      <c r="F31"/>
      <c r="G31"/>
      <c r="H31"/>
      <c r="I31"/>
      <c r="J31"/>
      <c r="K31"/>
      <c r="L31"/>
      <c r="M31"/>
      <c r="N31"/>
      <c r="O31"/>
      <c r="P31"/>
      <c r="Q31"/>
    </row>
    <row r="32" spans="1:17" ht="15">
      <c r="A32"/>
      <c r="B32"/>
      <c r="C32"/>
      <c r="D32"/>
      <c r="E32"/>
      <c r="F32"/>
      <c r="G32"/>
      <c r="H32"/>
      <c r="I32"/>
      <c r="J32"/>
      <c r="K32"/>
      <c r="L32"/>
      <c r="M32"/>
      <c r="N32"/>
      <c r="O32"/>
      <c r="P32"/>
      <c r="Q32"/>
    </row>
    <row r="33" spans="1:17" ht="15">
      <c r="A33"/>
      <c r="B33"/>
      <c r="C33"/>
      <c r="D33"/>
      <c r="E33"/>
      <c r="F33"/>
      <c r="G33"/>
      <c r="H33"/>
      <c r="I33"/>
      <c r="J33"/>
      <c r="K33"/>
      <c r="L33"/>
      <c r="M33"/>
      <c r="N33"/>
      <c r="O33"/>
      <c r="P33"/>
      <c r="Q33"/>
    </row>
    <row r="34" spans="1:17" ht="15">
      <c r="A34"/>
      <c r="B34"/>
      <c r="C34"/>
      <c r="D34"/>
      <c r="E34"/>
      <c r="F34"/>
      <c r="G34"/>
      <c r="H34"/>
      <c r="I34"/>
      <c r="J34"/>
      <c r="K34"/>
      <c r="L34"/>
      <c r="M34"/>
      <c r="N34"/>
      <c r="O34"/>
      <c r="P34"/>
      <c r="Q34"/>
    </row>
    <row r="35" spans="1:17" ht="15">
      <c r="A35"/>
      <c r="B35"/>
      <c r="C35"/>
      <c r="D35"/>
      <c r="E35"/>
      <c r="F35"/>
      <c r="G35"/>
      <c r="H35"/>
      <c r="I35"/>
      <c r="J35"/>
      <c r="K35"/>
      <c r="L35"/>
      <c r="M35"/>
      <c r="N35"/>
      <c r="O35"/>
      <c r="P35"/>
      <c r="Q35"/>
    </row>
    <row r="36" spans="1:17" ht="15">
      <c r="A36"/>
      <c r="B36"/>
      <c r="C36"/>
      <c r="D36"/>
      <c r="E36"/>
      <c r="F36"/>
      <c r="G36"/>
      <c r="H36"/>
      <c r="I36"/>
      <c r="J36"/>
      <c r="K36"/>
      <c r="L36"/>
      <c r="M36"/>
      <c r="N36"/>
      <c r="O36"/>
      <c r="P36"/>
      <c r="Q36"/>
    </row>
    <row r="37" spans="1:17" ht="15">
      <c r="A37"/>
      <c r="B37"/>
      <c r="C37"/>
      <c r="D37"/>
      <c r="E37"/>
      <c r="F37"/>
      <c r="G37"/>
      <c r="H37"/>
      <c r="I37"/>
      <c r="J37"/>
      <c r="K37"/>
      <c r="L37"/>
      <c r="M37"/>
      <c r="N37"/>
      <c r="O37"/>
      <c r="P37"/>
      <c r="Q37"/>
    </row>
    <row r="38" spans="1:17" ht="15">
      <c r="A38"/>
      <c r="B38"/>
      <c r="C38"/>
      <c r="D38"/>
      <c r="E38"/>
      <c r="F38"/>
      <c r="G38"/>
      <c r="H38"/>
      <c r="I38"/>
      <c r="J38"/>
      <c r="K38"/>
      <c r="L38"/>
      <c r="M38"/>
      <c r="N38"/>
      <c r="O38"/>
      <c r="P38"/>
      <c r="Q38"/>
    </row>
    <row r="39" spans="1:17" ht="15">
      <c r="A39"/>
      <c r="B39"/>
      <c r="C39"/>
      <c r="D39"/>
      <c r="E39"/>
      <c r="F39"/>
      <c r="G39"/>
      <c r="H39"/>
      <c r="I39"/>
      <c r="J39"/>
      <c r="K39"/>
      <c r="L39"/>
      <c r="M39"/>
      <c r="N39"/>
      <c r="O39"/>
      <c r="P39"/>
      <c r="Q39"/>
    </row>
    <row r="40" spans="1:17" ht="15">
      <c r="A40"/>
      <c r="B40"/>
      <c r="C40"/>
      <c r="D40"/>
      <c r="E40"/>
      <c r="F40"/>
      <c r="G40"/>
      <c r="H40"/>
      <c r="I40"/>
      <c r="J40"/>
      <c r="K40"/>
      <c r="L40"/>
      <c r="M40"/>
      <c r="N40"/>
      <c r="O40"/>
      <c r="P40"/>
      <c r="Q40"/>
    </row>
    <row r="41" spans="1:17" ht="15">
      <c r="A41"/>
      <c r="B41"/>
      <c r="C41"/>
      <c r="D41"/>
      <c r="E41"/>
      <c r="F41"/>
      <c r="G41"/>
      <c r="H41"/>
      <c r="I41"/>
      <c r="J41"/>
      <c r="K41"/>
      <c r="L41"/>
      <c r="M41"/>
      <c r="N41"/>
      <c r="O41"/>
      <c r="P41"/>
      <c r="Q41"/>
    </row>
    <row r="42" spans="1:17" ht="15">
      <c r="A42"/>
      <c r="B42"/>
      <c r="C42"/>
      <c r="D42"/>
      <c r="E42"/>
      <c r="F42"/>
      <c r="G42"/>
      <c r="H42"/>
      <c r="I42"/>
      <c r="J42"/>
      <c r="K42"/>
      <c r="L42"/>
      <c r="M42"/>
      <c r="N42"/>
      <c r="O42"/>
      <c r="P42"/>
      <c r="Q42"/>
    </row>
    <row r="43" spans="1:17" ht="15">
      <c r="A43"/>
      <c r="B43"/>
      <c r="C43"/>
      <c r="D43"/>
      <c r="E43"/>
      <c r="F43"/>
      <c r="G43"/>
      <c r="H43"/>
      <c r="I43"/>
      <c r="J43"/>
      <c r="K43"/>
      <c r="L43"/>
      <c r="M43"/>
      <c r="N43"/>
      <c r="O43"/>
      <c r="P43"/>
      <c r="Q43"/>
    </row>
    <row r="44" spans="1:17" ht="15">
      <c r="A44"/>
      <c r="B44"/>
      <c r="C44"/>
      <c r="D44"/>
      <c r="E44"/>
      <c r="F44"/>
      <c r="G44"/>
      <c r="H44"/>
      <c r="I44"/>
      <c r="J44"/>
      <c r="K44"/>
      <c r="L44"/>
      <c r="M44"/>
      <c r="N44"/>
      <c r="O44"/>
      <c r="P44"/>
      <c r="Q44"/>
    </row>
    <row r="45" spans="1:17" ht="15">
      <c r="A45"/>
      <c r="B45"/>
      <c r="C45"/>
      <c r="D45"/>
      <c r="E45"/>
      <c r="F45"/>
      <c r="G45"/>
      <c r="H45"/>
      <c r="I45"/>
      <c r="J45"/>
      <c r="K45"/>
      <c r="L45"/>
      <c r="M45"/>
      <c r="N45"/>
      <c r="O45"/>
      <c r="P45"/>
      <c r="Q45"/>
    </row>
    <row r="46" spans="1:17" ht="15">
      <c r="A46"/>
      <c r="B46"/>
      <c r="C46"/>
      <c r="D46"/>
      <c r="E46"/>
      <c r="F46"/>
      <c r="G46"/>
      <c r="H46"/>
      <c r="I46"/>
      <c r="J46"/>
      <c r="K46"/>
      <c r="L46"/>
      <c r="M46"/>
      <c r="N46"/>
      <c r="O46"/>
      <c r="P46"/>
      <c r="Q46"/>
    </row>
    <row r="47" spans="1:17" ht="15">
      <c r="A47"/>
      <c r="B47"/>
      <c r="C47"/>
      <c r="D47"/>
      <c r="E47"/>
      <c r="F47"/>
      <c r="G47"/>
      <c r="H47"/>
      <c r="I47"/>
      <c r="J47"/>
      <c r="K47"/>
      <c r="L47"/>
      <c r="M47"/>
      <c r="N47"/>
      <c r="O47"/>
      <c r="P47"/>
      <c r="Q47"/>
    </row>
    <row r="48" spans="1:17" ht="15">
      <c r="A48"/>
      <c r="B48"/>
      <c r="C48"/>
      <c r="D48"/>
      <c r="E48"/>
      <c r="F48"/>
      <c r="G48"/>
      <c r="H48"/>
      <c r="I48"/>
      <c r="J48"/>
      <c r="K48"/>
      <c r="L48"/>
      <c r="M48"/>
      <c r="N48"/>
      <c r="O48"/>
      <c r="P48"/>
      <c r="Q48"/>
    </row>
    <row r="49" spans="1:17" ht="15">
      <c r="A49"/>
      <c r="B49"/>
      <c r="C49"/>
      <c r="D49"/>
      <c r="E49"/>
      <c r="F49"/>
      <c r="G49"/>
      <c r="H49"/>
      <c r="I49"/>
      <c r="J49"/>
      <c r="K49"/>
      <c r="L49"/>
      <c r="M49"/>
      <c r="N49"/>
      <c r="O49"/>
      <c r="P49"/>
      <c r="Q49"/>
    </row>
    <row r="50" spans="1:17" ht="15">
      <c r="A50"/>
      <c r="B50"/>
      <c r="C50"/>
      <c r="D50"/>
      <c r="E50"/>
      <c r="F50"/>
      <c r="G50"/>
      <c r="H50"/>
      <c r="I50"/>
      <c r="J50"/>
      <c r="K50"/>
      <c r="L50"/>
      <c r="M50"/>
      <c r="N50"/>
      <c r="O50"/>
      <c r="P50"/>
      <c r="Q50"/>
    </row>
    <row r="51" spans="1:17" ht="15">
      <c r="A51"/>
      <c r="B51"/>
      <c r="C51"/>
      <c r="D51"/>
      <c r="E51"/>
      <c r="F51"/>
      <c r="G51"/>
      <c r="H51"/>
      <c r="I51"/>
      <c r="J51"/>
      <c r="K51"/>
      <c r="L51"/>
      <c r="M51"/>
      <c r="N51"/>
      <c r="O51"/>
      <c r="P51"/>
      <c r="Q51"/>
    </row>
    <row r="52" spans="1:17" ht="15">
      <c r="A52"/>
      <c r="B52"/>
      <c r="C52"/>
      <c r="D52"/>
      <c r="E52"/>
      <c r="F52"/>
      <c r="G52"/>
      <c r="H52"/>
      <c r="I52"/>
      <c r="J52"/>
      <c r="K52"/>
      <c r="L52"/>
      <c r="M52"/>
      <c r="N52"/>
      <c r="O52"/>
      <c r="P52"/>
      <c r="Q52"/>
    </row>
    <row r="53" spans="1:17" ht="15">
      <c r="A53"/>
      <c r="B53"/>
      <c r="C53"/>
      <c r="D53"/>
      <c r="E53"/>
      <c r="F53"/>
      <c r="G53"/>
      <c r="H53"/>
      <c r="I53"/>
      <c r="J53"/>
      <c r="K53"/>
      <c r="L53"/>
      <c r="M53"/>
      <c r="N53"/>
      <c r="O53"/>
      <c r="P53"/>
      <c r="Q53"/>
    </row>
    <row r="54" spans="1:17" ht="15">
      <c r="A54"/>
      <c r="B54"/>
      <c r="C54"/>
      <c r="D54"/>
      <c r="E54"/>
      <c r="F54"/>
      <c r="G54"/>
      <c r="H54"/>
      <c r="I54"/>
      <c r="J54"/>
      <c r="K54"/>
      <c r="L54"/>
      <c r="M54"/>
      <c r="N54"/>
      <c r="O54"/>
      <c r="P54"/>
      <c r="Q54"/>
    </row>
    <row r="55" spans="1:17" ht="15">
      <c r="A55"/>
      <c r="B55"/>
      <c r="C55"/>
      <c r="D55"/>
      <c r="E55"/>
      <c r="F55"/>
      <c r="G55"/>
      <c r="H55"/>
      <c r="I55"/>
      <c r="J55"/>
      <c r="K55"/>
      <c r="L55"/>
      <c r="M55"/>
      <c r="N55"/>
      <c r="O55"/>
      <c r="P55"/>
      <c r="Q55"/>
    </row>
    <row r="56" spans="1:17" ht="25.5" customHeight="1">
      <c r="A56"/>
      <c r="B56"/>
      <c r="C56"/>
      <c r="D56"/>
      <c r="E56"/>
      <c r="F56"/>
      <c r="G56"/>
      <c r="H56"/>
      <c r="I56"/>
      <c r="J56"/>
      <c r="K56"/>
      <c r="L56"/>
      <c r="M56"/>
      <c r="N56"/>
      <c r="O56"/>
      <c r="P56"/>
      <c r="Q56"/>
    </row>
    <row r="57" spans="1:17" ht="15">
      <c r="A57"/>
      <c r="B57"/>
      <c r="C57"/>
      <c r="D57"/>
      <c r="E57"/>
      <c r="F57"/>
      <c r="G57"/>
      <c r="H57"/>
      <c r="I57"/>
      <c r="J57"/>
      <c r="K57"/>
      <c r="L57"/>
      <c r="M57"/>
      <c r="N57"/>
      <c r="O57"/>
      <c r="P57"/>
      <c r="Q57"/>
    </row>
    <row r="58" spans="1:17" ht="15">
      <c r="A58"/>
      <c r="B58"/>
      <c r="C58"/>
      <c r="D58"/>
      <c r="E58"/>
      <c r="F58"/>
      <c r="G58"/>
      <c r="H58"/>
      <c r="I58"/>
      <c r="J58"/>
      <c r="K58"/>
      <c r="L58"/>
      <c r="M58"/>
      <c r="N58"/>
      <c r="O58"/>
      <c r="P58"/>
      <c r="Q58"/>
    </row>
    <row r="59" spans="1:17" ht="15">
      <c r="A59"/>
      <c r="B59"/>
      <c r="C59"/>
      <c r="D59"/>
      <c r="E59"/>
      <c r="F59"/>
      <c r="G59"/>
      <c r="H59"/>
      <c r="I59"/>
      <c r="J59"/>
      <c r="K59"/>
      <c r="L59"/>
      <c r="M59"/>
      <c r="N59"/>
      <c r="O59"/>
      <c r="P59"/>
      <c r="Q59"/>
    </row>
    <row r="60" spans="1:17" ht="15">
      <c r="A60"/>
      <c r="B60"/>
      <c r="C60"/>
      <c r="D60"/>
      <c r="E60"/>
      <c r="F60"/>
      <c r="G60"/>
      <c r="H60"/>
      <c r="I60"/>
      <c r="J60"/>
      <c r="K60"/>
      <c r="L60"/>
      <c r="M60"/>
      <c r="N60"/>
      <c r="O60"/>
      <c r="P60"/>
      <c r="Q60"/>
    </row>
  </sheetData>
  <mergeCells count="22">
    <mergeCell ref="T5:V5"/>
    <mergeCell ref="A16:Q16"/>
    <mergeCell ref="A17:Q17"/>
    <mergeCell ref="A18:Q18"/>
    <mergeCell ref="A19:Q19"/>
    <mergeCell ref="A9:Q9"/>
    <mergeCell ref="A15:Q15"/>
    <mergeCell ref="B6:C6"/>
    <mergeCell ref="D6:E6"/>
    <mergeCell ref="F6:G6"/>
    <mergeCell ref="H6:I6"/>
    <mergeCell ref="J6:K6"/>
    <mergeCell ref="L6:M6"/>
    <mergeCell ref="N6:O6"/>
    <mergeCell ref="P6:Q6"/>
    <mergeCell ref="B7:Q7"/>
    <mergeCell ref="A1:Q1"/>
    <mergeCell ref="A2:Q2"/>
    <mergeCell ref="B4:I4"/>
    <mergeCell ref="J4:Q4"/>
    <mergeCell ref="B5:I5"/>
    <mergeCell ref="J5:Q5"/>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80A3B-54DA-4B52-A995-7E387A96031E}">
  <dimension ref="A1:K6"/>
  <sheetViews>
    <sheetView workbookViewId="0">
      <selection activeCell="D7" sqref="D7"/>
    </sheetView>
  </sheetViews>
  <sheetFormatPr defaultRowHeight="15"/>
  <cols>
    <col min="1" max="1" width="21" customWidth="1"/>
    <col min="2" max="2" width="15.85546875" customWidth="1"/>
    <col min="3" max="3" width="16.85546875" customWidth="1"/>
    <col min="4" max="4" width="20.42578125" customWidth="1"/>
    <col min="8" max="8" width="22.5703125" customWidth="1"/>
    <col min="9" max="9" width="23.28515625" customWidth="1"/>
    <col min="10" max="10" width="16.28515625" customWidth="1"/>
    <col min="11" max="11" width="20" customWidth="1"/>
  </cols>
  <sheetData>
    <row r="1" spans="1:11" ht="45.75">
      <c r="A1" s="33" t="s">
        <v>164</v>
      </c>
      <c r="B1" s="3" t="s">
        <v>165</v>
      </c>
      <c r="C1" s="3" t="s">
        <v>166</v>
      </c>
      <c r="D1" s="3" t="s">
        <v>12</v>
      </c>
      <c r="H1" s="1" t="s">
        <v>167</v>
      </c>
    </row>
    <row r="2" spans="1:11">
      <c r="A2" s="34" t="s">
        <v>45</v>
      </c>
      <c r="B2" s="4">
        <f>Residential!B59</f>
        <v>4.990784085385799E-3</v>
      </c>
      <c r="C2" s="4">
        <f>B2</f>
        <v>4.990784085385799E-3</v>
      </c>
      <c r="D2" s="4">
        <f>K3*(1-$B$5)</f>
        <v>0.27077790944991331</v>
      </c>
      <c r="H2" t="s">
        <v>164</v>
      </c>
      <c r="I2" t="s">
        <v>165</v>
      </c>
      <c r="J2" t="s">
        <v>166</v>
      </c>
      <c r="K2" t="s">
        <v>12</v>
      </c>
    </row>
    <row r="3" spans="1:11">
      <c r="A3" s="34" t="s">
        <v>168</v>
      </c>
      <c r="B3" s="4">
        <f>'Ownsership - Res'!D73*(1-Calculations!B2)</f>
        <v>1.6503963979031464E-2</v>
      </c>
      <c r="C3" s="4">
        <f t="shared" ref="C3:C6" si="0">B3</f>
        <v>1.6503963979031464E-2</v>
      </c>
      <c r="D3" s="4">
        <f t="shared" ref="D3:D4" si="1">K4*(1-$B$5)</f>
        <v>0.5042968008744243</v>
      </c>
      <c r="H3" t="s">
        <v>45</v>
      </c>
      <c r="I3" s="70">
        <v>5.0000000000000001E-3</v>
      </c>
      <c r="J3" s="70">
        <v>5.0000000000000001E-3</v>
      </c>
      <c r="K3" s="70">
        <f>Commercial!T7</f>
        <v>0.28066590761392285</v>
      </c>
    </row>
    <row r="4" spans="1:11">
      <c r="A4" s="34" t="s">
        <v>169</v>
      </c>
      <c r="B4" s="4">
        <f>'Ownsership - Res'!D70*(1-Calculations!B2)</f>
        <v>0.94327475939706185</v>
      </c>
      <c r="C4" s="4">
        <f t="shared" si="0"/>
        <v>0.94327475939706185</v>
      </c>
      <c r="D4" s="4">
        <f t="shared" si="1"/>
        <v>0.18969479713714144</v>
      </c>
      <c r="H4" t="s">
        <v>168</v>
      </c>
      <c r="I4">
        <v>0.03</v>
      </c>
      <c r="J4">
        <v>0.03</v>
      </c>
      <c r="K4" s="70">
        <f>Commercial!U7</f>
        <v>0.52271220946994912</v>
      </c>
    </row>
    <row r="5" spans="1:11">
      <c r="A5" s="34" t="s">
        <v>170</v>
      </c>
      <c r="B5" s="69">
        <f>('Ownsership - Res'!D74+'Ownsership - Res'!D71)*(1-Calculations!B2)</f>
        <v>3.523049253852098E-2</v>
      </c>
      <c r="C5" s="69">
        <f t="shared" si="0"/>
        <v>3.523049253852098E-2</v>
      </c>
      <c r="D5" s="69">
        <f>B5</f>
        <v>3.523049253852098E-2</v>
      </c>
      <c r="H5" t="s">
        <v>169</v>
      </c>
      <c r="I5">
        <v>0.96499999999999997</v>
      </c>
      <c r="J5">
        <v>0.96499999999999997</v>
      </c>
      <c r="K5" s="70">
        <f>Commercial!V7</f>
        <v>0.19662188291612803</v>
      </c>
    </row>
    <row r="6" spans="1:11">
      <c r="A6" t="s">
        <v>152</v>
      </c>
      <c r="B6" s="4">
        <f>SUM(B2:B5)</f>
        <v>1.0000000000000002</v>
      </c>
      <c r="C6" s="4">
        <f t="shared" si="0"/>
        <v>1.0000000000000002</v>
      </c>
      <c r="D6" s="4">
        <f>SUM(D2:D5)</f>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D5"/>
  <sheetViews>
    <sheetView tabSelected="1" workbookViewId="0">
      <selection activeCell="D7" sqref="D7"/>
    </sheetView>
  </sheetViews>
  <sheetFormatPr defaultColWidth="8.85546875" defaultRowHeight="15"/>
  <cols>
    <col min="1" max="1" width="20.140625" customWidth="1"/>
    <col min="2" max="2" width="18.28515625" customWidth="1"/>
    <col min="3" max="3" width="19" customWidth="1"/>
    <col min="4" max="4" width="15.140625" customWidth="1"/>
  </cols>
  <sheetData>
    <row r="1" spans="1:4" ht="45.75">
      <c r="A1" s="33" t="s">
        <v>164</v>
      </c>
      <c r="B1" s="3" t="s">
        <v>165</v>
      </c>
      <c r="C1" s="3" t="s">
        <v>166</v>
      </c>
      <c r="D1" s="3" t="s">
        <v>12</v>
      </c>
    </row>
    <row r="2" spans="1:4">
      <c r="A2" s="34" t="s">
        <v>45</v>
      </c>
      <c r="B2" s="4">
        <f>Calculations!B2</f>
        <v>4.990784085385799E-3</v>
      </c>
      <c r="C2" s="4">
        <f>Calculations!C2</f>
        <v>4.990784085385799E-3</v>
      </c>
      <c r="D2" s="4">
        <f>Calculations!D2</f>
        <v>0.27077790944991331</v>
      </c>
    </row>
    <row r="3" spans="1:4">
      <c r="A3" s="34" t="s">
        <v>168</v>
      </c>
      <c r="B3" s="4">
        <f>Calculations!B3</f>
        <v>1.6503963979031464E-2</v>
      </c>
      <c r="C3" s="4">
        <f>Calculations!C3</f>
        <v>1.6503963979031464E-2</v>
      </c>
      <c r="D3" s="4">
        <f>Calculations!D3</f>
        <v>0.5042968008744243</v>
      </c>
    </row>
    <row r="4" spans="1:4">
      <c r="A4" s="34" t="s">
        <v>169</v>
      </c>
      <c r="B4" s="4">
        <f>Calculations!B4</f>
        <v>0.94327475939706185</v>
      </c>
      <c r="C4" s="4">
        <f>Calculations!C4</f>
        <v>0.94327475939706185</v>
      </c>
      <c r="D4" s="4">
        <f>Calculations!D4</f>
        <v>0.18969479713714144</v>
      </c>
    </row>
    <row r="5" spans="1:4">
      <c r="A5" s="34" t="s">
        <v>170</v>
      </c>
      <c r="B5" s="4">
        <f>Calculations!B5</f>
        <v>3.523049253852098E-2</v>
      </c>
      <c r="C5" s="4">
        <f>Calculations!C5</f>
        <v>3.523049253852098E-2</v>
      </c>
      <c r="D5" s="4">
        <f>Calculations!D5</f>
        <v>3.523049253852098E-2</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0EB76B7FE121F489C7B2A4727FCE3E9" ma:contentTypeVersion="21" ma:contentTypeDescription="Create a new document." ma:contentTypeScope="" ma:versionID="b14dc5c440242a7f7d08dacad5c84df8">
  <xsd:schema xmlns:xsd="http://www.w3.org/2001/XMLSchema" xmlns:xs="http://www.w3.org/2001/XMLSchema" xmlns:p="http://schemas.microsoft.com/office/2006/metadata/properties" xmlns:ns2="52604411-7aeb-406e-8b34-4ce79a7293cc" xmlns:ns3="de340059-046a-4f1a-8b62-ade039df3700" xmlns:ns4="d580559a-617d-4d7d-8fb9-71ff64b58360" targetNamespace="http://schemas.microsoft.com/office/2006/metadata/properties" ma:root="true" ma:fieldsID="71a713f9ca42e4f2f02aa83a9b465f65" ns2:_="" ns3:_="" ns4:_="">
    <xsd:import namespace="52604411-7aeb-406e-8b34-4ce79a7293cc"/>
    <xsd:import namespace="de340059-046a-4f1a-8b62-ade039df3700"/>
    <xsd:import namespace="d580559a-617d-4d7d-8fb9-71ff64b58360"/>
    <xsd:element name="properties">
      <xsd:complexType>
        <xsd:sequence>
          <xsd:element name="documentManagement">
            <xsd:complexType>
              <xsd:all>
                <xsd:element ref="ns2:l787e5950a9249679d0130235a9a791b" minOccurs="0"/>
                <xsd:element ref="ns2:TaxCatchAll" minOccurs="0"/>
                <xsd:element ref="ns2:ff7c4ad8664a4671b57370e258acad6a" minOccurs="0"/>
                <xsd:element ref="ns2:of2ed5e60f3c4f8984f283882cb94320" minOccurs="0"/>
                <xsd:element ref="ns3:MediaServiceMetadata" minOccurs="0"/>
                <xsd:element ref="ns3:MediaServiceFastMetadata" minOccurs="0"/>
                <xsd:element ref="ns4:SharedWithUsers" minOccurs="0"/>
                <xsd:element ref="ns4:SharedWithDetails"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lcf76f155ced4ddcb4097134ff3c332f"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604411-7aeb-406e-8b34-4ce79a7293cc" elementFormDefault="qualified">
    <xsd:import namespace="http://schemas.microsoft.com/office/2006/documentManagement/types"/>
    <xsd:import namespace="http://schemas.microsoft.com/office/infopath/2007/PartnerControls"/>
    <xsd:element name="l787e5950a9249679d0130235a9a791b" ma:index="9" nillable="true" ma:taxonomy="true" ma:internalName="l787e5950a9249679d0130235a9a791b" ma:taxonomyFieldName="ProposedRetention" ma:displayName="ProposedRetention" ma:default="" ma:fieldId="{5787e595-0a92-4967-9d01-30235a9a791b}" ma:sspId="a296b89e-8abc-49db-b68e-edd9bb7809e5" ma:termSetId="1899fd67-b032-445b-9d35-9f66b9475fa9"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e351e87d-f0a7-48fd-ab84-339d8843ff25}" ma:internalName="TaxCatchAll" ma:showField="CatchAllData" ma:web="d580559a-617d-4d7d-8fb9-71ff64b58360">
      <xsd:complexType>
        <xsd:complexContent>
          <xsd:extension base="dms:MultiChoiceLookup">
            <xsd:sequence>
              <xsd:element name="Value" type="dms:Lookup" maxOccurs="unbounded" minOccurs="0" nillable="true"/>
            </xsd:sequence>
          </xsd:extension>
        </xsd:complexContent>
      </xsd:complexType>
    </xsd:element>
    <xsd:element name="ff7c4ad8664a4671b57370e258acad6a" ma:index="12" nillable="true" ma:taxonomy="true" ma:internalName="ff7c4ad8664a4671b57370e258acad6a" ma:taxonomyFieldName="Region" ma:displayName="Region" ma:default="" ma:fieldId="{ff7c4ad8-664a-4671-b573-70e258acad6a}" ma:sspId="a296b89e-8abc-49db-b68e-edd9bb7809e5" ma:termSetId="d0ef5e64-ccf8-4d0f-8f9e-d1bc0965d8f9" ma:anchorId="00000000-0000-0000-0000-000000000000" ma:open="false" ma:isKeyword="false">
      <xsd:complexType>
        <xsd:sequence>
          <xsd:element ref="pc:Terms" minOccurs="0" maxOccurs="1"/>
        </xsd:sequence>
      </xsd:complexType>
    </xsd:element>
    <xsd:element name="of2ed5e60f3c4f8984f283882cb94320" ma:index="14" nillable="true" ma:taxonomy="true" ma:internalName="of2ed5e60f3c4f8984f283882cb94320" ma:taxonomyFieldName="Topics" ma:displayName="Topics" ma:default="" ma:fieldId="{8f2ed5e6-0f3c-4f89-84f2-83882cb94320}" ma:taxonomyMulti="true" ma:sspId="a296b89e-8abc-49db-b68e-edd9bb7809e5" ma:termSetId="638057b0-b21b-42a9-a985-95f1f9da329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e340059-046a-4f1a-8b62-ade039df370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AutoTags" ma:index="21" nillable="true" ma:displayName="Tags" ma:internalName="MediaServiceAutoTag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a296b89e-8abc-49db-b68e-edd9bb7809e5" ma:termSetId="09814cd3-568e-fe90-9814-8d621ff8fb84" ma:anchorId="fba54fb3-c3e1-fe81-a776-ca4b69148c4d" ma:open="true" ma:isKeyword="false">
      <xsd:complexType>
        <xsd:sequence>
          <xsd:element ref="pc:Terms" minOccurs="0" maxOccurs="1"/>
        </xsd:sequence>
      </xsd:complexType>
    </xsd:element>
    <xsd:element name="MediaServiceDateTaken" ma:index="27" nillable="true" ma:displayName="MediaServiceDateTaken" ma:hidden="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580559a-617d-4d7d-8fb9-71ff64b583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of2ed5e60f3c4f8984f283882cb94320 xmlns="52604411-7aeb-406e-8b34-4ce79a7293cc">
      <Terms xmlns="http://schemas.microsoft.com/office/infopath/2007/PartnerControls"/>
    </of2ed5e60f3c4f8984f283882cb94320>
    <ff7c4ad8664a4671b57370e258acad6a xmlns="52604411-7aeb-406e-8b34-4ce79a7293cc">
      <Terms xmlns="http://schemas.microsoft.com/office/infopath/2007/PartnerControls"/>
    </ff7c4ad8664a4671b57370e258acad6a>
    <l787e5950a9249679d0130235a9a791b xmlns="52604411-7aeb-406e-8b34-4ce79a7293cc">
      <Terms xmlns="http://schemas.microsoft.com/office/infopath/2007/PartnerControls"/>
    </l787e5950a9249679d0130235a9a791b>
    <TaxCatchAll xmlns="52604411-7aeb-406e-8b34-4ce79a7293cc" xsi:nil="true"/>
    <lcf76f155ced4ddcb4097134ff3c332f xmlns="de340059-046a-4f1a-8b62-ade039df370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A6FCDC2-ADEA-4329-B694-70520940CC98}"/>
</file>

<file path=customXml/itemProps2.xml><?xml version="1.0" encoding="utf-8"?>
<ds:datastoreItem xmlns:ds="http://schemas.openxmlformats.org/officeDocument/2006/customXml" ds:itemID="{4FCD1FA1-2577-46FE-A6D5-9F8AAA8A0699}"/>
</file>

<file path=customXml/itemProps3.xml><?xml version="1.0" encoding="utf-8"?>
<ds:datastoreItem xmlns:ds="http://schemas.openxmlformats.org/officeDocument/2006/customXml" ds:itemID="{70C83657-77ED-414D-83FC-3B1EDAEE03CF}"/>
</file>

<file path=docProps/app.xml><?xml version="1.0" encoding="utf-8"?>
<Properties xmlns="http://schemas.openxmlformats.org/officeDocument/2006/extended-properties" xmlns:vt="http://schemas.openxmlformats.org/officeDocument/2006/docPropsVTypes">
  <Application>Microsoft Excel Online</Application>
  <Manager/>
  <Company>EnergyInnovation.org</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Rissman</dc:creator>
  <cp:keywords/>
  <dc:description/>
  <cp:lastModifiedBy>Jared Connoy</cp:lastModifiedBy>
  <cp:revision/>
  <dcterms:created xsi:type="dcterms:W3CDTF">2014-04-17T21:40:42Z</dcterms:created>
  <dcterms:modified xsi:type="dcterms:W3CDTF">2022-05-27T19:38:44Z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0x01010010EB76B7FE121F489C7B2A4727FCE3E9</vt:lpwstr>
  </property>
  <property fmtid="{D5CDD505-2E9C-101B-9397-08002B2CF9AE}" pid="3" name="Topics">
    <vt:lpwstr/>
  </property>
  <property fmtid="{D5CDD505-2E9C-101B-9397-08002B2CF9AE}" pid="4" name="ProposedRetention">
    <vt:lpwstr/>
  </property>
  <property fmtid="{D5CDD505-2E9C-101B-9397-08002B2CF9AE}" pid="5" name="Region">
    <vt:lpwstr/>
  </property>
</Properties>
</file>