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228"/>
  <workbookPr autoCompressPictures="0"/>
  <mc:AlternateContent xmlns:mc="http://schemas.openxmlformats.org/markup-compatibility/2006">
    <mc:Choice Requires="x15">
      <x15ac:absPath xmlns:x15ac="http://schemas.microsoft.com/office/spreadsheetml/2010/11/ac" url="C:\Users\swenzel\Dropbox (Energy Innovation)\My PC (energy044)\Documents\GitHub_Repositories\eps-canada\"/>
    </mc:Choice>
  </mc:AlternateContent>
  <xr:revisionPtr revIDLastSave="0" documentId="13_ncr:1_{C0E19869-D415-460B-886A-772398E3F795}" xr6:coauthVersionLast="47" xr6:coauthVersionMax="47" xr10:uidLastSave="{00000000-0000-0000-0000-000000000000}"/>
  <bookViews>
    <workbookView xWindow="-90" yWindow="-90" windowWidth="19380" windowHeight="9765" tabRatio="832" activeTab="1" xr2:uid="{00000000-000D-0000-FFFF-FFFF00000000}"/>
  </bookViews>
  <sheets>
    <sheet name="About" sheetId="10" r:id="rId1"/>
    <sheet name="Policy Characteristics" sheetId="18" r:id="rId2"/>
    <sheet name="PolicyLevers" sheetId="1" r:id="rId3"/>
    <sheet name="OutputGraphs" sheetId="17" r:id="rId4"/>
    <sheet name="ReferenceScenarios" sheetId="9" r:id="rId5"/>
    <sheet name="Target Calculations" sheetId="15" r:id="rId6"/>
    <sheet name="MaxBoundCalculations" sheetId="13" r:id="rId7"/>
    <sheet name="Descriptions_OldUItext" sheetId="19" state="hidden" r:id="rId8"/>
  </sheets>
  <definedNames>
    <definedName name="_xlnm._FilterDatabase" localSheetId="7" hidden="1">Descriptions_OldUItext!$A$1:$P$322</definedName>
    <definedName name="_xlnm._FilterDatabase" localSheetId="2" hidden="1">PolicyLevers!$A$1:$P$322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P302" i="1" l="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 i="1"/>
  <c r="P4" i="1"/>
  <c r="P5" i="1"/>
  <c r="P6" i="1"/>
  <c r="P7" i="1"/>
  <c r="P8" i="1"/>
  <c r="P2" i="1"/>
  <c r="O327" i="19"/>
  <c r="N327" i="19"/>
  <c r="M327" i="19"/>
  <c r="L327" i="19"/>
  <c r="K327" i="19"/>
  <c r="J327" i="19"/>
  <c r="C327" i="19"/>
  <c r="A327" i="19"/>
  <c r="O326" i="19"/>
  <c r="N326" i="19"/>
  <c r="M326" i="19"/>
  <c r="L326" i="19"/>
  <c r="K326" i="19"/>
  <c r="J326" i="19"/>
  <c r="C326" i="19"/>
  <c r="A326" i="19"/>
  <c r="O325" i="19"/>
  <c r="N325" i="19"/>
  <c r="M325" i="19"/>
  <c r="L325" i="19"/>
  <c r="K325" i="19"/>
  <c r="J325" i="19"/>
  <c r="C325" i="19"/>
  <c r="A325" i="19"/>
  <c r="O324" i="19"/>
  <c r="N324" i="19"/>
  <c r="M324" i="19"/>
  <c r="L324" i="19"/>
  <c r="K324" i="19"/>
  <c r="J324" i="19"/>
  <c r="C324" i="19"/>
  <c r="A324" i="19"/>
  <c r="O323" i="19"/>
  <c r="N323" i="19"/>
  <c r="M323" i="19"/>
  <c r="L323" i="19"/>
  <c r="K323" i="19"/>
  <c r="J323" i="19"/>
  <c r="C323" i="19"/>
  <c r="A323" i="19"/>
  <c r="J322" i="19"/>
  <c r="O321" i="19"/>
  <c r="N321" i="19"/>
  <c r="M321" i="19"/>
  <c r="L321" i="19"/>
  <c r="K321" i="19"/>
  <c r="J321" i="19"/>
  <c r="C321" i="19"/>
  <c r="A321" i="19"/>
  <c r="O320" i="19"/>
  <c r="N320" i="19"/>
  <c r="M320" i="19"/>
  <c r="L320" i="19"/>
  <c r="K320" i="19"/>
  <c r="J320" i="19"/>
  <c r="C320" i="19"/>
  <c r="A320" i="19"/>
  <c r="O319" i="19"/>
  <c r="N319" i="19"/>
  <c r="M319" i="19"/>
  <c r="L319" i="19"/>
  <c r="K319" i="19"/>
  <c r="J319" i="19"/>
  <c r="C319" i="19"/>
  <c r="A319" i="19"/>
  <c r="O318" i="19"/>
  <c r="N318" i="19"/>
  <c r="M318" i="19"/>
  <c r="L318" i="19"/>
  <c r="K318" i="19"/>
  <c r="J318" i="19"/>
  <c r="C318" i="19"/>
  <c r="A318" i="19"/>
  <c r="O317" i="19"/>
  <c r="N317" i="19"/>
  <c r="M317" i="19"/>
  <c r="L317" i="19"/>
  <c r="K317" i="19"/>
  <c r="J317" i="19"/>
  <c r="C317" i="19"/>
  <c r="A317" i="19"/>
  <c r="O316" i="19"/>
  <c r="N316" i="19"/>
  <c r="M316" i="19"/>
  <c r="L316" i="19"/>
  <c r="K316" i="19"/>
  <c r="J316" i="19"/>
  <c r="C316" i="19"/>
  <c r="A316" i="19"/>
  <c r="O315" i="19"/>
  <c r="N315" i="19"/>
  <c r="M315" i="19"/>
  <c r="L315" i="19"/>
  <c r="K315" i="19"/>
  <c r="J315" i="19"/>
  <c r="C315" i="19"/>
  <c r="A315" i="19"/>
  <c r="J314" i="19"/>
  <c r="K313" i="19"/>
  <c r="J313" i="19"/>
  <c r="C313" i="19"/>
  <c r="B313" i="19"/>
  <c r="A313" i="19"/>
  <c r="O312" i="19"/>
  <c r="N312" i="19"/>
  <c r="M312" i="19"/>
  <c r="L312" i="19"/>
  <c r="K312" i="19"/>
  <c r="J312" i="19"/>
  <c r="C312" i="19"/>
  <c r="A312" i="19"/>
  <c r="O311" i="19"/>
  <c r="N311" i="19"/>
  <c r="M311" i="19"/>
  <c r="L311" i="19"/>
  <c r="K311" i="19"/>
  <c r="J311" i="19"/>
  <c r="C311" i="19"/>
  <c r="A311" i="19"/>
  <c r="O310" i="19"/>
  <c r="N310" i="19"/>
  <c r="M310" i="19"/>
  <c r="L310" i="19"/>
  <c r="K310" i="19"/>
  <c r="J310" i="19"/>
  <c r="C310" i="19"/>
  <c r="B310" i="19"/>
  <c r="A310" i="19"/>
  <c r="K309" i="19"/>
  <c r="J309" i="19"/>
  <c r="C309" i="19"/>
  <c r="B309" i="19"/>
  <c r="A309" i="19"/>
  <c r="K308" i="19"/>
  <c r="J308" i="19"/>
  <c r="C308" i="19"/>
  <c r="A308" i="19"/>
  <c r="K307" i="19"/>
  <c r="J307" i="19"/>
  <c r="C307" i="19"/>
  <c r="A307" i="19"/>
  <c r="K306" i="19"/>
  <c r="J306" i="19"/>
  <c r="C306" i="19"/>
  <c r="B306" i="19"/>
  <c r="A306" i="19"/>
  <c r="O305" i="19"/>
  <c r="N305" i="19"/>
  <c r="M305" i="19"/>
  <c r="L305" i="19"/>
  <c r="K305" i="19"/>
  <c r="J305" i="19"/>
  <c r="C305" i="19"/>
  <c r="B305" i="19"/>
  <c r="A305" i="19"/>
  <c r="O304" i="19"/>
  <c r="N304" i="19"/>
  <c r="M304" i="19"/>
  <c r="L304" i="19"/>
  <c r="K304" i="19"/>
  <c r="J304" i="19"/>
  <c r="C304" i="19"/>
  <c r="A304" i="19"/>
  <c r="J303" i="19"/>
  <c r="B303" i="19"/>
  <c r="B308" i="19" s="1"/>
  <c r="J302" i="19"/>
  <c r="B302" i="19"/>
  <c r="O301" i="19"/>
  <c r="N301" i="19"/>
  <c r="M301" i="19"/>
  <c r="L301" i="19"/>
  <c r="K301" i="19"/>
  <c r="J301" i="19"/>
  <c r="C301" i="19"/>
  <c r="B301" i="19"/>
  <c r="A301" i="19"/>
  <c r="O300" i="19"/>
  <c r="N300" i="19"/>
  <c r="M300" i="19"/>
  <c r="L300" i="19"/>
  <c r="K300" i="19"/>
  <c r="J300" i="19"/>
  <c r="C300" i="19"/>
  <c r="B300" i="19"/>
  <c r="A300" i="19"/>
  <c r="O299" i="19"/>
  <c r="N299" i="19"/>
  <c r="M299" i="19"/>
  <c r="L299" i="19"/>
  <c r="K299" i="19"/>
  <c r="J299" i="19"/>
  <c r="C299" i="19"/>
  <c r="B299" i="19"/>
  <c r="A299" i="19"/>
  <c r="K298" i="19"/>
  <c r="J298" i="19"/>
  <c r="C298" i="19"/>
  <c r="B298" i="19"/>
  <c r="A298" i="19"/>
  <c r="O297" i="19"/>
  <c r="N297" i="19"/>
  <c r="M297" i="19"/>
  <c r="L297" i="19"/>
  <c r="K297" i="19"/>
  <c r="J297" i="19"/>
  <c r="C297" i="19"/>
  <c r="B297" i="19"/>
  <c r="A297" i="19"/>
  <c r="O295" i="19"/>
  <c r="N295" i="19"/>
  <c r="M295" i="19"/>
  <c r="L295" i="19"/>
  <c r="K295" i="19"/>
  <c r="J295" i="19"/>
  <c r="C295" i="19"/>
  <c r="A295" i="19"/>
  <c r="O294" i="19"/>
  <c r="N294" i="19"/>
  <c r="M294" i="19"/>
  <c r="L294" i="19"/>
  <c r="K294" i="19"/>
  <c r="J294" i="19"/>
  <c r="C294" i="19"/>
  <c r="A294" i="19"/>
  <c r="O293" i="19"/>
  <c r="N293" i="19"/>
  <c r="M293" i="19"/>
  <c r="L293" i="19"/>
  <c r="K293" i="19"/>
  <c r="J293" i="19"/>
  <c r="C293" i="19"/>
  <c r="A293" i="19"/>
  <c r="O292" i="19"/>
  <c r="N292" i="19"/>
  <c r="M292" i="19"/>
  <c r="L292" i="19"/>
  <c r="K292" i="19"/>
  <c r="J292" i="19"/>
  <c r="C292" i="19"/>
  <c r="A292" i="19"/>
  <c r="O291" i="19"/>
  <c r="N291" i="19"/>
  <c r="M291" i="19"/>
  <c r="L291" i="19"/>
  <c r="K291" i="19"/>
  <c r="J291" i="19"/>
  <c r="C291" i="19"/>
  <c r="A291" i="19"/>
  <c r="J290" i="19"/>
  <c r="O289" i="19"/>
  <c r="N289" i="19"/>
  <c r="M289" i="19"/>
  <c r="L289" i="19"/>
  <c r="K289" i="19"/>
  <c r="J289" i="19"/>
  <c r="C289" i="19"/>
  <c r="A289" i="19"/>
  <c r="O288" i="19"/>
  <c r="N288" i="19"/>
  <c r="M288" i="19"/>
  <c r="L288" i="19"/>
  <c r="K288" i="19"/>
  <c r="J288" i="19"/>
  <c r="C288" i="19"/>
  <c r="A288" i="19"/>
  <c r="O287" i="19"/>
  <c r="N287" i="19"/>
  <c r="M287" i="19"/>
  <c r="L287" i="19"/>
  <c r="K287" i="19"/>
  <c r="J287" i="19"/>
  <c r="C287" i="19"/>
  <c r="A287" i="19"/>
  <c r="O286" i="19"/>
  <c r="N286" i="19"/>
  <c r="M286" i="19"/>
  <c r="L286" i="19"/>
  <c r="K286" i="19"/>
  <c r="J286" i="19"/>
  <c r="C286" i="19"/>
  <c r="A286" i="19"/>
  <c r="O285" i="19"/>
  <c r="N285" i="19"/>
  <c r="M285" i="19"/>
  <c r="L285" i="19"/>
  <c r="K285" i="19"/>
  <c r="J285" i="19"/>
  <c r="C285" i="19"/>
  <c r="A285" i="19"/>
  <c r="O284" i="19"/>
  <c r="N284" i="19"/>
  <c r="M284" i="19"/>
  <c r="L284" i="19"/>
  <c r="K284" i="19"/>
  <c r="J284" i="19"/>
  <c r="C284" i="19"/>
  <c r="A284" i="19"/>
  <c r="O283" i="19"/>
  <c r="N283" i="19"/>
  <c r="M283" i="19"/>
  <c r="L283" i="19"/>
  <c r="K283" i="19"/>
  <c r="J283" i="19"/>
  <c r="C283" i="19"/>
  <c r="A283" i="19"/>
  <c r="J282" i="19"/>
  <c r="O281" i="19"/>
  <c r="N281" i="19"/>
  <c r="M281" i="19"/>
  <c r="L281" i="19"/>
  <c r="K281" i="19"/>
  <c r="J281" i="19"/>
  <c r="C281" i="19"/>
  <c r="A281" i="19"/>
  <c r="O280" i="19"/>
  <c r="N280" i="19"/>
  <c r="M280" i="19"/>
  <c r="L280" i="19"/>
  <c r="K280" i="19"/>
  <c r="J280" i="19"/>
  <c r="C280" i="19"/>
  <c r="A280" i="19"/>
  <c r="O279" i="19"/>
  <c r="N279" i="19"/>
  <c r="M279" i="19"/>
  <c r="L279" i="19"/>
  <c r="K279" i="19"/>
  <c r="J279" i="19"/>
  <c r="C279" i="19"/>
  <c r="A279" i="19"/>
  <c r="O278" i="19"/>
  <c r="N278" i="19"/>
  <c r="M278" i="19"/>
  <c r="L278" i="19"/>
  <c r="K278" i="19"/>
  <c r="J278" i="19"/>
  <c r="C278" i="19"/>
  <c r="A278" i="19"/>
  <c r="O277" i="19"/>
  <c r="N277" i="19"/>
  <c r="M277" i="19"/>
  <c r="L277" i="19"/>
  <c r="K277" i="19"/>
  <c r="J277" i="19"/>
  <c r="C277" i="19"/>
  <c r="A277" i="19"/>
  <c r="O276" i="19"/>
  <c r="N276" i="19"/>
  <c r="M276" i="19"/>
  <c r="L276" i="19"/>
  <c r="K276" i="19"/>
  <c r="J276" i="19"/>
  <c r="C276" i="19"/>
  <c r="A276" i="19"/>
  <c r="O275" i="19"/>
  <c r="N275" i="19"/>
  <c r="M275" i="19"/>
  <c r="L275" i="19"/>
  <c r="K275" i="19"/>
  <c r="J275" i="19"/>
  <c r="C275" i="19"/>
  <c r="A275" i="19"/>
  <c r="O274" i="19"/>
  <c r="N274" i="19"/>
  <c r="M274" i="19"/>
  <c r="L274" i="19"/>
  <c r="K274" i="19"/>
  <c r="J274" i="19"/>
  <c r="C274" i="19"/>
  <c r="A274" i="19"/>
  <c r="O273" i="19"/>
  <c r="N273" i="19"/>
  <c r="M273" i="19"/>
  <c r="L273" i="19"/>
  <c r="K273" i="19"/>
  <c r="J273" i="19"/>
  <c r="C273" i="19"/>
  <c r="A273" i="19"/>
  <c r="O272" i="19"/>
  <c r="N272" i="19"/>
  <c r="M272" i="19"/>
  <c r="L272" i="19"/>
  <c r="K272" i="19"/>
  <c r="J272" i="19"/>
  <c r="C272" i="19"/>
  <c r="A272" i="19"/>
  <c r="J271" i="19"/>
  <c r="B271" i="19"/>
  <c r="B275" i="19" s="1"/>
  <c r="J270" i="19"/>
  <c r="B270" i="19"/>
  <c r="A270" i="19"/>
  <c r="O269" i="19"/>
  <c r="N269" i="19"/>
  <c r="M269" i="19"/>
  <c r="L269" i="19"/>
  <c r="K269" i="19"/>
  <c r="J269" i="19"/>
  <c r="C269" i="19"/>
  <c r="B269" i="19"/>
  <c r="A269" i="19"/>
  <c r="O268" i="19"/>
  <c r="N268" i="19"/>
  <c r="M268" i="19"/>
  <c r="L268" i="19"/>
  <c r="K268" i="19"/>
  <c r="J268" i="19"/>
  <c r="C268" i="19"/>
  <c r="B268" i="19"/>
  <c r="A268" i="19"/>
  <c r="O267" i="19"/>
  <c r="N267" i="19"/>
  <c r="M267" i="19"/>
  <c r="L267" i="19"/>
  <c r="K267" i="19"/>
  <c r="J267" i="19"/>
  <c r="C267" i="19"/>
  <c r="B267" i="19"/>
  <c r="A267" i="19"/>
  <c r="O266" i="19"/>
  <c r="N266" i="19"/>
  <c r="M266" i="19"/>
  <c r="L266" i="19"/>
  <c r="K266" i="19"/>
  <c r="J266" i="19"/>
  <c r="C266" i="19"/>
  <c r="B266" i="19"/>
  <c r="A266" i="19"/>
  <c r="O265" i="19"/>
  <c r="N265" i="19"/>
  <c r="M265" i="19"/>
  <c r="L265" i="19"/>
  <c r="K265" i="19"/>
  <c r="J265" i="19"/>
  <c r="C265" i="19"/>
  <c r="B265" i="19"/>
  <c r="A265" i="19"/>
  <c r="K263" i="19"/>
  <c r="J263" i="19"/>
  <c r="C263" i="19"/>
  <c r="B263" i="19"/>
  <c r="A263" i="19"/>
  <c r="K262" i="19"/>
  <c r="J262" i="19"/>
  <c r="C262" i="19"/>
  <c r="B262" i="19"/>
  <c r="A262" i="19"/>
  <c r="K261" i="19"/>
  <c r="J261" i="19"/>
  <c r="C261" i="19"/>
  <c r="B261" i="19"/>
  <c r="A261" i="19"/>
  <c r="K260" i="19"/>
  <c r="J260" i="19"/>
  <c r="C260" i="19"/>
  <c r="B260" i="19"/>
  <c r="A260" i="19"/>
  <c r="K259" i="19"/>
  <c r="J259" i="19"/>
  <c r="C259" i="19"/>
  <c r="B259" i="19"/>
  <c r="A259" i="19"/>
  <c r="S258" i="19"/>
  <c r="O258" i="19"/>
  <c r="N258" i="19"/>
  <c r="M258" i="19"/>
  <c r="L258" i="19"/>
  <c r="K258" i="19"/>
  <c r="J258" i="19"/>
  <c r="C258" i="19"/>
  <c r="B258" i="19"/>
  <c r="A258" i="19"/>
  <c r="S257" i="19"/>
  <c r="O257" i="19"/>
  <c r="N257" i="19"/>
  <c r="M257" i="19"/>
  <c r="L257" i="19"/>
  <c r="K257" i="19"/>
  <c r="J257" i="19"/>
  <c r="C257" i="19"/>
  <c r="B257" i="19"/>
  <c r="A257" i="19"/>
  <c r="K256" i="19"/>
  <c r="J256" i="19"/>
  <c r="C256" i="19"/>
  <c r="B256" i="19"/>
  <c r="A256" i="19"/>
  <c r="K255" i="19"/>
  <c r="J255" i="19"/>
  <c r="C255" i="19"/>
  <c r="B255" i="19"/>
  <c r="A255" i="19"/>
  <c r="K254" i="19"/>
  <c r="J254" i="19"/>
  <c r="C254" i="19"/>
  <c r="B254" i="19"/>
  <c r="A254" i="19"/>
  <c r="K253" i="19"/>
  <c r="J253" i="19"/>
  <c r="C253" i="19"/>
  <c r="B253" i="19"/>
  <c r="A253" i="19"/>
  <c r="K252" i="19"/>
  <c r="J252" i="19"/>
  <c r="C252" i="19"/>
  <c r="B252" i="19"/>
  <c r="A252" i="19"/>
  <c r="S251" i="19"/>
  <c r="O251" i="19"/>
  <c r="N251" i="19"/>
  <c r="M251" i="19"/>
  <c r="L251" i="19"/>
  <c r="K251" i="19"/>
  <c r="J251" i="19"/>
  <c r="C251" i="19"/>
  <c r="B251" i="19"/>
  <c r="A251" i="19"/>
  <c r="S250" i="19"/>
  <c r="O250" i="19"/>
  <c r="N250" i="19"/>
  <c r="M250" i="19"/>
  <c r="L250" i="19"/>
  <c r="K250" i="19"/>
  <c r="J250" i="19"/>
  <c r="C250" i="19"/>
  <c r="B250" i="19"/>
  <c r="A250" i="19"/>
  <c r="K247" i="19"/>
  <c r="J247" i="19"/>
  <c r="C247" i="19"/>
  <c r="B247" i="19"/>
  <c r="A247" i="19"/>
  <c r="K246" i="19"/>
  <c r="J246" i="19"/>
  <c r="C246" i="19"/>
  <c r="B246" i="19"/>
  <c r="A246" i="19"/>
  <c r="K245" i="19"/>
  <c r="J245" i="19"/>
  <c r="C245" i="19"/>
  <c r="B245" i="19"/>
  <c r="A245" i="19"/>
  <c r="O244" i="19"/>
  <c r="N244" i="19"/>
  <c r="M244" i="19"/>
  <c r="L244" i="19"/>
  <c r="K244" i="19"/>
  <c r="J244" i="19"/>
  <c r="C244" i="19"/>
  <c r="B244" i="19"/>
  <c r="A244" i="19"/>
  <c r="K243" i="19"/>
  <c r="J243" i="19"/>
  <c r="C243" i="19"/>
  <c r="B243" i="19"/>
  <c r="A243" i="19"/>
  <c r="K242" i="19"/>
  <c r="J242" i="19"/>
  <c r="C242" i="19"/>
  <c r="B242" i="19"/>
  <c r="A242" i="19"/>
  <c r="O241" i="19"/>
  <c r="N241" i="19"/>
  <c r="M241" i="19"/>
  <c r="L241" i="19"/>
  <c r="K241" i="19"/>
  <c r="J241" i="19"/>
  <c r="C241" i="19"/>
  <c r="B241" i="19"/>
  <c r="A241" i="19"/>
  <c r="O240" i="19"/>
  <c r="N240" i="19"/>
  <c r="M240" i="19"/>
  <c r="L240" i="19"/>
  <c r="K240" i="19"/>
  <c r="J240" i="19"/>
  <c r="C240" i="19"/>
  <c r="B240" i="19"/>
  <c r="A240" i="19"/>
  <c r="K239" i="19"/>
  <c r="J239" i="19"/>
  <c r="C239" i="19"/>
  <c r="B239" i="19"/>
  <c r="A239" i="19"/>
  <c r="O238" i="19"/>
  <c r="N238" i="19"/>
  <c r="M238" i="19"/>
  <c r="L238" i="19"/>
  <c r="K238" i="19"/>
  <c r="J238" i="19"/>
  <c r="C238" i="19"/>
  <c r="B238" i="19"/>
  <c r="A238" i="19"/>
  <c r="K237" i="19"/>
  <c r="J237" i="19"/>
  <c r="C237" i="19"/>
  <c r="B237" i="19"/>
  <c r="A237" i="19"/>
  <c r="K236" i="19"/>
  <c r="J236" i="19"/>
  <c r="C236" i="19"/>
  <c r="B236" i="19"/>
  <c r="A236" i="19"/>
  <c r="O235" i="19"/>
  <c r="N235" i="19"/>
  <c r="M235" i="19"/>
  <c r="L235" i="19"/>
  <c r="K235" i="19"/>
  <c r="J235" i="19"/>
  <c r="C235" i="19"/>
  <c r="B235" i="19"/>
  <c r="A235" i="19"/>
  <c r="O234" i="19"/>
  <c r="N234" i="19"/>
  <c r="M234" i="19"/>
  <c r="L234" i="19"/>
  <c r="K234" i="19"/>
  <c r="J234" i="19"/>
  <c r="C234" i="19"/>
  <c r="B234" i="19"/>
  <c r="A234" i="19"/>
  <c r="K233" i="19"/>
  <c r="J233" i="19"/>
  <c r="C233" i="19"/>
  <c r="B233" i="19"/>
  <c r="A233" i="19"/>
  <c r="K231" i="19"/>
  <c r="J231" i="19"/>
  <c r="C231" i="19"/>
  <c r="B231" i="19"/>
  <c r="A231" i="19"/>
  <c r="K230" i="19"/>
  <c r="J230" i="19"/>
  <c r="C230" i="19"/>
  <c r="B230" i="19"/>
  <c r="A230" i="19"/>
  <c r="R229" i="19"/>
  <c r="Q229" i="19"/>
  <c r="O229" i="19"/>
  <c r="N229" i="19"/>
  <c r="M229" i="19"/>
  <c r="L229" i="19"/>
  <c r="K229" i="19"/>
  <c r="J229" i="19"/>
  <c r="C229" i="19"/>
  <c r="B229" i="19"/>
  <c r="A229" i="19"/>
  <c r="R228" i="19"/>
  <c r="Q228" i="19"/>
  <c r="O228" i="19"/>
  <c r="N228" i="19"/>
  <c r="M228" i="19"/>
  <c r="L228" i="19"/>
  <c r="K228" i="19"/>
  <c r="J228" i="19"/>
  <c r="C228" i="19"/>
  <c r="B228" i="19"/>
  <c r="A228" i="19"/>
  <c r="R227" i="19"/>
  <c r="Q227" i="19"/>
  <c r="O227" i="19"/>
  <c r="N227" i="19"/>
  <c r="M227" i="19"/>
  <c r="L227" i="19"/>
  <c r="K227" i="19"/>
  <c r="J227" i="19"/>
  <c r="C227" i="19"/>
  <c r="B227" i="19"/>
  <c r="A227" i="19"/>
  <c r="R226" i="19"/>
  <c r="Q226" i="19"/>
  <c r="O226" i="19"/>
  <c r="N226" i="19"/>
  <c r="M226" i="19"/>
  <c r="L226" i="19"/>
  <c r="K226" i="19"/>
  <c r="J226" i="19"/>
  <c r="C226" i="19"/>
  <c r="B226" i="19"/>
  <c r="A226" i="19"/>
  <c r="T205" i="19"/>
  <c r="S205" i="19"/>
  <c r="O205" i="19"/>
  <c r="N205" i="19"/>
  <c r="M205" i="19"/>
  <c r="L205" i="19"/>
  <c r="K205" i="19"/>
  <c r="J205" i="19"/>
  <c r="C205" i="19"/>
  <c r="B205" i="19"/>
  <c r="A205" i="19"/>
  <c r="T204" i="19"/>
  <c r="S204" i="19"/>
  <c r="O204" i="19"/>
  <c r="N204" i="19"/>
  <c r="M204" i="19"/>
  <c r="L204" i="19"/>
  <c r="K204" i="19"/>
  <c r="J204" i="19"/>
  <c r="C204" i="19"/>
  <c r="B204" i="19"/>
  <c r="A204" i="19"/>
  <c r="T203" i="19"/>
  <c r="S203" i="19"/>
  <c r="O203" i="19"/>
  <c r="N203" i="19"/>
  <c r="L203" i="19"/>
  <c r="K203" i="19"/>
  <c r="J203" i="19"/>
  <c r="C203" i="19"/>
  <c r="B203" i="19"/>
  <c r="A203" i="19"/>
  <c r="T202" i="19"/>
  <c r="S202" i="19"/>
  <c r="O202" i="19"/>
  <c r="N202" i="19"/>
  <c r="L202" i="19"/>
  <c r="K202" i="19"/>
  <c r="J202" i="19"/>
  <c r="C202" i="19"/>
  <c r="B202" i="19"/>
  <c r="A202" i="19"/>
  <c r="T201" i="19"/>
  <c r="S201" i="19"/>
  <c r="O201" i="19"/>
  <c r="N201" i="19"/>
  <c r="L201" i="19"/>
  <c r="K201" i="19"/>
  <c r="J201" i="19"/>
  <c r="C201" i="19"/>
  <c r="B201" i="19"/>
  <c r="A201" i="19"/>
  <c r="T200" i="19"/>
  <c r="S200" i="19"/>
  <c r="O200" i="19"/>
  <c r="N200" i="19"/>
  <c r="L200" i="19"/>
  <c r="K200" i="19"/>
  <c r="J200" i="19"/>
  <c r="C200" i="19"/>
  <c r="B200" i="19"/>
  <c r="A200" i="19"/>
  <c r="T199" i="19"/>
  <c r="S199" i="19"/>
  <c r="O199" i="19"/>
  <c r="N199" i="19"/>
  <c r="L199" i="19"/>
  <c r="K199" i="19"/>
  <c r="J199" i="19"/>
  <c r="C199" i="19"/>
  <c r="B199" i="19"/>
  <c r="A199" i="19"/>
  <c r="M198" i="19"/>
  <c r="M199" i="19" s="1"/>
  <c r="S194" i="19"/>
  <c r="O194" i="19"/>
  <c r="K194" i="19"/>
  <c r="J194" i="19"/>
  <c r="C194" i="19"/>
  <c r="B194" i="19"/>
  <c r="A194" i="19"/>
  <c r="S193" i="19"/>
  <c r="O193" i="19"/>
  <c r="N193" i="19"/>
  <c r="M193" i="19"/>
  <c r="L193" i="19"/>
  <c r="K193" i="19"/>
  <c r="J193" i="19"/>
  <c r="C193" i="19"/>
  <c r="B193" i="19"/>
  <c r="A193" i="19"/>
  <c r="K192" i="19"/>
  <c r="J192" i="19"/>
  <c r="C192" i="19"/>
  <c r="B192" i="19"/>
  <c r="A192" i="19"/>
  <c r="S191" i="19"/>
  <c r="O191" i="19"/>
  <c r="N191" i="19"/>
  <c r="M191" i="19"/>
  <c r="L191" i="19"/>
  <c r="K191" i="19"/>
  <c r="J191" i="19"/>
  <c r="C191" i="19"/>
  <c r="B191" i="19"/>
  <c r="A191" i="19"/>
  <c r="S190" i="19"/>
  <c r="O190" i="19"/>
  <c r="N190" i="19"/>
  <c r="M190" i="19"/>
  <c r="L190" i="19"/>
  <c r="K190" i="19"/>
  <c r="J190" i="19"/>
  <c r="C190" i="19"/>
  <c r="B190" i="19"/>
  <c r="A190" i="19"/>
  <c r="S189" i="19"/>
  <c r="O189" i="19"/>
  <c r="N189" i="19"/>
  <c r="M189" i="19"/>
  <c r="L189" i="19"/>
  <c r="K189" i="19"/>
  <c r="J189" i="19"/>
  <c r="C189" i="19"/>
  <c r="B189" i="19"/>
  <c r="A189" i="19"/>
  <c r="S188" i="19"/>
  <c r="O188" i="19"/>
  <c r="N188" i="19"/>
  <c r="M188" i="19"/>
  <c r="L188" i="19"/>
  <c r="K188" i="19"/>
  <c r="J188" i="19"/>
  <c r="C188" i="19"/>
  <c r="B188" i="19"/>
  <c r="A188" i="19"/>
  <c r="K187" i="19"/>
  <c r="J187" i="19"/>
  <c r="C187" i="19"/>
  <c r="B187" i="19"/>
  <c r="A187" i="19"/>
  <c r="K186" i="19"/>
  <c r="J186" i="19"/>
  <c r="C186" i="19"/>
  <c r="B186" i="19"/>
  <c r="A186" i="19"/>
  <c r="K185" i="19"/>
  <c r="J185" i="19"/>
  <c r="C185" i="19"/>
  <c r="B185" i="19"/>
  <c r="A185" i="19"/>
  <c r="R181" i="19"/>
  <c r="Q181" i="19"/>
  <c r="O181" i="19"/>
  <c r="N181" i="19"/>
  <c r="M181" i="19"/>
  <c r="L181" i="19"/>
  <c r="K181" i="19"/>
  <c r="J181" i="19"/>
  <c r="C181" i="19"/>
  <c r="B181" i="19"/>
  <c r="A181" i="19"/>
  <c r="R180" i="19"/>
  <c r="Q180" i="19"/>
  <c r="O180" i="19"/>
  <c r="N180" i="19"/>
  <c r="M180" i="19"/>
  <c r="L180" i="19"/>
  <c r="K180" i="19"/>
  <c r="J180" i="19"/>
  <c r="C180" i="19"/>
  <c r="B180" i="19"/>
  <c r="A180" i="19"/>
  <c r="K178" i="19"/>
  <c r="J178" i="19"/>
  <c r="C178" i="19"/>
  <c r="B178" i="19"/>
  <c r="A178" i="19"/>
  <c r="K177" i="19"/>
  <c r="J177" i="19"/>
  <c r="C177" i="19"/>
  <c r="B177" i="19"/>
  <c r="A177" i="19"/>
  <c r="K176" i="19"/>
  <c r="J176" i="19"/>
  <c r="C176" i="19"/>
  <c r="B176" i="19"/>
  <c r="A176" i="19"/>
  <c r="K175" i="19"/>
  <c r="J175" i="19"/>
  <c r="C175" i="19"/>
  <c r="B175" i="19"/>
  <c r="A175" i="19"/>
  <c r="K174" i="19"/>
  <c r="J174" i="19"/>
  <c r="C174" i="19"/>
  <c r="B174" i="19"/>
  <c r="A174" i="19"/>
  <c r="K173" i="19"/>
  <c r="J173" i="19"/>
  <c r="C173" i="19"/>
  <c r="B173" i="19"/>
  <c r="A173" i="19"/>
  <c r="K172" i="19"/>
  <c r="J172" i="19"/>
  <c r="C172" i="19"/>
  <c r="B172" i="19"/>
  <c r="A172" i="19"/>
  <c r="K171" i="19"/>
  <c r="J171" i="19"/>
  <c r="C171" i="19"/>
  <c r="B171" i="19"/>
  <c r="A171" i="19"/>
  <c r="K170" i="19"/>
  <c r="J170" i="19"/>
  <c r="C170" i="19"/>
  <c r="B170" i="19"/>
  <c r="A170" i="19"/>
  <c r="K169" i="19"/>
  <c r="J169" i="19"/>
  <c r="C169" i="19"/>
  <c r="B169" i="19"/>
  <c r="A169" i="19"/>
  <c r="K168" i="19"/>
  <c r="J168" i="19"/>
  <c r="C168" i="19"/>
  <c r="B168" i="19"/>
  <c r="A168" i="19"/>
  <c r="K167" i="19"/>
  <c r="J167" i="19"/>
  <c r="C167" i="19"/>
  <c r="B167" i="19"/>
  <c r="A167" i="19"/>
  <c r="K166" i="19"/>
  <c r="J166" i="19"/>
  <c r="C166" i="19"/>
  <c r="B166" i="19"/>
  <c r="A166" i="19"/>
  <c r="K165" i="19"/>
  <c r="J165" i="19"/>
  <c r="C165" i="19"/>
  <c r="B165" i="19"/>
  <c r="A165" i="19"/>
  <c r="K164" i="19"/>
  <c r="J164" i="19"/>
  <c r="C164" i="19"/>
  <c r="B164" i="19"/>
  <c r="A164" i="19"/>
  <c r="K163" i="19"/>
  <c r="J163" i="19"/>
  <c r="C163" i="19"/>
  <c r="B163" i="19"/>
  <c r="A163" i="19"/>
  <c r="K162" i="19"/>
  <c r="J162" i="19"/>
  <c r="C162" i="19"/>
  <c r="B162" i="19"/>
  <c r="A162" i="19"/>
  <c r="K161" i="19"/>
  <c r="J161" i="19"/>
  <c r="C161" i="19"/>
  <c r="B161" i="19"/>
  <c r="A161" i="19"/>
  <c r="K160" i="19"/>
  <c r="J160" i="19"/>
  <c r="C160" i="19"/>
  <c r="B160" i="19"/>
  <c r="A160" i="19"/>
  <c r="K159" i="19"/>
  <c r="J159" i="19"/>
  <c r="C159" i="19"/>
  <c r="B159" i="19"/>
  <c r="A159" i="19"/>
  <c r="K158" i="19"/>
  <c r="J158" i="19"/>
  <c r="C158" i="19"/>
  <c r="B158" i="19"/>
  <c r="A158" i="19"/>
  <c r="K157" i="19"/>
  <c r="J157" i="19"/>
  <c r="C157" i="19"/>
  <c r="B157" i="19"/>
  <c r="A157" i="19"/>
  <c r="K156" i="19"/>
  <c r="J156" i="19"/>
  <c r="C156" i="19"/>
  <c r="B156" i="19"/>
  <c r="A156" i="19"/>
  <c r="K155" i="19"/>
  <c r="J155" i="19"/>
  <c r="C155" i="19"/>
  <c r="B155" i="19"/>
  <c r="A155" i="19"/>
  <c r="K154" i="19"/>
  <c r="J154" i="19"/>
  <c r="C154" i="19"/>
  <c r="B154" i="19"/>
  <c r="A154" i="19"/>
  <c r="K153" i="19"/>
  <c r="J153" i="19"/>
  <c r="C153" i="19"/>
  <c r="B153" i="19"/>
  <c r="A153" i="19"/>
  <c r="K152" i="19"/>
  <c r="J152" i="19"/>
  <c r="C152" i="19"/>
  <c r="B152" i="19"/>
  <c r="A152" i="19"/>
  <c r="K151" i="19"/>
  <c r="J151" i="19"/>
  <c r="C151" i="19"/>
  <c r="B151" i="19"/>
  <c r="A151" i="19"/>
  <c r="K150" i="19"/>
  <c r="J150" i="19"/>
  <c r="C150" i="19"/>
  <c r="B150" i="19"/>
  <c r="A150" i="19"/>
  <c r="K149" i="19"/>
  <c r="J149" i="19"/>
  <c r="C149" i="19"/>
  <c r="B149" i="19"/>
  <c r="A149" i="19"/>
  <c r="K148" i="19"/>
  <c r="J148" i="19"/>
  <c r="C148" i="19"/>
  <c r="B148" i="19"/>
  <c r="A148" i="19"/>
  <c r="K147" i="19"/>
  <c r="J147" i="19"/>
  <c r="C147" i="19"/>
  <c r="B147" i="19"/>
  <c r="A147" i="19"/>
  <c r="K146" i="19"/>
  <c r="J146" i="19"/>
  <c r="C146" i="19"/>
  <c r="B146" i="19"/>
  <c r="A146" i="19"/>
  <c r="K145" i="19"/>
  <c r="J145" i="19"/>
  <c r="C145" i="19"/>
  <c r="B145" i="19"/>
  <c r="A145" i="19"/>
  <c r="K144" i="19"/>
  <c r="J144" i="19"/>
  <c r="C144" i="19"/>
  <c r="B144" i="19"/>
  <c r="A144" i="19"/>
  <c r="K137" i="19"/>
  <c r="J137" i="19"/>
  <c r="C137" i="19"/>
  <c r="B137" i="19"/>
  <c r="A137" i="19"/>
  <c r="K136" i="19"/>
  <c r="J136" i="19"/>
  <c r="C136" i="19"/>
  <c r="B136" i="19"/>
  <c r="A136" i="19"/>
  <c r="K135" i="19"/>
  <c r="J135" i="19"/>
  <c r="C135" i="19"/>
  <c r="B135" i="19"/>
  <c r="A135" i="19"/>
  <c r="K134" i="19"/>
  <c r="J134" i="19"/>
  <c r="C134" i="19"/>
  <c r="B134" i="19"/>
  <c r="A134" i="19"/>
  <c r="K133" i="19"/>
  <c r="J133" i="19"/>
  <c r="C133" i="19"/>
  <c r="B133" i="19"/>
  <c r="A133" i="19"/>
  <c r="K132" i="19"/>
  <c r="J132" i="19"/>
  <c r="C132" i="19"/>
  <c r="B132" i="19"/>
  <c r="A132" i="19"/>
  <c r="K131" i="19"/>
  <c r="J131" i="19"/>
  <c r="C131" i="19"/>
  <c r="B131" i="19"/>
  <c r="A131" i="19"/>
  <c r="K130" i="19"/>
  <c r="J130" i="19"/>
  <c r="C130" i="19"/>
  <c r="B130" i="19"/>
  <c r="A130" i="19"/>
  <c r="K129" i="19"/>
  <c r="J129" i="19"/>
  <c r="C129" i="19"/>
  <c r="B129" i="19"/>
  <c r="A129" i="19"/>
  <c r="O128" i="19"/>
  <c r="N128" i="19"/>
  <c r="M128" i="19"/>
  <c r="L128" i="19"/>
  <c r="K128" i="19"/>
  <c r="J128" i="19"/>
  <c r="C128" i="19"/>
  <c r="B128" i="19"/>
  <c r="A128" i="19"/>
  <c r="K127" i="19"/>
  <c r="J127" i="19"/>
  <c r="C127" i="19"/>
  <c r="B127" i="19"/>
  <c r="A127" i="19"/>
  <c r="K121" i="19"/>
  <c r="J121" i="19"/>
  <c r="C121" i="19"/>
  <c r="B121" i="19"/>
  <c r="A121" i="19"/>
  <c r="R120" i="19"/>
  <c r="Q120" i="19"/>
  <c r="O120" i="19"/>
  <c r="N120" i="19"/>
  <c r="M120" i="19"/>
  <c r="L120" i="19"/>
  <c r="K120" i="19"/>
  <c r="J120" i="19"/>
  <c r="C120" i="19"/>
  <c r="B120" i="19"/>
  <c r="A120" i="19"/>
  <c r="K119" i="19"/>
  <c r="J119" i="19"/>
  <c r="C119" i="19"/>
  <c r="B119" i="19"/>
  <c r="A119" i="19"/>
  <c r="K118" i="19"/>
  <c r="J118" i="19"/>
  <c r="C118" i="19"/>
  <c r="B118" i="19"/>
  <c r="A118" i="19"/>
  <c r="K117" i="19"/>
  <c r="J117" i="19"/>
  <c r="C117" i="19"/>
  <c r="B117" i="19"/>
  <c r="A117" i="19"/>
  <c r="K116" i="19"/>
  <c r="J116" i="19"/>
  <c r="C116" i="19"/>
  <c r="B116" i="19"/>
  <c r="A116" i="19"/>
  <c r="K115" i="19"/>
  <c r="J115" i="19"/>
  <c r="C115" i="19"/>
  <c r="B115" i="19"/>
  <c r="A115" i="19"/>
  <c r="K114" i="19"/>
  <c r="J114" i="19"/>
  <c r="C114" i="19"/>
  <c r="B114" i="19"/>
  <c r="A114" i="19"/>
  <c r="R113" i="19"/>
  <c r="Q113" i="19"/>
  <c r="O113" i="19"/>
  <c r="N113" i="19"/>
  <c r="M113" i="19"/>
  <c r="L113" i="19"/>
  <c r="K113" i="19"/>
  <c r="J113" i="19"/>
  <c r="C113" i="19"/>
  <c r="B113" i="19"/>
  <c r="A113" i="19"/>
  <c r="R112" i="19"/>
  <c r="Q112" i="19"/>
  <c r="O112" i="19"/>
  <c r="N112" i="19"/>
  <c r="M112" i="19"/>
  <c r="L112" i="19"/>
  <c r="K112" i="19"/>
  <c r="J112" i="19"/>
  <c r="C112" i="19"/>
  <c r="B112" i="19"/>
  <c r="A112" i="19"/>
  <c r="R111" i="19"/>
  <c r="Q111" i="19"/>
  <c r="O111" i="19"/>
  <c r="N111" i="19"/>
  <c r="M111" i="19"/>
  <c r="L111" i="19"/>
  <c r="K111" i="19"/>
  <c r="J111" i="19"/>
  <c r="C111" i="19"/>
  <c r="B111" i="19"/>
  <c r="A111" i="19"/>
  <c r="K109" i="19"/>
  <c r="J109" i="19"/>
  <c r="C109" i="19"/>
  <c r="B109" i="19"/>
  <c r="A109" i="19"/>
  <c r="O108" i="19"/>
  <c r="N108" i="19"/>
  <c r="M108" i="19"/>
  <c r="L108" i="19"/>
  <c r="K108" i="19"/>
  <c r="J108" i="19"/>
  <c r="C108" i="19"/>
  <c r="B108" i="19"/>
  <c r="A108" i="19"/>
  <c r="K107" i="19"/>
  <c r="J107" i="19"/>
  <c r="C107" i="19"/>
  <c r="B107" i="19"/>
  <c r="A107" i="19"/>
  <c r="K106" i="19"/>
  <c r="J106" i="19"/>
  <c r="C106" i="19"/>
  <c r="B106" i="19"/>
  <c r="A106" i="19"/>
  <c r="O105" i="19"/>
  <c r="N105" i="19"/>
  <c r="M105" i="19"/>
  <c r="L105" i="19"/>
  <c r="K105" i="19"/>
  <c r="J105" i="19"/>
  <c r="C105" i="19"/>
  <c r="B105" i="19"/>
  <c r="A105" i="19"/>
  <c r="O103" i="19"/>
  <c r="N103" i="19"/>
  <c r="L103" i="19"/>
  <c r="K103" i="19"/>
  <c r="J103" i="19"/>
  <c r="C103" i="19"/>
  <c r="B103" i="19"/>
  <c r="A103" i="19"/>
  <c r="O102" i="19"/>
  <c r="N102" i="19"/>
  <c r="L102" i="19"/>
  <c r="K102" i="19"/>
  <c r="J102" i="19"/>
  <c r="C102" i="19"/>
  <c r="B102" i="19"/>
  <c r="A102" i="19"/>
  <c r="O101" i="19"/>
  <c r="N101" i="19"/>
  <c r="L101" i="19"/>
  <c r="K101" i="19"/>
  <c r="J101" i="19"/>
  <c r="C101" i="19"/>
  <c r="B101" i="19"/>
  <c r="A101" i="19"/>
  <c r="O100" i="19"/>
  <c r="N100" i="19"/>
  <c r="M100" i="19"/>
  <c r="L100" i="19"/>
  <c r="K100" i="19"/>
  <c r="J100" i="19"/>
  <c r="C100" i="19"/>
  <c r="B100" i="19"/>
  <c r="A100" i="19"/>
  <c r="S99" i="19"/>
  <c r="S100" i="19" s="1"/>
  <c r="S101" i="19" s="1"/>
  <c r="S102" i="19" s="1"/>
  <c r="S103" i="19" s="1"/>
  <c r="O99" i="19"/>
  <c r="N99" i="19"/>
  <c r="L99" i="19"/>
  <c r="K99" i="19"/>
  <c r="J99" i="19"/>
  <c r="C99" i="19"/>
  <c r="B99" i="19"/>
  <c r="A99" i="19"/>
  <c r="M98" i="19"/>
  <c r="M103" i="19" s="1"/>
  <c r="M95" i="19"/>
  <c r="S93" i="19"/>
  <c r="R93" i="19"/>
  <c r="Q93" i="19"/>
  <c r="O93" i="19"/>
  <c r="N93" i="19"/>
  <c r="L93" i="19"/>
  <c r="K93" i="19"/>
  <c r="J93" i="19"/>
  <c r="C93" i="19"/>
  <c r="B93" i="19"/>
  <c r="A93" i="19"/>
  <c r="S92" i="19"/>
  <c r="R92" i="19"/>
  <c r="Q92" i="19"/>
  <c r="O92" i="19"/>
  <c r="N92" i="19"/>
  <c r="L92" i="19"/>
  <c r="K92" i="19"/>
  <c r="J92" i="19"/>
  <c r="C92" i="19"/>
  <c r="B92" i="19"/>
  <c r="A92" i="19"/>
  <c r="S91" i="19"/>
  <c r="R91" i="19"/>
  <c r="Q91" i="19"/>
  <c r="O91" i="19"/>
  <c r="N91" i="19"/>
  <c r="M91" i="19"/>
  <c r="L91" i="19"/>
  <c r="K91" i="19"/>
  <c r="J91" i="19"/>
  <c r="C91" i="19"/>
  <c r="B91" i="19"/>
  <c r="A91" i="19"/>
  <c r="S90" i="19"/>
  <c r="R90" i="19"/>
  <c r="Q90" i="19"/>
  <c r="O90" i="19"/>
  <c r="N90" i="19"/>
  <c r="M90" i="19"/>
  <c r="L90" i="19"/>
  <c r="K90" i="19"/>
  <c r="J90" i="19"/>
  <c r="C90" i="19"/>
  <c r="B90" i="19"/>
  <c r="A90" i="19"/>
  <c r="S89" i="19"/>
  <c r="R89" i="19"/>
  <c r="Q89" i="19"/>
  <c r="O89" i="19"/>
  <c r="N89" i="19"/>
  <c r="L89" i="19"/>
  <c r="K89" i="19"/>
  <c r="J89" i="19"/>
  <c r="C89" i="19"/>
  <c r="B89" i="19"/>
  <c r="A89" i="19"/>
  <c r="S88" i="19"/>
  <c r="R88" i="19"/>
  <c r="Q88" i="19"/>
  <c r="O88" i="19"/>
  <c r="N88" i="19"/>
  <c r="L88" i="19"/>
  <c r="K88" i="19"/>
  <c r="J88" i="19"/>
  <c r="C88" i="19"/>
  <c r="B88" i="19"/>
  <c r="A88" i="19"/>
  <c r="S87" i="19"/>
  <c r="R87" i="19"/>
  <c r="Q87" i="19"/>
  <c r="O87" i="19"/>
  <c r="N87" i="19"/>
  <c r="M87" i="19"/>
  <c r="M93" i="19" s="1"/>
  <c r="L87" i="19"/>
  <c r="K87" i="19"/>
  <c r="J87" i="19"/>
  <c r="C87" i="19"/>
  <c r="B87" i="19"/>
  <c r="A87" i="19"/>
  <c r="S86" i="19"/>
  <c r="R86" i="19"/>
  <c r="Q86" i="19"/>
  <c r="O86" i="19"/>
  <c r="N86" i="19"/>
  <c r="M86" i="19"/>
  <c r="M92" i="19" s="1"/>
  <c r="L86" i="19"/>
  <c r="K86" i="19"/>
  <c r="J86" i="19"/>
  <c r="C86" i="19"/>
  <c r="B86" i="19"/>
  <c r="A86" i="19"/>
  <c r="S85" i="19"/>
  <c r="R85" i="19"/>
  <c r="Q85" i="19"/>
  <c r="O85" i="19"/>
  <c r="N85" i="19"/>
  <c r="M85" i="19"/>
  <c r="L85" i="19"/>
  <c r="K85" i="19"/>
  <c r="J85" i="19"/>
  <c r="C85" i="19"/>
  <c r="B85" i="19"/>
  <c r="A85" i="19"/>
  <c r="S84" i="19"/>
  <c r="R84" i="19"/>
  <c r="Q84" i="19"/>
  <c r="O84" i="19"/>
  <c r="N84" i="19"/>
  <c r="M84" i="19"/>
  <c r="L84" i="19"/>
  <c r="K84" i="19"/>
  <c r="J84" i="19"/>
  <c r="C84" i="19"/>
  <c r="B84" i="19"/>
  <c r="A84" i="19"/>
  <c r="S83" i="19"/>
  <c r="R83" i="19"/>
  <c r="Q83" i="19"/>
  <c r="O83" i="19"/>
  <c r="N83" i="19"/>
  <c r="M83" i="19"/>
  <c r="M89" i="19" s="1"/>
  <c r="L83" i="19"/>
  <c r="K83" i="19"/>
  <c r="J83" i="19"/>
  <c r="C83" i="19"/>
  <c r="B83" i="19"/>
  <c r="A83" i="19"/>
  <c r="S82" i="19"/>
  <c r="R82" i="19"/>
  <c r="Q82" i="19"/>
  <c r="O82" i="19"/>
  <c r="N82" i="19"/>
  <c r="M82" i="19"/>
  <c r="M88" i="19" s="1"/>
  <c r="L82" i="19"/>
  <c r="K82" i="19"/>
  <c r="J82" i="19"/>
  <c r="C82" i="19"/>
  <c r="B82" i="19"/>
  <c r="A82" i="19"/>
  <c r="S81" i="19"/>
  <c r="R81" i="19"/>
  <c r="Q81" i="19"/>
  <c r="O81" i="19"/>
  <c r="N81" i="19"/>
  <c r="L81" i="19"/>
  <c r="K81" i="19"/>
  <c r="J81" i="19"/>
  <c r="C81" i="19"/>
  <c r="B81" i="19"/>
  <c r="A81" i="19"/>
  <c r="S80" i="19"/>
  <c r="R80" i="19"/>
  <c r="Q80" i="19"/>
  <c r="O80" i="19"/>
  <c r="N80" i="19"/>
  <c r="L80" i="19"/>
  <c r="K80" i="19"/>
  <c r="J80" i="19"/>
  <c r="C80" i="19"/>
  <c r="B80" i="19"/>
  <c r="A80" i="19"/>
  <c r="S79" i="19"/>
  <c r="R79" i="19"/>
  <c r="Q79" i="19"/>
  <c r="O79" i="19"/>
  <c r="N79" i="19"/>
  <c r="L79" i="19"/>
  <c r="K79" i="19"/>
  <c r="J79" i="19"/>
  <c r="C79" i="19"/>
  <c r="B79" i="19"/>
  <c r="A79" i="19"/>
  <c r="T78" i="19"/>
  <c r="T79" i="19" s="1"/>
  <c r="T80" i="19" s="1"/>
  <c r="T81" i="19" s="1"/>
  <c r="T82" i="19" s="1"/>
  <c r="T83" i="19" s="1"/>
  <c r="T84" i="19" s="1"/>
  <c r="T85" i="19" s="1"/>
  <c r="T86" i="19" s="1"/>
  <c r="T87" i="19" s="1"/>
  <c r="T88" i="19" s="1"/>
  <c r="T89" i="19" s="1"/>
  <c r="T90" i="19" s="1"/>
  <c r="T91" i="19" s="1"/>
  <c r="T92" i="19" s="1"/>
  <c r="T93" i="19" s="1"/>
  <c r="S78" i="19"/>
  <c r="R78" i="19"/>
  <c r="Q78" i="19"/>
  <c r="O78" i="19"/>
  <c r="N78" i="19"/>
  <c r="L78" i="19"/>
  <c r="K78" i="19"/>
  <c r="J78" i="19"/>
  <c r="C78" i="19"/>
  <c r="B78" i="19"/>
  <c r="A78" i="19"/>
  <c r="T77" i="19"/>
  <c r="S77" i="19"/>
  <c r="R77" i="19"/>
  <c r="Q77" i="19"/>
  <c r="O77" i="19"/>
  <c r="N77" i="19"/>
  <c r="L77" i="19"/>
  <c r="K77" i="19"/>
  <c r="J77" i="19"/>
  <c r="C77" i="19"/>
  <c r="B77" i="19"/>
  <c r="A77" i="19"/>
  <c r="R75" i="19"/>
  <c r="Q75" i="19"/>
  <c r="O75" i="19"/>
  <c r="N75" i="19"/>
  <c r="M75" i="19"/>
  <c r="L75" i="19"/>
  <c r="K75" i="19"/>
  <c r="J75" i="19"/>
  <c r="C75" i="19"/>
  <c r="B75" i="19"/>
  <c r="A75" i="19"/>
  <c r="R74" i="19"/>
  <c r="Q74" i="19"/>
  <c r="O74" i="19"/>
  <c r="N74" i="19"/>
  <c r="M74" i="19"/>
  <c r="L74" i="19"/>
  <c r="K74" i="19"/>
  <c r="J74" i="19"/>
  <c r="C74" i="19"/>
  <c r="B74" i="19"/>
  <c r="A74" i="19"/>
  <c r="S72" i="19"/>
  <c r="R72" i="19"/>
  <c r="Q72" i="19"/>
  <c r="O72" i="19"/>
  <c r="N72" i="19"/>
  <c r="M72" i="19"/>
  <c r="L72" i="19"/>
  <c r="K72" i="19"/>
  <c r="J72" i="19"/>
  <c r="C72" i="19"/>
  <c r="B72" i="19"/>
  <c r="A72" i="19"/>
  <c r="K69" i="19"/>
  <c r="J69" i="19"/>
  <c r="C69" i="19"/>
  <c r="B69" i="19"/>
  <c r="A69" i="19"/>
  <c r="K68" i="19"/>
  <c r="J68" i="19"/>
  <c r="C68" i="19"/>
  <c r="B68" i="19"/>
  <c r="A68" i="19"/>
  <c r="K67" i="19"/>
  <c r="J67" i="19"/>
  <c r="C67" i="19"/>
  <c r="B67" i="19"/>
  <c r="A67" i="19"/>
  <c r="R66" i="19"/>
  <c r="Q66" i="19"/>
  <c r="O66" i="19"/>
  <c r="N66" i="19"/>
  <c r="M66" i="19"/>
  <c r="L66" i="19"/>
  <c r="K66" i="19"/>
  <c r="J66" i="19"/>
  <c r="C66" i="19"/>
  <c r="B66" i="19"/>
  <c r="A66" i="19"/>
  <c r="K65" i="19"/>
  <c r="J65" i="19"/>
  <c r="C65" i="19"/>
  <c r="B65" i="19"/>
  <c r="A65" i="19"/>
  <c r="K64" i="19"/>
  <c r="J64" i="19"/>
  <c r="C64" i="19"/>
  <c r="B64" i="19"/>
  <c r="A64" i="19"/>
  <c r="R63" i="19"/>
  <c r="Q63" i="19"/>
  <c r="O63" i="19"/>
  <c r="N63" i="19"/>
  <c r="M63" i="19"/>
  <c r="L63" i="19"/>
  <c r="K63" i="19"/>
  <c r="J63" i="19"/>
  <c r="C63" i="19"/>
  <c r="B63" i="19"/>
  <c r="A63" i="19"/>
  <c r="K62" i="19"/>
  <c r="J62" i="19"/>
  <c r="C62" i="19"/>
  <c r="B62" i="19"/>
  <c r="A62" i="19"/>
  <c r="K61" i="19"/>
  <c r="J61" i="19"/>
  <c r="C61" i="19"/>
  <c r="B61" i="19"/>
  <c r="A61" i="19"/>
  <c r="K60" i="19"/>
  <c r="J60" i="19"/>
  <c r="C60" i="19"/>
  <c r="B60" i="19"/>
  <c r="A60" i="19"/>
  <c r="K59" i="19"/>
  <c r="J59" i="19"/>
  <c r="C59" i="19"/>
  <c r="B59" i="19"/>
  <c r="A59" i="19"/>
  <c r="K58" i="19"/>
  <c r="J58" i="19"/>
  <c r="C58" i="19"/>
  <c r="B58" i="19"/>
  <c r="A58" i="19"/>
  <c r="R57" i="19"/>
  <c r="Q57" i="19"/>
  <c r="O57" i="19"/>
  <c r="N57" i="19"/>
  <c r="M57" i="19"/>
  <c r="L57" i="19"/>
  <c r="K57" i="19"/>
  <c r="J57" i="19"/>
  <c r="C57" i="19"/>
  <c r="B57" i="19"/>
  <c r="A57" i="19"/>
  <c r="K56" i="19"/>
  <c r="J56" i="19"/>
  <c r="C56" i="19"/>
  <c r="B56" i="19"/>
  <c r="A56" i="19"/>
  <c r="K55" i="19"/>
  <c r="J55" i="19"/>
  <c r="C55" i="19"/>
  <c r="B55" i="19"/>
  <c r="A55" i="19"/>
  <c r="K54" i="19"/>
  <c r="J54" i="19"/>
  <c r="C54" i="19"/>
  <c r="B54" i="19"/>
  <c r="A54" i="19"/>
  <c r="K53" i="19"/>
  <c r="J53" i="19"/>
  <c r="C53" i="19"/>
  <c r="B53" i="19"/>
  <c r="A53" i="19"/>
  <c r="K52" i="19"/>
  <c r="J52" i="19"/>
  <c r="C52" i="19"/>
  <c r="B52" i="19"/>
  <c r="A52" i="19"/>
  <c r="R51" i="19"/>
  <c r="Q51" i="19"/>
  <c r="O51" i="19"/>
  <c r="N51" i="19"/>
  <c r="M51" i="19"/>
  <c r="L51" i="19"/>
  <c r="K51" i="19"/>
  <c r="J51" i="19"/>
  <c r="C51" i="19"/>
  <c r="B51" i="19"/>
  <c r="A51" i="19"/>
  <c r="K50" i="19"/>
  <c r="J50" i="19"/>
  <c r="C50" i="19"/>
  <c r="B50" i="19"/>
  <c r="A50" i="19"/>
  <c r="K49" i="19"/>
  <c r="J49" i="19"/>
  <c r="C49" i="19"/>
  <c r="B49" i="19"/>
  <c r="A49" i="19"/>
  <c r="K48" i="19"/>
  <c r="J48" i="19"/>
  <c r="C48" i="19"/>
  <c r="B48" i="19"/>
  <c r="A48" i="19"/>
  <c r="K47" i="19"/>
  <c r="J47" i="19"/>
  <c r="C47" i="19"/>
  <c r="B47" i="19"/>
  <c r="A47" i="19"/>
  <c r="K46" i="19"/>
  <c r="J46" i="19"/>
  <c r="C46" i="19"/>
  <c r="B46" i="19"/>
  <c r="A46" i="19"/>
  <c r="K45" i="19"/>
  <c r="J45" i="19"/>
  <c r="C45" i="19"/>
  <c r="B45" i="19"/>
  <c r="A45" i="19"/>
  <c r="K44" i="19"/>
  <c r="J44" i="19"/>
  <c r="C44" i="19"/>
  <c r="B44" i="19"/>
  <c r="A44" i="19"/>
  <c r="R43" i="19"/>
  <c r="Q43" i="19"/>
  <c r="O43" i="19"/>
  <c r="N43" i="19"/>
  <c r="M43" i="19"/>
  <c r="L43" i="19"/>
  <c r="K43" i="19"/>
  <c r="J43" i="19"/>
  <c r="C43" i="19"/>
  <c r="B43" i="19"/>
  <c r="A43" i="19"/>
  <c r="K42" i="19"/>
  <c r="J42" i="19"/>
  <c r="C42" i="19"/>
  <c r="B42" i="19"/>
  <c r="A42" i="19"/>
  <c r="K41" i="19"/>
  <c r="J41" i="19"/>
  <c r="C41" i="19"/>
  <c r="B41" i="19"/>
  <c r="A41" i="19"/>
  <c r="K40" i="19"/>
  <c r="J40" i="19"/>
  <c r="C40" i="19"/>
  <c r="B40" i="19"/>
  <c r="A40" i="19"/>
  <c r="K39" i="19"/>
  <c r="J39" i="19"/>
  <c r="C39" i="19"/>
  <c r="B39" i="19"/>
  <c r="A39" i="19"/>
  <c r="K38" i="19"/>
  <c r="J38" i="19"/>
  <c r="C38" i="19"/>
  <c r="B38" i="19"/>
  <c r="A38" i="19"/>
  <c r="K37" i="19"/>
  <c r="J37" i="19"/>
  <c r="C37" i="19"/>
  <c r="B37" i="19"/>
  <c r="A37" i="19"/>
  <c r="M36" i="19"/>
  <c r="K36" i="19"/>
  <c r="J36" i="19"/>
  <c r="C36" i="19"/>
  <c r="B36" i="19"/>
  <c r="A36" i="19"/>
  <c r="K35" i="19"/>
  <c r="J35" i="19"/>
  <c r="C35" i="19"/>
  <c r="B35" i="19"/>
  <c r="A35" i="19"/>
  <c r="K32" i="19"/>
  <c r="J32" i="19"/>
  <c r="C32" i="19"/>
  <c r="B32" i="19"/>
  <c r="A32" i="19"/>
  <c r="K31" i="19"/>
  <c r="J31" i="19"/>
  <c r="C31" i="19"/>
  <c r="B31" i="19"/>
  <c r="A31" i="19"/>
  <c r="K30" i="19"/>
  <c r="J30" i="19"/>
  <c r="C30" i="19"/>
  <c r="B30" i="19"/>
  <c r="A30" i="19"/>
  <c r="K29" i="19"/>
  <c r="J29" i="19"/>
  <c r="C29" i="19"/>
  <c r="B29" i="19"/>
  <c r="A29" i="19"/>
  <c r="K28" i="19"/>
  <c r="J28" i="19"/>
  <c r="C28" i="19"/>
  <c r="B28" i="19"/>
  <c r="A28" i="19"/>
  <c r="K27" i="19"/>
  <c r="J27" i="19"/>
  <c r="C27" i="19"/>
  <c r="B27" i="19"/>
  <c r="A27" i="19"/>
  <c r="K26" i="19"/>
  <c r="J26" i="19"/>
  <c r="C26" i="19"/>
  <c r="B26" i="19"/>
  <c r="A26" i="19"/>
  <c r="K25" i="19"/>
  <c r="J25" i="19"/>
  <c r="C25" i="19"/>
  <c r="B25" i="19"/>
  <c r="A25" i="19"/>
  <c r="R24" i="19"/>
  <c r="Q24" i="19"/>
  <c r="O24" i="19"/>
  <c r="N24" i="19"/>
  <c r="M24" i="19"/>
  <c r="L24" i="19"/>
  <c r="K24" i="19"/>
  <c r="J24" i="19"/>
  <c r="C24" i="19"/>
  <c r="B24" i="19"/>
  <c r="A24" i="19"/>
  <c r="K23" i="19"/>
  <c r="J23" i="19"/>
  <c r="C23" i="19"/>
  <c r="B23" i="19"/>
  <c r="A23" i="19"/>
  <c r="K22" i="19"/>
  <c r="J22" i="19"/>
  <c r="C22" i="19"/>
  <c r="B22" i="19"/>
  <c r="A22" i="19"/>
  <c r="K20" i="19"/>
  <c r="J20" i="19"/>
  <c r="C20" i="19"/>
  <c r="B20" i="19"/>
  <c r="A20" i="19"/>
  <c r="R19" i="19"/>
  <c r="Q19" i="19"/>
  <c r="O19" i="19"/>
  <c r="N19" i="19"/>
  <c r="M19" i="19"/>
  <c r="L19" i="19"/>
  <c r="K19" i="19"/>
  <c r="J19" i="19"/>
  <c r="C19" i="19"/>
  <c r="B19" i="19"/>
  <c r="A19" i="19"/>
  <c r="K18" i="19"/>
  <c r="J18" i="19"/>
  <c r="C18" i="19"/>
  <c r="B18" i="19"/>
  <c r="A18" i="19"/>
  <c r="K17" i="19"/>
  <c r="J17" i="19"/>
  <c r="C17" i="19"/>
  <c r="B17" i="19"/>
  <c r="A17" i="19"/>
  <c r="K16" i="19"/>
  <c r="J16" i="19"/>
  <c r="C16" i="19"/>
  <c r="B16" i="19"/>
  <c r="A16" i="19"/>
  <c r="K15" i="19"/>
  <c r="J15" i="19"/>
  <c r="C15" i="19"/>
  <c r="B15" i="19"/>
  <c r="A15" i="19"/>
  <c r="K14" i="19"/>
  <c r="J14" i="19"/>
  <c r="C14" i="19"/>
  <c r="B14" i="19"/>
  <c r="A14" i="19"/>
  <c r="K13" i="19"/>
  <c r="J13" i="19"/>
  <c r="C13" i="19"/>
  <c r="B13" i="19"/>
  <c r="A13" i="19"/>
  <c r="R12" i="19"/>
  <c r="Q12" i="19"/>
  <c r="O12" i="19"/>
  <c r="N12" i="19"/>
  <c r="M12" i="19"/>
  <c r="L12" i="19"/>
  <c r="K12" i="19"/>
  <c r="J12" i="19"/>
  <c r="C12" i="19"/>
  <c r="B12" i="19"/>
  <c r="A12" i="19"/>
  <c r="R11" i="19"/>
  <c r="Q11" i="19"/>
  <c r="O11" i="19"/>
  <c r="N11" i="19"/>
  <c r="M11" i="19"/>
  <c r="L11" i="19"/>
  <c r="K11" i="19"/>
  <c r="J11" i="19"/>
  <c r="C11" i="19"/>
  <c r="B11" i="19"/>
  <c r="A11" i="19"/>
  <c r="R10" i="19"/>
  <c r="Q10" i="19"/>
  <c r="O10" i="19"/>
  <c r="N10" i="19"/>
  <c r="M10" i="19"/>
  <c r="L10" i="19"/>
  <c r="K10" i="19"/>
  <c r="J10" i="19"/>
  <c r="C10" i="19"/>
  <c r="B10" i="19"/>
  <c r="A10" i="19"/>
  <c r="R7" i="19"/>
  <c r="Q7" i="19"/>
  <c r="O7" i="19"/>
  <c r="N7" i="19"/>
  <c r="M7" i="19"/>
  <c r="L7" i="19"/>
  <c r="K7" i="19"/>
  <c r="J7" i="19"/>
  <c r="C7" i="19"/>
  <c r="B7" i="19"/>
  <c r="A7" i="19"/>
  <c r="R6" i="19"/>
  <c r="Q6" i="19"/>
  <c r="O6" i="19"/>
  <c r="N6" i="19"/>
  <c r="M6" i="19"/>
  <c r="L6" i="19"/>
  <c r="K6" i="19"/>
  <c r="J6" i="19"/>
  <c r="C6" i="19"/>
  <c r="B6" i="19"/>
  <c r="A6" i="19"/>
  <c r="R5" i="19"/>
  <c r="Q5" i="19"/>
  <c r="O5" i="19"/>
  <c r="N5" i="19"/>
  <c r="M5" i="19"/>
  <c r="L5" i="19"/>
  <c r="K5" i="19"/>
  <c r="J5" i="19"/>
  <c r="C5" i="19"/>
  <c r="B5" i="19"/>
  <c r="A5" i="19"/>
  <c r="R4" i="19"/>
  <c r="Q4" i="19"/>
  <c r="O4" i="19"/>
  <c r="N4" i="19"/>
  <c r="M4" i="19"/>
  <c r="L4" i="19"/>
  <c r="K4" i="19"/>
  <c r="J4" i="19"/>
  <c r="C4" i="19"/>
  <c r="B4" i="19"/>
  <c r="A4" i="19"/>
  <c r="R3" i="19"/>
  <c r="Q3" i="19"/>
  <c r="O3" i="19"/>
  <c r="N3" i="19"/>
  <c r="M3" i="19"/>
  <c r="L3" i="19"/>
  <c r="K3" i="19"/>
  <c r="J3" i="19"/>
  <c r="C3" i="19"/>
  <c r="B3" i="19"/>
  <c r="A3" i="19"/>
  <c r="G39" i="18"/>
  <c r="G18" i="18"/>
  <c r="G15" i="18"/>
  <c r="P2" i="17"/>
  <c r="Q2" i="17"/>
  <c r="R2" i="17"/>
  <c r="S2" i="17"/>
  <c r="O2" i="17"/>
  <c r="K2" i="17"/>
  <c r="L2" i="17"/>
  <c r="M2" i="17"/>
  <c r="N2" i="17"/>
  <c r="J2" i="17"/>
  <c r="D12" i="15"/>
  <c r="R7" i="1"/>
  <c r="Q7" i="1"/>
  <c r="O7" i="1"/>
  <c r="N7" i="1"/>
  <c r="M7" i="1"/>
  <c r="L7" i="1"/>
  <c r="K7" i="1"/>
  <c r="J7" i="1"/>
  <c r="C7" i="1"/>
  <c r="B7" i="1"/>
  <c r="A7" i="1"/>
  <c r="R6" i="1"/>
  <c r="Q6" i="1"/>
  <c r="O6" i="1"/>
  <c r="N6" i="1"/>
  <c r="M6" i="1"/>
  <c r="L6" i="1"/>
  <c r="K6" i="1"/>
  <c r="J6" i="1"/>
  <c r="C6" i="1"/>
  <c r="B6" i="1"/>
  <c r="A6" i="1"/>
  <c r="R5" i="1"/>
  <c r="Q5" i="1"/>
  <c r="O5" i="1"/>
  <c r="N5" i="1"/>
  <c r="M5" i="1"/>
  <c r="L5" i="1"/>
  <c r="K5" i="1"/>
  <c r="J5" i="1"/>
  <c r="C5" i="1"/>
  <c r="B5" i="1"/>
  <c r="A5" i="1"/>
  <c r="R4" i="1"/>
  <c r="Q4" i="1"/>
  <c r="O4" i="1"/>
  <c r="N4" i="1"/>
  <c r="M4" i="1"/>
  <c r="L4" i="1"/>
  <c r="K4" i="1"/>
  <c r="J4" i="1"/>
  <c r="C4" i="1"/>
  <c r="B4" i="1"/>
  <c r="A4" i="1"/>
  <c r="R3" i="1"/>
  <c r="Q3" i="1"/>
  <c r="O3" i="1"/>
  <c r="N3" i="1"/>
  <c r="M3" i="1"/>
  <c r="L3" i="1"/>
  <c r="K3" i="1"/>
  <c r="J3" i="1"/>
  <c r="C3" i="1"/>
  <c r="B3" i="1"/>
  <c r="A3" i="1"/>
  <c r="B167" i="13"/>
  <c r="M98" i="1"/>
  <c r="B171" i="13"/>
  <c r="B172" i="13"/>
  <c r="M95" i="1"/>
  <c r="A130" i="13"/>
  <c r="A127" i="13"/>
  <c r="A128" i="13"/>
  <c r="A116" i="13"/>
  <c r="A117" i="13"/>
  <c r="A101" i="13"/>
  <c r="A102" i="13"/>
  <c r="A91" i="13"/>
  <c r="A93" i="13"/>
  <c r="A94" i="13"/>
  <c r="A96" i="13"/>
  <c r="M43" i="1"/>
  <c r="B88" i="13"/>
  <c r="M36" i="1"/>
  <c r="B186" i="13"/>
  <c r="B187" i="13"/>
  <c r="B188" i="13"/>
  <c r="B189" i="13"/>
  <c r="M198" i="1"/>
  <c r="A17" i="15"/>
  <c r="D17" i="15"/>
  <c r="D3" i="15"/>
  <c r="C3" i="15"/>
  <c r="E12" i="15"/>
  <c r="C12" i="15"/>
  <c r="S194" i="1"/>
  <c r="O194" i="1"/>
  <c r="K194" i="1"/>
  <c r="J194" i="1"/>
  <c r="C194" i="1"/>
  <c r="B194" i="1"/>
  <c r="A194" i="1"/>
  <c r="O327" i="1"/>
  <c r="N327" i="1"/>
  <c r="M327" i="1"/>
  <c r="L327" i="1"/>
  <c r="K327" i="1"/>
  <c r="J327" i="1"/>
  <c r="C327" i="1"/>
  <c r="A327" i="1"/>
  <c r="O326" i="1"/>
  <c r="N326" i="1"/>
  <c r="M326" i="1"/>
  <c r="L326" i="1"/>
  <c r="K326" i="1"/>
  <c r="J326" i="1"/>
  <c r="C326" i="1"/>
  <c r="A326" i="1"/>
  <c r="O325" i="1"/>
  <c r="N325" i="1"/>
  <c r="M325" i="1"/>
  <c r="L325" i="1"/>
  <c r="K325" i="1"/>
  <c r="J325" i="1"/>
  <c r="C325" i="1"/>
  <c r="A325" i="1"/>
  <c r="O324" i="1"/>
  <c r="N324" i="1"/>
  <c r="M324" i="1"/>
  <c r="L324" i="1"/>
  <c r="K324" i="1"/>
  <c r="J324" i="1"/>
  <c r="C324" i="1"/>
  <c r="A324" i="1"/>
  <c r="O323" i="1"/>
  <c r="N323" i="1"/>
  <c r="M323" i="1"/>
  <c r="L323" i="1"/>
  <c r="K323" i="1"/>
  <c r="J323" i="1"/>
  <c r="C323" i="1"/>
  <c r="A323" i="1"/>
  <c r="J322" i="1"/>
  <c r="O321" i="1"/>
  <c r="N321" i="1"/>
  <c r="M321" i="1"/>
  <c r="L321" i="1"/>
  <c r="K321" i="1"/>
  <c r="J321" i="1"/>
  <c r="C321" i="1"/>
  <c r="A321" i="1"/>
  <c r="O320" i="1"/>
  <c r="N320" i="1"/>
  <c r="M320" i="1"/>
  <c r="L320" i="1"/>
  <c r="K320" i="1"/>
  <c r="J320" i="1"/>
  <c r="C320" i="1"/>
  <c r="A320" i="1"/>
  <c r="O319" i="1"/>
  <c r="N319" i="1"/>
  <c r="M319" i="1"/>
  <c r="L319" i="1"/>
  <c r="K319" i="1"/>
  <c r="J319" i="1"/>
  <c r="C319" i="1"/>
  <c r="A319" i="1"/>
  <c r="O318" i="1"/>
  <c r="N318" i="1"/>
  <c r="M318" i="1"/>
  <c r="L318" i="1"/>
  <c r="K318" i="1"/>
  <c r="J318" i="1"/>
  <c r="C318" i="1"/>
  <c r="A318" i="1"/>
  <c r="O317" i="1"/>
  <c r="N317" i="1"/>
  <c r="M317" i="1"/>
  <c r="L317" i="1"/>
  <c r="K317" i="1"/>
  <c r="J317" i="1"/>
  <c r="C317" i="1"/>
  <c r="A317" i="1"/>
  <c r="O316" i="1"/>
  <c r="N316" i="1"/>
  <c r="M316" i="1"/>
  <c r="L316" i="1"/>
  <c r="K316" i="1"/>
  <c r="J316" i="1"/>
  <c r="C316" i="1"/>
  <c r="A316" i="1"/>
  <c r="O315" i="1"/>
  <c r="N315" i="1"/>
  <c r="M315" i="1"/>
  <c r="L315" i="1"/>
  <c r="K315" i="1"/>
  <c r="J315" i="1"/>
  <c r="C315" i="1"/>
  <c r="A315" i="1"/>
  <c r="J314" i="1"/>
  <c r="K313" i="1"/>
  <c r="J313" i="1"/>
  <c r="C313" i="1"/>
  <c r="A313" i="1"/>
  <c r="O312" i="1"/>
  <c r="N312" i="1"/>
  <c r="M312" i="1"/>
  <c r="L312" i="1"/>
  <c r="K312" i="1"/>
  <c r="J312" i="1"/>
  <c r="C312" i="1"/>
  <c r="A312" i="1"/>
  <c r="O311" i="1"/>
  <c r="N311" i="1"/>
  <c r="M311" i="1"/>
  <c r="L311" i="1"/>
  <c r="K311" i="1"/>
  <c r="J311" i="1"/>
  <c r="C311" i="1"/>
  <c r="A311" i="1"/>
  <c r="O310" i="1"/>
  <c r="N310" i="1"/>
  <c r="M310" i="1"/>
  <c r="L310" i="1"/>
  <c r="K310" i="1"/>
  <c r="J310" i="1"/>
  <c r="C310" i="1"/>
  <c r="A310" i="1"/>
  <c r="K309" i="1"/>
  <c r="J309" i="1"/>
  <c r="C309" i="1"/>
  <c r="A309" i="1"/>
  <c r="K308" i="1"/>
  <c r="J308" i="1"/>
  <c r="C308" i="1"/>
  <c r="A308" i="1"/>
  <c r="K307" i="1"/>
  <c r="J307" i="1"/>
  <c r="C307" i="1"/>
  <c r="A307" i="1"/>
  <c r="K306" i="1"/>
  <c r="J306" i="1"/>
  <c r="C306" i="1"/>
  <c r="A306" i="1"/>
  <c r="O305" i="1"/>
  <c r="N305" i="1"/>
  <c r="M305" i="1"/>
  <c r="L305" i="1"/>
  <c r="K305" i="1"/>
  <c r="J305" i="1"/>
  <c r="C305" i="1"/>
  <c r="A305" i="1"/>
  <c r="O304" i="1"/>
  <c r="N304" i="1"/>
  <c r="M304" i="1"/>
  <c r="L304" i="1"/>
  <c r="K304" i="1"/>
  <c r="J304" i="1"/>
  <c r="C304" i="1"/>
  <c r="A304" i="1"/>
  <c r="J303" i="1"/>
  <c r="B303" i="1"/>
  <c r="B314" i="1"/>
  <c r="J302" i="1"/>
  <c r="B302" i="1"/>
  <c r="O301" i="1"/>
  <c r="N301" i="1"/>
  <c r="M301" i="1"/>
  <c r="L301" i="1"/>
  <c r="K301" i="1"/>
  <c r="J301" i="1"/>
  <c r="C301" i="1"/>
  <c r="B301" i="1"/>
  <c r="A301" i="1"/>
  <c r="O300" i="1"/>
  <c r="N300" i="1"/>
  <c r="M300" i="1"/>
  <c r="L300" i="1"/>
  <c r="K300" i="1"/>
  <c r="J300" i="1"/>
  <c r="C300" i="1"/>
  <c r="B300" i="1"/>
  <c r="A300" i="1"/>
  <c r="O299" i="1"/>
  <c r="N299" i="1"/>
  <c r="M299" i="1"/>
  <c r="L299" i="1"/>
  <c r="K299" i="1"/>
  <c r="J299" i="1"/>
  <c r="C299" i="1"/>
  <c r="B299" i="1"/>
  <c r="A299" i="1"/>
  <c r="K298" i="1"/>
  <c r="J298" i="1"/>
  <c r="C298" i="1"/>
  <c r="B298" i="1"/>
  <c r="A298" i="1"/>
  <c r="O297" i="1"/>
  <c r="N297" i="1"/>
  <c r="M297" i="1"/>
  <c r="L297" i="1"/>
  <c r="K297" i="1"/>
  <c r="J297" i="1"/>
  <c r="C297" i="1"/>
  <c r="B297" i="1"/>
  <c r="A297" i="1"/>
  <c r="O295" i="1"/>
  <c r="N295" i="1"/>
  <c r="M295" i="1"/>
  <c r="L295" i="1"/>
  <c r="K295" i="1"/>
  <c r="J295" i="1"/>
  <c r="C295" i="1"/>
  <c r="A295" i="1"/>
  <c r="O294" i="1"/>
  <c r="N294" i="1"/>
  <c r="M294" i="1"/>
  <c r="L294" i="1"/>
  <c r="K294" i="1"/>
  <c r="J294" i="1"/>
  <c r="C294" i="1"/>
  <c r="A294" i="1"/>
  <c r="O293" i="1"/>
  <c r="N293" i="1"/>
  <c r="M293" i="1"/>
  <c r="L293" i="1"/>
  <c r="K293" i="1"/>
  <c r="J293" i="1"/>
  <c r="C293" i="1"/>
  <c r="A293" i="1"/>
  <c r="O292" i="1"/>
  <c r="N292" i="1"/>
  <c r="M292" i="1"/>
  <c r="L292" i="1"/>
  <c r="K292" i="1"/>
  <c r="J292" i="1"/>
  <c r="C292" i="1"/>
  <c r="A292" i="1"/>
  <c r="O291" i="1"/>
  <c r="N291" i="1"/>
  <c r="M291" i="1"/>
  <c r="L291" i="1"/>
  <c r="K291" i="1"/>
  <c r="J291" i="1"/>
  <c r="C291" i="1"/>
  <c r="A291" i="1"/>
  <c r="J290" i="1"/>
  <c r="B271" i="1"/>
  <c r="B280" i="1"/>
  <c r="O289" i="1"/>
  <c r="N289" i="1"/>
  <c r="M289" i="1"/>
  <c r="L289" i="1"/>
  <c r="K289" i="1"/>
  <c r="J289" i="1"/>
  <c r="C289" i="1"/>
  <c r="A289" i="1"/>
  <c r="O288" i="1"/>
  <c r="N288" i="1"/>
  <c r="M288" i="1"/>
  <c r="L288" i="1"/>
  <c r="K288" i="1"/>
  <c r="J288" i="1"/>
  <c r="C288" i="1"/>
  <c r="A288" i="1"/>
  <c r="O287" i="1"/>
  <c r="N287" i="1"/>
  <c r="M287" i="1"/>
  <c r="L287" i="1"/>
  <c r="K287" i="1"/>
  <c r="J287" i="1"/>
  <c r="C287" i="1"/>
  <c r="A287" i="1"/>
  <c r="O286" i="1"/>
  <c r="N286" i="1"/>
  <c r="M286" i="1"/>
  <c r="L286" i="1"/>
  <c r="K286" i="1"/>
  <c r="J286" i="1"/>
  <c r="C286" i="1"/>
  <c r="A286" i="1"/>
  <c r="O285" i="1"/>
  <c r="N285" i="1"/>
  <c r="M285" i="1"/>
  <c r="L285" i="1"/>
  <c r="K285" i="1"/>
  <c r="J285" i="1"/>
  <c r="C285" i="1"/>
  <c r="A285" i="1"/>
  <c r="O284" i="1"/>
  <c r="N284" i="1"/>
  <c r="M284" i="1"/>
  <c r="L284" i="1"/>
  <c r="K284" i="1"/>
  <c r="J284" i="1"/>
  <c r="C284" i="1"/>
  <c r="A284" i="1"/>
  <c r="O283" i="1"/>
  <c r="N283" i="1"/>
  <c r="M283" i="1"/>
  <c r="L283" i="1"/>
  <c r="K283" i="1"/>
  <c r="J283" i="1"/>
  <c r="C283" i="1"/>
  <c r="A283" i="1"/>
  <c r="J282" i="1"/>
  <c r="O281" i="1"/>
  <c r="N281" i="1"/>
  <c r="M281" i="1"/>
  <c r="L281" i="1"/>
  <c r="K281" i="1"/>
  <c r="J281" i="1"/>
  <c r="C281" i="1"/>
  <c r="A281" i="1"/>
  <c r="O280" i="1"/>
  <c r="N280" i="1"/>
  <c r="M280" i="1"/>
  <c r="L280" i="1"/>
  <c r="K280" i="1"/>
  <c r="J280" i="1"/>
  <c r="C280" i="1"/>
  <c r="A280" i="1"/>
  <c r="O279" i="1"/>
  <c r="N279" i="1"/>
  <c r="M279" i="1"/>
  <c r="L279" i="1"/>
  <c r="K279" i="1"/>
  <c r="J279" i="1"/>
  <c r="C279" i="1"/>
  <c r="A279" i="1"/>
  <c r="O278" i="1"/>
  <c r="N278" i="1"/>
  <c r="M278" i="1"/>
  <c r="L278" i="1"/>
  <c r="K278" i="1"/>
  <c r="J278" i="1"/>
  <c r="C278" i="1"/>
  <c r="A278" i="1"/>
  <c r="O277" i="1"/>
  <c r="N277" i="1"/>
  <c r="M277" i="1"/>
  <c r="L277" i="1"/>
  <c r="K277" i="1"/>
  <c r="J277" i="1"/>
  <c r="C277" i="1"/>
  <c r="A277" i="1"/>
  <c r="O276" i="1"/>
  <c r="N276" i="1"/>
  <c r="M276" i="1"/>
  <c r="L276" i="1"/>
  <c r="K276" i="1"/>
  <c r="J276" i="1"/>
  <c r="C276" i="1"/>
  <c r="A276" i="1"/>
  <c r="O275" i="1"/>
  <c r="N275" i="1"/>
  <c r="M275" i="1"/>
  <c r="L275" i="1"/>
  <c r="K275" i="1"/>
  <c r="J275" i="1"/>
  <c r="C275" i="1"/>
  <c r="A275" i="1"/>
  <c r="O274" i="1"/>
  <c r="N274" i="1"/>
  <c r="M274" i="1"/>
  <c r="L274" i="1"/>
  <c r="K274" i="1"/>
  <c r="J274" i="1"/>
  <c r="C274" i="1"/>
  <c r="A274" i="1"/>
  <c r="O273" i="1"/>
  <c r="N273" i="1"/>
  <c r="M273" i="1"/>
  <c r="L273" i="1"/>
  <c r="K273" i="1"/>
  <c r="J273" i="1"/>
  <c r="C273" i="1"/>
  <c r="A273" i="1"/>
  <c r="O272" i="1"/>
  <c r="N272" i="1"/>
  <c r="M272" i="1"/>
  <c r="L272" i="1"/>
  <c r="K272" i="1"/>
  <c r="J272" i="1"/>
  <c r="C272" i="1"/>
  <c r="A272" i="1"/>
  <c r="J271" i="1"/>
  <c r="J270" i="1"/>
  <c r="B270" i="1"/>
  <c r="A270" i="1"/>
  <c r="O269" i="1"/>
  <c r="N269" i="1"/>
  <c r="M269" i="1"/>
  <c r="L269" i="1"/>
  <c r="K269" i="1"/>
  <c r="J269" i="1"/>
  <c r="C269" i="1"/>
  <c r="B269" i="1"/>
  <c r="A269" i="1"/>
  <c r="O268" i="1"/>
  <c r="N268" i="1"/>
  <c r="M268" i="1"/>
  <c r="L268" i="1"/>
  <c r="K268" i="1"/>
  <c r="J268" i="1"/>
  <c r="C268" i="1"/>
  <c r="B268" i="1"/>
  <c r="A268" i="1"/>
  <c r="O267" i="1"/>
  <c r="N267" i="1"/>
  <c r="M267" i="1"/>
  <c r="L267" i="1"/>
  <c r="K267" i="1"/>
  <c r="J267" i="1"/>
  <c r="C267" i="1"/>
  <c r="B267" i="1"/>
  <c r="A267" i="1"/>
  <c r="O266" i="1"/>
  <c r="N266" i="1"/>
  <c r="M266" i="1"/>
  <c r="L266" i="1"/>
  <c r="K266" i="1"/>
  <c r="J266" i="1"/>
  <c r="C266" i="1"/>
  <c r="B266" i="1"/>
  <c r="A266" i="1"/>
  <c r="O265" i="1"/>
  <c r="N265" i="1"/>
  <c r="M265" i="1"/>
  <c r="L265" i="1"/>
  <c r="K265" i="1"/>
  <c r="J265" i="1"/>
  <c r="C265" i="1"/>
  <c r="B265" i="1"/>
  <c r="A265" i="1"/>
  <c r="K263" i="1"/>
  <c r="J263" i="1"/>
  <c r="C263" i="1"/>
  <c r="B263" i="1"/>
  <c r="A263" i="1"/>
  <c r="K262" i="1"/>
  <c r="J262" i="1"/>
  <c r="C262" i="1"/>
  <c r="B262" i="1"/>
  <c r="A262" i="1"/>
  <c r="K261" i="1"/>
  <c r="J261" i="1"/>
  <c r="C261" i="1"/>
  <c r="B261" i="1"/>
  <c r="A261" i="1"/>
  <c r="K260" i="1"/>
  <c r="J260" i="1"/>
  <c r="C260" i="1"/>
  <c r="B260" i="1"/>
  <c r="A260" i="1"/>
  <c r="K259" i="1"/>
  <c r="J259" i="1"/>
  <c r="C259" i="1"/>
  <c r="B259" i="1"/>
  <c r="A259" i="1"/>
  <c r="S258" i="1"/>
  <c r="O258" i="1"/>
  <c r="N258" i="1"/>
  <c r="M258" i="1"/>
  <c r="L258" i="1"/>
  <c r="K258" i="1"/>
  <c r="J258" i="1"/>
  <c r="C258" i="1"/>
  <c r="B258" i="1"/>
  <c r="A258" i="1"/>
  <c r="S257" i="1"/>
  <c r="O257" i="1"/>
  <c r="N257" i="1"/>
  <c r="M257" i="1"/>
  <c r="L257" i="1"/>
  <c r="K257" i="1"/>
  <c r="J257" i="1"/>
  <c r="C257" i="1"/>
  <c r="B257" i="1"/>
  <c r="A257" i="1"/>
  <c r="K256" i="1"/>
  <c r="J256" i="1"/>
  <c r="C256" i="1"/>
  <c r="B256" i="1"/>
  <c r="A256" i="1"/>
  <c r="K255" i="1"/>
  <c r="J255" i="1"/>
  <c r="C255" i="1"/>
  <c r="B255" i="1"/>
  <c r="A255" i="1"/>
  <c r="K254" i="1"/>
  <c r="J254" i="1"/>
  <c r="C254" i="1"/>
  <c r="B254" i="1"/>
  <c r="A254" i="1"/>
  <c r="K253" i="1"/>
  <c r="J253" i="1"/>
  <c r="C253" i="1"/>
  <c r="B253" i="1"/>
  <c r="A253" i="1"/>
  <c r="K252" i="1"/>
  <c r="J252" i="1"/>
  <c r="C252" i="1"/>
  <c r="B252" i="1"/>
  <c r="A252" i="1"/>
  <c r="S251" i="1"/>
  <c r="O251" i="1"/>
  <c r="N251" i="1"/>
  <c r="M251" i="1"/>
  <c r="L251" i="1"/>
  <c r="K251" i="1"/>
  <c r="J251" i="1"/>
  <c r="C251" i="1"/>
  <c r="B251" i="1"/>
  <c r="A251" i="1"/>
  <c r="S250" i="1"/>
  <c r="O250" i="1"/>
  <c r="N250" i="1"/>
  <c r="M250" i="1"/>
  <c r="L250" i="1"/>
  <c r="K250" i="1"/>
  <c r="J250" i="1"/>
  <c r="C250" i="1"/>
  <c r="B250" i="1"/>
  <c r="A250" i="1"/>
  <c r="K247" i="1"/>
  <c r="J247" i="1"/>
  <c r="C247" i="1"/>
  <c r="B247" i="1"/>
  <c r="A247" i="1"/>
  <c r="K246" i="1"/>
  <c r="J246" i="1"/>
  <c r="C246" i="1"/>
  <c r="B246" i="1"/>
  <c r="A246" i="1"/>
  <c r="K245" i="1"/>
  <c r="J245" i="1"/>
  <c r="C245" i="1"/>
  <c r="B245" i="1"/>
  <c r="A245" i="1"/>
  <c r="O244" i="1"/>
  <c r="N244" i="1"/>
  <c r="M244" i="1"/>
  <c r="L244" i="1"/>
  <c r="K244" i="1"/>
  <c r="J244" i="1"/>
  <c r="C244" i="1"/>
  <c r="B244" i="1"/>
  <c r="A244" i="1"/>
  <c r="K243" i="1"/>
  <c r="J243" i="1"/>
  <c r="C243" i="1"/>
  <c r="B243" i="1"/>
  <c r="A243" i="1"/>
  <c r="K242" i="1"/>
  <c r="J242" i="1"/>
  <c r="C242" i="1"/>
  <c r="B242" i="1"/>
  <c r="A242" i="1"/>
  <c r="O241" i="1"/>
  <c r="N241" i="1"/>
  <c r="M241" i="1"/>
  <c r="L241" i="1"/>
  <c r="K241" i="1"/>
  <c r="J241" i="1"/>
  <c r="C241" i="1"/>
  <c r="B241" i="1"/>
  <c r="A241" i="1"/>
  <c r="O240" i="1"/>
  <c r="N240" i="1"/>
  <c r="M240" i="1"/>
  <c r="L240" i="1"/>
  <c r="K240" i="1"/>
  <c r="J240" i="1"/>
  <c r="C240" i="1"/>
  <c r="B240" i="1"/>
  <c r="A240" i="1"/>
  <c r="K239" i="1"/>
  <c r="J239" i="1"/>
  <c r="C239" i="1"/>
  <c r="B239" i="1"/>
  <c r="A239" i="1"/>
  <c r="O238" i="1"/>
  <c r="N238" i="1"/>
  <c r="M238" i="1"/>
  <c r="L238" i="1"/>
  <c r="K238" i="1"/>
  <c r="J238" i="1"/>
  <c r="C238" i="1"/>
  <c r="B238" i="1"/>
  <c r="A238" i="1"/>
  <c r="K237" i="1"/>
  <c r="J237" i="1"/>
  <c r="C237" i="1"/>
  <c r="B237" i="1"/>
  <c r="A237" i="1"/>
  <c r="K236" i="1"/>
  <c r="J236" i="1"/>
  <c r="C236" i="1"/>
  <c r="B236" i="1"/>
  <c r="A236" i="1"/>
  <c r="O235" i="1"/>
  <c r="N235" i="1"/>
  <c r="M235" i="1"/>
  <c r="L235" i="1"/>
  <c r="K235" i="1"/>
  <c r="J235" i="1"/>
  <c r="C235" i="1"/>
  <c r="B235" i="1"/>
  <c r="A235" i="1"/>
  <c r="O234" i="1"/>
  <c r="N234" i="1"/>
  <c r="M234" i="1"/>
  <c r="L234" i="1"/>
  <c r="K234" i="1"/>
  <c r="J234" i="1"/>
  <c r="C234" i="1"/>
  <c r="B234" i="1"/>
  <c r="A234" i="1"/>
  <c r="K233" i="1"/>
  <c r="J233" i="1"/>
  <c r="C233" i="1"/>
  <c r="B233" i="1"/>
  <c r="A233" i="1"/>
  <c r="K231" i="1"/>
  <c r="J231" i="1"/>
  <c r="C231" i="1"/>
  <c r="B231" i="1"/>
  <c r="A231" i="1"/>
  <c r="K230" i="1"/>
  <c r="J230" i="1"/>
  <c r="C230" i="1"/>
  <c r="B230" i="1"/>
  <c r="A230" i="1"/>
  <c r="R229" i="1"/>
  <c r="Q229" i="1"/>
  <c r="O229" i="1"/>
  <c r="N229" i="1"/>
  <c r="M229" i="1"/>
  <c r="L229" i="1"/>
  <c r="K229" i="1"/>
  <c r="J229" i="1"/>
  <c r="C229" i="1"/>
  <c r="B229" i="1"/>
  <c r="A229" i="1"/>
  <c r="R228" i="1"/>
  <c r="Q228" i="1"/>
  <c r="O228" i="1"/>
  <c r="N228" i="1"/>
  <c r="M228" i="1"/>
  <c r="L228" i="1"/>
  <c r="K228" i="1"/>
  <c r="J228" i="1"/>
  <c r="C228" i="1"/>
  <c r="B228" i="1"/>
  <c r="A228" i="1"/>
  <c r="R227" i="1"/>
  <c r="Q227" i="1"/>
  <c r="O227" i="1"/>
  <c r="N227" i="1"/>
  <c r="M227" i="1"/>
  <c r="L227" i="1"/>
  <c r="K227" i="1"/>
  <c r="J227" i="1"/>
  <c r="C227" i="1"/>
  <c r="B227" i="1"/>
  <c r="A227" i="1"/>
  <c r="R226" i="1"/>
  <c r="Q226" i="1"/>
  <c r="O226" i="1"/>
  <c r="N226" i="1"/>
  <c r="M226" i="1"/>
  <c r="L226" i="1"/>
  <c r="K226" i="1"/>
  <c r="J226" i="1"/>
  <c r="C226" i="1"/>
  <c r="B226" i="1"/>
  <c r="A226" i="1"/>
  <c r="T205" i="1"/>
  <c r="S205" i="1"/>
  <c r="O205" i="1"/>
  <c r="N205" i="1"/>
  <c r="L205" i="1"/>
  <c r="K205" i="1"/>
  <c r="J205" i="1"/>
  <c r="C205" i="1"/>
  <c r="B205" i="1"/>
  <c r="A205" i="1"/>
  <c r="T204" i="1"/>
  <c r="S204" i="1"/>
  <c r="O204" i="1"/>
  <c r="N204" i="1"/>
  <c r="L204" i="1"/>
  <c r="K204" i="1"/>
  <c r="J204" i="1"/>
  <c r="C204" i="1"/>
  <c r="B204" i="1"/>
  <c r="A204" i="1"/>
  <c r="T203" i="1"/>
  <c r="S203" i="1"/>
  <c r="O203" i="1"/>
  <c r="N203" i="1"/>
  <c r="L203" i="1"/>
  <c r="K203" i="1"/>
  <c r="J203" i="1"/>
  <c r="C203" i="1"/>
  <c r="B203" i="1"/>
  <c r="A203" i="1"/>
  <c r="T202" i="1"/>
  <c r="S202" i="1"/>
  <c r="O202" i="1"/>
  <c r="N202" i="1"/>
  <c r="L202" i="1"/>
  <c r="K202" i="1"/>
  <c r="J202" i="1"/>
  <c r="C202" i="1"/>
  <c r="B202" i="1"/>
  <c r="A202" i="1"/>
  <c r="T201" i="1"/>
  <c r="S201" i="1"/>
  <c r="O201" i="1"/>
  <c r="N201" i="1"/>
  <c r="L201" i="1"/>
  <c r="K201" i="1"/>
  <c r="J201" i="1"/>
  <c r="C201" i="1"/>
  <c r="B201" i="1"/>
  <c r="A201" i="1"/>
  <c r="T200" i="1"/>
  <c r="S200" i="1"/>
  <c r="O200" i="1"/>
  <c r="N200" i="1"/>
  <c r="L200" i="1"/>
  <c r="K200" i="1"/>
  <c r="J200" i="1"/>
  <c r="C200" i="1"/>
  <c r="B200" i="1"/>
  <c r="A200" i="1"/>
  <c r="T199" i="1"/>
  <c r="S199" i="1"/>
  <c r="O199" i="1"/>
  <c r="N199" i="1"/>
  <c r="L199" i="1"/>
  <c r="K199" i="1"/>
  <c r="J199" i="1"/>
  <c r="C199" i="1"/>
  <c r="B199" i="1"/>
  <c r="A199" i="1"/>
  <c r="S193" i="1"/>
  <c r="O193" i="1"/>
  <c r="N193" i="1"/>
  <c r="M193" i="1"/>
  <c r="L193" i="1"/>
  <c r="K193" i="1"/>
  <c r="J193" i="1"/>
  <c r="C193" i="1"/>
  <c r="B193" i="1"/>
  <c r="A193" i="1"/>
  <c r="K192" i="1"/>
  <c r="J192" i="1"/>
  <c r="C192" i="1"/>
  <c r="B192" i="1"/>
  <c r="A192" i="1"/>
  <c r="S191" i="1"/>
  <c r="O191" i="1"/>
  <c r="N191" i="1"/>
  <c r="M191" i="1"/>
  <c r="L191" i="1"/>
  <c r="K191" i="1"/>
  <c r="J191" i="1"/>
  <c r="C191" i="1"/>
  <c r="B191" i="1"/>
  <c r="A191" i="1"/>
  <c r="S190" i="1"/>
  <c r="O190" i="1"/>
  <c r="N190" i="1"/>
  <c r="M190" i="1"/>
  <c r="L190" i="1"/>
  <c r="K190" i="1"/>
  <c r="J190" i="1"/>
  <c r="C190" i="1"/>
  <c r="B190" i="1"/>
  <c r="A190" i="1"/>
  <c r="S189" i="1"/>
  <c r="O189" i="1"/>
  <c r="N189" i="1"/>
  <c r="M189" i="1"/>
  <c r="L189" i="1"/>
  <c r="K189" i="1"/>
  <c r="J189" i="1"/>
  <c r="C189" i="1"/>
  <c r="B189" i="1"/>
  <c r="A189" i="1"/>
  <c r="S188" i="1"/>
  <c r="O188" i="1"/>
  <c r="N188" i="1"/>
  <c r="M188" i="1"/>
  <c r="L188" i="1"/>
  <c r="K188" i="1"/>
  <c r="J188" i="1"/>
  <c r="C188" i="1"/>
  <c r="B188" i="1"/>
  <c r="A188" i="1"/>
  <c r="K187" i="1"/>
  <c r="J187" i="1"/>
  <c r="C187" i="1"/>
  <c r="B187" i="1"/>
  <c r="A187" i="1"/>
  <c r="K186" i="1"/>
  <c r="J186" i="1"/>
  <c r="C186" i="1"/>
  <c r="B186" i="1"/>
  <c r="A186" i="1"/>
  <c r="K185" i="1"/>
  <c r="J185" i="1"/>
  <c r="C185" i="1"/>
  <c r="B185" i="1"/>
  <c r="A185" i="1"/>
  <c r="R181" i="1"/>
  <c r="Q181" i="1"/>
  <c r="O181" i="1"/>
  <c r="N181" i="1"/>
  <c r="M181" i="1"/>
  <c r="L181" i="1"/>
  <c r="K181" i="1"/>
  <c r="J181" i="1"/>
  <c r="C181" i="1"/>
  <c r="B181" i="1"/>
  <c r="A181" i="1"/>
  <c r="R180" i="1"/>
  <c r="Q180" i="1"/>
  <c r="O180" i="1"/>
  <c r="N180" i="1"/>
  <c r="M180" i="1"/>
  <c r="L180" i="1"/>
  <c r="K180" i="1"/>
  <c r="J180" i="1"/>
  <c r="C180" i="1"/>
  <c r="B180" i="1"/>
  <c r="A180" i="1"/>
  <c r="K178" i="1"/>
  <c r="J178" i="1"/>
  <c r="C178" i="1"/>
  <c r="B178" i="1"/>
  <c r="A178" i="1"/>
  <c r="K177" i="1"/>
  <c r="J177" i="1"/>
  <c r="C177" i="1"/>
  <c r="B177" i="1"/>
  <c r="A177" i="1"/>
  <c r="K176" i="1"/>
  <c r="J176" i="1"/>
  <c r="C176" i="1"/>
  <c r="B176" i="1"/>
  <c r="A176" i="1"/>
  <c r="K175" i="1"/>
  <c r="J175" i="1"/>
  <c r="C175" i="1"/>
  <c r="B175" i="1"/>
  <c r="A175" i="1"/>
  <c r="K174" i="1"/>
  <c r="J174" i="1"/>
  <c r="C174" i="1"/>
  <c r="B174" i="1"/>
  <c r="A174" i="1"/>
  <c r="K173" i="1"/>
  <c r="J173" i="1"/>
  <c r="C173" i="1"/>
  <c r="B173" i="1"/>
  <c r="A173" i="1"/>
  <c r="K172" i="1"/>
  <c r="J172" i="1"/>
  <c r="C172" i="1"/>
  <c r="B172" i="1"/>
  <c r="A172" i="1"/>
  <c r="K171" i="1"/>
  <c r="J171" i="1"/>
  <c r="C171" i="1"/>
  <c r="B171" i="1"/>
  <c r="A171" i="1"/>
  <c r="K170" i="1"/>
  <c r="J170" i="1"/>
  <c r="C170" i="1"/>
  <c r="B170" i="1"/>
  <c r="A170" i="1"/>
  <c r="K169" i="1"/>
  <c r="J169" i="1"/>
  <c r="C169" i="1"/>
  <c r="B169" i="1"/>
  <c r="A169" i="1"/>
  <c r="K168" i="1"/>
  <c r="J168" i="1"/>
  <c r="C168" i="1"/>
  <c r="B168" i="1"/>
  <c r="A168" i="1"/>
  <c r="K167" i="1"/>
  <c r="J167" i="1"/>
  <c r="C167" i="1"/>
  <c r="B167" i="1"/>
  <c r="A167" i="1"/>
  <c r="K166" i="1"/>
  <c r="J166" i="1"/>
  <c r="C166" i="1"/>
  <c r="B166" i="1"/>
  <c r="A166" i="1"/>
  <c r="K165" i="1"/>
  <c r="J165" i="1"/>
  <c r="C165" i="1"/>
  <c r="B165" i="1"/>
  <c r="A165" i="1"/>
  <c r="K164" i="1"/>
  <c r="J164" i="1"/>
  <c r="C164" i="1"/>
  <c r="B164" i="1"/>
  <c r="A164" i="1"/>
  <c r="K163" i="1"/>
  <c r="J163" i="1"/>
  <c r="C163" i="1"/>
  <c r="B163" i="1"/>
  <c r="A163" i="1"/>
  <c r="K162" i="1"/>
  <c r="J162" i="1"/>
  <c r="C162" i="1"/>
  <c r="B162" i="1"/>
  <c r="A162" i="1"/>
  <c r="K161" i="1"/>
  <c r="J161" i="1"/>
  <c r="C161" i="1"/>
  <c r="B161" i="1"/>
  <c r="A161" i="1"/>
  <c r="K160" i="1"/>
  <c r="J160" i="1"/>
  <c r="C160" i="1"/>
  <c r="B160" i="1"/>
  <c r="A160" i="1"/>
  <c r="K159" i="1"/>
  <c r="J159" i="1"/>
  <c r="C159" i="1"/>
  <c r="B159" i="1"/>
  <c r="A159" i="1"/>
  <c r="K158" i="1"/>
  <c r="J158" i="1"/>
  <c r="C158" i="1"/>
  <c r="B158" i="1"/>
  <c r="A158" i="1"/>
  <c r="K157" i="1"/>
  <c r="J157" i="1"/>
  <c r="C157" i="1"/>
  <c r="B157" i="1"/>
  <c r="A157" i="1"/>
  <c r="K156" i="1"/>
  <c r="J156" i="1"/>
  <c r="C156" i="1"/>
  <c r="B156" i="1"/>
  <c r="A156" i="1"/>
  <c r="K155" i="1"/>
  <c r="J155" i="1"/>
  <c r="C155" i="1"/>
  <c r="B155" i="1"/>
  <c r="A155" i="1"/>
  <c r="K154" i="1"/>
  <c r="J154" i="1"/>
  <c r="C154" i="1"/>
  <c r="B154" i="1"/>
  <c r="A154" i="1"/>
  <c r="K153" i="1"/>
  <c r="J153" i="1"/>
  <c r="C153" i="1"/>
  <c r="B153" i="1"/>
  <c r="A153" i="1"/>
  <c r="K152" i="1"/>
  <c r="J152" i="1"/>
  <c r="C152" i="1"/>
  <c r="B152" i="1"/>
  <c r="A152" i="1"/>
  <c r="K151" i="1"/>
  <c r="J151" i="1"/>
  <c r="C151" i="1"/>
  <c r="B151" i="1"/>
  <c r="A151" i="1"/>
  <c r="K150" i="1"/>
  <c r="J150" i="1"/>
  <c r="C150" i="1"/>
  <c r="B150" i="1"/>
  <c r="A150" i="1"/>
  <c r="K149" i="1"/>
  <c r="J149" i="1"/>
  <c r="C149" i="1"/>
  <c r="B149" i="1"/>
  <c r="A149" i="1"/>
  <c r="K148" i="1"/>
  <c r="J148" i="1"/>
  <c r="C148" i="1"/>
  <c r="B148" i="1"/>
  <c r="A148" i="1"/>
  <c r="K147" i="1"/>
  <c r="J147" i="1"/>
  <c r="C147" i="1"/>
  <c r="B147" i="1"/>
  <c r="A147" i="1"/>
  <c r="K146" i="1"/>
  <c r="J146" i="1"/>
  <c r="C146" i="1"/>
  <c r="B146" i="1"/>
  <c r="A146" i="1"/>
  <c r="K145" i="1"/>
  <c r="J145" i="1"/>
  <c r="C145" i="1"/>
  <c r="B145" i="1"/>
  <c r="A145" i="1"/>
  <c r="K144" i="1"/>
  <c r="J144" i="1"/>
  <c r="C144" i="1"/>
  <c r="B144" i="1"/>
  <c r="A144" i="1"/>
  <c r="K137" i="1"/>
  <c r="J137" i="1"/>
  <c r="C137" i="1"/>
  <c r="B137" i="1"/>
  <c r="A137" i="1"/>
  <c r="K136" i="1"/>
  <c r="J136" i="1"/>
  <c r="C136" i="1"/>
  <c r="B136" i="1"/>
  <c r="A136" i="1"/>
  <c r="K135" i="1"/>
  <c r="J135" i="1"/>
  <c r="C135" i="1"/>
  <c r="B135" i="1"/>
  <c r="A135" i="1"/>
  <c r="K134" i="1"/>
  <c r="J134" i="1"/>
  <c r="C134" i="1"/>
  <c r="B134" i="1"/>
  <c r="A134" i="1"/>
  <c r="K133" i="1"/>
  <c r="J133" i="1"/>
  <c r="C133" i="1"/>
  <c r="B133" i="1"/>
  <c r="A133" i="1"/>
  <c r="K132" i="1"/>
  <c r="J132" i="1"/>
  <c r="C132" i="1"/>
  <c r="B132" i="1"/>
  <c r="A132" i="1"/>
  <c r="K131" i="1"/>
  <c r="J131" i="1"/>
  <c r="C131" i="1"/>
  <c r="B131" i="1"/>
  <c r="A131" i="1"/>
  <c r="K130" i="1"/>
  <c r="J130" i="1"/>
  <c r="C130" i="1"/>
  <c r="B130" i="1"/>
  <c r="A130" i="1"/>
  <c r="K129" i="1"/>
  <c r="J129" i="1"/>
  <c r="C129" i="1"/>
  <c r="B129" i="1"/>
  <c r="A129" i="1"/>
  <c r="O128" i="1"/>
  <c r="N128" i="1"/>
  <c r="M128" i="1"/>
  <c r="L128" i="1"/>
  <c r="K128" i="1"/>
  <c r="J128" i="1"/>
  <c r="C128" i="1"/>
  <c r="B128" i="1"/>
  <c r="A128" i="1"/>
  <c r="K127" i="1"/>
  <c r="J127" i="1"/>
  <c r="C127" i="1"/>
  <c r="B127" i="1"/>
  <c r="A127" i="1"/>
  <c r="K121" i="1"/>
  <c r="J121" i="1"/>
  <c r="C121" i="1"/>
  <c r="B121" i="1"/>
  <c r="A121" i="1"/>
  <c r="R120" i="1"/>
  <c r="Q120" i="1"/>
  <c r="O120" i="1"/>
  <c r="N120" i="1"/>
  <c r="M120" i="1"/>
  <c r="L120" i="1"/>
  <c r="K120" i="1"/>
  <c r="J120" i="1"/>
  <c r="C120" i="1"/>
  <c r="B120" i="1"/>
  <c r="A120" i="1"/>
  <c r="K119" i="1"/>
  <c r="J119" i="1"/>
  <c r="C119" i="1"/>
  <c r="B119" i="1"/>
  <c r="A119" i="1"/>
  <c r="K118" i="1"/>
  <c r="J118" i="1"/>
  <c r="C118" i="1"/>
  <c r="B118" i="1"/>
  <c r="A118" i="1"/>
  <c r="K117" i="1"/>
  <c r="J117" i="1"/>
  <c r="C117" i="1"/>
  <c r="B117" i="1"/>
  <c r="A117" i="1"/>
  <c r="K116" i="1"/>
  <c r="J116" i="1"/>
  <c r="C116" i="1"/>
  <c r="B116" i="1"/>
  <c r="A116" i="1"/>
  <c r="K115" i="1"/>
  <c r="J115" i="1"/>
  <c r="C115" i="1"/>
  <c r="B115" i="1"/>
  <c r="A115" i="1"/>
  <c r="K114" i="1"/>
  <c r="J114" i="1"/>
  <c r="C114" i="1"/>
  <c r="B114" i="1"/>
  <c r="A114" i="1"/>
  <c r="R113" i="1"/>
  <c r="Q113" i="1"/>
  <c r="O113" i="1"/>
  <c r="N113" i="1"/>
  <c r="M113" i="1"/>
  <c r="L113" i="1"/>
  <c r="K113" i="1"/>
  <c r="J113" i="1"/>
  <c r="C113" i="1"/>
  <c r="B113" i="1"/>
  <c r="A113" i="1"/>
  <c r="R112" i="1"/>
  <c r="Q112" i="1"/>
  <c r="O112" i="1"/>
  <c r="N112" i="1"/>
  <c r="M112" i="1"/>
  <c r="L112" i="1"/>
  <c r="K112" i="1"/>
  <c r="J112" i="1"/>
  <c r="C112" i="1"/>
  <c r="B112" i="1"/>
  <c r="A112" i="1"/>
  <c r="R111" i="1"/>
  <c r="Q111" i="1"/>
  <c r="O111" i="1"/>
  <c r="N111" i="1"/>
  <c r="M111" i="1"/>
  <c r="L111" i="1"/>
  <c r="K111" i="1"/>
  <c r="J111" i="1"/>
  <c r="C111" i="1"/>
  <c r="B111" i="1"/>
  <c r="A111" i="1"/>
  <c r="K109" i="1"/>
  <c r="J109" i="1"/>
  <c r="C109" i="1"/>
  <c r="B109" i="1"/>
  <c r="A109" i="1"/>
  <c r="O108" i="1"/>
  <c r="N108" i="1"/>
  <c r="M108" i="1"/>
  <c r="L108" i="1"/>
  <c r="K108" i="1"/>
  <c r="J108" i="1"/>
  <c r="C108" i="1"/>
  <c r="B108" i="1"/>
  <c r="A108" i="1"/>
  <c r="K107" i="1"/>
  <c r="J107" i="1"/>
  <c r="C107" i="1"/>
  <c r="B107" i="1"/>
  <c r="A107" i="1"/>
  <c r="K106" i="1"/>
  <c r="J106" i="1"/>
  <c r="C106" i="1"/>
  <c r="B106" i="1"/>
  <c r="A106" i="1"/>
  <c r="O105" i="1"/>
  <c r="N105" i="1"/>
  <c r="M105" i="1"/>
  <c r="L105" i="1"/>
  <c r="K105" i="1"/>
  <c r="J105" i="1"/>
  <c r="C105" i="1"/>
  <c r="B105" i="1"/>
  <c r="A105" i="1"/>
  <c r="O103" i="1"/>
  <c r="N103" i="1"/>
  <c r="L103" i="1"/>
  <c r="K103" i="1"/>
  <c r="J103" i="1"/>
  <c r="C103" i="1"/>
  <c r="B103" i="1"/>
  <c r="A103" i="1"/>
  <c r="O102" i="1"/>
  <c r="N102" i="1"/>
  <c r="L102" i="1"/>
  <c r="K102" i="1"/>
  <c r="J102" i="1"/>
  <c r="C102" i="1"/>
  <c r="B102" i="1"/>
  <c r="A102" i="1"/>
  <c r="S99" i="1"/>
  <c r="S100" i="1"/>
  <c r="S101" i="1"/>
  <c r="S102" i="1"/>
  <c r="S103" i="1"/>
  <c r="O101" i="1"/>
  <c r="N101" i="1"/>
  <c r="L101" i="1"/>
  <c r="K101" i="1"/>
  <c r="J101" i="1"/>
  <c r="C101" i="1"/>
  <c r="B101" i="1"/>
  <c r="A101" i="1"/>
  <c r="O100" i="1"/>
  <c r="N100" i="1"/>
  <c r="L100" i="1"/>
  <c r="K100" i="1"/>
  <c r="J100" i="1"/>
  <c r="C100" i="1"/>
  <c r="B100" i="1"/>
  <c r="A100" i="1"/>
  <c r="O99" i="1"/>
  <c r="N99" i="1"/>
  <c r="L99" i="1"/>
  <c r="K99" i="1"/>
  <c r="J99" i="1"/>
  <c r="C99" i="1"/>
  <c r="B99" i="1"/>
  <c r="A99" i="1"/>
  <c r="S93" i="1"/>
  <c r="R93" i="1"/>
  <c r="Q93" i="1"/>
  <c r="O93" i="1"/>
  <c r="N93" i="1"/>
  <c r="M87" i="1"/>
  <c r="M93" i="1"/>
  <c r="L93" i="1"/>
  <c r="K93" i="1"/>
  <c r="J93" i="1"/>
  <c r="C93" i="1"/>
  <c r="B93" i="1"/>
  <c r="A93" i="1"/>
  <c r="S92" i="1"/>
  <c r="R92" i="1"/>
  <c r="Q92" i="1"/>
  <c r="O92" i="1"/>
  <c r="N92" i="1"/>
  <c r="L92" i="1"/>
  <c r="K92" i="1"/>
  <c r="J92" i="1"/>
  <c r="C92" i="1"/>
  <c r="B92" i="1"/>
  <c r="A92" i="1"/>
  <c r="S91" i="1"/>
  <c r="R91" i="1"/>
  <c r="Q91" i="1"/>
  <c r="O91" i="1"/>
  <c r="N91" i="1"/>
  <c r="M85" i="1"/>
  <c r="M91" i="1"/>
  <c r="L91" i="1"/>
  <c r="K91" i="1"/>
  <c r="J91" i="1"/>
  <c r="C91" i="1"/>
  <c r="B91" i="1"/>
  <c r="A91" i="1"/>
  <c r="S90" i="1"/>
  <c r="R90" i="1"/>
  <c r="Q90" i="1"/>
  <c r="O90" i="1"/>
  <c r="N90" i="1"/>
  <c r="M84" i="1"/>
  <c r="M90" i="1"/>
  <c r="L90" i="1"/>
  <c r="K90" i="1"/>
  <c r="J90" i="1"/>
  <c r="C90" i="1"/>
  <c r="B90" i="1"/>
  <c r="A90" i="1"/>
  <c r="S89" i="1"/>
  <c r="R89" i="1"/>
  <c r="Q89" i="1"/>
  <c r="O89" i="1"/>
  <c r="N89" i="1"/>
  <c r="L89" i="1"/>
  <c r="K89" i="1"/>
  <c r="J89" i="1"/>
  <c r="C89" i="1"/>
  <c r="B89" i="1"/>
  <c r="A89" i="1"/>
  <c r="S88" i="1"/>
  <c r="R88" i="1"/>
  <c r="Q88" i="1"/>
  <c r="O88" i="1"/>
  <c r="N88" i="1"/>
  <c r="L88" i="1"/>
  <c r="K88" i="1"/>
  <c r="J88" i="1"/>
  <c r="C88" i="1"/>
  <c r="B88" i="1"/>
  <c r="A88" i="1"/>
  <c r="S87" i="1"/>
  <c r="R87" i="1"/>
  <c r="Q87" i="1"/>
  <c r="O87" i="1"/>
  <c r="N87" i="1"/>
  <c r="L87" i="1"/>
  <c r="K87" i="1"/>
  <c r="J87" i="1"/>
  <c r="C87" i="1"/>
  <c r="B87" i="1"/>
  <c r="A87" i="1"/>
  <c r="S86" i="1"/>
  <c r="R86" i="1"/>
  <c r="Q86" i="1"/>
  <c r="O86" i="1"/>
  <c r="N86" i="1"/>
  <c r="M86" i="1"/>
  <c r="M92" i="1"/>
  <c r="L86" i="1"/>
  <c r="K86" i="1"/>
  <c r="J86" i="1"/>
  <c r="C86" i="1"/>
  <c r="B86" i="1"/>
  <c r="A86" i="1"/>
  <c r="S85" i="1"/>
  <c r="R85" i="1"/>
  <c r="Q85" i="1"/>
  <c r="O85" i="1"/>
  <c r="N85" i="1"/>
  <c r="L85" i="1"/>
  <c r="K85" i="1"/>
  <c r="J85" i="1"/>
  <c r="C85" i="1"/>
  <c r="B85" i="1"/>
  <c r="A85" i="1"/>
  <c r="S84" i="1"/>
  <c r="R84" i="1"/>
  <c r="Q84" i="1"/>
  <c r="O84" i="1"/>
  <c r="N84" i="1"/>
  <c r="L84" i="1"/>
  <c r="K84" i="1"/>
  <c r="J84" i="1"/>
  <c r="C84" i="1"/>
  <c r="B84" i="1"/>
  <c r="A84" i="1"/>
  <c r="S83" i="1"/>
  <c r="R83" i="1"/>
  <c r="Q83" i="1"/>
  <c r="O83" i="1"/>
  <c r="N83" i="1"/>
  <c r="M83" i="1"/>
  <c r="M89" i="1"/>
  <c r="L83" i="1"/>
  <c r="K83" i="1"/>
  <c r="J83" i="1"/>
  <c r="C83" i="1"/>
  <c r="B83" i="1"/>
  <c r="A83" i="1"/>
  <c r="S82" i="1"/>
  <c r="R82" i="1"/>
  <c r="Q82" i="1"/>
  <c r="O82" i="1"/>
  <c r="N82" i="1"/>
  <c r="M82" i="1"/>
  <c r="M88" i="1"/>
  <c r="L82" i="1"/>
  <c r="K82" i="1"/>
  <c r="J82" i="1"/>
  <c r="C82" i="1"/>
  <c r="B82" i="1"/>
  <c r="A82" i="1"/>
  <c r="S81" i="1"/>
  <c r="R81" i="1"/>
  <c r="Q81" i="1"/>
  <c r="O81" i="1"/>
  <c r="N81" i="1"/>
  <c r="L81" i="1"/>
  <c r="K81" i="1"/>
  <c r="J81" i="1"/>
  <c r="C81" i="1"/>
  <c r="B81" i="1"/>
  <c r="A81" i="1"/>
  <c r="S80" i="1"/>
  <c r="R80" i="1"/>
  <c r="Q80" i="1"/>
  <c r="O80" i="1"/>
  <c r="N80" i="1"/>
  <c r="L80" i="1"/>
  <c r="K80" i="1"/>
  <c r="J80" i="1"/>
  <c r="C80" i="1"/>
  <c r="B80" i="1"/>
  <c r="A80" i="1"/>
  <c r="S79" i="1"/>
  <c r="R79" i="1"/>
  <c r="Q79" i="1"/>
  <c r="O79" i="1"/>
  <c r="N79" i="1"/>
  <c r="L79" i="1"/>
  <c r="K79" i="1"/>
  <c r="J79" i="1"/>
  <c r="C79" i="1"/>
  <c r="B79" i="1"/>
  <c r="A79" i="1"/>
  <c r="T77" i="1"/>
  <c r="T78" i="1"/>
  <c r="T79" i="1"/>
  <c r="T80" i="1"/>
  <c r="T81" i="1"/>
  <c r="T82" i="1"/>
  <c r="T83" i="1"/>
  <c r="T84" i="1"/>
  <c r="T85" i="1"/>
  <c r="T86" i="1"/>
  <c r="T87" i="1"/>
  <c r="T88" i="1"/>
  <c r="T89" i="1"/>
  <c r="T90" i="1"/>
  <c r="T91" i="1"/>
  <c r="T92" i="1"/>
  <c r="T93" i="1"/>
  <c r="S78" i="1"/>
  <c r="R78" i="1"/>
  <c r="Q78" i="1"/>
  <c r="O78" i="1"/>
  <c r="N78" i="1"/>
  <c r="L78" i="1"/>
  <c r="K78" i="1"/>
  <c r="J78" i="1"/>
  <c r="C78" i="1"/>
  <c r="B78" i="1"/>
  <c r="A78" i="1"/>
  <c r="S77" i="1"/>
  <c r="R77" i="1"/>
  <c r="Q77" i="1"/>
  <c r="O77" i="1"/>
  <c r="N77" i="1"/>
  <c r="L77" i="1"/>
  <c r="K77" i="1"/>
  <c r="J77" i="1"/>
  <c r="C77" i="1"/>
  <c r="B77" i="1"/>
  <c r="A77" i="1"/>
  <c r="R75" i="1"/>
  <c r="Q75" i="1"/>
  <c r="O75" i="1"/>
  <c r="N75" i="1"/>
  <c r="M75" i="1"/>
  <c r="L75" i="1"/>
  <c r="K75" i="1"/>
  <c r="J75" i="1"/>
  <c r="C75" i="1"/>
  <c r="B75" i="1"/>
  <c r="A75" i="1"/>
  <c r="R74" i="1"/>
  <c r="Q74" i="1"/>
  <c r="O74" i="1"/>
  <c r="N74" i="1"/>
  <c r="M74" i="1"/>
  <c r="L74" i="1"/>
  <c r="K74" i="1"/>
  <c r="J74" i="1"/>
  <c r="C74" i="1"/>
  <c r="B74" i="1"/>
  <c r="A74" i="1"/>
  <c r="S72" i="1"/>
  <c r="R72" i="1"/>
  <c r="Q72" i="1"/>
  <c r="O72" i="1"/>
  <c r="N72" i="1"/>
  <c r="M72" i="1"/>
  <c r="L72" i="1"/>
  <c r="K72" i="1"/>
  <c r="J72" i="1"/>
  <c r="C72" i="1"/>
  <c r="B72" i="1"/>
  <c r="A72" i="1"/>
  <c r="K69" i="1"/>
  <c r="J69" i="1"/>
  <c r="C69" i="1"/>
  <c r="B69" i="1"/>
  <c r="A69" i="1"/>
  <c r="K68" i="1"/>
  <c r="J68" i="1"/>
  <c r="C68" i="1"/>
  <c r="B68" i="1"/>
  <c r="A68" i="1"/>
  <c r="K67" i="1"/>
  <c r="J67" i="1"/>
  <c r="C67" i="1"/>
  <c r="B67" i="1"/>
  <c r="A67" i="1"/>
  <c r="R66" i="1"/>
  <c r="Q66" i="1"/>
  <c r="O66" i="1"/>
  <c r="N66" i="1"/>
  <c r="L66" i="1"/>
  <c r="K66" i="1"/>
  <c r="J66" i="1"/>
  <c r="C66" i="1"/>
  <c r="B66" i="1"/>
  <c r="A66" i="1"/>
  <c r="K65" i="1"/>
  <c r="J65" i="1"/>
  <c r="C65" i="1"/>
  <c r="B65" i="1"/>
  <c r="A65" i="1"/>
  <c r="K64" i="1"/>
  <c r="J64" i="1"/>
  <c r="C64" i="1"/>
  <c r="B64" i="1"/>
  <c r="A64" i="1"/>
  <c r="R63" i="1"/>
  <c r="Q63" i="1"/>
  <c r="O63" i="1"/>
  <c r="N63" i="1"/>
  <c r="L63" i="1"/>
  <c r="K63" i="1"/>
  <c r="J63" i="1"/>
  <c r="C63" i="1"/>
  <c r="B63" i="1"/>
  <c r="A63" i="1"/>
  <c r="K62" i="1"/>
  <c r="J62" i="1"/>
  <c r="C62" i="1"/>
  <c r="B62" i="1"/>
  <c r="A62" i="1"/>
  <c r="K61" i="1"/>
  <c r="J61" i="1"/>
  <c r="C61" i="1"/>
  <c r="B61" i="1"/>
  <c r="A61" i="1"/>
  <c r="K60" i="1"/>
  <c r="J60" i="1"/>
  <c r="C60" i="1"/>
  <c r="B60" i="1"/>
  <c r="A60" i="1"/>
  <c r="K59" i="1"/>
  <c r="J59" i="1"/>
  <c r="C59" i="1"/>
  <c r="B59" i="1"/>
  <c r="A59" i="1"/>
  <c r="K58" i="1"/>
  <c r="J58" i="1"/>
  <c r="C58" i="1"/>
  <c r="B58" i="1"/>
  <c r="A58" i="1"/>
  <c r="R57" i="1"/>
  <c r="Q57" i="1"/>
  <c r="O57" i="1"/>
  <c r="N57" i="1"/>
  <c r="L57" i="1"/>
  <c r="K57" i="1"/>
  <c r="J57" i="1"/>
  <c r="C57" i="1"/>
  <c r="B57" i="1"/>
  <c r="A57" i="1"/>
  <c r="K56" i="1"/>
  <c r="J56" i="1"/>
  <c r="C56" i="1"/>
  <c r="B56" i="1"/>
  <c r="A56" i="1"/>
  <c r="K55" i="1"/>
  <c r="J55" i="1"/>
  <c r="C55" i="1"/>
  <c r="B55" i="1"/>
  <c r="A55" i="1"/>
  <c r="K54" i="1"/>
  <c r="J54" i="1"/>
  <c r="C54" i="1"/>
  <c r="B54" i="1"/>
  <c r="A54" i="1"/>
  <c r="K53" i="1"/>
  <c r="J53" i="1"/>
  <c r="C53" i="1"/>
  <c r="B53" i="1"/>
  <c r="A53" i="1"/>
  <c r="K52" i="1"/>
  <c r="J52" i="1"/>
  <c r="C52" i="1"/>
  <c r="B52" i="1"/>
  <c r="A52" i="1"/>
  <c r="R51" i="1"/>
  <c r="Q51" i="1"/>
  <c r="O51" i="1"/>
  <c r="N51" i="1"/>
  <c r="L51" i="1"/>
  <c r="K51" i="1"/>
  <c r="J51" i="1"/>
  <c r="C51" i="1"/>
  <c r="B51" i="1"/>
  <c r="A51" i="1"/>
  <c r="K50" i="1"/>
  <c r="J50" i="1"/>
  <c r="C50" i="1"/>
  <c r="B50" i="1"/>
  <c r="A50" i="1"/>
  <c r="K49" i="1"/>
  <c r="J49" i="1"/>
  <c r="C49" i="1"/>
  <c r="B49" i="1"/>
  <c r="A49" i="1"/>
  <c r="K48" i="1"/>
  <c r="J48" i="1"/>
  <c r="C48" i="1"/>
  <c r="B48" i="1"/>
  <c r="A48" i="1"/>
  <c r="K47" i="1"/>
  <c r="J47" i="1"/>
  <c r="C47" i="1"/>
  <c r="B47" i="1"/>
  <c r="A47" i="1"/>
  <c r="K46" i="1"/>
  <c r="J46" i="1"/>
  <c r="C46" i="1"/>
  <c r="B46" i="1"/>
  <c r="A46" i="1"/>
  <c r="K45" i="1"/>
  <c r="J45" i="1"/>
  <c r="C45" i="1"/>
  <c r="B45" i="1"/>
  <c r="A45" i="1"/>
  <c r="K44" i="1"/>
  <c r="J44" i="1"/>
  <c r="C44" i="1"/>
  <c r="B44" i="1"/>
  <c r="A44" i="1"/>
  <c r="R43" i="1"/>
  <c r="Q43" i="1"/>
  <c r="O43" i="1"/>
  <c r="N43" i="1"/>
  <c r="L43" i="1"/>
  <c r="K43" i="1"/>
  <c r="J43" i="1"/>
  <c r="C43" i="1"/>
  <c r="B43" i="1"/>
  <c r="A43" i="1"/>
  <c r="K42" i="1"/>
  <c r="J42" i="1"/>
  <c r="C42" i="1"/>
  <c r="B42" i="1"/>
  <c r="A42" i="1"/>
  <c r="K41" i="1"/>
  <c r="J41" i="1"/>
  <c r="C41" i="1"/>
  <c r="B41" i="1"/>
  <c r="A41" i="1"/>
  <c r="K40" i="1"/>
  <c r="J40" i="1"/>
  <c r="C40" i="1"/>
  <c r="B40" i="1"/>
  <c r="A40" i="1"/>
  <c r="K39" i="1"/>
  <c r="J39" i="1"/>
  <c r="C39" i="1"/>
  <c r="B39" i="1"/>
  <c r="A39" i="1"/>
  <c r="K38" i="1"/>
  <c r="J38" i="1"/>
  <c r="C38" i="1"/>
  <c r="B38" i="1"/>
  <c r="A38" i="1"/>
  <c r="K37" i="1"/>
  <c r="J37" i="1"/>
  <c r="C37" i="1"/>
  <c r="B37" i="1"/>
  <c r="A37" i="1"/>
  <c r="K36" i="1"/>
  <c r="J36" i="1"/>
  <c r="C36" i="1"/>
  <c r="B36" i="1"/>
  <c r="A36" i="1"/>
  <c r="K35" i="1"/>
  <c r="J35" i="1"/>
  <c r="C35" i="1"/>
  <c r="B35" i="1"/>
  <c r="A35" i="1"/>
  <c r="K32" i="1"/>
  <c r="J32" i="1"/>
  <c r="C32" i="1"/>
  <c r="B32" i="1"/>
  <c r="A32" i="1"/>
  <c r="K31" i="1"/>
  <c r="J31" i="1"/>
  <c r="C31" i="1"/>
  <c r="B31" i="1"/>
  <c r="A31" i="1"/>
  <c r="K30" i="1"/>
  <c r="J30" i="1"/>
  <c r="C30" i="1"/>
  <c r="B30" i="1"/>
  <c r="A30" i="1"/>
  <c r="K29" i="1"/>
  <c r="J29" i="1"/>
  <c r="C29" i="1"/>
  <c r="B29" i="1"/>
  <c r="A29" i="1"/>
  <c r="K28" i="1"/>
  <c r="J28" i="1"/>
  <c r="C28" i="1"/>
  <c r="B28" i="1"/>
  <c r="A28" i="1"/>
  <c r="K27" i="1"/>
  <c r="J27" i="1"/>
  <c r="C27" i="1"/>
  <c r="B27" i="1"/>
  <c r="A27" i="1"/>
  <c r="K26" i="1"/>
  <c r="J26" i="1"/>
  <c r="C26" i="1"/>
  <c r="B26" i="1"/>
  <c r="A26" i="1"/>
  <c r="K25" i="1"/>
  <c r="J25" i="1"/>
  <c r="C25" i="1"/>
  <c r="B25" i="1"/>
  <c r="A25" i="1"/>
  <c r="R24" i="1"/>
  <c r="Q24" i="1"/>
  <c r="O24" i="1"/>
  <c r="N24" i="1"/>
  <c r="M24" i="1"/>
  <c r="L24" i="1"/>
  <c r="K24" i="1"/>
  <c r="J24" i="1"/>
  <c r="C24" i="1"/>
  <c r="B24" i="1"/>
  <c r="A24" i="1"/>
  <c r="K23" i="1"/>
  <c r="J23" i="1"/>
  <c r="C23" i="1"/>
  <c r="B23" i="1"/>
  <c r="A23" i="1"/>
  <c r="K22" i="1"/>
  <c r="J22" i="1"/>
  <c r="C22" i="1"/>
  <c r="B22" i="1"/>
  <c r="A22" i="1"/>
  <c r="K20" i="1"/>
  <c r="J20" i="1"/>
  <c r="C20" i="1"/>
  <c r="B20" i="1"/>
  <c r="A20" i="1"/>
  <c r="R19" i="1"/>
  <c r="Q19" i="1"/>
  <c r="O19" i="1"/>
  <c r="N19" i="1"/>
  <c r="M19" i="1"/>
  <c r="L19" i="1"/>
  <c r="K19" i="1"/>
  <c r="J19" i="1"/>
  <c r="C19" i="1"/>
  <c r="B19" i="1"/>
  <c r="A19" i="1"/>
  <c r="K18" i="1"/>
  <c r="J18" i="1"/>
  <c r="C18" i="1"/>
  <c r="B18" i="1"/>
  <c r="A18" i="1"/>
  <c r="K17" i="1"/>
  <c r="J17" i="1"/>
  <c r="C17" i="1"/>
  <c r="B17" i="1"/>
  <c r="A17" i="1"/>
  <c r="K16" i="1"/>
  <c r="J16" i="1"/>
  <c r="C16" i="1"/>
  <c r="B16" i="1"/>
  <c r="A16" i="1"/>
  <c r="K15" i="1"/>
  <c r="J15" i="1"/>
  <c r="C15" i="1"/>
  <c r="B15" i="1"/>
  <c r="A15" i="1"/>
  <c r="K14" i="1"/>
  <c r="J14" i="1"/>
  <c r="C14" i="1"/>
  <c r="B14" i="1"/>
  <c r="A14" i="1"/>
  <c r="K13" i="1"/>
  <c r="J13" i="1"/>
  <c r="C13" i="1"/>
  <c r="B13" i="1"/>
  <c r="A13" i="1"/>
  <c r="R12" i="1"/>
  <c r="Q12" i="1"/>
  <c r="O12" i="1"/>
  <c r="N12" i="1"/>
  <c r="M12" i="1"/>
  <c r="L12" i="1"/>
  <c r="K12" i="1"/>
  <c r="J12" i="1"/>
  <c r="C12" i="1"/>
  <c r="B12" i="1"/>
  <c r="A12" i="1"/>
  <c r="R11" i="1"/>
  <c r="Q11" i="1"/>
  <c r="O11" i="1"/>
  <c r="N11" i="1"/>
  <c r="M11" i="1"/>
  <c r="L11" i="1"/>
  <c r="K11" i="1"/>
  <c r="J11" i="1"/>
  <c r="C11" i="1"/>
  <c r="B11" i="1"/>
  <c r="A11" i="1"/>
  <c r="R10" i="1"/>
  <c r="Q10" i="1"/>
  <c r="O10" i="1"/>
  <c r="N10" i="1"/>
  <c r="M10" i="1"/>
  <c r="L10" i="1"/>
  <c r="K10" i="1"/>
  <c r="J10" i="1"/>
  <c r="C10" i="1"/>
  <c r="B10" i="1"/>
  <c r="A10" i="1"/>
  <c r="B310" i="1"/>
  <c r="B306" i="1"/>
  <c r="A24" i="10"/>
  <c r="G152" i="13"/>
  <c r="B161" i="13"/>
  <c r="G140" i="13"/>
  <c r="G141" i="13"/>
  <c r="G142" i="13"/>
  <c r="G143" i="13"/>
  <c r="G144" i="13"/>
  <c r="G145" i="13"/>
  <c r="G149" i="13"/>
  <c r="B160" i="13"/>
  <c r="G146" i="13"/>
  <c r="G147" i="13"/>
  <c r="G148" i="13"/>
  <c r="G150" i="13"/>
  <c r="G151" i="13"/>
  <c r="G153" i="13"/>
  <c r="B162" i="13"/>
  <c r="G154" i="13"/>
  <c r="G155" i="13"/>
  <c r="G156" i="13"/>
  <c r="B163" i="13"/>
  <c r="G139" i="13"/>
  <c r="B159" i="13"/>
  <c r="B181" i="13"/>
  <c r="B176" i="13"/>
  <c r="B194" i="13"/>
  <c r="B196" i="13"/>
  <c r="B197" i="13"/>
  <c r="C17" i="15"/>
  <c r="C2" i="15"/>
  <c r="D2" i="15"/>
  <c r="B281" i="1"/>
  <c r="B276" i="1"/>
  <c r="B308" i="1"/>
  <c r="B304" i="1"/>
  <c r="B309" i="1"/>
  <c r="B311" i="1"/>
  <c r="B305" i="1"/>
  <c r="B307" i="1"/>
  <c r="B313" i="1"/>
  <c r="B312" i="1"/>
  <c r="B277" i="1"/>
  <c r="B282" i="1"/>
  <c r="B273" i="1"/>
  <c r="B279" i="1"/>
  <c r="B275" i="1"/>
  <c r="B274" i="1"/>
  <c r="B272" i="1"/>
  <c r="B278" i="1"/>
  <c r="B283" i="1"/>
  <c r="B286" i="1"/>
  <c r="B285" i="1"/>
  <c r="B287" i="1"/>
  <c r="B284" i="1"/>
  <c r="B289" i="1"/>
  <c r="B288" i="1"/>
  <c r="B290" i="1"/>
  <c r="B292" i="1"/>
  <c r="B295" i="1"/>
  <c r="B293" i="1"/>
  <c r="B318" i="1"/>
  <c r="B317" i="1"/>
  <c r="B322" i="1"/>
  <c r="B315" i="1"/>
  <c r="B316" i="1"/>
  <c r="B320" i="1"/>
  <c r="B321" i="1"/>
  <c r="B319" i="1"/>
  <c r="A131" i="13"/>
  <c r="M66" i="1"/>
  <c r="M199" i="1"/>
  <c r="M200" i="1"/>
  <c r="M202" i="1"/>
  <c r="M204" i="1"/>
  <c r="M201" i="1"/>
  <c r="M203" i="1"/>
  <c r="M205" i="1"/>
  <c r="A103" i="13"/>
  <c r="A105" i="13"/>
  <c r="A106" i="13"/>
  <c r="A107" i="13"/>
  <c r="M51" i="1"/>
  <c r="A120" i="13"/>
  <c r="A121" i="13"/>
  <c r="A118" i="13"/>
  <c r="A122" i="13"/>
  <c r="M103" i="1"/>
  <c r="M101" i="1"/>
  <c r="M100" i="1"/>
  <c r="M99" i="1"/>
  <c r="M102" i="1"/>
  <c r="B294" i="1"/>
  <c r="B291" i="1"/>
  <c r="M63" i="1"/>
  <c r="A111" i="13"/>
  <c r="M57" i="1"/>
  <c r="B324" i="1"/>
  <c r="B326" i="1"/>
  <c r="B323" i="1"/>
  <c r="B327" i="1"/>
  <c r="B325" i="1"/>
  <c r="E17" i="15"/>
  <c r="M202" i="19" l="1"/>
  <c r="B276" i="19"/>
  <c r="B314" i="19"/>
  <c r="M200" i="19"/>
  <c r="B278" i="19"/>
  <c r="B307" i="19"/>
  <c r="B311" i="19"/>
  <c r="M101" i="19"/>
  <c r="M203" i="19"/>
  <c r="B279" i="19"/>
  <c r="B304" i="19"/>
  <c r="B312" i="19"/>
  <c r="B272" i="19"/>
  <c r="B280" i="19"/>
  <c r="M102" i="19"/>
  <c r="M201" i="19"/>
  <c r="B273" i="19"/>
  <c r="B281" i="19"/>
  <c r="B282" i="19"/>
  <c r="B277" i="19"/>
  <c r="B274" i="19"/>
  <c r="M99" i="19"/>
  <c r="B284" i="19" l="1"/>
  <c r="B290" i="19"/>
  <c r="B289" i="19"/>
  <c r="B288" i="19"/>
  <c r="B287" i="19"/>
  <c r="B286" i="19"/>
  <c r="B285" i="19"/>
  <c r="B283" i="19"/>
  <c r="B319" i="19"/>
  <c r="B322" i="19"/>
  <c r="B318" i="19"/>
  <c r="B317" i="19"/>
  <c r="B316" i="19"/>
  <c r="B315" i="19"/>
  <c r="B320" i="19"/>
  <c r="B321" i="19"/>
  <c r="B326" i="19" l="1"/>
  <c r="B325" i="19"/>
  <c r="B324" i="19"/>
  <c r="B323" i="19"/>
  <c r="B327" i="19"/>
  <c r="B295" i="19"/>
  <c r="B291" i="19"/>
  <c r="B294" i="19"/>
  <c r="B293" i="19"/>
  <c r="B292"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tc={EA77F1C9-73CA-48F6-AC7A-072A8F4744E0}</author>
    <author>Jeffrey Rissman</author>
  </authors>
  <commentList>
    <comment ref="D3" authorId="0" shapeId="0" xr:uid="{EA77F1C9-73CA-48F6-AC7A-072A8F4744E0}">
      <text>
        <t>[Threaded comment]
Your version of Excel allows you to read this threaded comment; however, any edits to it will get removed if the file is opened in a newer version of Excel. Learn more: https://go.microsoft.com/fwlink/?linkid=870924
Comment:
    This column is used for grouping policy effects into a single wedge (in a wedge diagram) and a single box (in a cost curve diagram).  Leave blank to omit a lever from these diagrams.  (In that case, the lever will retain its setting during all runs used to build a wedge diagram or cost curve.)</t>
      </text>
    </comment>
    <comment ref="E28" authorId="1" shapeId="0" xr:uid="{54B8E87A-1A05-436A-A48E-261B720AC262}">
      <text>
        <r>
          <rPr>
            <b/>
            <sz val="9"/>
            <color indexed="81"/>
            <rFont val="Tahoma"/>
            <family val="2"/>
          </rPr>
          <t>Jeffrey Rissman:</t>
        </r>
        <r>
          <rPr>
            <sz val="9"/>
            <color indexed="81"/>
            <rFont val="Tahoma"/>
            <family val="2"/>
          </rPr>
          <t xml:space="preserve">
Leave this cell blank.</t>
        </r>
      </text>
    </comment>
    <comment ref="E30" authorId="1" shapeId="0" xr:uid="{AE996AE9-EA13-444D-8F3B-3AC6A4798A52}">
      <text>
        <r>
          <rPr>
            <b/>
            <sz val="9"/>
            <color indexed="81"/>
            <rFont val="Tahoma"/>
            <family val="2"/>
          </rPr>
          <t>Jeffrey Rissman:</t>
        </r>
        <r>
          <rPr>
            <sz val="9"/>
            <color indexed="81"/>
            <rFont val="Tahoma"/>
            <family val="2"/>
          </rPr>
          <t xml:space="preserve">
Leave this cell blank.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Jeffrey Rissman</author>
  </authors>
  <commentList>
    <comment ref="K140" authorId="0" shapeId="0" xr:uid="{00000000-0006-0000-0100-000001000000}">
      <text>
        <r>
          <rPr>
            <b/>
            <sz val="9"/>
            <color indexed="81"/>
            <rFont val="Tahoma"/>
            <family val="2"/>
          </rPr>
          <t>Jeffrey Rissman:</t>
        </r>
        <r>
          <rPr>
            <sz val="9"/>
            <color indexed="81"/>
            <rFont val="Tahoma"/>
            <family val="2"/>
          </rPr>
          <t xml:space="preserve">
Leave this cell blank.</t>
        </r>
      </text>
    </comment>
    <comment ref="K142" authorId="0" shapeId="0" xr:uid="{00000000-0006-0000-0100-000002000000}">
      <text>
        <r>
          <rPr>
            <b/>
            <sz val="9"/>
            <color indexed="81"/>
            <rFont val="Tahoma"/>
            <family val="2"/>
          </rPr>
          <t>Jeffrey Rissman:</t>
        </r>
        <r>
          <rPr>
            <sz val="9"/>
            <color indexed="81"/>
            <rFont val="Tahoma"/>
            <family val="2"/>
          </rPr>
          <t xml:space="preserve">
Leave this cell blank.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Jeffrey Rissman</author>
  </authors>
  <commentList>
    <comment ref="K140" authorId="0" shapeId="0" xr:uid="{B9994192-A341-4CAE-915D-6F531F7860A6}">
      <text>
        <r>
          <rPr>
            <b/>
            <sz val="9"/>
            <color indexed="81"/>
            <rFont val="Tahoma"/>
            <family val="2"/>
          </rPr>
          <t>Jeffrey Rissman:</t>
        </r>
        <r>
          <rPr>
            <sz val="9"/>
            <color indexed="81"/>
            <rFont val="Tahoma"/>
            <family val="2"/>
          </rPr>
          <t xml:space="preserve">
Leave this cell blank.</t>
        </r>
      </text>
    </comment>
    <comment ref="K142" authorId="0" shapeId="0" xr:uid="{6FBC6536-BC78-4BB3-B72F-44CB6C3F8C91}">
      <text>
        <r>
          <rPr>
            <b/>
            <sz val="9"/>
            <color indexed="81"/>
            <rFont val="Tahoma"/>
            <family val="2"/>
          </rPr>
          <t>Jeffrey Rissman:</t>
        </r>
        <r>
          <rPr>
            <sz val="9"/>
            <color indexed="81"/>
            <rFont val="Tahoma"/>
            <family val="2"/>
          </rPr>
          <t xml:space="preserve">
Leave this cell blank.</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OuputGraphSchema" type="4" refreshedVersion="0" background="1">
    <webPr xml="1" sourceData="1" url="Z:\todd\Projects\PolicySolutions\tools\lib\OuputGraphSchema.xml" htmlTables="1" htmlFormat="all"/>
  </connection>
  <connection id="2" xr16:uid="{00000000-0015-0000-FFFF-FFFF01000000}"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<sst xmlns="http://schemas.openxmlformats.org/spreadsheetml/2006/main" count="5486" uniqueCount="1231">
  <si>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</si>
  <si>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</si>
  <si>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</si>
  <si>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</si>
  <si>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</si>
  <si>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</si>
  <si>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</si>
  <si>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</si>
  <si>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</si>
  <si>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</si>
  <si>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</si>
  <si>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</si>
  <si>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</si>
  <si>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Rebate for Efficient Products</t>
  </si>
  <si>
    <t>Improved Labeling</t>
  </si>
  <si>
    <t>Contractor Training</t>
  </si>
  <si>
    <t>Building Component Electrification</t>
  </si>
  <si>
    <t>Increased Retrofitting</t>
  </si>
  <si>
    <t>Demand Response</t>
  </si>
  <si>
    <t>Subsidy for Electricity Production</t>
  </si>
  <si>
    <t>Grid-Scale Electricity Storage</t>
  </si>
  <si>
    <t>Methane Destruction</t>
  </si>
  <si>
    <t>Worker Training</t>
  </si>
  <si>
    <t>Cement Clinker Substitution</t>
  </si>
  <si>
    <t>Methane Capture</t>
  </si>
  <si>
    <t>Early Retirement of Industrial Facilities</t>
  </si>
  <si>
    <t>Cogeneration and Waste Heat Recovery</t>
  </si>
  <si>
    <t>Fuel Taxes</t>
  </si>
  <si>
    <t>Carbon Tax</t>
  </si>
  <si>
    <t>End Existing Subsidies</t>
  </si>
  <si>
    <t>Carbon Capture and Sequestration</t>
  </si>
  <si>
    <t>R&amp;D</t>
  </si>
  <si>
    <t>Fraction of Additional Demand Response Potential Achieved</t>
  </si>
  <si>
    <t>Units</t>
  </si>
  <si>
    <t>on/off</t>
  </si>
  <si>
    <t>% annual growth</t>
  </si>
  <si>
    <t>% of coal use</t>
  </si>
  <si>
    <t>% reduction in energy use</t>
  </si>
  <si>
    <t>% reduction in cost</t>
  </si>
  <si>
    <t>% reduction in fuel use</t>
  </si>
  <si>
    <t>% of potential achieved</t>
  </si>
  <si>
    <t>% of electricity generation</t>
  </si>
  <si>
    <t>% of existing building components</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</si>
  <si>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</si>
  <si>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</si>
  <si>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</si>
  <si>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</si>
  <si>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</si>
  <si>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</si>
  <si>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</si>
  <si>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</si>
  <si>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</si>
  <si>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</si>
  <si>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</si>
  <si>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</si>
  <si>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</si>
  <si>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</si>
  <si>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</si>
  <si>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</si>
  <si>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</si>
  <si>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</si>
  <si>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</si>
  <si>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</si>
  <si>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</si>
  <si>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</si>
  <si>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</si>
  <si>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jet fuel</t>
  </si>
  <si>
    <t>Fraction of Potential Additional CCS Achieved</t>
  </si>
  <si>
    <t>Convert Non-CHP Heat Production</t>
  </si>
  <si>
    <t>% non-CHP heat converted</t>
  </si>
  <si>
    <t>Fraction of Energy Savings from Early Facility Retirement Achieved</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</si>
  <si>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</si>
  <si>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</si>
  <si>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</si>
  <si>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</si>
  <si>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</si>
  <si>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</si>
  <si>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</si>
  <si>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</si>
  <si>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</si>
  <si>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</si>
  <si>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</si>
  <si>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</si>
  <si>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</si>
  <si>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</si>
  <si>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</si>
  <si>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</si>
  <si>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</si>
  <si>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</si>
  <si>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</si>
  <si>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</si>
  <si>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</si>
  <si>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</si>
  <si>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</si>
  <si>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</si>
  <si>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</si>
  <si>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</si>
  <si>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</si>
  <si>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</si>
  <si>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</si>
  <si>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</si>
  <si>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</si>
  <si>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</si>
  <si>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</si>
  <si>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</si>
  <si>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</si>
  <si>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</si>
  <si>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</si>
  <si>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</si>
  <si>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</si>
  <si>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</si>
  <si>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</si>
  <si>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</si>
  <si>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Jet Fuel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</si>
  <si>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</si>
  <si>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</si>
  <si>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</si>
  <si>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</si>
  <si>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</si>
  <si>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</si>
  <si>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</si>
  <si>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</si>
  <si>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http://energypolicy.solutions</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</si>
  <si>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</si>
  <si>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</si>
  <si>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</si>
  <si>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</si>
  <si>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</si>
  <si>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</si>
  <si>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</si>
  <si>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</si>
  <si>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</si>
  <si>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</si>
  <si>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</si>
  <si>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</si>
  <si>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</si>
  <si>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</si>
  <si>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</si>
  <si>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</si>
  <si>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</si>
  <si>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</si>
  <si>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</si>
  <si>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</si>
  <si>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</si>
  <si>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</si>
  <si>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</si>
  <si>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</si>
  <si>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</si>
  <si>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</si>
  <si>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</si>
  <si>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</si>
  <si>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</si>
  <si>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</si>
  <si>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</si>
  <si>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</si>
  <si>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mining</t>
  </si>
  <si>
    <t>waste management</t>
  </si>
  <si>
    <t>agriculture</t>
  </si>
  <si>
    <t>other industries</t>
  </si>
  <si>
    <t>Cement</t>
  </si>
  <si>
    <t>Natural Gas and Petroleum</t>
  </si>
  <si>
    <t>Iron and Steel</t>
  </si>
  <si>
    <t>Chemicals</t>
  </si>
  <si>
    <t>Mining</t>
  </si>
  <si>
    <t>Waste Management</t>
  </si>
  <si>
    <t>Agriculture</t>
  </si>
  <si>
    <t>Other Industries</t>
  </si>
  <si>
    <t>Agriculture, Land Use, and Forestry</t>
  </si>
  <si>
    <t>Cropland Management</t>
  </si>
  <si>
    <t>Rice Cultivation Measures</t>
  </si>
  <si>
    <t>Livestock Measures</t>
  </si>
  <si>
    <t>Afforestation and Reforestation</t>
  </si>
  <si>
    <t>Improved Forest Management</t>
  </si>
  <si>
    <t>Business as Usual</t>
  </si>
  <si>
    <t>for the Energy Policy Simulator.  The data in other tabs in this spreadsheet are used</t>
  </si>
  <si>
    <t>Percent Reduction in BAU Subsidies</t>
  </si>
  <si>
    <t>% reduction in BAU subsidies</t>
  </si>
  <si>
    <t>% of BAU price</t>
  </si>
  <si>
    <t>Boolean Prevent Policies from Affecting Electricity Prices</t>
  </si>
  <si>
    <t>Fixed Electricity Prices</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</si>
  <si>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</si>
  <si>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</si>
  <si>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</si>
  <si>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</si>
  <si>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U. S. EPA, 2012, "Fact Sheet: EPA and NHTSA Set Standards to Reduce Greenhouse Gases and Improve Fuel Economy for Model Years 2017-2025 Cars and Light Trucks", http://www.epa.gov/otaq/climate/documents/420f12051.pdf, Table 1, Row 4.</t>
  </si>
  <si>
    <t>U.S. EPA, 2015, "EPA and NHTSA Propose Standards to Reduce Greenhouse Gas Emissions and Improve Fuel Efficiency of Medium- and Heavy-Duty Vehicles for Model Year 2018 and Beyond", http://www.epa.gov/OMS/climate/documents/420f15901.pdf, Page 3.</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</si>
  <si>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</si>
  <si>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</si>
  <si>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</si>
  <si>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</si>
  <si>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</si>
  <si>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</si>
  <si>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</si>
  <si>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</si>
  <si>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</si>
  <si>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</si>
  <si>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</si>
  <si>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</si>
  <si>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</si>
  <si>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</si>
  <si>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</si>
  <si>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</si>
  <si>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</si>
  <si>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</si>
  <si>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</si>
  <si>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</si>
  <si>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</si>
  <si>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</si>
  <si>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</si>
  <si>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</si>
  <si>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</si>
  <si>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</si>
  <si>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</si>
  <si>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</si>
  <si>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</si>
  <si>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</si>
  <si>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Hendricks et al., 2009, "Rebuilding America: A National Policy Framework for Investment in Energy Efficiency Retrofits", Center for American Progress, https://cdn.americanprogress.org/wp-content/uploads/issues/2009/08/pdf/rebuilding_america.pdf, P.2</t>
  </si>
  <si>
    <t>Renewable Portoflio Standard</t>
  </si>
  <si>
    <t>Output Total CO2e Emissions</t>
  </si>
  <si>
    <t>Fraction of Commercial Components Replaced Annually due to Retrofitting Policy</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</si>
  <si>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</si>
  <si>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</si>
  <si>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</si>
  <si>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</si>
  <si>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</si>
  <si>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</si>
  <si>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</si>
  <si>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</si>
  <si>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</si>
  <si>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</si>
  <si>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</si>
  <si>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MW/year</t>
  </si>
  <si>
    <t>The Brattle Group, 2012, "Potential Coal Plant Retirements: 2012 Update," http://greatlakeslegalfoundation.org/wwcms/wp-content/uploads/documents/regulatory/TrainWreck/12Oct15_BrattleStudy.pdf, Page 8, Table 4</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</si>
  <si>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</si>
  <si>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</si>
  <si>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</si>
  <si>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</si>
  <si>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</si>
  <si>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</si>
  <si>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</si>
  <si>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</si>
  <si>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</si>
  <si>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</si>
  <si>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</si>
  <si>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</si>
  <si>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</si>
  <si>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</si>
  <si>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</si>
  <si>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</si>
  <si>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</si>
  <si>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</si>
  <si>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</si>
  <si>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</si>
  <si>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</si>
  <si>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</si>
  <si>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</si>
  <si>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</si>
  <si>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</si>
  <si>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</si>
  <si>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</si>
  <si>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</si>
  <si>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</si>
  <si>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electricity-sector-main.html#rps</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</si>
  <si>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</si>
  <si>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</si>
  <si>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</si>
  <si>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</si>
  <si>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</si>
  <si>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</si>
  <si>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</si>
  <si>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</si>
  <si>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</si>
  <si>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</si>
  <si>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industry-ag-main.html#fuel-switching</t>
  </si>
  <si>
    <t>industrial-fuel-switching.html</t>
  </si>
  <si>
    <t>industry-ag-main.html#methane-capture</t>
  </si>
  <si>
    <t>methane-capture.html</t>
  </si>
  <si>
    <t>industry-ag-main.html#methane-destr</t>
  </si>
  <si>
    <t>methane-destruction.html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</si>
  <si>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</si>
  <si>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</si>
  <si>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</si>
  <si>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</si>
  <si>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</si>
  <si>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</si>
  <si>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</si>
  <si>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</si>
  <si>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</si>
  <si>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</si>
  <si>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</si>
  <si>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</si>
  <si>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</si>
  <si>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</si>
  <si>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</si>
  <si>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</si>
  <si>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</si>
  <si>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</si>
  <si>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</si>
  <si>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</si>
  <si>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</si>
  <si>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</si>
  <si>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</si>
  <si>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</si>
  <si>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</si>
  <si>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</si>
  <si>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</si>
  <si>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</si>
  <si>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</si>
  <si>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</si>
  <si>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</si>
  <si>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</si>
  <si>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</si>
  <si>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</si>
  <si>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</si>
  <si>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</si>
  <si>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Avoid Deforestation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</si>
  <si>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</si>
  <si>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</si>
  <si>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</si>
  <si>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</si>
  <si>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</si>
  <si>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</si>
  <si>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</si>
  <si>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</si>
  <si>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</si>
  <si>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</si>
  <si>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</si>
  <si>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</si>
  <si>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</si>
  <si>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</si>
  <si>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</si>
  <si>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</si>
  <si>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</si>
  <si>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</si>
  <si>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</si>
  <si>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</si>
  <si>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</si>
  <si>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</si>
  <si>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</si>
  <si>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</si>
  <si>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</si>
  <si>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</si>
  <si>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</si>
  <si>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</si>
  <si>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</si>
  <si>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</si>
  <si>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</si>
  <si>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</si>
  <si>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</si>
  <si>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</si>
  <si>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</si>
  <si>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</si>
  <si>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</si>
  <si>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</si>
  <si>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</si>
  <si>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</si>
  <si>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</si>
  <si>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</si>
  <si>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</si>
  <si>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</si>
  <si>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</si>
  <si>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</si>
  <si>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</si>
  <si>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</si>
  <si>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</si>
  <si>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</si>
  <si>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Percent New Nonelec Component Sales Shifted to Elec</t>
  </si>
  <si>
    <t>Reduction in E Use Allowed by Component Eff Std</t>
  </si>
  <si>
    <t>Additional Renewable Portfolio Std Percentage</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</si>
  <si>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</si>
  <si>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</si>
  <si>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</si>
  <si>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</si>
  <si>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</si>
  <si>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</si>
  <si>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The World Bank.  Electric power transmission and distribution losses (% of output).  http://data.worldbank.org/indicator/EG.ELC.LOSS.ZS</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</si>
  <si>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</si>
  <si>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</si>
  <si>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</si>
  <si>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</si>
  <si>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</si>
  <si>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</si>
  <si>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</si>
  <si>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</si>
  <si>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</si>
  <si>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</si>
  <si>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</si>
  <si>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Fraction of Natural Gas Use Converted to Other Fuels</t>
  </si>
  <si>
    <t>% of natural gas use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</si>
  <si>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</si>
  <si>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</si>
  <si>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</si>
  <si>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</si>
  <si>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</si>
  <si>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</si>
  <si>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</si>
  <si>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</si>
  <si>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</si>
  <si>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</si>
  <si>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</si>
  <si>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</si>
  <si>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</si>
  <si>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</si>
  <si>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</si>
  <si>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</si>
  <si>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</si>
  <si>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</si>
  <si>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</si>
  <si>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Waste Management</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</si>
  <si>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</si>
  <si>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</si>
  <si>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</si>
  <si>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</si>
  <si>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</si>
  <si>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</si>
  <si>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</si>
  <si>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</si>
  <si>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</si>
  <si>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</si>
  <si>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</si>
  <si>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</si>
  <si>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transportation sector</t>
  </si>
  <si>
    <t>industry sector</t>
  </si>
  <si>
    <t>residential buildings sector</t>
  </si>
  <si>
    <t>commercial buildings sector</t>
  </si>
  <si>
    <t>district heating sector</t>
  </si>
  <si>
    <t>LULUCF sector</t>
  </si>
  <si>
    <t>Transportation Sector</t>
  </si>
  <si>
    <t>Industry Sector</t>
  </si>
  <si>
    <t>Residential Bldg Sector</t>
  </si>
  <si>
    <t>Commercial Bldg Sector</t>
  </si>
  <si>
    <t>electricity sector</t>
  </si>
  <si>
    <t>Electricity Sector</t>
  </si>
  <si>
    <t>District Heating Sector</t>
  </si>
  <si>
    <t>LULUCF Sector</t>
  </si>
  <si>
    <t>Reduce F-gases</t>
  </si>
  <si>
    <t>District Heat</t>
  </si>
  <si>
    <t>district-heating.html#convert-coal</t>
  </si>
  <si>
    <t>Policy Group</t>
  </si>
  <si>
    <t>Vehicle Fuel Economy Standards</t>
  </si>
  <si>
    <t>Distributed Solar Promotion</t>
  </si>
  <si>
    <t>Electricity Imports and Exports</t>
  </si>
  <si>
    <t>Reduce T&amp;D Losses</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</si>
  <si>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</si>
  <si>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</si>
  <si>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</si>
  <si>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</si>
  <si>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</si>
  <si>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</si>
  <si>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</si>
  <si>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</si>
  <si>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Wedge Diagram</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</si>
  <si>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</si>
  <si>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</si>
  <si>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</si>
  <si>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</si>
  <si>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</si>
  <si>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</si>
  <si>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</si>
  <si>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</si>
  <si>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</si>
  <si>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</si>
  <si>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</si>
  <si>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</si>
  <si>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</si>
  <si>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</si>
  <si>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</si>
  <si>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</si>
  <si>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</si>
  <si>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</si>
  <si>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</si>
  <si>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</si>
  <si>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</si>
  <si>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</si>
  <si>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</si>
  <si>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</si>
  <si>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</si>
  <si>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</si>
  <si>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</si>
  <si>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</si>
  <si>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</si>
  <si>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</si>
  <si>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</si>
  <si>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</si>
  <si>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</si>
  <si>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</si>
  <si>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</si>
  <si>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</si>
  <si>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</si>
  <si>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</si>
  <si>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</si>
  <si>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</si>
  <si>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</si>
  <si>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</si>
  <si>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</si>
  <si>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</si>
  <si>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</si>
  <si>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</si>
  <si>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</si>
  <si>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</si>
  <si>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</si>
  <si>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</si>
  <si>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</si>
  <si>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</si>
  <si>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</si>
  <si>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</si>
  <si>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</si>
  <si>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</si>
  <si>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</si>
  <si>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</si>
  <si>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</si>
  <si>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</si>
  <si>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</si>
  <si>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</si>
  <si>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</si>
  <si>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</si>
  <si>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</si>
  <si>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</si>
  <si>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</si>
  <si>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</si>
  <si>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</si>
  <si>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</si>
  <si>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</si>
  <si>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</si>
  <si>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</si>
  <si>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</si>
  <si>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</si>
  <si>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</si>
  <si>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</si>
  <si>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</si>
  <si>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U.S. EPA, 2015, "The Social Cost of Carbon", https://www.epa.gov/climatechange/social-cost-carbon, Row "2050".  (For source for adjustment to 2012 dollars, see cpi.xlsx in InputData.)</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</si>
  <si>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</si>
  <si>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</si>
  <si>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</si>
  <si>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</si>
  <si>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</si>
  <si>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</si>
  <si>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</si>
  <si>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</si>
  <si>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</si>
  <si>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Fraction of Avoided Deforestation Achieved</t>
  </si>
  <si>
    <t>cost curve</t>
  </si>
  <si>
    <t>Passengers</t>
  </si>
  <si>
    <t>International Energy Agency, 2009, "Transport, Energy and CO2: Moving toward Sustainability", http://www.iea.org/publications/freepublications/publication/transport2009.pdf</t>
  </si>
  <si>
    <t>Fuel Consumption (by Fuel)</t>
  </si>
  <si>
    <t>Axis Unit Label(s)</t>
  </si>
  <si>
    <t>URL for "How the model handles this policy" links</t>
  </si>
  <si>
    <t>% of global best practice rate</t>
  </si>
  <si>
    <t>lignite</t>
  </si>
  <si>
    <t>lignite es</t>
  </si>
  <si>
    <t>Hard Coal</t>
  </si>
  <si>
    <t>hard coal es</t>
  </si>
  <si>
    <t>onshore wind es</t>
  </si>
  <si>
    <t>Hard Coal to NG Switching</t>
  </si>
  <si>
    <t>Fraction of Hard Coal Use Converted to Other Fuels</t>
  </si>
  <si>
    <t>Fraction of District Heat Hard Coal Use Converted to Other Fuels</t>
  </si>
  <si>
    <t>hard coal</t>
  </si>
  <si>
    <t>Electricity: Hard Coal</t>
  </si>
  <si>
    <t>Onshore Wind</t>
  </si>
  <si>
    <t>Electricity: Onshore Wind</t>
  </si>
  <si>
    <t>offshore wind es</t>
  </si>
  <si>
    <t>Offshore Wind</t>
  </si>
  <si>
    <t>Electricity: Offshore Wind</t>
  </si>
  <si>
    <t>Max policy ID number (for use in header of "PolicyLevers" table)</t>
  </si>
  <si>
    <t>Policy ID Number</t>
  </si>
  <si>
    <t>EV Subsidy</t>
  </si>
  <si>
    <t>Additional EV Subsidy Percentage</t>
  </si>
  <si>
    <t>% of vehicle cost</t>
  </si>
  <si>
    <t>transportation-sector-main.html#ev-subsidy</t>
  </si>
  <si>
    <t>ev-subsidy.html</t>
  </si>
  <si>
    <t>Electric Vehicle Subsidy</t>
  </si>
  <si>
    <t>Electric Vehicle Perks</t>
  </si>
  <si>
    <t>Boolean EV Perks</t>
  </si>
  <si>
    <t>EV Perks</t>
  </si>
  <si>
    <t>transportation-sector-main.html#ev-perks</t>
  </si>
  <si>
    <t>ev-perks.html</t>
  </si>
  <si>
    <t>Electric Vehicle Sales Mandate</t>
  </si>
  <si>
    <t>Additional Minimum Required EV Sales Percentage</t>
  </si>
  <si>
    <t>EV Sales Mandate</t>
  </si>
  <si>
    <t>% of new vehicles sold</t>
  </si>
  <si>
    <t>transportation-sector-main.html#ev-mandate</t>
  </si>
  <si>
    <t>ev-mandate.html</t>
  </si>
  <si>
    <t>Low Carbon Fuel Standard</t>
  </si>
  <si>
    <t>Additional LCFS Percentage</t>
  </si>
  <si>
    <t>% reduction in carbon emissions</t>
  </si>
  <si>
    <t>transportation-sector-main.html#lcfs</t>
  </si>
  <si>
    <t>low-carbon-fuel-standard.html</t>
  </si>
  <si>
    <t>Vehicles: Battery Electric</t>
  </si>
  <si>
    <t>Vehicles: Natural Gas</t>
  </si>
  <si>
    <t>Vehicles: Gasoline Engine</t>
  </si>
  <si>
    <t>Vehicles: Diesel Engine</t>
  </si>
  <si>
    <t>Vehicles: Plug-in Hybrid</t>
  </si>
  <si>
    <t>Vehicles: Non-road</t>
  </si>
  <si>
    <t>million vehicles / year</t>
  </si>
  <si>
    <t>c01b00, 004185, ff6400, 00b050, 04ffaf, 087bf1, c2dffd, 000000, f1bb18, 004d10, 969696</t>
  </si>
  <si>
    <t>Plug-in Hybrid Vehicle, Diesel Engine Vehicle, Gasoline Engine Vehicle, Natural Gas Vehicle, Battery Electric Vehicle</t>
  </si>
  <si>
    <t>00b050, 000000, 969696, c01b00, 004185</t>
  </si>
  <si>
    <t>Jet Fuel, Biofuel Diesel, Biofuel Gasoline, Petroleum Diesel, Petroleum Gasoline, Natural Gas, Electricity</t>
  </si>
  <si>
    <t>c2dffd, 00b050, 04ffaf, 000000, 969696, c01b00, 004185</t>
  </si>
  <si>
    <t>CO</t>
  </si>
  <si>
    <t>CO2</t>
  </si>
  <si>
    <t>VOC</t>
  </si>
  <si>
    <t>NOx</t>
  </si>
  <si>
    <t>PM10</t>
  </si>
  <si>
    <t>SOx</t>
  </si>
  <si>
    <t>BC</t>
  </si>
  <si>
    <t>OC</t>
  </si>
  <si>
    <t>CH4</t>
  </si>
  <si>
    <t>N2O</t>
  </si>
  <si>
    <t>Output First Year NPV of Capital Fuel and OM Expenditures through This Year; Output Cumulative Total CO2e Emissions</t>
  </si>
  <si>
    <t>Output Transportation Sector Fuel Used by Fuel[jet fuel tf]; Output Transportation Sector Fuel Used by Fuel[biofuel diesel tf]; Output Transportation Sector Fuel Used by Fuel[biofuel gasoline tf]; Output Transportation Sector Fuel Used by Fuel[petroleum diesel tf]; Output Transportation Sector Fuel Used by Fuel[petroleum gasoline tf]; Output Transportation Sector Fuel Used by Fuel[natural gas tf]; Output Transportation Sector Fuel Used by Fuel[electricity tf]</t>
  </si>
  <si>
    <t>Output Transportation Pollutant Emissions by Vehicle Type[motorbikes,passenger,CO2]; Output Transportation Pollutant Emissions by Vehicle Type[ships,freight,CO2]; Output Transportation Pollutant Emissions by Vehicle Type[ships,passenger,CO2]; Output Transportation Pollutant Emissions by Vehicle Type[rail,freight,CO2]; Output Transportation Pollutant Emissions by Vehicle Type[rail,passenger,CO2]; Output Transportation Pollutant Emissions by Vehicle Type[aircraft,freight,CO2]; Output Transportation Pollutant Emissions by Vehicle Type[aircraft,passenger,CO2]; Output Transportation Pollutant Emissions by Vehicle Type[HDVs,freight,CO2]; Output Transportation Pollutant Emissions by Vehicle Type[HDVs,passenger,CO2]; Output Transportation Pollutant Emissions by Vehicle Type[LDVs,freight,CO2]; Output Transportation Pollutant Emissions by Vehicle Type[LDVs,passenger,CO2]</t>
  </si>
  <si>
    <t>electricity-sector-main.html#red-downtime</t>
  </si>
  <si>
    <t>electricity-sector-main.html#red-tnd-losses</t>
  </si>
  <si>
    <t>battery electric vehicle</t>
  </si>
  <si>
    <t>natural gas vehicle</t>
  </si>
  <si>
    <t>gasoline vehicle</t>
  </si>
  <si>
    <t>diesel vehicle</t>
  </si>
  <si>
    <t>plugin hybrid vehicle</t>
  </si>
  <si>
    <t>nonroad vehicle</t>
  </si>
  <si>
    <t>Electric</t>
  </si>
  <si>
    <t>Diesel Engine</t>
  </si>
  <si>
    <t>Plug-in Hybrid</t>
  </si>
  <si>
    <t>Gasoline Engine</t>
  </si>
  <si>
    <t>Nonroad</t>
  </si>
  <si>
    <t>All</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</si>
  <si>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</si>
  <si>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</si>
  <si>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</si>
  <si>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</si>
  <si>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</si>
  <si>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</si>
  <si>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</si>
  <si>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</si>
  <si>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</si>
  <si>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Fraction of F Gases Avoided</t>
  </si>
  <si>
    <t>industry-ag-main.html#avoid-f-gases</t>
  </si>
  <si>
    <t>avoid-f-gases.html</t>
  </si>
  <si>
    <t>Nuclear Capacity Lifetime Extension</t>
  </si>
  <si>
    <t>Nuclear Plant Lifetime Extension</t>
  </si>
  <si>
    <t>Nuclear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</si>
  <si>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</si>
  <si>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</si>
  <si>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</si>
  <si>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</si>
  <si>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</si>
  <si>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</si>
  <si>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</si>
  <si>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</si>
  <si>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</si>
  <si>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</si>
  <si>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</si>
  <si>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</si>
  <si>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</si>
  <si>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prevent policies from affecting electricity prices</t>
  </si>
  <si>
    <t>cross reduce BAU subsidies</t>
  </si>
  <si>
    <t>cross carbon tax</t>
  </si>
  <si>
    <t>cross CCS</t>
  </si>
  <si>
    <t>heat convert hard coal use</t>
  </si>
  <si>
    <t>heat convert heat to CHP</t>
  </si>
  <si>
    <t>indst rice cultivation measures</t>
  </si>
  <si>
    <t>land peatland restoration</t>
  </si>
  <si>
    <t>indst livestock measures</t>
  </si>
  <si>
    <t>land forest management</t>
  </si>
  <si>
    <t>indst cropland management</t>
  </si>
  <si>
    <t>land forest set asides</t>
  </si>
  <si>
    <t>land forest restoration</t>
  </si>
  <si>
    <t>land avoid deforestation</t>
  </si>
  <si>
    <t>land afforestation and reforestation</t>
  </si>
  <si>
    <t>indst worker training</t>
  </si>
  <si>
    <t>indst avoid F gases</t>
  </si>
  <si>
    <t>indst methane destruction</t>
  </si>
  <si>
    <t>indst methane capture</t>
  </si>
  <si>
    <t>indst convert natural gas use</t>
  </si>
  <si>
    <t>indst convert hard coal use</t>
  </si>
  <si>
    <t>indst system integration</t>
  </si>
  <si>
    <t>indst efficiency standards</t>
  </si>
  <si>
    <t>indst early retirement</t>
  </si>
  <si>
    <t>indst CHP</t>
  </si>
  <si>
    <t>indst cement clinker substitution</t>
  </si>
  <si>
    <t>elec subsidy</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</si>
  <si>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</si>
  <si>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</si>
  <si>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</si>
  <si>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</si>
  <si>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</si>
  <si>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</si>
  <si>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</si>
  <si>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</si>
  <si>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</si>
  <si>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</si>
  <si>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</si>
  <si>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</si>
  <si>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</si>
  <si>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</si>
  <si>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</si>
  <si>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</si>
  <si>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</si>
  <si>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</si>
  <si>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</si>
  <si>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bldgs component electrification</t>
  </si>
  <si>
    <t>trans TDM</t>
  </si>
  <si>
    <t>trans LCFS</t>
  </si>
  <si>
    <t>trans fuel economy standards</t>
  </si>
  <si>
    <t>trans LDVs feebate</t>
  </si>
  <si>
    <t>trans EV subsidy</t>
  </si>
  <si>
    <t>trans EV minimum</t>
  </si>
  <si>
    <t>trans EV perks</t>
  </si>
  <si>
    <t xml:space="preserve">**Description:**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</si>
  <si>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 **Guidance for setting values:** A value of "100%" fully implements the IEA's BLUE Shifts scenario by 2050, which is in line with IEA expectations (since their scenario assumes implementation by 2050). </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</si>
  <si>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t>
  </si>
  <si>
    <t>**Description:** This policy reduces CO2 emissions from the cement industry by substituing other inputs, such as fly ash, for a portion of the clinker in cement. // **Guidance for setting values:**  If this policy is fully implemented, process emissions (non-energy emissions) from the cement and other carbonates industry are reduced by 17% in 2050.</t>
  </si>
  <si>
    <t>**Description:**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</si>
  <si>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t>
  </si>
  <si>
    <t>**Description:** This policy avoids the release of CO2 from forests by reducing timber harvesting. // **Guidance for setting values:** A 100% setting of this lever reduces timber harvesting by 2% of the BAU amount per year, reaching a roughly 70% reduction in timber harvesting by 2050.</t>
  </si>
  <si>
    <t>**Description:** This policy reduces greenhouse gas emissions from agriculture through measures pertaining to rice cultivation, such as improved flooding practices that avoid anaerobic, methane-forming conditions. // **Guidance for setting values:** If this policy is fully implemented, agricultural process emissions in 2050 are reduced by 0.4%.</t>
  </si>
  <si>
    <t>**Description:** This policy reduces the subsidies paid for the production of nuclear power in the BAU case. // **Guidance for setting values:** A value of 100% eliminates subsidies in 2050, increasing the price of electricity from nuclear plants by 0.8% in 2050.</t>
  </si>
  <si>
    <t>**Description:** This policy reduces the subsidies paid for the production of solar power in the BAU case. // **Guidance for setting values:** A value of 100% eliminates subsidies in 2050, increasing the price of electricity from solar PV plants by 2% in 2050.</t>
  </si>
  <si>
    <t>**Description:** This policy represents a variety of non-monetary benefits that government may provide to users of battery electric passenger LDVs.  Examples include access to high-occupancy vehicle (HOV) lanes even when driven by a single person, access to parking spaces reserved for electric vehicles, building out a more extensive network of charging sations, requiring developers of projects that include off-street parking to provide charging stations, etc.</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</si>
  <si>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</si>
  <si>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t>
  </si>
  <si>
    <t>**Description:** Each year, the specified percentage of existing heating systems in commercial buildings will be retired and replaced with new systems.  This is in addtion to the retirement and replacement of heating systems that have lived out their lifetimes.  The systems replaced by this policy are assumed to have an efficiency equal to that of the average deployed system and 33% of their useful lives remaining. // **Guidance for setting values:** Heating systems have a normal lifespan of 19 years, so without this retrofitting policy, 5.3% of these systems retire annually.  Setting this policy to 1% will decrease the average lifespan of heating systems to 16 years.</t>
  </si>
  <si>
    <t>**Description:** Each year, the specified percentage of existing envelope components in commercial buildings will be retired and replaced with new components.  This is in addtion to the retirement and replacement of envelope components that have lived out their lifetimes.  The components replaced by this policy are assumed to have an efficiency equal to that of the average deployed component and 33% of their useful lives remaining. // **Guidance for setting values:** Envelope components have a normal lifespan of 52 years, so without this retrofitting policy, 1.9% of these systems retire annually.  Setting this policy to 1% will decrease the average lifespan of envelope components to 34 years.</t>
  </si>
  <si>
    <t>**Description:** Each year, the specified percentage of existing lighting components in commercial buildings will be retired and replaced with new components.  This is in addtion to the retirement and replacement of lighting components that have lived out their lifetimes.  The components replaced by this policy are assumed to have an efficiency equal to that of the average deployed component and 33% of their useful lives remaining. // **Guidance for setting values:** Lighting components have a normal lifespan of 9 years, so without this retrofitting policy, 11.1% of these systems retire annually.  Setting this policy to 1% will decrease the average lifespan of lighting components to 8 years.</t>
  </si>
  <si>
    <t>**Description:** Each year, the specified percentage of existing other energy-using components in commercial buildings will be retired and replaced with new components.  This is in addtion to the retirement and replacement of other energy-using components that have lived out their lifetimes.  The components replaced by this policy are assumed to have an efficiency equal to that of the average deployed component and 33% of their useful lives remaining. // **Guidance for setting values:** Other energy-using components have a normal lifespan of 15 years, so without this retrofitting policy, 6.7% of these systems retire annually.  Setting this policy to 1% will decrease the average lifespan of other energy-using components to 13 years.</t>
  </si>
  <si>
    <t>**Description:** This policy represents a modest rebate paid to customers who purchase energy-efficient appliances.  Typical rebate amounts represented by this policy are $50-100 for a clothes washer and $25-50 for a dishwasher or refrigerator.</t>
  </si>
  <si>
    <t>**Description:** This policy prevents new coal capacity from being built or deployed.</t>
  </si>
  <si>
    <t>**Description:** This policy prevents new natural gas nonpeaker capacity from being built or deployed.</t>
  </si>
  <si>
    <t>**Description:** This policy prevents new nuclear capacity from being built or deployed.</t>
  </si>
  <si>
    <t>**Description:** This policy prevents new hydroelectric capacity from being built or deployed.</t>
  </si>
  <si>
    <t>**Description:** This policy extends the lifetime of all nuclear plants by the specified number of years.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</si>
  <si>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</si>
  <si>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</si>
  <si>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</si>
  <si>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</si>
  <si>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</si>
  <si>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</si>
  <si>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</si>
  <si>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</si>
  <si>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</si>
  <si>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</si>
  <si>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</si>
  <si>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</si>
  <si>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</si>
  <si>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</si>
  <si>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</si>
  <si>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</si>
  <si>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</si>
  <si>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</si>
  <si>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</si>
  <si>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</si>
  <si>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</si>
  <si>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</si>
  <si>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</si>
  <si>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</si>
  <si>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</si>
  <si>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</si>
  <si>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</si>
  <si>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</si>
  <si>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</si>
  <si>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</si>
  <si>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</si>
  <si>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</si>
  <si>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</si>
  <si>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</si>
  <si>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</si>
  <si>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</si>
  <si>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</si>
  <si>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</si>
  <si>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</si>
  <si>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</si>
  <si>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</si>
  <si>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</si>
  <si>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</si>
  <si>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</si>
  <si>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</si>
  <si>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</si>
  <si>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</si>
  <si>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</si>
  <si>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</si>
  <si>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</si>
  <si>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</si>
  <si>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</si>
  <si>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</si>
  <si>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</si>
  <si>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</si>
  <si>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</si>
  <si>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Output Total CO2e Emissions Excluding LULUCF</t>
  </si>
  <si>
    <t>First Tier Menu Name</t>
  </si>
  <si>
    <t>Second Tier Menu Name</t>
  </si>
  <si>
    <t>Petroleum Fuels</t>
  </si>
  <si>
    <t>million barrels / year</t>
  </si>
  <si>
    <t>Output Total Petroleum Fuels Consumption</t>
  </si>
  <si>
    <t>Output Total Natural Gas Consumption</t>
  </si>
  <si>
    <t>Output Total Hard Coal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</si>
  <si>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</si>
  <si>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</si>
  <si>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</si>
  <si>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</si>
  <si>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</si>
  <si>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</si>
  <si>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</si>
  <si>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</si>
  <si>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</si>
  <si>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</si>
  <si>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</si>
  <si>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</si>
  <si>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</si>
  <si>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</si>
  <si>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</si>
  <si>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</si>
  <si>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</si>
  <si>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</si>
  <si>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</si>
  <si>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</si>
  <si>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</si>
  <si>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</si>
  <si>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solar PV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</si>
  <si>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offshore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</si>
  <si>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Emissions: CO2e</t>
  </si>
  <si>
    <t>Total (includes land use)</t>
  </si>
  <si>
    <t>Total (excludes land use)</t>
  </si>
  <si>
    <t>By Sector</t>
  </si>
  <si>
    <t>By Source Type</t>
  </si>
  <si>
    <t>By Pollutant</t>
  </si>
  <si>
    <t>Emissions (by Pollutant)</t>
  </si>
  <si>
    <t>Emissions: Energy-Related CO2</t>
  </si>
  <si>
    <t>By Sector (reallocated electricity &amp; heat)</t>
  </si>
  <si>
    <t>By Fuel Type</t>
  </si>
  <si>
    <t>NPV through 2050 (revenue-neutral carbon tax)</t>
  </si>
  <si>
    <t>NPV through 2030 (revenue-neutral carbon tax)</t>
  </si>
  <si>
    <t>Financial: Policy Package Cost/Savings</t>
  </si>
  <si>
    <t>Change in CapEx + OpEx (revenue-neutral carbon tax)</t>
  </si>
  <si>
    <t>Change in Total Outlays (revenue-neutral carbon tax)</t>
  </si>
  <si>
    <t>Direct Cash Flow Changes (by Actor)</t>
  </si>
  <si>
    <t>Human Health &amp; Social Benefits</t>
  </si>
  <si>
    <t>Human Lives Saved from Reduced Particulates</t>
  </si>
  <si>
    <t>Monetized Avoided Deaths &amp; Climate Benefits</t>
  </si>
  <si>
    <t>Electricity Generation and Capacity (by Type)</t>
  </si>
  <si>
    <t>Generation</t>
  </si>
  <si>
    <t>Policy-Driven Change in Generation</t>
  </si>
  <si>
    <t>Capacity</t>
  </si>
  <si>
    <t>Policy-Driven Change in Capacity</t>
  </si>
  <si>
    <t>Electricity: Levelized Costs and Curtailment</t>
  </si>
  <si>
    <t>Levelized Cost of Electricity (after subsidies)</t>
  </si>
  <si>
    <t>Curtailed Electricity from Renewables</t>
  </si>
  <si>
    <t>Transport: Travel Demand</t>
  </si>
  <si>
    <t>Passenger modes</t>
  </si>
  <si>
    <t>Freight modes</t>
  </si>
  <si>
    <t>Transport: New Vehicle Sales by Technology</t>
  </si>
  <si>
    <t>Cars and SUVs</t>
  </si>
  <si>
    <t>Buses</t>
  </si>
  <si>
    <t>Light Freight Trucks</t>
  </si>
  <si>
    <t>Med &amp; Heavy Freight Trucks</t>
  </si>
  <si>
    <t>Transport: Fleet Composition by Technology</t>
  </si>
  <si>
    <t>CO2 Emissions by Vehicle Type</t>
  </si>
  <si>
    <t>Fuel Use by Fuel Type</t>
  </si>
  <si>
    <t>Industry: Fuel Use</t>
  </si>
  <si>
    <t>By Industry</t>
  </si>
  <si>
    <t>By Fuel</t>
  </si>
  <si>
    <t>Buildings: Energy Use</t>
  </si>
  <si>
    <t>By Building Component</t>
  </si>
  <si>
    <t>By Building Type</t>
  </si>
  <si>
    <t>By Energy Source</t>
  </si>
  <si>
    <t>Primary Energy Consumption</t>
  </si>
  <si>
    <t>By End Use Sector</t>
  </si>
  <si>
    <t>Liquid Biofuels</t>
  </si>
  <si>
    <t>Fuel Costs (by Fuel, by Sector)</t>
  </si>
  <si>
    <t>Technology Costs</t>
  </si>
  <si>
    <t>Batteries</t>
  </si>
  <si>
    <t>CCS Capital Equipment</t>
  </si>
  <si>
    <t>Onshore Wind Turbines</t>
  </si>
  <si>
    <t>Offshore Wind Turbines</t>
  </si>
  <si>
    <t>Solar PV (Utility-Scale)</t>
  </si>
  <si>
    <t>Transport: Fuel Use and CO2 Emissions</t>
  </si>
  <si>
    <t>Output Total CO2e Emissions by Pollutant[F gases]; Output Total CO2e Emissions by Pollutant[CH4]; Output Total CO2e Emissions by Pollutant[N2O]; Output Total CO2e Emissions by Pollutant[CO2]</t>
  </si>
  <si>
    <t>F-gases, CH4, N2O, CO2</t>
  </si>
  <si>
    <t>000000, c01b00, 004d10, 969696</t>
  </si>
  <si>
    <t>District Heat, Buildings, Transportation, Electricity, Industry</t>
  </si>
  <si>
    <t>620e7a, 087bf1, c01b00, ffff00, 969696</t>
  </si>
  <si>
    <t>Output First Year NPV of Capital Fuel and OM Expenditures through This Year with Revenue Neutral Carbon Tax; Output Cumulative Total CO2e Emissions</t>
  </si>
  <si>
    <t>decadal column</t>
  </si>
  <si>
    <t>Output Curtailed Electricity Output[solar PV es]; Output Curtailed Electricity Output[onshore wind es]; Output Curtailed Electricity Output[offshore wind es]</t>
  </si>
  <si>
    <t>ffff00, c2dffd, 087bf1</t>
  </si>
  <si>
    <t>Utility Solar PV, Onshore Wind, Offshore Wind</t>
  </si>
  <si>
    <t>Output Passenger Dist Transported[motorbikes,passenger]; Output Passenger Dist Transported[rail,passenger]; Output Passenger Dist Transported[aircraft,passenger]; Output Passenger Dist Transported[HDVs,passenger]; Output Passenger Dist Transported[LDVs,passenger]</t>
  </si>
  <si>
    <t>Motorbikes, Rail, Aircraft, Buses, Cars &amp; SUVs</t>
  </si>
  <si>
    <t>c01b00, 00b050, c2dffd, 000000, 969696</t>
  </si>
  <si>
    <t>Output Freight Dist Transported[ships,freight]; Output Freight Dist Transported[rail,freight]; Output Freight Dist Transported[aircraft,freight]; Output Freight Dist Transported[HDVs,freight]; Output Freight Dist Transported[LDVs,freight]</t>
  </si>
  <si>
    <t>004185, 00b050, c2dffd, 000000, 969696</t>
  </si>
  <si>
    <t>million vehicles</t>
  </si>
  <si>
    <t>Output New Vehicles in Millions[LDVs,passenger,plugin hybrid vehicle]; Output New Vehicles in Millions[LDVs,passenger,diesel vehicle]; Output New Vehicles in Millions[LDVs,passenger,gasoline vehicle]; Output New Vehicles in Millions[LDVs,passenger,natural gas vehicle]; Output New Vehicles in Millions[LDVs,passenger,battery electric vehicle]</t>
  </si>
  <si>
    <t>Output Vehicles in Millions[LDVs,passenger,plugin hybrid vehicle]; Output Vehicles in Millions[LDVs,passenger,diesel vehicle]; Output Vehicles in Millions[LDVs,passenger,gasoline vehicle]; Output Vehicles in Millions[LDVs,passenger,natural gas vehicle]; Output Vehicles in Millions[LDVs,passenger,battery electric vehicle]</t>
  </si>
  <si>
    <t>thousand vehicles / year</t>
  </si>
  <si>
    <t>Output New Vehicles in Thousands[HDVs,passenger,plugin hybrid vehicle]; Output New Vehicles in Thousands[HDVs,passenger,diesel vehicle]; Output New Vehicles in Thousands[HDVs,passenger,gasoline vehicle]; Output New Vehicles in Thousands[HDVs,passenger,natural gas vehicle]; Output New Vehicles in Thousands[HDVs,passenger,battery electric vehicle]</t>
  </si>
  <si>
    <t>Output New Vehicles in Thousands[LDVs,freight,plugin hybrid vehicle]; Output New Vehicles in Thousands[LDVs,freight,diesel vehicle]; Output New Vehicles in Thousands[LDVs,freight,gasoline vehicle]; Output New Vehicles in Thousands[LDVs,freight,natural gas vehicle]; Output New Vehicles in Thousands[LDVs,freight,battery electric vehicle]</t>
  </si>
  <si>
    <t>Output New Vehicles in Thousands[HDVs,freight,plugin hybrid vehicle]; Output New Vehicles in Thousands[HDVs,freight,diesel vehicle]; Output New Vehicles in Thousands[HDVs,freight,gasoline vehicle]; Output New Vehicles in Thousands[HDVs,freight,natural gas vehicle]; Output New Vehicles in Thousands[HDVs,freight,battery electric vehicle]</t>
  </si>
  <si>
    <t>Output New Vehicles in Thousands[motorbikes,passenger,gasoline vehicle]; Output New Vehicles in Thousands[motorbikes,passenger,battery electric vehicle]</t>
  </si>
  <si>
    <t>Gasoline Engine Vehicle, Battery Electric Vehicle</t>
  </si>
  <si>
    <t>969696, 004185</t>
  </si>
  <si>
    <t>Output Industrial Fuel Use by Industry[cement and other carbonates]; Output Industrial Fuel Use by Industry[mining]; Output Industrial Fuel Use by Industry[agriculture]; Output Industrial Fuel Use by Industry[chemicals]; Output Industrial Fuel Use by Industry[iron and steel]; Output Industrial Fuel Use by Industry[natural gas and petroleum systems]; Output Industrial Fuel Use by Industry[waste management]; Output Industrial Fuel Use by Industry[other industries]</t>
  </si>
  <si>
    <t>Cement and Other Carbonates, Mining, Agriculture, Chemicals, Iron and Steel, Natural Gas and Petroleum Systems, Waste Management, Other Industries</t>
  </si>
  <si>
    <t>620e7a, bfb088, 00b050, c2dffd, 000000, c01b00, 004d10, 969696</t>
  </si>
  <si>
    <t>District Heat, Biomass, Petroleum, Natural Gas, Hard Coal, Electricity</t>
  </si>
  <si>
    <t>620e7a, 00b050, 000000, c01b00, 969696, 004185</t>
  </si>
  <si>
    <t>Output Process Emissions in CO2e by Pollutant[F gases]; Output Process Emissions in CO2e by Pollutant[CH4]; Output Process Emissions in CO2e by Pollutant[N2O]; Output Process Emissions in CO2e by Pollutant[CO2]</t>
  </si>
  <si>
    <t>Output Components Energy Use by Component[other component]; Output Components Energy Use by Component[appliances]; Output Components Energy Use by Component[lighting]; Output Components Energy Use by Component[cooling and ventilation]; Output Components Energy Use by Component[heating]</t>
  </si>
  <si>
    <t>Other Components, Appliances, Lighting, Cooling and Ventilation, Heating</t>
  </si>
  <si>
    <t>000000, 00b050, ffff00, 087bf1, c01b00</t>
  </si>
  <si>
    <t>Commercial, Rural Residential, Urban Residential</t>
  </si>
  <si>
    <t>004185, 00b050, 969696</t>
  </si>
  <si>
    <t>Output Process Emissions in CO2e; Output Energy Related CO2e Emissions; Output LULUCF Anthropogenic CO2e Emissions</t>
  </si>
  <si>
    <t>Process Emissions, Energy, Land Use</t>
  </si>
  <si>
    <t>969696, c01b00, 00b050</t>
  </si>
  <si>
    <t>Biomass and Biofuel Suppliers, Petroleum and Natural Gas Suppliers, Coal and Mineral Suppliers, Electricity Suppliers, Capital Equipment Suppliers, Consumers, Other Industries, Government</t>
  </si>
  <si>
    <t>00b050, c01b00, 969696, ffff00, ff6400, c2dffd, 087bf1, 000000</t>
  </si>
  <si>
    <t>Output Primary Energy Use by District Heat Sector; Output Primary Energy Use by Buildings Sector; Output Primary Energy Use by Transportation Sector; Output Primary Energy Use by Electricity Sector; Output Primary Energy Use by Industry Sector</t>
  </si>
  <si>
    <t>Output Total Liquid Biofuels Consumption</t>
  </si>
  <si>
    <t>Output Total Biomass Consumption</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</si>
  <si>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t>
  </si>
  <si>
    <t>Commercial Buildings Sector, Residential Buildings Sector, Transportation Sector, Industry Sector</t>
  </si>
  <si>
    <t>00b050, 087bf1, c01b00, 969696</t>
  </si>
  <si>
    <t>District Heating Sector, Commercial Buildings Sector, Residential Buildings Sector, Electricity Sector, Transportation Sector, Industry Sector</t>
  </si>
  <si>
    <t>Output Fuel Costs per Unit Energy by Sector[natural gas,district heating sector]; 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t>
  </si>
  <si>
    <t>620e7a, 00b050, 087bf1, ffff00, c01b00, 969696</t>
  </si>
  <si>
    <t>District Heating Sector, Commercial Buildings Sector, Residential Buildings Sector, Electricity Sector, Industry Sector</t>
  </si>
  <si>
    <t>620e7a, 00b050, 087bf1, ffff00, 969696</t>
  </si>
  <si>
    <t>Output Fuel Costs per Unit Energy by Sector[petroleum gasoline,transportation sector]</t>
  </si>
  <si>
    <t>Output Fuel Costs per Unit Energy by Sector[petroleum diesel,district heating sector]; 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t>
  </si>
  <si>
    <t>Output Battery Cost</t>
  </si>
  <si>
    <t>Output Construction Cost per Unit Capacity before Construction Subsidies[onshore wind es]</t>
  </si>
  <si>
    <t>Output Construction Cost per Unit Capacity before Construction Subsidies[offshore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</si>
  <si>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</si>
  <si>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</si>
  <si>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</si>
  <si>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969696, ffff00</t>
  </si>
  <si>
    <t>Ships, Rail, Aircraft, Med &amp; Heavy Trucks, Light Freight Trucks</t>
  </si>
  <si>
    <t>Output Industrial Fuel Use by Fuel[heat if]; Output Industrial Fuel Use by Fuel[biomass if]; Output Industrial Fuel Use by Fuel[petroleum diesel if]; Output Industrial Fuel Use by Fuel[natural gas if]; Output Industrial Fuel Use by Fuel[hard coal if]; Output Industrial Fuel Use by Fuel[electricity if]</t>
  </si>
  <si>
    <t>Output Components Energy Use by Building Type[commercial]; Output Components Energy Use by Building Type[rural residential]; Output Components Energy Use by Building Type[urban residential]</t>
  </si>
  <si>
    <t>Output Components Energy Use by Energy Source[heat bf]; Output Components Energy Use by Energy Source[biomass bf]; Output Components Energy Use by Energy Source[petroleum diesel bf]; Output Components Energy Use by Energy Source[natural gas bf]; Output Components Energy Use by Energy Source[hard coal bf]; Output Components Energy Use by Energy Source[electricity bf]</t>
  </si>
  <si>
    <t>Output Fuel Costs per Unit Energy by Sector[biomass,district heating sector]; Output Fuel Costs per Unit Energy by Sector[biomass,commercial buildings sector]; Output Fuel Costs per Unit Energy by Sector[biomass,residential buildings sector]; Output Fuel Costs per Unit Energy by Sector[biomass,electricity sector]; Output Fuel Costs per Unit Energy by Sector[biomass,industry sector]</t>
  </si>
  <si>
    <t>reduce-soft-costs.html</t>
  </si>
  <si>
    <t>endogenous-learning.html#red-soft-costs</t>
  </si>
  <si>
    <t>Output Fuel Costs per Unit Energy by Sector[hard coal,district heating sector]; Output Fuel Costs per Unit Energy by Sector[hard coal,electricity sector]; Output Fuel Costs per Unit Energy by Sector[hard coal,industry sector]</t>
  </si>
  <si>
    <t>District Heating Sector, Electricity Sector, Industry Sector</t>
  </si>
  <si>
    <t>620e7a, ffff00, 969696</t>
  </si>
  <si>
    <t>**Description:**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t>
  </si>
  <si>
    <t>**Description:** This policy requires the specified percentage of new freight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t>
  </si>
  <si>
    <t>**Description:** This policy requires the specified percentage of new buses to consist of battery electric vehicles.  If that percentage would already be achieved through BAU sales plus the effects of other policies, such as an EV subsidy, this policy has no effect.  Many buses are purchased by government agencies for transit, so this policy can be used to represent government procurement policies that favor electric buses. // **Guidance for setting values:** Under the Pan-Canadian Framework, Canada has a target of a 30% market share for electric vehicles among new on-road vehicles by 2030.</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</si>
  <si>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t>
  </si>
  <si>
    <t>**Description:** This policy requires the specified percentage of new passenger motorbikes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t>
  </si>
  <si>
    <t>**Description:**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t>
  </si>
  <si>
    <t>**Description:** This policy causes government to pay for the specified percentage of the purchase price of new battery electric freight HDVs.  // **Guidance for setting values:** In Canada, there are no existing subsidies for electric freight trucks.  Several provinces have subsidy programs for electric passenger LDVs, paying for between $5000 and $14000 of the cost of a new EV.  This is roughly between 10% and 35% of the cost of a new EV.</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</si>
  <si>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would levy a fee of approximately $1350 CDN on a vehicle that consumes 12 liters per 100 km if the pivot point is 10 liters per 100 km.</t>
  </si>
  <si>
    <t>**Description:** This policy specifies a percentage improvement in fuel economy (distance traveled on the same quantity of fuel with the same cargo or passenger loading) due to fuel economy standards for new heavy-duty vehicles (trucks and buses) with diesel engines. // **Guidance for setting values:**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t>
  </si>
  <si>
    <t>**Description:** This policy specifies a percentage improvement in fuel economy (distance traveled on the same quantity of fuel with the same cargo or passenger loading) due to fuel economy standards for new aircraft. // **Guidance for setting values:** Canada currently does not have fuel economy standards for aircraft.  In the absense of standards, new passenger aircraft fuel economy is projected to improve 59% from 2017-2050 in the BAU case.</t>
  </si>
  <si>
    <t>**Description:** This policy specifies a percentage improvement in fuel economy (distance traveled on the same quantity of fuel with the same cargo or passenger loading) due to fuel economy standards for new trains. // **Guidance for setting values:** Canada currently does not have fuel economy standards for trains.  In the absense of standards, new freight train fuel economy is projected to improve roughly 34% from 2017-2050 in the BAU case.</t>
  </si>
  <si>
    <t>**Description:** This policy specifies a percentage improvement in fuel economy (distance traveled on the same quantity of fuel with the same cargo or passenger loading) due to fuel economy standards for new ships. // **Guidance for setting values:** Canada currently does not have fuel economy standards for ships.  In the absense of standards, new freight ship fuel economy is projected to improve roughly 41% from 2017-2050 in the BAU case.</t>
  </si>
  <si>
    <t>**Description:** This policy specifies a percentage improvement in fuel economy (distance traveled on the same quantity of fuel with the same cargo or passenger loading) due to fuel economy standards for new motorbikes with gasoline engines. // **Guidance for setting values:** Canada currently does not have fuel economy standards for motorbikes.  In the absense of standards, new motorbike fuel economy is not projected to change significantly from 2017-2050 in the BAU case.</t>
  </si>
  <si>
    <t>**Description:** This policy specifies the percentage reduction in carbon emissions from the transportation sector that must be achieved via fuel switching.  This value is in addition to BAU requirements. // **Guidance for setting values:** Canada's existing Renewable Fuel Requirement equates to an LCFS percentage of roughly 2%.  This is projected to be replaced with a Clean Fuels Standard, which will be considerably more stringent, but the specific numerical value of the forthcoming Clean Fuels Standard has not yet been set.</t>
  </si>
  <si>
    <t>**Description:** This policy replaces the specified fraction of newly sold non-electric components in urban, residential buildings with electricity-using building components. // **Guidance for setting values:** In the BAU case, the share of electricity among fuels used by urban, residential buildings will rise from 39% to 42% from 2017-2050 in the BAU case.  Setting this lever to 50% (of new sales in 2050) would likely result in the share of electricity used reaching 64% by 2050.</t>
  </si>
  <si>
    <t>**Description:** This policy replaces the specified fraction of newly sold non-electric components in rural, residential buildings with electricity-using building components. // **Guidance for setting values:** In the BAU case, the share of electricity among fuels used by rural, residential buildings will rise from 39% to 42% from 2017-2050 in the BAU case.  Setting this lever to 50% (of new sales in 2050) would likely result in the share of electricity used reaching 64% by 2050.</t>
  </si>
  <si>
    <t>**Description:** This policy replaces the specified fraction of newly sold non-electric components in commercial buildings with electricity-using building components. // **Guidance for setting values:** In the BAU case, the share of electricity among fuels used by commercial buildings will remain constant at 43% from 2017-2050 in the BAU case.    Setting this lever to 50% (of new sales in 2050) would likely result in the share of electricity used reaching 68% by 2050.</t>
  </si>
  <si>
    <t>**Description:** This policy tightens energy efficiency standards for heating systems in urban,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</si>
  <si>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cooling and ventilation systems in urban,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</si>
  <si>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urban,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</si>
  <si>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lighting in urban,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</si>
  <si>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appliances in urban,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</si>
  <si>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other energy-using components in urban,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</si>
  <si>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heating systems in rural,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</si>
  <si>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</si>
  <si>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rural,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</si>
  <si>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lighting in rural,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</si>
  <si>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appliances in rural,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</si>
  <si>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other energy-using components in rural,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</si>
  <si>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heating systems in commercial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</si>
  <si>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</si>
  <si>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</si>
  <si>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lighting in commercial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</si>
  <si>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appliances in commercial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</si>
  <si>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</si>
  <si>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requires at least the specified percentage of total retail electricity demand to be generated by residential and commercial buildings' distributed solar systems (typically rooftop PV). // **Guidance for setting values:** Although a number of Canadian provinces have renewable portfolio standards (RPS), none currently has a carve-out for rooftop solar.  The U.S. state of Colorado has established a 3% carve-out for 2020 (though it includes non-solar on-site sources).</t>
  </si>
  <si>
    <t>**Description:** This policy causes the government to reimburse building owners for a percentage of the cost of new distributed solar PV capacity that is installed on or around buildings. // **Guidance for setting values:** Many Canadian provinces and territories have subsidies for rooftop solar.  For example, British Columbia offers a sales tax exemption worth roughly 5% of the equipment cost.  Alberta's Residential and Commercial Solar Program offers $0.75/watt, which might equal roughly 17% of the cost of a typical solar system.</t>
  </si>
  <si>
    <t>Coal to Gas</t>
  </si>
  <si>
    <t>**Description:** This policy prevents new coal to gas capacity from being built or deployed.</t>
  </si>
  <si>
    <t>**Description:** This policy increases or decreases the amount of electricity exported from Canada to the United States.  It does not cause the construction or removal of transmission lines linking these countries. // **Guidance for setting values:** From 2017-2050, in the BAU case, electricity exports are projected to increase by 14%.</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</si>
  <si>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48 GW of demand response capacity in 2050 (on top of a BAU quantity of 6 GW).</t>
  </si>
  <si>
    <t>**Description:** This policy causes the specified quantity of otherwise non-retiring coal capacity to be retired each year. // **Guidance for setting values:** The BAU scenario projects roughly 5 GW of coal retirements through 2050, most of it by 2029.  4.3 GW remain in 2050.</t>
  </si>
  <si>
    <t>**Description:** This policy causes grid-scale electricity storage from chemical batteries to grow at the specified percentage, annually, above the amount predicted in the BAU Scenario. // **Guidance for setting values:** No estimate of the potential growth rate of grid-scale battery storage in Canada was identified.  In the U.S., a 10% growth rate would be required to obtain 80% of electricity from renewables in 2050, according to the National Renewable Energy Laboratory's Renewable Electricity Futures study.</t>
  </si>
  <si>
    <t>**Description:**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In the BAU case, Canada's transmission capacity is projected to grow roughly 6% from 2017 through 2050.</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</si>
  <si>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</si>
  <si>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</si>
  <si>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(These figures refer to onshore wind, but capacity factor improvement potential for offshore wind may be similar.)</t>
  </si>
  <si>
    <t>**Description:** This policy specifies the reduction in transmission and distribution losses that will be achieved by 2050. // **Guidance for setting values:** Canada has transmission and distribution losses of about 8%.  Germany, Japan, Finland, and the Netherlands have T&amp;D losses of around 4%.  Therefore, a 50% policy setting would cause Canada to match these countries' current level of T&amp;D losses by 2050.</t>
  </si>
  <si>
    <t>CAD$/MWh</t>
  </si>
  <si>
    <t>**Description:** This policy is a subsidy paid by the government to suppliers of electricity per unit of electricity generated from nuclear energy.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</si>
  <si>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is a subsidy paid by the government to suppliers of electricity per unit of electricity generated from onshore wind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</si>
  <si>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is a subsidy paid by the government to suppliers of electricity per unit of electricity generated from photovoltaic solar panels.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</si>
  <si>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is a subsidy paid by the government to suppliers of electricity per unit of electricity generated from solar heat to power systems.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</si>
  <si>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is a subsidy paid by the government to suppliers of electricity per unit of electricity generated from biomass.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</si>
  <si>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is a subsidy paid by the government to suppliers of electricity per unit of electricity generated from offshore wind.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</si>
  <si>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t>
  </si>
  <si>
    <t>**Description:** This policy reduces fuel consumption in the natural gas and petroleum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t>
  </si>
  <si>
    <t>**Description:** This policy reduces fuel consumption in the iron and steel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t>
  </si>
  <si>
    <t>**Description:** This policy reduces fuel consumption in the chemicals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t>
  </si>
  <si>
    <t>**Description:** This policy reduces fuel consumption in the mining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t>
  </si>
  <si>
    <t>**Description:** This policy reduces fuel consumption in the waste management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t>
  </si>
  <si>
    <t>**Description:** This policy reduces fuel consumption in the agriculture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t>
  </si>
  <si>
    <t>**Description:** This policy reduces fuel consumption in other industries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t>
  </si>
  <si>
    <t>**Description:** This policy reduces methane emissions from the industry sector by increasing the burning of methane that is currently being released into the atmosphere due to industrial processes. // **Guidance for setting values:** If this policy is fully implemented, process emissions in 2050 are reduced by 54% from the mining industry and 3% from the waste management industry.</t>
  </si>
  <si>
    <t>**Description:**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410 thousand hectares per year in 2050.  If this rate were maintaned from 2018-2050, roughly 12% of the land area of Canada's prairies would be afforested/reforested by 2050.</t>
  </si>
  <si>
    <t>**Description:** This policy prevents the release of CO2 that accompanies deforestation. // **Guidance for setting values:** If this policy is fully implemented, the deforestation rate reaches zero acres per year in 2050 (down from roughly 74,000 acres per year in the BAU case).</t>
  </si>
  <si>
    <t>**Description:** This policy increases CO2 sequestration by forests through improved forest management practices.  // **Guidance for setting values:** If this policy is fully implemented, all of the 66 million hectares of forest not currently under best management practices will instead be managed with best practices by 2050.</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</si>
  <si>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30%.  Therefore, a policy setting of 50% would increase the CHP fraction to 65% in 2050.</t>
  </si>
  <si>
    <t>CAD$/metric ton CO2e</t>
  </si>
  <si>
    <t>**Description:** This policy reduces the subsidies paid for the production of coal in the BAU case. // **Guidance for setting values:** A value of 100% eliminates subsidies in 2050, increasing the price of coal by 8% in 2050.</t>
  </si>
  <si>
    <t>**Description:** This policy reduces the subsidies paid for the production of natural gas in the BAU case. // **Guidance for setting values:** A value of 100% eliminates subsidies in 2050, increasing the price of natural gas by 3% - 8% (varying by sector) in 2050.</t>
  </si>
  <si>
    <t>**Description:** This policy reduces the subsidies paid for the production of petroleum gasoline in the BAU case. // **Guidance for setting values:** A value of 100% eliminates subsidies in 2050, increasing the price of petroleum gasoline by 1% in 2050.</t>
  </si>
  <si>
    <t>**Description:** This policy reduces the subsidies paid for the production of petroleum diesel in the BAU case. // **Guidance for setting values:** A value of 100% eliminates subsidies in 2050, increasing the price of petroleum diesel by 2% in 2050.</t>
  </si>
  <si>
    <t>**Description:** This policy reduces the subsidies paid for the production of jet fuel in the BAU case. // **Guidance for setting values:** A value of 100% eliminates subsidies in 2050, increasing the price of jet fuel by 2% in 2050.</t>
  </si>
  <si>
    <t>**Description:** This policy increases the tax rate for electricity.  It is expressed as a percentage of the BAU Scenario price, which includes sales and excise taxes. // **Guidance for setting values:** In Canada, the national average tax rate on energy ranges from 13% to 30%, varying by fuel.</t>
  </si>
  <si>
    <t>**Description:** This policy increases the tax rate for coal.  It is expressed as a percentage of the BAU Scenario price, which includes sales and excise taxes. // **Guidance for setting values:** In Canada, the national average tax rate on energy ranges from 13% to 30%, varying by fuel.</t>
  </si>
  <si>
    <t>**Description:** This policy increases the tax rate for natural gas.  It is expressed as a percentage of the BAU Scenario price, which includes sales and excise taxes. // **Guidance for setting values:** In Canada, the national average tax rate on energy ranges from 13% to 30%, varying by fuel.</t>
  </si>
  <si>
    <t>**Description:** This policy increases the tax rate for petroleum gasoline.  It is expressed as a percentage of the BAU Scenario price, which includes sales and excise taxes. // **Guidance for setting values:** In Canada, the national average tax rate on energy ranges from 13% to 30%, varying by fuel.</t>
  </si>
  <si>
    <t>**Description:** This policy increases the tax rate for petroleum diesel.  It is expressed as a percentage of the BAU Scenario price, which includes sales and excise taxes. // **Guidance for setting values:** In Canada, the national average tax rate on energy ranges from 13% to 30%, varying by fuel.</t>
  </si>
  <si>
    <t>Electricity: Coal to Gas</t>
  </si>
  <si>
    <t>**Description:** This policy causes the capital cost of coal to gas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</si>
  <si>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to gas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</si>
  <si>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PCF</t>
  </si>
  <si>
    <t>Scenario_PCF.cin</t>
  </si>
  <si>
    <t>PCF Extended to Mid-Century</t>
  </si>
  <si>
    <t>Scenario_PCF_Extended.cin</t>
  </si>
  <si>
    <t>2030 Target from Paris Climate Accord 2015</t>
  </si>
  <si>
    <t>2050 Mid-Century Strategy for Deep Decarbonization 2016</t>
  </si>
  <si>
    <t>This is the baseline Canadian emissions inventory number we use.</t>
  </si>
  <si>
    <t>30% below the adjusted 2005 emissions level</t>
  </si>
  <si>
    <t>80% below the adjusted 2005 emissions level</t>
  </si>
  <si>
    <t>90% below the adjusted 2005 emissions level</t>
  </si>
  <si>
    <t>Canada's Targets must be adjusted to account for methodological differences between Canada's emissions inventories and the Energy Policy Simulator.</t>
  </si>
  <si>
    <t>billion 2015 CAD / year</t>
  </si>
  <si>
    <t>Motorbikes, Freight Ships, Passenger Ships, Freight Rail, Passenger Rail, Freight Aircraft, Passenger Aircraft, Freight Trucks, Buses, Light Commercial Trucks, Cars and SUVs</t>
  </si>
  <si>
    <t>2015 CAD / megawatt-hour (MWh)</t>
  </si>
  <si>
    <t>trillion passenger-km / year</t>
  </si>
  <si>
    <t>trillion freight ton-km / year</t>
  </si>
  <si>
    <t>PJ / year</t>
  </si>
  <si>
    <t>millions of metric tons / year</t>
  </si>
  <si>
    <t>trillion cubic meters / year</t>
  </si>
  <si>
    <t>2015 CAD / metric ton</t>
  </si>
  <si>
    <t>2015 CAD / thousand cubic meters</t>
  </si>
  <si>
    <t>2015 CAD / liter</t>
  </si>
  <si>
    <t>2015 CAD / kilowatt-hour (kWh)</t>
  </si>
  <si>
    <t>cost of eqpt. to capture &amp; store 1 MT CO2e/yr (2015 CAD)</t>
  </si>
  <si>
    <t>2015 CAD / megawatt (MW)</t>
  </si>
  <si>
    <t>Energy Related CO2 Emissions from Petroleum Fuels; Energy Related CO2 Emissions by Fuel[natural gas]; Energy Related CO2 Emissions by Fuel[hard coal]</t>
  </si>
  <si>
    <t>Petroleum, Natural Gas, Hard Coal</t>
  </si>
  <si>
    <t>000000, c01b00, 969696</t>
  </si>
  <si>
    <t>Output Total Primary Energy Use by Type[geothermal]; Output Liquid Biofuels Primary Energy Use; Output Total Primary Energy Use by Type[biomass]; Output Total Primary Energy Use by Type[solar]; Output Total Primary Energy Use by Type[wind]; Output Total Primary Energy Use by Type[hydro]; Output Total Primary Energy Use by Type[nuclear]; Output Petroleum Fuels Primary Energy Use; Output Total Primary Energy Use by Type[natural gas]; Output Total Primary Energy Use by Type[hard coal]</t>
  </si>
  <si>
    <t>Geothermal, Liquid Biofuels, Biomass, Solar, Wind, Hydro, Nuclear, Petroleum, Natural Gas, Hard Coal</t>
  </si>
  <si>
    <t>620e7a, bfb088, 00b050, ffff00, c2dffd, 004185, 04ffaf, 000000, c01b00, 969696</t>
  </si>
  <si>
    <t>Output Vehicles in Thousands[HDVs,passenger,diesel vehicle]; Output Vehicles in Thousands[HDVs,passenger,gasoline vehicle]; Output Vehicles in Thousands[HDVs,passenger,natural gas vehicle]; Output Vehicles in Thousands[HDVs,passenger,battery electric vehicle]</t>
  </si>
  <si>
    <t>Diesel Engine Vehicle, Gasoline Engine Vehicle, Natural Gas Vehicle, Battery Electric Vehicle</t>
  </si>
  <si>
    <t>000000, 969696, c01b00, 004185</t>
  </si>
  <si>
    <t>geothermal es</t>
  </si>
  <si>
    <t>**Description:** This policy is a subsidy paid by the government to suppliers of electricity per unit of electricity generated from geothermal.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</si>
  <si>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Unadjusted 2030 Target from Paris Climate Accord 2015</t>
  </si>
  <si>
    <t>Unadjusted Mid-Century Strategy for Deep Decarbonization 2016</t>
  </si>
  <si>
    <t xml:space="preserve">Here is a summary of the calculation: </t>
  </si>
  <si>
    <t>This was done by backcasting the Energy Policy Simulator baseline emissions to 2005 and recalculating the targets for 2030 and 2050</t>
  </si>
  <si>
    <t>Original Mid-Century Target, high end</t>
  </si>
  <si>
    <t>Original Mid-Century Target, low end</t>
  </si>
  <si>
    <t>Original Canada 2005 Emissions (2017 CRF) - excludes LULUCF</t>
  </si>
  <si>
    <t>Adjusted Canada 2005 Emissions (backcasted based on 2017 CRF) - excludes LULUCF</t>
  </si>
  <si>
    <t>Adjusted 2030 NDC Target</t>
  </si>
  <si>
    <t>Original 2030 NDC Target</t>
  </si>
  <si>
    <t>Adjusted Mid-Century Target, high end</t>
  </si>
  <si>
    <t xml:space="preserve">Adjusted Mid-Century Targer, low end </t>
  </si>
  <si>
    <t>30% below the original 2005 emissions level</t>
  </si>
  <si>
    <t>80% below the original 2005 emissions level</t>
  </si>
  <si>
    <t>90% below the original 2005 emissions level</t>
  </si>
  <si>
    <t>Original Canada 2015 Emissions (2017 CRF) - excludes LULUCF</t>
  </si>
  <si>
    <t>Adjusted Canada 2017 Emissions (EPS BAU) - excludes LULUCF</t>
  </si>
  <si>
    <t>This is the adjusted baseline Canadian emissions inventory number we use.</t>
  </si>
  <si>
    <t>Original</t>
  </si>
  <si>
    <t>Adjusted</t>
  </si>
  <si>
    <t>2015 CAD /metric ton CO2e abated, Annual average abatement potential (MtCO2e)</t>
  </si>
  <si>
    <t>2015 CAD / metric ton CO2e abated, Annual average abatement potential (MtCO2e)</t>
  </si>
  <si>
    <t>Conventional Pollutant Standards</t>
  </si>
  <si>
    <t>Percentage Reduction of Separately Regulated Pollutants</t>
  </si>
  <si>
    <t>Conventional Pollutant Standard</t>
  </si>
  <si>
    <t>trans reduce regulated pollutants</t>
  </si>
  <si>
    <t>% reduction in emissions</t>
  </si>
  <si>
    <t>**Description:** This policy represents strengthening the standards for regulated pollutants other than greenhouse gases (such as NOx or particulate matter) for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</si>
  <si>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transportation-sector-main.html#conv-pol-stds</t>
  </si>
  <si>
    <t>conventional-pollutant-standards.html</t>
  </si>
  <si>
    <t>**Description:** This policy represents strengthening the standards for regulated pollutants other than greenhouse gases (such as NOx or particulate matter) for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</si>
  <si>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aircraft.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</si>
  <si>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</si>
  <si>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</si>
  <si>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</si>
  <si>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reduces greenhouse gas emissions from the industry sector by switching the fuel used by facilities from natural gas to electricity. // **Guidance for setting values:** Over 90% of the natural gas used by industry is used to generate heat (to fuel boilers, generate process heat, and HVAC heat).  It is relatively uncommon to replace natural gas with electricity for these end uses today, but it may become necessary to electrify heat production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as natural gas, so they would be wasted if the refinery electrified all of its operations.</t>
  </si>
  <si>
    <t>Output District Heating Sector CO2e Emissions; Output Buildings Sector CO2e Emissions; Output Transportation Sector CO2e Emissions; Output Electricity Sector CO2e Emissions; Output Industry Sector Excluding Ag and Waste CO2e Emissions; Output LULUCF Anthropogenic CO2e Emissions; Output Agriculture CO2e Emissions; Output Waste Management CO2e Emissions</t>
  </si>
  <si>
    <t>District Heat, Buildings, Transportation, Electricity, Industry, Land Use, Agriculture, Waste Management</t>
  </si>
  <si>
    <t>620e7a, 087bf1, c01b00, ffff00, 969696, 00b050, 04ffaf, f593e0</t>
  </si>
  <si>
    <t>Output Energy Related CO2 Emissions from Agriculture; Output Energy Related CO2 Emissions by Sector[district heating sector]; Output Energy Related CO2 Emissions from Buildings Sector; Output Energy Related CO2 Emissions by Sector[transportation sector]; Output Energy Related CO2 Emissions by Sector[electricity sector]; Output Energy Related CO2 Emissions by Sector[industry sector]</t>
  </si>
  <si>
    <t>Agriculture, District Heat, Buildings, Transportation, Electricity, Industry</t>
  </si>
  <si>
    <t>04ffaf, 620e7a, 087bf1, c01b00, ffff00, 969696</t>
  </si>
  <si>
    <t>Output Energy Related CO2 Emissions with Reallocated Energy Carrier Emissions by Waste Management; Output Energy Related CO2 Emissions with Reallocated Energy Carrier Emissions by Agriculture; 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</si>
  <si>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Waste Management, Agriculture, Buildings, Transportation, Industry</t>
  </si>
  <si>
    <t xml:space="preserve"> f593e0, 04ffaf, 087bf1, c01b00, 969696</t>
  </si>
  <si>
    <t xml:space="preserve"> This is the EPS-derived baseline Canadian emissions number we use.</t>
  </si>
  <si>
    <t>**Description:** This policy applies a tax on fuels used in the Transportation Sector based on their greenhouse gas emissions.  It also increases the base cost of vehicles according to their embedded carbon content. // **Guidance for setting values:** The Canadian government's revised 2016 Social Cost of Carbon estimates for the year 2050 range from CAD$75 in the central estimate to CAD$320 per ton in the 95th percentile estimate (in inflation-adjusted 2012 Canadian dollars).</t>
  </si>
  <si>
    <t>**Description:** This policy applies a tax on fuels used in the Electricity Sector based on their greenhouse gas emissions.  It also increases the base cost of new power plants according to their embedded carbon content. // **Guidance for setting values:** The Canadian government's revised 2016 Social Cost of Carbon estimates for the year 2050 range from CAD$75 in the central estimate to CAD$320 per ton in the 95th percentile estimate (in inflation-adjusted 2012 Canadian dollars).</t>
  </si>
  <si>
    <t>**Description:** This policy applies a tax on fuels used in residential buildings based on their greenhouse gas emissions.  It also increases the base cost of building components according to their embedded carbon content. // **Guidance for setting values:** The Canadian government's revised 2016 Social Cost of Carbon estimates for the year 2050 range from CAD$75 in the central estimate to CAD$320 per ton in the 95th percentile estimate (in inflation-adjusted 2012 Canadian dollars).</t>
  </si>
  <si>
    <t>**Description:** This policy applies a tax on fuels used in commercial buildings based on their greenhouse gas emissions.  It also increases the base cost of building components according to their embedded carbon content. // **Guidance for setting values:** The Canadian government's revised 2016 Social Cost of Carbon estimates for the year 2050 range from CAD$75 in the central estimate to CAD$320 per ton in the 95th percentile estimate (in inflation-adjusted 2012 Canadian dollars).</t>
  </si>
  <si>
    <t>**Description:** This policy applies a tax on fuels used in the Industry Sector based on their greenhouse gas emissions.  It also affects Industrial production levels based on changes in the base cost of capital equipment according to its embedded carbon content. // **Guidance for setting values:** The Canadian government's revised 2016 Social Cost of Carbon estimates for the year 2050 range from CAD$75 in the central estimate to CAD$320 per ton in the 95th percentile estimate (in inflation-adjusted 2012 Canadian dollars).</t>
  </si>
  <si>
    <t>**Description:** Each year, the specified percentage of existing appliances in commercial buildings will be retired and replaced with new appliances.  This is in addtion to the retirement and replacement of appliances that have lived out their lifetimes.  The appliances replaced by this policy are assumed to have an efficiency equal to that of the average deployed appliance and 33% of their useful lives remaining. // **Guidance for setting values:** Appliances have a normal lifespan of 14 years, so without this retrofitting policy, 7.1% of these systems retire annually.  Setting this policy to 1% will decrease the average lifespan of appliances to 12 years.</t>
  </si>
  <si>
    <t>**Description:** Each year, the specified percentage of existing cooling and ventilation systems in commercial buildings will be retired and replaced with new systems.  This is in addtion to the retirement and replacement of cooling and ventilation systems that have lived out their lifetimes.  The systems replaced by this policy are assumed to have an efficiency equal to that of the average deployed system and 33% of their useful lives remaining. // **Guidance for setting values:** Cooling and ventilation systems have a normal lifespan of 16 years, so without this retrofitting policy, 6.3% of these systems retire annually.  Setting this policy to 1% will decrease the average lifespan of cooling and ventilation systems to 14 years.</t>
  </si>
  <si>
    <t>Limit Oilsands Emissions</t>
  </si>
  <si>
    <t>Oilsands Emissions Limit</t>
  </si>
  <si>
    <t>**Description:** This policy estimates the effect of a 100 Mt limit on oilsands emissions. // **Guidance for setting values:** Oilsands energy use is frozen at 2024 level after 2025, when the 100 Mt oilsands limit is expected to be reached according to Pembina analysis. Note that the AB-EPS does not model oil production, which is simply an assumption input into the model. As a result, when this policy lever is activated, the model does not make assumptions concerning the volume of oilsands production under the limit. The implementation schedule was specifically designed to limit the oilsands sector’s energy use so that its emissions are capped at 100 Mt and should not be modified.</t>
  </si>
  <si>
    <t>oilsands-emissions-limit.html</t>
  </si>
  <si>
    <t>Calculated from model data; see the relevant variable(s) in the InputData folder for source information. Methodology and assumptions are available in the indst/PPRiFUfIIaIoE variable.</t>
  </si>
  <si>
    <t>**Description:** This policy represents a modest rebate paid to customers who purchase energy-efficient heating equipment.</t>
  </si>
  <si>
    <t>**Description:** This policy represents a modest rebate paid to customers who purchase energy-efficient cooling and ventilation equipment.</t>
  </si>
  <si>
    <r>
      <t>In its Nationally Determined Contribution (NDC) to the U.N. Framework Convention on Climate Change, Canada committed to reduce greenhouse gas emissions 30 percent below 2005 levels by 2030.</t>
    </r>
    <r>
      <rPr>
        <b/>
        <sz val="11"/>
        <color rgb="FF000000"/>
        <rFont val="Calibri"/>
        <family val="2"/>
        <scheme val="minor"/>
      </rPr>
      <t xml:space="preserve"> This is the unadjusted government determined target.</t>
    </r>
    <r>
      <rPr>
        <sz val="11"/>
        <color rgb="FF000000"/>
        <rFont val="Calibri"/>
        <family val="2"/>
        <scheme val="minor"/>
      </rPr>
      <t xml:space="preserve"> For an understanding of the methodological differences, visit our online guide. </t>
    </r>
  </si>
  <si>
    <r>
      <t xml:space="preserve">In its Long Term Low Greenhouse Gas Strategy submitted to the U.N. Framework Convention on Climate Change in November 2016, Canada outlined four deep decarbonization scenarios, which achieved greenhouse gas reductions of at least 80 percent from 2005 levels by 2050. </t>
    </r>
    <r>
      <rPr>
        <b/>
        <sz val="11"/>
        <color rgb="FF000000"/>
        <rFont val="Calibri"/>
        <family val="2"/>
        <scheme val="minor"/>
      </rPr>
      <t xml:space="preserve">This is the unadjusted government target. </t>
    </r>
    <r>
      <rPr>
        <sz val="11"/>
        <color rgb="FF000000"/>
        <rFont val="Calibri"/>
        <family val="2"/>
        <scheme val="minor"/>
      </rPr>
      <t xml:space="preserve">For an understanding of the methodological differences, visit our online guide. </t>
    </r>
  </si>
  <si>
    <t>Unadjusted targets for reference</t>
  </si>
  <si>
    <t>Output Cost per Unit New Elec Output[geothermal es]; Output Cost per Unit New Elec Output[biomass es]; Output Cost per Unit New Elec Output[solar thermal es]; Output Cost per Unit New Elec Output[solar PV es]; Output Cost per Unit New Elec Output[onshore wind es]; Output Cost per Unit New Elec Output[offshore wind es]; Output Cost per Unit New Elec Output[hydro es]; Output Cost per Unit New Elec Output[nuclear es]; Output Cost per Unit New Elec Output[petroleum es]; Output Cost per Unit New Elec Output[natural gas peaker es]; Output Cost per Unit New Elec Output[natural gas nonpeaker es]; Output Cost per Unit New Elec Output[lignite es]; Output Cost per Unit New Elec Output[hard coal es]</t>
  </si>
  <si>
    <t>Geothermal, Biomass, Solar Thermal, Utility Solar PV, Onshore Wind, Offshore Wind, Hydro, Nuclear, Petroleum, Natural Gas Peaker, Natural Gas Nonpeaker, Coal to Gas, Hard Coal</t>
  </si>
  <si>
    <t>620e7a, 00b050, ff6400, ffff00, c2dffd, 087bf1, 004185, 04ffaf, 000000, f593e0, c01b00, 004d10, 969696</t>
  </si>
  <si>
    <t>Clean Energy Standard</t>
  </si>
  <si>
    <t xml:space="preserve">**Description:** This policy specifies the fraction of potential electricity generation that must come from qualifying clean energy sources (hydro, wind, solar, and biomass) in 2050. // **Guidance for setting values:** In the BAU case, electricity from qualifying sources accounts for 66% of the generation in 2017. </t>
  </si>
  <si>
    <t>**Description:** This policy increases or decreases the amount of electricity imported to Canada from the United States.  It does not cause the construction or removal of transmission lines linking these countries. // **Guidance for setting values:** From 2017-2050, in the BAU case, electricity imports are projected to increase by 14%.</t>
  </si>
  <si>
    <t>Announced Renewable Development and Coal-to-Gas Conversions</t>
  </si>
  <si>
    <t>**Description:** This policy forces the development of renewable energy and the conversion of coal units to natural gas according to the plans known as of May 2019. It is intended to be used as part of a scenario involving accelerated coal retirements during the 2022-2029 period. It should be noted that this policy lever does not decommission coal power, and this needs to be done separately. (Details of projects included available in the elec/PMCCS variable.)</t>
  </si>
  <si>
    <t>Electrify Hard Coal Processes</t>
  </si>
  <si>
    <t>Electrify NG Processes</t>
  </si>
  <si>
    <t>Industrial Electrification</t>
  </si>
  <si>
    <t>**Description:** This policy reduces greenhouse gas emissions from the industry sector by switching the fuel used by facilities from hard coal to electricity. // **Guidance for setting values:** Over 90% of the coal used by industry is used to generate heat (to fuel boilers, generate process heat, and HVAC heat).  It is relatively uncommon to replace coal with electricity for these end uses today, but it may become necessary to electrify heat production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</si>
  <si>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NPV through 2050 (no revenue use assumption)</t>
  </si>
  <si>
    <t>NPV through 2030 (no revenue use assumption)</t>
  </si>
  <si>
    <t>Output Total Change in Fuel and OM Expenditures; Output Total Change in Capital Expenditures; Output Carbon Tax Rebate on Fuel Related Emissions; Output Total Change in Capital Fuel and OM Expenditures with Revenue Neutral Carbon Tax</t>
  </si>
  <si>
    <t>Fuel + O&amp;M, Capital Equipment, Carbon Tax Rebate, Total</t>
  </si>
  <si>
    <t>c01b00, 087bf1, 00b050, 000000</t>
  </si>
  <si>
    <t>Output Total Change in Fuel and OM Expenditures; Output Total Change in Capital Expenditures; Output Total Change in Other Expenditures; Output Total Carbon Tax Rebate; Output Total Change in Outlays with Revenue Neutral Carbon Tax</t>
  </si>
  <si>
    <t>Fuel + O&amp;M, Capital Equipment, Subsidies &amp; Other, Carbon Tax Rebate, Total</t>
  </si>
  <si>
    <t>c01b00, 087bf1, f1bb18, 00b050, 000000</t>
  </si>
  <si>
    <t>Change in CapEx + OpEx (no revenue use assumption)</t>
  </si>
  <si>
    <t>Output Total Change in Fuel and OM Expenditures; Output Total Change in Capital Expenditures; Output Total Change in Capital Fuel and OM Expenditures</t>
  </si>
  <si>
    <t>Fuel + O&amp;M, Capital Equipment, Total</t>
  </si>
  <si>
    <t>c01b00, 087bf1, 000000</t>
  </si>
  <si>
    <t>Change in Total Outlays (no revenue use assumption)</t>
  </si>
  <si>
    <t>Output Total Change in Fuel and OM Expenditures; Output Total Change in Capital Expenditures; Output Total Change in Other Expenditures; Output Total Change in Outlays</t>
  </si>
  <si>
    <t>Fuel + O&amp;M, Capital Equipment, Subsidies &amp; Other, Total</t>
  </si>
  <si>
    <t>c01b00, 087bf1, f1bb18, 000000</t>
  </si>
  <si>
    <t>thousand vehicles</t>
  </si>
  <si>
    <t>Motorbikes, Freight Ships, Recreational Boats, Freight Rail, Passenger Rail, Freight Aircraft, Passenger Aircraft, Freight Trucks, Buses, Light Commercial Trucks, Cars and SUVs</t>
  </si>
  <si>
    <t>Fuel Use by Vehicle Type</t>
  </si>
  <si>
    <t>Output Transportation Sector Fuel Used by Vehicle Type[motorbikes,passenger]; Output Transportation Sector Fuel Used by Vehicle Type[ships,freight]; Output Transportation Sector Fuel Used by Vehicle Type[ships,passenger]; Output Transportation Sector Fuel Used by Vehicle Type[rail,freight]; Output Transportation Sector Fuel Used by Vehicle Type[rail,passenger]; Output Transportation Sector Fuel Used by Vehicle Type[aircraft,freight]; Output Transportation Sector Fuel Used by Vehicle Type[aircraft,passenger]; Output Transportation Sector Fuel Used by Vehicle Type[HDVs,freight]; Output Transportation Sector Fuel Used by Vehicle Type[HDVs,passenger]; Output Transportation Sector Fuel Used by Vehicle Type[LDVs,freight]; Output Transportation Sector Fuel Used by Vehicle Type[LDVs,passenger]</t>
  </si>
  <si>
    <t>Industry: Emissions</t>
  </si>
  <si>
    <t>Total by Industry</t>
  </si>
  <si>
    <t>Output Industry Sector CO2e Emissions by Industry[cement and other carbonates]; Output Industry Sector CO2e Emissions by Industry[mining]; Output Industry Sector CO2e Emissions by Industry[chemicals]; Output Industry Sector CO2e Emissions by Industry[iron and steel]; Output Industry Sector CO2e Emissions by Industry[natural gas and petroleum systems]; Output Industry Sector CO2e Emissions by Industry[other industries]</t>
  </si>
  <si>
    <t>Cement and Other Carbonates, Mining, Chemicals, Iron and Steel, Natural Gas and Petroleum Systems, Other Industries</t>
  </si>
  <si>
    <t>620e7a, bfb088, c2dffd, 000000, c01b00, 969696</t>
  </si>
  <si>
    <t>Total by Pollutant</t>
  </si>
  <si>
    <t>Output Industry Sector CO2e Emissions by Pollutant[F gases]; Output Industry Sector CO2e Emissions by Pollutant[CH4]; Output Industry Sector CO2e Emissions by Pollutant[N2O]; Output Industry Sector CO2e Emissions by Pollutant[CO2]</t>
  </si>
  <si>
    <t>Process Emissions by Industry</t>
  </si>
  <si>
    <t>Output Process Emissions in CO2e by Industry[cement and other carbonates]; Output Process Emissions in CO2e by Industry[mining]; Output Process Emissions in CO2e by Industry[chemicals]; Output Process Emissions in CO2e by Industry[iron and steel]; Output Process Emissions in CO2e by Industry[natural gas and petroleum systems]; Output Process Emissions in CO2e by Industry[other industries]</t>
  </si>
  <si>
    <t>Process Emissions by Pollutant</t>
  </si>
  <si>
    <t>Output Vehicles in Thousands[LDVs,freight,plugin hybrid vehicle]; Output Vehicles in Thousands[LDVs,freight,diesel vehicle]; Output Vehicles in Thousands[LDVs,freight,gasoline vehicle]; Output Vehicles in Thousands[LDVs,freight,natural gas vehicle]; Output Vehicles in Thousands[LDVs,freight,battery electric vehicle]</t>
  </si>
  <si>
    <t>Output Vehicles in Thousands[HDVs,freight,plugin hybrid vehicle]; Output Vehicles in Thousands[HDVs,freight,diesel vehicle]; Output Vehicles in Thousands[HDVs,freight,gasoline vehicle]; Output Vehicles in Thousands[HDVs,freight,natural gas vehicle]; Output Vehicles in Thousands[HDVs,freight,battery electric vehicle]</t>
  </si>
  <si>
    <t>Output Vehicles in Thousands[motorbikes,passenger,gasoline vehicle]; Output Vehicles in Thousands[motorbikes,passenger,battery electric vehicle]</t>
  </si>
  <si>
    <t>**Description:** This policy specifies a percentage improvement in fuel economy (distance traveled on the same quantity of fuel with the same cargo or passenger loading) due to fuel economy standards for new light-duty vehicles (primarily cars and SUVs) with gasoline engines. // **Guidance for setting values:** Canadian fuel economy standards are scheduled to improve to approximately 4.8 liters per 100 km in 2025 and 3.8 liters per 100 km in 2050.</t>
  </si>
  <si>
    <t>**Description:** This policy reduces methane emissions from the industry sector by increasing the capture of methane that is currently being released into the atmosphere (for example, from leaks in pipes or decomposition of trash in landfills). // **Guidance for setting values:** If this policy is fully implemented, process emissions in 2050 are reduced by 81% from the natural gas and petroleum industry, 8% from the mining industry, and 86% from the waste management industry.</t>
  </si>
  <si>
    <t>**Description:** This policy reduces emissions of high-GWP, fluorinated gases (F-gases) from the industry sector by improving production processes and by substituing less-harmful chemicals. // **Guidance for setting values:** If this policy is fully implemented, process emissions in 2050 are reduced by 58% from the chemicals industry and 55% from the "other industries" category.</t>
  </si>
  <si>
    <t>**Description:** This policy reduces emissions of greenhouse gases from the industry sector by improving worker training and equipment maintenance. // **Guidance for setting values:** If this policy is fully implemented, process emissions in 2050 are reduced by 8% from the natural gas and petroleum industry and 2% from the "other industries" category.</t>
  </si>
  <si>
    <t>**Description:**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If this policy is fully implemented, agricultural process emissions in 2050 are reduced by 3%.</t>
  </si>
  <si>
    <t>**Description:**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17%.</t>
  </si>
  <si>
    <t>**Description:** This policy causes a percentage of the district heat that would be generated by burning coal to instead be generated by burning natural gas. // **Guidance for setting values:** In the BAU Scenario, the fraction of heat derived from coal is constant at 0% and from natural gas is constant at 93%.</t>
  </si>
  <si>
    <t>**Description:** This policy specifies the fraction of the potential annual amount of carbon capture and sequestration (CCS) that is achieved in 2050, above the amount predicted in the business-as-usual scenario. // **Guidance for setting values:** If this policy is fully implemented, Canada will sequester an additional 100 million tons of CO2 in 2050 (on top of a BAU Scenario quantity of 2 million tons).</t>
  </si>
  <si>
    <t>**Description:** This policy causes the specified quantity of otherwise non-retiring nuclear capacity to be retired each year. // **Guidance for setting values:** The BAU scenario projects roughly 3 GW of nuclear retirements by 2022, then capacity stabilizes at 9GW and remains constant to 2050.</t>
  </si>
  <si>
    <t>Output Change in Cash Flow for Specific Industries[biomass and biofuel suppliers]; Output Change in Cash Flow for Specific Industries[petroleum and natural gas suppliers]; Output Change in Cash Flow for Specific Industries[coal and mineral suppliers]; Output Change in Cash Flow for Specific Industries[electricity suppliers]; Output Change in Cash Flow for Specific Industries[capital equipment suppliers]; Output Change in Consumer Cash Flow; Output Change in Industry Cash Flow; Output Change in Government Cash Flow</t>
  </si>
  <si>
    <t>Scenario_Youth_Policy_Design.cin</t>
  </si>
  <si>
    <t>Output Electricity Generation by Type[geothermal es]; Output Electricity Generation by Type[biomass es]; Output Electricity Generation by Type[solar thermal es]; Output Distributed Solar PV Output; Output Electricity Generation by Type[solar PV es]; Output Electricity Generation by Type[onshore wind es]; Output Electricity Generation by Type[offshore wind es]; Output Electricity Generation by Type[hydro es]; Output Electricity Generation by Type[nuclear es]; Output Non Solar Distributed Output; Output Electricity Generation by Type[petroleum es]; Output Electricity Generation by Type[natural gas peaker es]; Output Electricity Generation by Type[natural gas nonpeaker es]; Output Electricity Generation by Type[lignite es]; Output Electricity Generation by Type[hard coal es]; Output Net Imports of Electricity</t>
  </si>
  <si>
    <t>Geothermal, Biomass, Solar Thermal, Distributed Solar PV, Utility Solar PV, Onshore Wind, Offshore Wind, Hydro, Nuclear, Distributed Non-Solar, Petroleum, Natural Gas Peaker, Natural Gas Nonpeaker, Coal to Gas, Hard Coal, Imported Electricity</t>
  </si>
  <si>
    <t>620e7a, 00b050, ff6400, f1bb18, ffff00, c2dffd, 087bf1, 004185, 04ffaf, bfb088, 000000, f593e0, c01b00, 004d10, 969696, af64ff</t>
  </si>
  <si>
    <t>Output Change in Electricity Generation by Type[geothermal es]; 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Type[offshore wind es]; Output Change in Electricity Generation by Type[hydro es]; Output Change in Electricity Generation by Type[nuclear es]; Output Change in Electricity Generation by Type[petroleum es]; Output Change in Electricity Generation by Type[natural gas peaker es]; Output Change in Electricity Generation by Type[natural gas nonpeaker es]; Output Change in Electricity Generation by Type[lignite es]; Output Change in Electricity Generation by Type[hard coal es]; Output Change in Net Imports of Electricity</t>
  </si>
  <si>
    <t>Geothermal, Biomass, Solar Thermal, Distributed Solar PV, Utility Solar PV, Onshore Wind, Offshore Wind, Hydro, Nuclear, Petroleum, Natural Gas Peaker, Natural Gas Nonpeaker, Coal to Gas, Hard Coal, Imported Electricity</t>
  </si>
  <si>
    <t>620e7a, 00b050, ff6400, f1bb18, ffff00, c2dffd, 087bf1, 004185, 04ffaf, 000000, f593e0, c01b00, 004d10, 969696, af64ff</t>
  </si>
  <si>
    <t>Output Electricity Generation Capacity[geothermal es]; 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Capacity[offshore wind es]; Output Electricity Generation Capacity[hydro es]; Output Electricity Generation Capacity[nuclear es]; Output Non Solar Distributed Capacity; Output Electricity Generation Capacity[petroleum es]; Output Electricity Generation Capacity[natural gas peaker es]; Output Electricity Generation Capacity[natural gas nonpeaker es]; Output Electricity Generation Capacity[lignite es]; Output Electricity Generation Capacity[hard coal es]</t>
  </si>
  <si>
    <t>Geothermal, Biomass, Solar Thermal, Distributed Solar PV, Utility Solar PV, Onshore Wind, Offshore Wind, Hydro, Nuclear, Distributed Non-Solar, Petroleum, Natural Gas Peaker, Natural Gas Nonpeaker, Coal to Gas, Hard Coal</t>
  </si>
  <si>
    <t>620e7a, 00b050, ff6400, f1bb18, ffff00, c2dffd, 087bf1, 004185, 04ffaf, bfb088, 000000, f593e0, c01b00, 004d10, 969696</t>
  </si>
  <si>
    <t>Output Change in Electricity Generation Capacity[geothermal es]; 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Capacity[offshore wind es]; Output Change in Electricity Generation Capacity[hydro es]; Output Change in Electricity Generation Capacity[nuclear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Capacity[hard coal es]</t>
  </si>
  <si>
    <t>Geothermal, Biomass, Solar Thermal, Distributed Solar PV, Utility Solar PV, Onshore Wind, Offshore Wind, Hydro, Nuclear, Petroleum, Natural Gas Peaker, Natural Gas Nonpeaker, Coal to Gas, Hard Coal</t>
  </si>
  <si>
    <t>620e7a, 00b050, ff6400, f1bb18, ffff00, c2dffd, 087bf1, 004185, 04ffaf, 000000, f593e0, c01b00, 004d10, 969696</t>
  </si>
  <si>
    <r>
      <t xml:space="preserve">In its Nationally Determined Contribution (NDC) to the U.N. Framework Convention on Climate Change, Canada committed to reduce greenhouse gas emissions 30 percent below 2005 levels by 2030. </t>
    </r>
    <r>
      <rPr>
        <b/>
        <sz val="11"/>
        <color theme="1"/>
        <rFont val="Calibri"/>
        <family val="2"/>
        <scheme val="minor"/>
      </rPr>
      <t>This target has been adjusted based on the Energy Policy Simulator baseline emissions and methodology to 557 Mt CO2e.</t>
    </r>
    <r>
      <rPr>
        <sz val="11"/>
        <color theme="1"/>
        <rFont val="Calibri"/>
        <family val="2"/>
        <scheme val="minor"/>
      </rPr>
      <t xml:space="preserve"> For an understanding of the methodological differences, visit our online guide. </t>
    </r>
  </si>
  <si>
    <r>
      <t xml:space="preserve">In its Long Term Low Greenhouse Gas Strategy submitted to the U.N. Framework Convention on Climate Change in November 2016, Canada outlined four deep decarbonization scenarios, which achieved greenhouse gas reductions of at least 80 percent from 2005 levels by 2050. </t>
    </r>
    <r>
      <rPr>
        <b/>
        <sz val="11"/>
        <color theme="1"/>
        <rFont val="Calibri"/>
        <family val="2"/>
        <scheme val="minor"/>
      </rPr>
      <t xml:space="preserve"> This target has been adjusted based on the Energy Policy Simulator baseline emissions and methodology to 159 Mt CO2e. </t>
    </r>
    <r>
      <rPr>
        <sz val="11"/>
        <color theme="1"/>
        <rFont val="Calibri"/>
        <family val="2"/>
        <scheme val="minor"/>
      </rPr>
      <t xml:space="preserve">For an understanding of the methodological differences, visit our online guide. </t>
    </r>
  </si>
  <si>
    <t>Youth Policy Design Winner</t>
  </si>
  <si>
    <t>Scenario_BAU.cin</t>
  </si>
  <si>
    <t>reduction wedge</t>
  </si>
  <si>
    <t>Include?</t>
  </si>
  <si>
    <t>Target 1 Title</t>
  </si>
  <si>
    <t>Target 1 Year</t>
  </si>
  <si>
    <t>Target 1 Min Value</t>
  </si>
  <si>
    <t>Target 1 Max Value</t>
  </si>
  <si>
    <t>Target 1 Description</t>
  </si>
  <si>
    <t>Target 2 Title</t>
  </si>
  <si>
    <t>Target 2 Year</t>
  </si>
  <si>
    <t>Target 2 Min Value</t>
  </si>
  <si>
    <t>Target 2 Max Value</t>
  </si>
  <si>
    <t>Target 2 Description</t>
  </si>
  <si>
    <t>**Description:**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</si>
  <si>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</si>
  <si>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t>
  </si>
  <si>
    <t>**Description:**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t>
  </si>
  <si>
    <t>**Description:** 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**Guidance for setting values:** The Canadian government's revised 2016 Social Cost of Carbon estimates for the year 2050 range from CAD$75 in the central estimate to CAD$320 per ton in the 95th percentile estimate (in inflation-adjusted 2012 Canadian dollars).</t>
  </si>
  <si>
    <t>**Description:**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t>
  </si>
  <si>
    <t>**Description:**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**Nuclear:**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</si>
  <si>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specifies a reduction in soft costs (costs for things other than capital equipment) for new plants of the selected type(s),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</si>
  <si>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t>
  </si>
  <si>
    <t>**Description:** This policy causes the specified quantity of otherwise non-retiring capacity of the selected type(s) to be retired each year. // **Guidance for setting values:** // **Hard Coal:** The BAU scenario projects roughly 5 GW of coal retirements through 2050, most of it by 2029.  4.3 GW remain in 2050. // **Nuclear:** The BAU scenario projects roughly 3 GW of nuclear retirements by 2022, then capacity stabilizes at 9GW and remains constant to 2050.</t>
  </si>
  <si>
    <t>**Description:** This policy prevents new capacity of the selected type(s) from being built or deployed.</t>
  </si>
  <si>
    <t>**Description:** This policy represents a modest rebate paid to customers who purchase energy-efficient building equipment of the selected type(s).  Typical rebate amounts represented by this policy are $50-100 for a clothes washer and $25-50 for a dishwasher or refrigerator.</t>
  </si>
  <si>
    <t>**Description:** Each year, the specified percentage of the selected building type(s) that existed at the start of the model run will be retrofit with more efficient heating, cooling, and envelope components.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t>
  </si>
  <si>
    <t>**Description:**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</si>
  <si>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replaces the specified fraction of newly sold non-electric building components of the selected type(s) in buildings of the selected type(s) with electricity-using components. // **Guidance for setting values:** // **Urban Residential:** In the BAU case, the share of electricity among fuels used by urban, residential buildings will rise from 39% to 42% from 2017-2050 in the BAU case.  Setting this lever to 50% (of new sales in 2050) would likely result in the share of electricity used reaching 64% by 2050. // **Rural Residential:** In the BAU case, the share of electricity among fuels used by rural, residential buildings will rise from 39% to 42% from 2017-2050 in the BAU case.  Setting this lever to 50% (of new sales in 2050) would likely result in the share of electricity used reaching 64% by 2050. // **Commercial:** In the BAU case, the share of electricity among fuels used by commercial buildings will remain constant at 43% from 2017-2050 in the BAU case.  Setting this lever to 50% (of new sales in 2050) would likely result in the share of electricity used reaching 68% by 2050.</t>
  </si>
  <si>
    <t xml:space="preserve">**Description:** Transportation Demand Management (TDM) represents a set of policies aimed at reducing demand for certain modes of travel. Passenger Transportation Demand Management (TDM) is aimed at reducing demand for passenger travel, especially in private automobiles.  These policies can include improved public transit systems, more walking and bike paths, zoning for higher density along transit corridors, zoning for mixed-use developments, roadway and congestion pricing, and increased parking fees.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</si>
  <si>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t>
  </si>
  <si>
    <t>It matches policies to the listing in the "PolicyLevers" tab using the "Vensim Variable Name" column.</t>
  </si>
  <si>
    <t>This tab contains information about each policy that does not vary by subscripted element of that policy.</t>
  </si>
  <si>
    <t>**Description:**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</si>
</sst>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000000"/>
    <numFmt numFmtId="166" formatCode="0.000E+00"/>
    <numFmt numFmtId="167" formatCode="###0;###0"/>
    <numFmt numFmtId="168" formatCode="0.0"/>
  </numFmts>
  <fonts count="30" x14ac:knownFonts="1">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b/>
      <sz val="9"/>
      <name val="Times New Roman"/>
      <family val="1"/>
    </font>
    <font>
      <sz val="9"/>
      <name val="Times New Roman"/>
      <family val="1"/>
    </font>
    <font>
      <sz val="10"/>
      <name val="Arial"/>
      <family val="2"/>
    </font>
    <font>
      <b/>
      <sz val="9"/>
      <color indexed="8"/>
      <name val="Times New Roman"/>
      <family val="1"/>
    </font>
    <font>
      <sz val="14"/>
      <color theme="1"/>
      <name val="Roboto"/>
      <family val="2"/>
    </font>
    <font>
      <sz val="9"/>
      <color indexed="81"/>
      <name val="Tahoma"/>
      <family val="2"/>
    </font>
    <font>
      <b/>
      <sz val="9"/>
      <color indexed="81"/>
      <name val="Tahoma"/>
      <family val="2"/>
    </font>
    <font>
      <u/>
      <sz val="11"/>
      <color theme="11"/>
      <name val="Calibri"/>
      <family val="2"/>
      <scheme val="minor"/>
    </font>
    <font>
      <b/>
      <sz val="11"/>
      <color rgb="FF000000"/>
      <name val="Calibri"/>
      <family val="2"/>
      <scheme val="minor"/>
    </font>
    <font>
      <sz val="11"/>
      <color theme="0" tint="-0.34998626667073579"/>
      <name val="Calibri"/>
      <family val="2"/>
      <scheme val="minor"/>
    </font>
  </fonts>
  <fills count="14">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indexed="42"/>
        <bgColor indexed="64"/>
      </patternFill>
    </fill>
    <fill>
      <patternFill patternType="solid">
        <fgColor indexed="55"/>
        <bgColor indexed="64"/>
      </patternFill>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theme="6"/>
        <bgColor indexed="64"/>
      </patternFill>
    </fill>
    <fill>
      <patternFill patternType="solid">
        <fgColor rgb="FF6FCC38"/>
        <bgColor indexed="64"/>
      </patternFill>
    </fill>
  </fills>
  <borders count="28">
    <border>
      <left/>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bottom style="medium">
        <color auto="1"/>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style="thin">
        <color auto="1"/>
      </right>
      <top/>
      <bottom/>
      <diagonal/>
    </border>
  </borders>
  <cellStyleXfs count="59">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3" applyNumberFormat="0" applyProtection="0">
      <alignment wrapText="1"/>
    </xf>
    <xf numFmtId="0" fontId="9" fillId="0" borderId="4" applyNumberFormat="0" applyFont="0" applyProtection="0">
      <alignment wrapText="1"/>
    </xf>
    <xf numFmtId="43" fontId="4" fillId="0" borderId="0" applyFont="0" applyFill="0" applyBorder="0" applyAlignment="0" applyProtection="0"/>
    <xf numFmtId="0" fontId="18" fillId="0" borderId="0" applyNumberFormat="0" applyFill="0" applyBorder="0" applyAlignment="0" applyProtection="0"/>
    <xf numFmtId="0" fontId="19" fillId="0" borderId="0" applyNumberFormat="0">
      <alignment horizontal="right"/>
    </xf>
    <xf numFmtId="0" fontId="20" fillId="0" borderId="0" applyNumberFormat="0" applyFill="0" applyBorder="0" applyProtection="0">
      <alignment horizontal="left" vertical="center"/>
    </xf>
    <xf numFmtId="0" fontId="22" fillId="0" borderId="0" applyNumberFormat="0" applyFont="0" applyFill="0" applyBorder="0" applyProtection="0">
      <alignment horizontal="left" vertical="center" indent="2"/>
    </xf>
    <xf numFmtId="0" fontId="22" fillId="0" borderId="0" applyNumberFormat="0" applyFont="0" applyFill="0" applyBorder="0" applyProtection="0">
      <alignment horizontal="left" vertical="center" indent="5"/>
    </xf>
    <xf numFmtId="0" fontId="21" fillId="7" borderId="0" applyBorder="0">
      <alignment horizontal="right" vertical="center"/>
    </xf>
    <xf numFmtId="0" fontId="21" fillId="0" borderId="0"/>
    <xf numFmtId="0" fontId="22" fillId="8" borderId="0" applyNumberFormat="0" applyFont="0" applyBorder="0" applyAlignment="0" applyProtection="0"/>
    <xf numFmtId="0" fontId="23" fillId="7" borderId="25">
      <alignment horizontal="right" vertical="center"/>
    </xf>
    <xf numFmtId="0" fontId="22" fillId="0" borderId="24"/>
    <xf numFmtId="0" fontId="21" fillId="0" borderId="26">
      <alignment horizontal="left" vertical="center" wrapText="1" indent="2"/>
    </xf>
    <xf numFmtId="0" fontId="24" fillId="0" borderId="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43" fontId="4"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 fillId="0" borderId="0"/>
  </cellStyleXfs>
  <cellXfs count="197">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0" fillId="0" borderId="0" xfId="0" applyAlignment="1">
      <alignment wrapText="1"/>
    </xf>
    <xf numFmtId="0" fontId="3" fillId="0" borderId="0" xfId="0" applyFont="1" applyAlignment="1">
      <alignment wrapText="1"/>
    </xf>
    <xf numFmtId="1" fontId="0" fillId="0" borderId="0" xfId="0" applyNumberFormat="1" applyAlignment="1">
      <alignment wrapText="1"/>
    </xf>
    <xf numFmtId="0" fontId="0" fillId="0" borderId="1" xfId="0" applyBorder="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0" fillId="0" borderId="2" xfId="0" applyBorder="1" applyAlignment="1"/>
    <xf numFmtId="0" fontId="9" fillId="0" borderId="0" xfId="3" applyAlignment="1"/>
    <xf numFmtId="0" fontId="1" fillId="0" borderId="0" xfId="0" applyFont="1" applyAlignment="1"/>
    <xf numFmtId="0" fontId="1" fillId="0" borderId="2" xfId="0" applyFont="1" applyBorder="1" applyAlignment="1"/>
    <xf numFmtId="9" fontId="0" fillId="0" borderId="0" xfId="1" applyFont="1" applyAlignment="1"/>
    <xf numFmtId="9" fontId="0" fillId="0" borderId="2" xfId="1" applyNumberFormat="1" applyFont="1" applyBorder="1" applyAlignment="1"/>
    <xf numFmtId="9" fontId="0" fillId="0" borderId="0" xfId="0" applyNumberFormat="1" applyAlignment="1"/>
    <xf numFmtId="165" fontId="0" fillId="0" borderId="0" xfId="0" applyNumberFormat="1" applyAlignment="1"/>
    <xf numFmtId="9" fontId="0" fillId="0" borderId="2" xfId="1" applyFont="1" applyBorder="1" applyAlignment="1"/>
    <xf numFmtId="9" fontId="0" fillId="0" borderId="0" xfId="1" applyFont="1" applyBorder="1" applyAlignment="1"/>
    <xf numFmtId="0" fontId="7"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1" fillId="0" borderId="0" xfId="6" applyNumberFormat="1" applyFont="1" applyFill="1" applyBorder="1" applyAlignment="1" applyProtection="1">
      <alignment horizontal="right"/>
    </xf>
    <xf numFmtId="0" fontId="12" fillId="0" borderId="0" xfId="0" applyFont="1" applyFill="1" applyBorder="1" applyAlignment="1">
      <alignment horizontal="left"/>
    </xf>
    <xf numFmtId="0" fontId="0" fillId="0" borderId="0" xfId="0" applyFill="1" applyBorder="1" applyAlignment="1">
      <alignment horizontal="left"/>
    </xf>
    <xf numFmtId="0" fontId="0" fillId="6" borderId="5" xfId="0" applyFill="1" applyBorder="1" applyAlignment="1">
      <alignment horizontal="left" wrapText="1"/>
    </xf>
    <xf numFmtId="0" fontId="0" fillId="6" borderId="9" xfId="0" applyFill="1" applyBorder="1" applyAlignment="1">
      <alignment horizontal="left" wrapText="1"/>
    </xf>
    <xf numFmtId="0" fontId="13" fillId="6" borderId="10" xfId="0" applyFont="1" applyFill="1" applyBorder="1" applyAlignment="1">
      <alignment horizontal="left" wrapText="1"/>
    </xf>
    <xf numFmtId="0" fontId="13" fillId="6" borderId="11" xfId="0" applyFont="1" applyFill="1" applyBorder="1" applyAlignment="1">
      <alignment horizontal="left" wrapText="1"/>
    </xf>
    <xf numFmtId="0" fontId="14" fillId="0" borderId="0" xfId="0" applyFont="1" applyFill="1" applyBorder="1" applyAlignment="1">
      <alignment horizontal="left"/>
    </xf>
    <xf numFmtId="0" fontId="15" fillId="0" borderId="12" xfId="0" applyFont="1" applyFill="1" applyBorder="1" applyAlignment="1">
      <alignment horizontal="left" wrapText="1"/>
    </xf>
    <xf numFmtId="167" fontId="16" fillId="0" borderId="13" xfId="0" applyNumberFormat="1" applyFont="1" applyFill="1" applyBorder="1" applyAlignment="1">
      <alignment horizontal="center" wrapText="1"/>
    </xf>
    <xf numFmtId="167" fontId="16" fillId="0" borderId="14" xfId="0" applyNumberFormat="1" applyFont="1" applyFill="1" applyBorder="1" applyAlignment="1">
      <alignment horizontal="center" wrapText="1"/>
    </xf>
    <xf numFmtId="0" fontId="15" fillId="0" borderId="15" xfId="0" applyFont="1" applyFill="1" applyBorder="1" applyAlignment="1">
      <alignment horizontal="left" wrapText="1"/>
    </xf>
    <xf numFmtId="167" fontId="16" fillId="0" borderId="16" xfId="0" applyNumberFormat="1" applyFont="1" applyFill="1" applyBorder="1" applyAlignment="1">
      <alignment horizontal="center" wrapText="1"/>
    </xf>
    <xf numFmtId="167" fontId="16" fillId="0" borderId="17" xfId="0" applyNumberFormat="1" applyFont="1" applyFill="1" applyBorder="1" applyAlignment="1">
      <alignment horizontal="center" wrapText="1"/>
    </xf>
    <xf numFmtId="0" fontId="17" fillId="0" borderId="0" xfId="0" applyFont="1" applyFill="1" applyBorder="1" applyAlignment="1">
      <alignment horizontal="left"/>
    </xf>
    <xf numFmtId="16" fontId="0" fillId="0" borderId="0" xfId="0" applyNumberFormat="1" applyAlignment="1"/>
    <xf numFmtId="0" fontId="15" fillId="0" borderId="18" xfId="0" applyFont="1" applyFill="1" applyBorder="1" applyAlignment="1">
      <alignment horizontal="left" wrapText="1"/>
    </xf>
    <xf numFmtId="167" fontId="16" fillId="0" borderId="19" xfId="0" applyNumberFormat="1" applyFont="1" applyFill="1" applyBorder="1" applyAlignment="1">
      <alignment horizontal="center" wrapText="1"/>
    </xf>
    <xf numFmtId="167" fontId="16" fillId="0" borderId="20" xfId="0" applyNumberFormat="1" applyFont="1" applyFill="1" applyBorder="1" applyAlignment="1">
      <alignment horizontal="center" wrapText="1"/>
    </xf>
    <xf numFmtId="10" fontId="0" fillId="0" borderId="2"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8" fillId="3" borderId="0" xfId="0" applyFont="1" applyFill="1" applyBorder="1" applyAlignment="1">
      <alignment wrapText="1"/>
    </xf>
    <xf numFmtId="0" fontId="0" fillId="0" borderId="0" xfId="0" applyNumberFormat="1" applyFill="1" applyAlignment="1">
      <alignment horizontal="left" wrapText="1"/>
    </xf>
    <xf numFmtId="0" fontId="8" fillId="2" borderId="0" xfId="0" applyFont="1" applyFill="1" applyBorder="1" applyAlignment="1">
      <alignment wrapText="1"/>
    </xf>
    <xf numFmtId="0" fontId="8" fillId="2" borderId="0" xfId="0" applyNumberFormat="1" applyFont="1" applyFill="1" applyBorder="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164" fontId="3" fillId="0" borderId="0" xfId="0" applyNumberFormat="1"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3" fillId="0" borderId="0" xfId="1" applyNumberFormat="1" applyFont="1" applyFill="1" applyBorder="1" applyAlignment="1">
      <alignment wrapText="1"/>
    </xf>
    <xf numFmtId="49" fontId="2" fillId="0" borderId="0" xfId="1" applyNumberFormat="1" applyFont="1" applyFill="1" applyBorder="1" applyAlignment="1">
      <alignment wrapText="1"/>
    </xf>
    <xf numFmtId="0" fontId="3" fillId="0" borderId="0" xfId="0" applyNumberFormat="1" applyFont="1" applyFill="1" applyBorder="1" applyAlignment="1">
      <alignment wrapText="1"/>
    </xf>
    <xf numFmtId="0" fontId="3" fillId="0" borderId="0" xfId="1" applyNumberFormat="1" applyFont="1" applyFill="1" applyBorder="1" applyAlignment="1">
      <alignment wrapText="1"/>
    </xf>
    <xf numFmtId="0" fontId="0" fillId="0" borderId="0" xfId="0" applyNumberFormat="1" applyAlignment="1">
      <alignment wrapText="1"/>
    </xf>
    <xf numFmtId="0" fontId="8" fillId="3" borderId="1" xfId="0" applyFont="1" applyFill="1" applyBorder="1" applyAlignment="1">
      <alignment wrapText="1"/>
    </xf>
    <xf numFmtId="49" fontId="0" fillId="0" borderId="1" xfId="0" applyNumberFormat="1" applyFont="1" applyFill="1" applyBorder="1" applyAlignment="1">
      <alignment wrapText="1"/>
    </xf>
    <xf numFmtId="49" fontId="6" fillId="0" borderId="1" xfId="0" applyNumberFormat="1" applyFont="1" applyFill="1" applyBorder="1" applyAlignment="1">
      <alignment wrapText="1"/>
    </xf>
    <xf numFmtId="49" fontId="3" fillId="0" borderId="1" xfId="1" applyNumberFormat="1" applyFont="1" applyFill="1" applyBorder="1" applyAlignment="1">
      <alignment wrapText="1"/>
    </xf>
    <xf numFmtId="49" fontId="2" fillId="0" borderId="1" xfId="1" applyNumberFormat="1" applyFont="1" applyFill="1" applyBorder="1" applyAlignment="1">
      <alignment wrapText="1"/>
    </xf>
    <xf numFmtId="0" fontId="3" fillId="0" borderId="1" xfId="1" applyNumberFormat="1" applyFont="1" applyFill="1" applyBorder="1" applyAlignment="1">
      <alignment wrapText="1"/>
    </xf>
    <xf numFmtId="49" fontId="3" fillId="0" borderId="1" xfId="0" applyNumberFormat="1" applyFont="1" applyFill="1" applyBorder="1" applyAlignment="1">
      <alignment wrapText="1"/>
    </xf>
    <xf numFmtId="49" fontId="2" fillId="0" borderId="1" xfId="0" applyNumberFormat="1" applyFont="1" applyFill="1" applyBorder="1" applyAlignment="1">
      <alignment wrapText="1"/>
    </xf>
    <xf numFmtId="0" fontId="2" fillId="0" borderId="0" xfId="1" applyNumberFormat="1" applyFont="1" applyFill="1" applyBorder="1" applyAlignment="1">
      <alignment wrapText="1"/>
    </xf>
    <xf numFmtId="0" fontId="7" fillId="0" borderId="0" xfId="0" applyFont="1" applyAlignment="1">
      <alignment wrapText="1"/>
    </xf>
    <xf numFmtId="10" fontId="0" fillId="0" borderId="0" xfId="0" applyNumberFormat="1" applyAlignment="1"/>
    <xf numFmtId="0" fontId="0" fillId="9" borderId="0" xfId="0" applyNumberFormat="1" applyFont="1" applyFill="1" applyBorder="1" applyAlignment="1">
      <alignment wrapText="1"/>
    </xf>
    <xf numFmtId="0" fontId="3" fillId="0" borderId="0" xfId="0" applyNumberFormat="1" applyFont="1" applyFill="1" applyBorder="1" applyAlignment="1">
      <alignment horizontal="left" wrapText="1"/>
    </xf>
    <xf numFmtId="0" fontId="8" fillId="2" borderId="21" xfId="0" applyNumberFormat="1" applyFont="1" applyFill="1" applyBorder="1" applyAlignment="1">
      <alignment wrapText="1"/>
    </xf>
    <xf numFmtId="0" fontId="8" fillId="2" borderId="22" xfId="0" applyNumberFormat="1" applyFont="1" applyFill="1" applyBorder="1" applyAlignment="1">
      <alignment wrapText="1"/>
    </xf>
    <xf numFmtId="0" fontId="8" fillId="2" borderId="23" xfId="0" applyNumberFormat="1" applyFont="1" applyFill="1" applyBorder="1" applyAlignment="1">
      <alignment wrapText="1"/>
    </xf>
    <xf numFmtId="49" fontId="2" fillId="0" borderId="0" xfId="0" applyNumberFormat="1" applyFont="1" applyFill="1" applyBorder="1" applyAlignment="1">
      <alignment horizontal="left" wrapText="1"/>
    </xf>
    <xf numFmtId="9" fontId="3" fillId="0" borderId="0" xfId="1" applyFont="1" applyFill="1" applyBorder="1" applyAlignment="1">
      <alignment horizontal="righ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Font="1" applyFill="1" applyAlignment="1">
      <alignment wrapText="1"/>
    </xf>
    <xf numFmtId="0" fontId="8" fillId="2" borderId="0" xfId="0" applyNumberFormat="1" applyFont="1" applyFill="1" applyBorder="1" applyAlignment="1">
      <alignment wrapText="1"/>
    </xf>
    <xf numFmtId="49" fontId="0" fillId="10" borderId="0" xfId="0" applyNumberFormat="1" applyFont="1" applyFill="1" applyBorder="1" applyAlignment="1">
      <alignment wrapText="1"/>
    </xf>
    <xf numFmtId="9" fontId="3" fillId="0" borderId="0" xfId="1" applyFont="1" applyFill="1" applyBorder="1" applyAlignment="1">
      <alignment wrapText="1"/>
    </xf>
    <xf numFmtId="9" fontId="2" fillId="10" borderId="0" xfId="0" applyNumberFormat="1" applyFont="1" applyFill="1" applyBorder="1" applyAlignment="1">
      <alignment wrapText="1"/>
    </xf>
    <xf numFmtId="9" fontId="0" fillId="10" borderId="0" xfId="1" applyNumberFormat="1" applyFont="1" applyFill="1" applyBorder="1" applyAlignment="1">
      <alignment wrapText="1"/>
    </xf>
    <xf numFmtId="1" fontId="0" fillId="10" borderId="0" xfId="0" applyNumberFormat="1" applyFont="1" applyFill="1" applyBorder="1" applyAlignment="1">
      <alignment wrapText="1"/>
    </xf>
    <xf numFmtId="0" fontId="0" fillId="10" borderId="0" xfId="0" applyNumberFormat="1" applyFont="1" applyFill="1" applyBorder="1" applyAlignment="1">
      <alignment wrapText="1"/>
    </xf>
    <xf numFmtId="9" fontId="0" fillId="10" borderId="0" xfId="0" applyNumberFormat="1" applyFont="1" applyFill="1" applyBorder="1" applyAlignment="1">
      <alignment wrapText="1"/>
    </xf>
    <xf numFmtId="49" fontId="2" fillId="10" borderId="0" xfId="0" applyNumberFormat="1" applyFont="1" applyFill="1" applyBorder="1" applyAlignment="1">
      <alignment wrapText="1"/>
    </xf>
    <xf numFmtId="0" fontId="0" fillId="10" borderId="0" xfId="0" applyFont="1" applyFill="1" applyBorder="1" applyAlignment="1">
      <alignment wrapText="1"/>
    </xf>
    <xf numFmtId="0" fontId="1" fillId="0" borderId="0" xfId="0" applyFont="1" applyFill="1" applyBorder="1" applyAlignment="1">
      <alignment wrapText="1"/>
    </xf>
    <xf numFmtId="0" fontId="0" fillId="10" borderId="0" xfId="0" applyNumberFormat="1" applyFill="1" applyAlignment="1">
      <alignment wrapText="1"/>
    </xf>
    <xf numFmtId="0" fontId="0" fillId="10" borderId="0" xfId="0" applyFill="1"/>
    <xf numFmtId="49" fontId="3" fillId="9" borderId="0" xfId="0" applyNumberFormat="1" applyFont="1" applyFill="1" applyBorder="1" applyAlignment="1">
      <alignment wrapText="1"/>
    </xf>
    <xf numFmtId="49" fontId="2" fillId="9" borderId="0" xfId="0" applyNumberFormat="1" applyFont="1" applyFill="1" applyBorder="1" applyAlignment="1">
      <alignment wrapText="1"/>
    </xf>
    <xf numFmtId="0" fontId="0" fillId="9" borderId="0" xfId="0" applyNumberFormat="1" applyFont="1" applyFill="1" applyBorder="1" applyAlignment="1">
      <alignment horizontal="left" wrapText="1"/>
    </xf>
    <xf numFmtId="0" fontId="3" fillId="9" borderId="0" xfId="0" applyFont="1" applyFill="1" applyBorder="1" applyAlignment="1">
      <alignment wrapText="1"/>
    </xf>
    <xf numFmtId="49" fontId="0" fillId="9" borderId="0" xfId="0" applyNumberFormat="1" applyFont="1" applyFill="1" applyBorder="1" applyAlignment="1">
      <alignment wrapText="1"/>
    </xf>
    <xf numFmtId="0" fontId="0" fillId="9" borderId="0" xfId="0" applyFill="1" applyAlignment="1">
      <alignment wrapText="1"/>
    </xf>
    <xf numFmtId="1" fontId="7" fillId="0" borderId="0" xfId="0" applyNumberFormat="1" applyFont="1" applyBorder="1" applyAlignment="1"/>
    <xf numFmtId="0" fontId="0" fillId="9" borderId="0" xfId="0" applyFont="1" applyFill="1" applyBorder="1" applyAlignment="1">
      <alignment wrapText="1"/>
    </xf>
    <xf numFmtId="0" fontId="2" fillId="0" borderId="0" xfId="0" applyFont="1" applyAlignment="1">
      <alignment horizontal="left" wrapText="1"/>
    </xf>
    <xf numFmtId="9" fontId="2" fillId="0" borderId="0" xfId="0" applyNumberFormat="1" applyFont="1" applyAlignment="1">
      <alignment wrapText="1"/>
    </xf>
    <xf numFmtId="0" fontId="2" fillId="0" borderId="27" xfId="0" applyFont="1" applyBorder="1" applyAlignment="1">
      <alignment wrapText="1"/>
    </xf>
    <xf numFmtId="1" fontId="7" fillId="0" borderId="0" xfId="0" applyNumberFormat="1" applyFont="1" applyBorder="1" applyAlignment="1">
      <alignment wrapText="1"/>
    </xf>
    <xf numFmtId="168" fontId="0" fillId="0" borderId="0" xfId="0" applyNumberFormat="1" applyFont="1" applyFill="1" applyBorder="1" applyAlignment="1">
      <alignment wrapText="1"/>
    </xf>
    <xf numFmtId="168" fontId="0" fillId="0" borderId="0" xfId="0" applyNumberFormat="1" applyBorder="1" applyAlignment="1">
      <alignment wrapText="1"/>
    </xf>
    <xf numFmtId="0" fontId="0" fillId="0" borderId="0" xfId="0" applyBorder="1"/>
    <xf numFmtId="0" fontId="0" fillId="2" borderId="0" xfId="0" applyFill="1" applyAlignment="1">
      <alignment wrapText="1"/>
    </xf>
    <xf numFmtId="0" fontId="0" fillId="2" borderId="0" xfId="0" applyFill="1" applyBorder="1" applyAlignment="1">
      <alignment wrapText="1"/>
    </xf>
    <xf numFmtId="1" fontId="0" fillId="2" borderId="0" xfId="0" applyNumberFormat="1" applyFill="1" applyAlignment="1">
      <alignment wrapText="1"/>
    </xf>
    <xf numFmtId="0" fontId="1" fillId="2" borderId="0" xfId="0" applyFont="1" applyFill="1" applyBorder="1" applyAlignment="1">
      <alignment wrapText="1"/>
    </xf>
    <xf numFmtId="1" fontId="1" fillId="2" borderId="0" xfId="0" applyNumberFormat="1" applyFont="1" applyFill="1" applyBorder="1" applyAlignment="1"/>
    <xf numFmtId="1" fontId="1" fillId="0" borderId="0" xfId="0" applyNumberFormat="1" applyFont="1" applyAlignment="1">
      <alignment wrapText="1"/>
    </xf>
    <xf numFmtId="0" fontId="1" fillId="0" borderId="0" xfId="0" applyFont="1" applyAlignment="1">
      <alignment wrapText="1"/>
    </xf>
    <xf numFmtId="0" fontId="1" fillId="0" borderId="0" xfId="0" applyFont="1" applyBorder="1" applyAlignment="1">
      <alignment wrapText="1"/>
    </xf>
    <xf numFmtId="49" fontId="0" fillId="11" borderId="0" xfId="0" applyNumberFormat="1" applyFont="1" applyFill="1" applyBorder="1" applyAlignment="1">
      <alignment wrapText="1"/>
    </xf>
    <xf numFmtId="0" fontId="0" fillId="11" borderId="0" xfId="0" applyNumberFormat="1" applyFont="1" applyFill="1" applyBorder="1" applyAlignment="1">
      <alignment horizontal="left" wrapText="1"/>
    </xf>
    <xf numFmtId="0" fontId="0" fillId="11" borderId="0" xfId="0" applyNumberFormat="1" applyFont="1" applyFill="1" applyBorder="1" applyAlignment="1">
      <alignment wrapText="1"/>
    </xf>
    <xf numFmtId="0" fontId="0" fillId="11" borderId="0" xfId="52" applyNumberFormat="1" applyFont="1" applyFill="1" applyBorder="1" applyAlignment="1">
      <alignment wrapText="1"/>
    </xf>
    <xf numFmtId="49" fontId="2" fillId="11" borderId="0" xfId="0" applyNumberFormat="1" applyFont="1" applyFill="1" applyBorder="1" applyAlignment="1">
      <alignment wrapText="1"/>
    </xf>
    <xf numFmtId="49" fontId="0" fillId="11" borderId="1" xfId="0" applyNumberFormat="1" applyFont="1" applyFill="1" applyBorder="1" applyAlignment="1">
      <alignment wrapText="1"/>
    </xf>
    <xf numFmtId="49" fontId="3" fillId="11" borderId="0" xfId="0" applyNumberFormat="1" applyFont="1" applyFill="1" applyBorder="1" applyAlignment="1">
      <alignment wrapText="1"/>
    </xf>
    <xf numFmtId="0" fontId="6" fillId="0" borderId="0" xfId="0" applyFont="1" applyAlignment="1">
      <alignment wrapText="1"/>
    </xf>
    <xf numFmtId="1" fontId="6" fillId="0" borderId="0" xfId="0" applyNumberFormat="1" applyFont="1" applyAlignment="1">
      <alignment wrapText="1"/>
    </xf>
    <xf numFmtId="0" fontId="1" fillId="2" borderId="0" xfId="0" applyFont="1" applyFill="1"/>
    <xf numFmtId="0" fontId="0" fillId="2" borderId="0" xfId="0" applyFill="1"/>
    <xf numFmtId="0" fontId="0" fillId="2" borderId="0" xfId="0" applyFill="1" applyBorder="1"/>
    <xf numFmtId="0" fontId="6" fillId="0" borderId="0" xfId="0" applyFont="1" applyFill="1" applyAlignment="1">
      <alignment wrapText="1"/>
    </xf>
    <xf numFmtId="49" fontId="0" fillId="12" borderId="0" xfId="0" applyNumberFormat="1" applyFont="1" applyFill="1" applyBorder="1" applyAlignment="1">
      <alignment wrapText="1"/>
    </xf>
    <xf numFmtId="0" fontId="0" fillId="12" borderId="0" xfId="0" applyNumberFormat="1" applyFont="1" applyFill="1" applyBorder="1" applyAlignment="1">
      <alignment horizontal="left" wrapText="1"/>
    </xf>
    <xf numFmtId="0" fontId="0" fillId="12" borderId="0" xfId="0" applyNumberFormat="1" applyFont="1" applyFill="1" applyBorder="1" applyAlignment="1">
      <alignment wrapText="1"/>
    </xf>
    <xf numFmtId="9" fontId="0" fillId="12" borderId="0" xfId="1" applyNumberFormat="1" applyFont="1" applyFill="1" applyBorder="1" applyAlignment="1">
      <alignment wrapText="1"/>
    </xf>
    <xf numFmtId="9" fontId="0" fillId="12" borderId="0" xfId="0" applyNumberFormat="1" applyFont="1" applyFill="1" applyBorder="1" applyAlignment="1">
      <alignment wrapText="1"/>
    </xf>
    <xf numFmtId="49" fontId="2" fillId="12" borderId="0" xfId="0" applyNumberFormat="1" applyFont="1" applyFill="1" applyBorder="1" applyAlignment="1">
      <alignment wrapText="1"/>
    </xf>
    <xf numFmtId="49" fontId="0" fillId="12" borderId="1" xfId="0" applyNumberFormat="1" applyFont="1" applyFill="1" applyBorder="1" applyAlignment="1">
      <alignment wrapText="1"/>
    </xf>
    <xf numFmtId="0" fontId="0" fillId="12" borderId="0" xfId="0" applyFill="1" applyAlignment="1">
      <alignment wrapText="1"/>
    </xf>
    <xf numFmtId="49" fontId="0" fillId="13" borderId="0" xfId="0" applyNumberFormat="1" applyFont="1" applyFill="1" applyBorder="1" applyAlignment="1">
      <alignment wrapText="1"/>
    </xf>
    <xf numFmtId="0" fontId="6" fillId="13" borderId="0" xfId="0" applyFont="1" applyFill="1" applyAlignment="1">
      <alignment vertical="center" wrapText="1"/>
    </xf>
    <xf numFmtId="0" fontId="8" fillId="2" borderId="22" xfId="0" applyFont="1" applyFill="1" applyBorder="1" applyAlignment="1">
      <alignment horizontal="left" wrapText="1"/>
    </xf>
    <xf numFmtId="0" fontId="0" fillId="0" borderId="0" xfId="0" applyAlignment="1">
      <alignment horizontal="left" wrapText="1"/>
    </xf>
    <xf numFmtId="0" fontId="2" fillId="0" borderId="0" xfId="0" applyFont="1" applyFill="1" applyAlignment="1">
      <alignment horizontal="left" wrapText="1"/>
    </xf>
    <xf numFmtId="9" fontId="2" fillId="0" borderId="0" xfId="0" applyNumberFormat="1" applyFont="1" applyFill="1" applyAlignment="1">
      <alignment wrapText="1"/>
    </xf>
    <xf numFmtId="0" fontId="2" fillId="0" borderId="27" xfId="0" applyFont="1" applyFill="1" applyBorder="1" applyAlignment="1">
      <alignment wrapText="1"/>
    </xf>
    <xf numFmtId="0" fontId="3" fillId="0" borderId="0" xfId="0" applyFont="1" applyFill="1" applyAlignment="1">
      <alignment wrapText="1"/>
    </xf>
    <xf numFmtId="9" fontId="3" fillId="0" borderId="0" xfId="1" applyFont="1" applyFill="1" applyAlignment="1">
      <alignment wrapText="1"/>
    </xf>
    <xf numFmtId="49" fontId="2" fillId="0" borderId="0" xfId="0" applyNumberFormat="1" applyFont="1" applyAlignment="1">
      <alignment wrapText="1"/>
    </xf>
    <xf numFmtId="49" fontId="0" fillId="0" borderId="0" xfId="0" applyNumberFormat="1" applyAlignment="1">
      <alignment wrapText="1"/>
    </xf>
    <xf numFmtId="9" fontId="0" fillId="0" borderId="0" xfId="1" applyFont="1" applyFill="1" applyBorder="1" applyAlignment="1">
      <alignment wrapText="1"/>
    </xf>
    <xf numFmtId="9" fontId="0" fillId="0" borderId="0" xfId="0" applyNumberFormat="1" applyAlignment="1">
      <alignment wrapText="1"/>
    </xf>
    <xf numFmtId="0" fontId="29" fillId="0" borderId="0" xfId="0" applyFont="1"/>
    <xf numFmtId="49" fontId="2" fillId="0" borderId="1" xfId="0" applyNumberFormat="1" applyFont="1" applyBorder="1" applyAlignment="1">
      <alignment wrapText="1"/>
    </xf>
    <xf numFmtId="49" fontId="0" fillId="0" borderId="1" xfId="0" applyNumberFormat="1" applyBorder="1" applyAlignment="1">
      <alignment wrapText="1"/>
    </xf>
    <xf numFmtId="49" fontId="3" fillId="0" borderId="0" xfId="0" applyNumberFormat="1" applyFont="1" applyAlignment="1">
      <alignment wrapText="1"/>
    </xf>
    <xf numFmtId="0" fontId="0" fillId="0" borderId="0" xfId="52" applyNumberFormat="1" applyFont="1" applyFill="1" applyBorder="1" applyAlignment="1">
      <alignment wrapText="1"/>
    </xf>
    <xf numFmtId="49" fontId="2" fillId="0" borderId="0" xfId="0" applyNumberFormat="1" applyFont="1" applyAlignment="1">
      <alignment horizontal="left" wrapText="1"/>
    </xf>
    <xf numFmtId="49" fontId="3" fillId="0" borderId="1" xfId="0" applyNumberFormat="1" applyFont="1" applyBorder="1" applyAlignment="1">
      <alignment wrapText="1"/>
    </xf>
    <xf numFmtId="164" fontId="0" fillId="0" borderId="0" xfId="0" applyNumberFormat="1" applyAlignment="1">
      <alignment wrapText="1"/>
    </xf>
    <xf numFmtId="49" fontId="6" fillId="0" borderId="1" xfId="0" applyNumberFormat="1" applyFont="1" applyBorder="1" applyAlignment="1">
      <alignment wrapText="1"/>
    </xf>
    <xf numFmtId="9" fontId="2" fillId="0" borderId="0" xfId="1" applyFont="1" applyFill="1" applyBorder="1" applyAlignment="1">
      <alignment wrapText="1"/>
    </xf>
    <xf numFmtId="0" fontId="8" fillId="3" borderId="0" xfId="58" applyFont="1" applyFill="1" applyAlignment="1">
      <alignment wrapText="1"/>
    </xf>
    <xf numFmtId="0" fontId="8" fillId="3" borderId="1" xfId="58" applyFont="1" applyFill="1" applyBorder="1" applyAlignment="1">
      <alignment wrapText="1"/>
    </xf>
    <xf numFmtId="0" fontId="8" fillId="2" borderId="0" xfId="58" applyFont="1" applyFill="1" applyAlignment="1">
      <alignment wrapText="1"/>
    </xf>
    <xf numFmtId="0" fontId="8" fillId="2" borderId="0" xfId="58" applyFont="1" applyFill="1" applyAlignment="1">
      <alignment horizontal="right" wrapText="1"/>
    </xf>
    <xf numFmtId="0" fontId="8" fillId="2" borderId="0" xfId="58" applyFont="1" applyFill="1" applyAlignment="1">
      <alignment horizontal="left" wrapText="1"/>
    </xf>
    <xf numFmtId="0" fontId="2" fillId="0" borderId="0" xfId="58"/>
    <xf numFmtId="0" fontId="7" fillId="0" borderId="0" xfId="58" applyFont="1"/>
    <xf numFmtId="0" fontId="1" fillId="0" borderId="0" xfId="58" applyFont="1"/>
    <xf numFmtId="49" fontId="0" fillId="0" borderId="0" xfId="0" applyNumberFormat="1" applyFill="1" applyAlignment="1">
      <alignment wrapText="1"/>
    </xf>
    <xf numFmtId="0" fontId="3" fillId="0" borderId="0" xfId="0" applyFont="1"/>
    <xf numFmtId="0" fontId="13" fillId="6" borderId="6" xfId="0" applyFont="1" applyFill="1" applyBorder="1" applyAlignment="1">
      <alignment horizontal="left" wrapText="1"/>
    </xf>
    <xf numFmtId="0" fontId="13" fillId="6" borderId="7" xfId="0" applyFont="1" applyFill="1" applyBorder="1" applyAlignment="1">
      <alignment horizontal="left" wrapText="1"/>
    </xf>
    <xf numFmtId="0" fontId="13" fillId="6" borderId="8" xfId="0" applyFont="1" applyFill="1" applyBorder="1" applyAlignment="1">
      <alignment horizontal="left" wrapText="1"/>
    </xf>
    <xf numFmtId="0" fontId="1" fillId="4" borderId="0" xfId="0" applyFont="1" applyFill="1" applyAlignment="1">
      <alignment horizontal="left"/>
    </xf>
    <xf numFmtId="0" fontId="0" fillId="5" borderId="0" xfId="0" applyFill="1" applyAlignment="1">
      <alignment horizontal="left"/>
    </xf>
  </cellXfs>
  <cellStyles count="59">
    <cellStyle name="2x indented GHG Textfiels" xfId="10" xr:uid="{00000000-0005-0000-0000-000000000000}"/>
    <cellStyle name="5x indented GHG Textfiels" xfId="11" xr:uid="{00000000-0005-0000-0000-000001000000}"/>
    <cellStyle name="AggCels" xfId="12" xr:uid="{00000000-0005-0000-0000-000002000000}"/>
    <cellStyle name="AggGreen_bld" xfId="15" xr:uid="{00000000-0005-0000-0000-000003000000}"/>
    <cellStyle name="Body: normal cell 2" xfId="5" xr:uid="{00000000-0005-0000-0000-000004000000}"/>
    <cellStyle name="Comma" xfId="52" builtinId="3"/>
    <cellStyle name="Comma 6" xfId="6" xr:uid="{00000000-0005-0000-0000-000006000000}"/>
    <cellStyle name="Constants" xfId="8" xr:uid="{00000000-0005-0000-0000-000007000000}"/>
    <cellStyle name="CustomizationCells" xfId="17" xr:uid="{00000000-0005-0000-0000-000008000000}"/>
    <cellStyle name="Empty_B_border" xfId="16" xr:uid="{00000000-0005-0000-0000-000009000000}"/>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Header: bottom row 2" xfId="4" xr:uid="{00000000-0005-0000-0000-000030000000}"/>
    <cellStyle name="Headline" xfId="7" xr:uid="{00000000-0005-0000-0000-000031000000}"/>
    <cellStyle name="Hyperlink" xfId="2" builtinId="8"/>
    <cellStyle name="Normal" xfId="0" builtinId="0"/>
    <cellStyle name="Normal 2" xfId="3" xr:uid="{00000000-0005-0000-0000-000034000000}"/>
    <cellStyle name="Normal 2 2" xfId="58" xr:uid="{DE682DF6-2450-444C-AC34-062A8A2B182E}"/>
    <cellStyle name="Normal 3" xfId="18" xr:uid="{00000000-0005-0000-0000-000035000000}"/>
    <cellStyle name="Normal GHG Textfiels Bold" xfId="9" xr:uid="{00000000-0005-0000-0000-000036000000}"/>
    <cellStyle name="Normal GHG-Shade" xfId="14" xr:uid="{00000000-0005-0000-0000-000037000000}"/>
    <cellStyle name="Percent" xfId="1" builtinId="5"/>
    <cellStyle name="Обычный_CRF2002 (1)" xfId="13" xr:uid="{00000000-0005-0000-0000-000039000000}"/>
  </cellStyles>
  <dxfs count="3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Jeffrey Rissman" id="{E405A54F-25A1-48A5-94E8-7B556BA70037}" userId="S::jeff@energyinnovation.onmicrosoft.com::f3f117cb-d7f5-455c-900f-329d977050a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3" dT="2021-05-24T22:06:30.26" personId="{E405A54F-25A1-48A5-94E8-7B556BA70037}" id="{EA77F1C9-73CA-48F6-AC7A-072A8F4744E0}">
    <text>This column is used for grouping policy effects into a single wedge (in a wedge diagram) and a single box (in a cost curve diagram).  Leave blank to omit a lever from these diagrams.  (In that case, the lever will retain its setting during all runs used to build a wedge diagram or cost curve.)</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energypolicy.solutions/"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www.fas.org/sgp/crs/misc/R40562.pdf,%20p.3,%20paragraph%201" TargetMode="Externa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www.fas.org/sgp/crs/misc/R40562.pdf,%20p.3,%20paragraph%201"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s://www.fas.org/sgp/crs/misc/R40562.pdf,%20p.3,%20paragraph%20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4"/>
  <sheetViews>
    <sheetView workbookViewId="0"/>
  </sheetViews>
  <sheetFormatPr defaultColWidth="8.86328125" defaultRowHeight="14.75" x14ac:dyDescent="0.75"/>
  <cols>
    <col min="1" max="16384" width="8.86328125" style="10"/>
  </cols>
  <sheetData>
    <row r="1" spans="1:1" x14ac:dyDescent="0.75">
      <c r="A1" s="14" t="s">
        <v>117</v>
      </c>
    </row>
    <row r="3" spans="1:1" x14ac:dyDescent="0.75">
      <c r="A3" s="10" t="s">
        <v>118</v>
      </c>
    </row>
    <row r="4" spans="1:1" x14ac:dyDescent="0.75">
      <c r="A4" s="10" t="s">
        <v>174</v>
      </c>
    </row>
    <row r="5" spans="1:1" x14ac:dyDescent="0.75">
      <c r="A5" s="10" t="s">
        <v>123</v>
      </c>
    </row>
    <row r="6" spans="1:1" x14ac:dyDescent="0.75">
      <c r="A6" s="10" t="s">
        <v>119</v>
      </c>
    </row>
    <row r="8" spans="1:1" x14ac:dyDescent="0.75">
      <c r="A8" s="10" t="s">
        <v>120</v>
      </c>
    </row>
    <row r="9" spans="1:1" x14ac:dyDescent="0.75">
      <c r="A9" s="10" t="s">
        <v>121</v>
      </c>
    </row>
    <row r="10" spans="1:1" x14ac:dyDescent="0.75">
      <c r="A10" s="50" t="s">
        <v>122</v>
      </c>
    </row>
    <row r="11" spans="1:1" x14ac:dyDescent="0.75">
      <c r="A11" s="50"/>
    </row>
    <row r="12" spans="1:1" x14ac:dyDescent="0.75">
      <c r="A12" s="10" t="s">
        <v>124</v>
      </c>
    </row>
    <row r="13" spans="1:1" x14ac:dyDescent="0.75">
      <c r="A13" s="10" t="s">
        <v>125</v>
      </c>
    </row>
    <row r="14" spans="1:1" x14ac:dyDescent="0.75">
      <c r="A14" s="10" t="s">
        <v>126</v>
      </c>
    </row>
    <row r="23" spans="1:1" x14ac:dyDescent="0.75">
      <c r="A23" s="10" t="s">
        <v>563</v>
      </c>
    </row>
    <row r="24" spans="1:1" x14ac:dyDescent="0.75">
      <c r="A24" s="10">
        <f>MAX(PolicyLevers!H:H)</f>
        <v>208</v>
      </c>
    </row>
  </sheetData>
  <hyperlinks>
    <hyperlink ref="A10" r:id="rId1" xr:uid="{00000000-0004-0000-0000-000000000000}"/>
  </hyperlinks>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E23E7-9C6F-4290-A75F-0A811DF9843D}">
  <sheetPr>
    <tabColor rgb="FF92D050"/>
  </sheetPr>
  <dimension ref="A1:N105"/>
  <sheetViews>
    <sheetView tabSelected="1" topLeftCell="F1" zoomScale="80" zoomScaleNormal="80" workbookViewId="0">
      <selection activeCell="J6" sqref="J6"/>
    </sheetView>
  </sheetViews>
  <sheetFormatPr defaultRowHeight="14.75" x14ac:dyDescent="0.75"/>
  <cols>
    <col min="1" max="5" width="20.1796875" style="98" customWidth="1"/>
    <col min="6" max="8" width="10.1796875" style="98" customWidth="1"/>
    <col min="9" max="9" width="20.1796875" style="98" customWidth="1"/>
    <col min="10" max="10" width="153.26953125" style="98" customWidth="1"/>
    <col min="11" max="12" width="20.1796875" style="98" customWidth="1"/>
    <col min="13" max="13" width="129.26953125" style="98" customWidth="1"/>
    <col min="14" max="14" width="67.54296875" style="98" customWidth="1"/>
    <col min="15" max="16384" width="8.7265625" style="98"/>
  </cols>
  <sheetData>
    <row r="1" spans="1:14" x14ac:dyDescent="0.75">
      <c r="A1" s="189" t="s">
        <v>1229</v>
      </c>
      <c r="B1" s="187"/>
      <c r="C1" s="187"/>
      <c r="D1" s="187"/>
      <c r="E1" s="187"/>
      <c r="F1" s="187"/>
      <c r="G1" s="187"/>
      <c r="H1" s="187"/>
      <c r="I1" s="187"/>
      <c r="J1" s="187"/>
      <c r="K1" s="187"/>
      <c r="L1" s="187"/>
      <c r="M1" s="187"/>
      <c r="N1" s="187"/>
    </row>
    <row r="2" spans="1:14" x14ac:dyDescent="0.75">
      <c r="A2" s="188" t="s">
        <v>1228</v>
      </c>
      <c r="B2" s="187"/>
      <c r="C2" s="187"/>
      <c r="D2" s="187"/>
      <c r="E2" s="187"/>
      <c r="F2" s="187"/>
      <c r="G2" s="187"/>
      <c r="H2" s="187"/>
      <c r="I2" s="187"/>
      <c r="J2" s="187"/>
      <c r="K2" s="187"/>
      <c r="L2" s="187"/>
      <c r="M2" s="187"/>
      <c r="N2" s="187"/>
    </row>
    <row r="3" spans="1:14" ht="44.4" customHeight="1" x14ac:dyDescent="0.75">
      <c r="A3" s="184" t="s">
        <v>3</v>
      </c>
      <c r="B3" s="184" t="s">
        <v>0</v>
      </c>
      <c r="C3" s="184" t="s">
        <v>1</v>
      </c>
      <c r="D3" s="186" t="s">
        <v>438</v>
      </c>
      <c r="E3" s="184" t="s">
        <v>642</v>
      </c>
      <c r="F3" s="185" t="s">
        <v>80</v>
      </c>
      <c r="G3" s="185" t="s">
        <v>81</v>
      </c>
      <c r="H3" s="185" t="s">
        <v>93</v>
      </c>
      <c r="I3" s="184" t="s">
        <v>33</v>
      </c>
      <c r="J3" s="184" t="s">
        <v>2</v>
      </c>
      <c r="K3" s="184" t="s">
        <v>546</v>
      </c>
      <c r="L3" s="184" t="s">
        <v>234</v>
      </c>
      <c r="M3" s="183" t="s">
        <v>181</v>
      </c>
      <c r="N3" s="182" t="s">
        <v>182</v>
      </c>
    </row>
    <row r="4" spans="1:14" ht="44.4" customHeight="1" x14ac:dyDescent="0.75">
      <c r="A4" s="3" t="s">
        <v>4</v>
      </c>
      <c r="B4" s="3" t="s">
        <v>1086</v>
      </c>
      <c r="C4" s="3" t="s">
        <v>1087</v>
      </c>
      <c r="D4" s="3" t="s">
        <v>1088</v>
      </c>
      <c r="E4" s="3" t="s">
        <v>1089</v>
      </c>
      <c r="F4" s="124">
        <v>0</v>
      </c>
      <c r="G4" s="124">
        <v>1</v>
      </c>
      <c r="H4" s="124">
        <v>0.02</v>
      </c>
      <c r="I4" s="3" t="s">
        <v>1090</v>
      </c>
      <c r="J4" s="169" t="s">
        <v>1091</v>
      </c>
      <c r="K4" s="76" t="s">
        <v>1092</v>
      </c>
      <c r="L4" s="125" t="s">
        <v>1093</v>
      </c>
    </row>
    <row r="5" spans="1:14" ht="44.4" customHeight="1" x14ac:dyDescent="0.75">
      <c r="A5" s="168" t="s">
        <v>4</v>
      </c>
      <c r="B5" s="168" t="s">
        <v>571</v>
      </c>
      <c r="C5" s="168" t="s">
        <v>572</v>
      </c>
      <c r="D5" s="3" t="s">
        <v>573</v>
      </c>
      <c r="E5" s="4" t="s">
        <v>707</v>
      </c>
      <c r="F5" s="88">
        <v>0</v>
      </c>
      <c r="G5" s="88">
        <v>1</v>
      </c>
      <c r="H5" s="88">
        <v>1</v>
      </c>
      <c r="I5" s="169" t="s">
        <v>34</v>
      </c>
      <c r="J5" s="169" t="s">
        <v>718</v>
      </c>
      <c r="K5" s="76" t="s">
        <v>574</v>
      </c>
      <c r="L5" s="76" t="s">
        <v>575</v>
      </c>
    </row>
    <row r="6" spans="1:14" ht="57.75" customHeight="1" x14ac:dyDescent="0.75">
      <c r="A6" s="168" t="s">
        <v>4</v>
      </c>
      <c r="B6" s="168" t="s">
        <v>576</v>
      </c>
      <c r="C6" s="168" t="s">
        <v>577</v>
      </c>
      <c r="D6" s="3" t="s">
        <v>578</v>
      </c>
      <c r="E6" s="4" t="s">
        <v>706</v>
      </c>
      <c r="F6" s="181">
        <v>0</v>
      </c>
      <c r="G6" s="181">
        <v>1</v>
      </c>
      <c r="H6" s="181">
        <v>0.02</v>
      </c>
      <c r="I6" s="169" t="s">
        <v>579</v>
      </c>
      <c r="J6" s="169" t="s">
        <v>1230</v>
      </c>
      <c r="K6" s="76" t="s">
        <v>580</v>
      </c>
      <c r="L6" s="76" t="s">
        <v>581</v>
      </c>
    </row>
    <row r="7" spans="1:14" ht="44.4" customHeight="1" x14ac:dyDescent="0.75">
      <c r="A7" s="168" t="s">
        <v>4</v>
      </c>
      <c r="B7" s="168" t="s">
        <v>570</v>
      </c>
      <c r="C7" s="168" t="s">
        <v>566</v>
      </c>
      <c r="D7" s="3" t="s">
        <v>565</v>
      </c>
      <c r="E7" s="4" t="s">
        <v>705</v>
      </c>
      <c r="F7" s="181">
        <v>0</v>
      </c>
      <c r="G7" s="181">
        <v>0.5</v>
      </c>
      <c r="H7" s="181">
        <v>0.01</v>
      </c>
      <c r="I7" s="76" t="s">
        <v>567</v>
      </c>
      <c r="J7" s="169" t="s">
        <v>951</v>
      </c>
      <c r="K7" s="76" t="s">
        <v>568</v>
      </c>
      <c r="L7" s="76" t="s">
        <v>569</v>
      </c>
    </row>
    <row r="8" spans="1:14" ht="44.4" customHeight="1" x14ac:dyDescent="0.75">
      <c r="A8" s="169" t="s">
        <v>4</v>
      </c>
      <c r="B8" s="169" t="s">
        <v>11</v>
      </c>
      <c r="C8" s="169" t="s">
        <v>127</v>
      </c>
      <c r="D8" s="162" t="s">
        <v>11</v>
      </c>
      <c r="E8" s="4" t="s">
        <v>704</v>
      </c>
      <c r="F8" s="170">
        <v>0</v>
      </c>
      <c r="G8" s="170">
        <v>1</v>
      </c>
      <c r="H8" s="171">
        <v>0.02</v>
      </c>
      <c r="I8" s="169" t="s">
        <v>547</v>
      </c>
      <c r="J8" s="169" t="s">
        <v>953</v>
      </c>
      <c r="K8" s="169" t="s">
        <v>235</v>
      </c>
      <c r="L8" s="168" t="s">
        <v>236</v>
      </c>
      <c r="M8" s="174" t="s">
        <v>183</v>
      </c>
      <c r="N8" s="169" t="s">
        <v>213</v>
      </c>
    </row>
    <row r="9" spans="1:14" ht="159.5" customHeight="1" x14ac:dyDescent="0.75">
      <c r="A9" s="169" t="s">
        <v>4</v>
      </c>
      <c r="B9" s="169" t="s">
        <v>5</v>
      </c>
      <c r="C9" s="169" t="s">
        <v>364</v>
      </c>
      <c r="D9" s="162" t="s">
        <v>439</v>
      </c>
      <c r="E9" s="4" t="s">
        <v>703</v>
      </c>
      <c r="F9" s="170">
        <v>0</v>
      </c>
      <c r="G9" s="170">
        <v>1</v>
      </c>
      <c r="H9" s="170">
        <v>0.02</v>
      </c>
      <c r="I9" s="169" t="s">
        <v>128</v>
      </c>
      <c r="J9" s="169" t="s">
        <v>1227</v>
      </c>
      <c r="K9" s="169" t="s">
        <v>237</v>
      </c>
      <c r="L9" s="168" t="s">
        <v>238</v>
      </c>
      <c r="M9" s="174"/>
      <c r="N9" s="169"/>
    </row>
    <row r="10" spans="1:14" ht="44.4" customHeight="1" x14ac:dyDescent="0.75">
      <c r="A10" s="168" t="s">
        <v>4</v>
      </c>
      <c r="B10" s="168" t="s">
        <v>582</v>
      </c>
      <c r="C10" s="168" t="s">
        <v>583</v>
      </c>
      <c r="D10" s="3" t="s">
        <v>582</v>
      </c>
      <c r="E10" s="4" t="s">
        <v>702</v>
      </c>
      <c r="F10" s="124">
        <v>0</v>
      </c>
      <c r="G10" s="124">
        <v>0.4</v>
      </c>
      <c r="H10" s="124">
        <v>0.01</v>
      </c>
      <c r="I10" s="168" t="s">
        <v>584</v>
      </c>
      <c r="J10" s="169" t="s">
        <v>959</v>
      </c>
      <c r="K10" s="169" t="s">
        <v>585</v>
      </c>
      <c r="L10" s="168" t="s">
        <v>586</v>
      </c>
    </row>
    <row r="11" spans="1:14" ht="89.25" customHeight="1" x14ac:dyDescent="0.75">
      <c r="A11" s="169" t="s">
        <v>4</v>
      </c>
      <c r="B11" s="169" t="s">
        <v>12</v>
      </c>
      <c r="C11" s="169" t="s">
        <v>365</v>
      </c>
      <c r="D11" s="4" t="s">
        <v>12</v>
      </c>
      <c r="E11" s="4" t="s">
        <v>701</v>
      </c>
      <c r="F11" s="171">
        <v>0</v>
      </c>
      <c r="G11" s="171">
        <v>1</v>
      </c>
      <c r="H11" s="171">
        <v>0.01</v>
      </c>
      <c r="I11" s="169" t="s">
        <v>43</v>
      </c>
      <c r="J11" s="169" t="s">
        <v>1226</v>
      </c>
      <c r="K11" s="169" t="s">
        <v>239</v>
      </c>
      <c r="L11" s="168" t="s">
        <v>240</v>
      </c>
      <c r="M11" s="180" t="s">
        <v>543</v>
      </c>
    </row>
    <row r="12" spans="1:14" ht="95.5" customHeight="1" x14ac:dyDescent="0.75">
      <c r="A12" s="169" t="s">
        <v>82</v>
      </c>
      <c r="B12" s="169" t="s">
        <v>16</v>
      </c>
      <c r="C12" s="169" t="s">
        <v>366</v>
      </c>
      <c r="D12" s="4" t="s">
        <v>16</v>
      </c>
      <c r="E12" s="4" t="s">
        <v>700</v>
      </c>
      <c r="F12" s="170">
        <v>0</v>
      </c>
      <c r="G12" s="170">
        <v>1</v>
      </c>
      <c r="H12" s="170">
        <v>0.01</v>
      </c>
      <c r="I12" s="169" t="s">
        <v>130</v>
      </c>
      <c r="J12" s="169" t="s">
        <v>1225</v>
      </c>
      <c r="K12" s="169" t="s">
        <v>241</v>
      </c>
      <c r="L12" s="168" t="s">
        <v>242</v>
      </c>
    </row>
    <row r="13" spans="1:14" ht="60" customHeight="1" x14ac:dyDescent="0.75">
      <c r="A13" s="169" t="s">
        <v>82</v>
      </c>
      <c r="B13" s="169" t="s">
        <v>115</v>
      </c>
      <c r="C13" s="169" t="s">
        <v>367</v>
      </c>
      <c r="D13" s="4" t="s">
        <v>115</v>
      </c>
      <c r="E13" s="4" t="s">
        <v>699</v>
      </c>
      <c r="F13" s="170">
        <v>0</v>
      </c>
      <c r="G13" s="170">
        <v>1</v>
      </c>
      <c r="H13" s="170">
        <v>0.01</v>
      </c>
      <c r="I13" s="169" t="s">
        <v>37</v>
      </c>
      <c r="J13" s="169" t="s">
        <v>1224</v>
      </c>
      <c r="K13" s="169" t="s">
        <v>243</v>
      </c>
      <c r="L13" s="168" t="s">
        <v>244</v>
      </c>
      <c r="M13" s="174" t="s">
        <v>186</v>
      </c>
      <c r="N13" s="169" t="s">
        <v>529</v>
      </c>
    </row>
    <row r="14" spans="1:14" ht="44.4" customHeight="1" x14ac:dyDescent="0.75">
      <c r="A14" s="169" t="s">
        <v>82</v>
      </c>
      <c r="B14" s="169" t="s">
        <v>15</v>
      </c>
      <c r="C14" s="169" t="s">
        <v>7</v>
      </c>
      <c r="D14" s="4" t="s">
        <v>15</v>
      </c>
      <c r="E14" s="4" t="s">
        <v>698</v>
      </c>
      <c r="F14" s="4">
        <v>0</v>
      </c>
      <c r="G14" s="4">
        <v>1</v>
      </c>
      <c r="H14" s="4">
        <v>1</v>
      </c>
      <c r="I14" s="169" t="s">
        <v>34</v>
      </c>
      <c r="J14" s="169" t="s">
        <v>719</v>
      </c>
      <c r="K14" s="169" t="s">
        <v>245</v>
      </c>
      <c r="L14" s="168" t="s">
        <v>246</v>
      </c>
    </row>
    <row r="15" spans="1:14" ht="44.4" customHeight="1" x14ac:dyDescent="0.75">
      <c r="A15" s="169" t="s">
        <v>82</v>
      </c>
      <c r="B15" s="169" t="s">
        <v>317</v>
      </c>
      <c r="C15" s="169" t="s">
        <v>369</v>
      </c>
      <c r="D15" s="162" t="s">
        <v>440</v>
      </c>
      <c r="E15" s="4" t="s">
        <v>697</v>
      </c>
      <c r="F15" s="4">
        <v>0</v>
      </c>
      <c r="G15" s="171">
        <f>PolicyLevers!M95</f>
        <v>0.24</v>
      </c>
      <c r="H15" s="179">
        <v>5.0000000000000001E-3</v>
      </c>
      <c r="I15" s="169" t="s">
        <v>318</v>
      </c>
      <c r="J15" s="190" t="s">
        <v>981</v>
      </c>
      <c r="K15" s="169" t="s">
        <v>319</v>
      </c>
      <c r="L15" s="168" t="s">
        <v>320</v>
      </c>
      <c r="M15" s="173" t="s">
        <v>374</v>
      </c>
      <c r="N15" s="168" t="s">
        <v>494</v>
      </c>
    </row>
    <row r="16" spans="1:14" ht="44.4" customHeight="1" x14ac:dyDescent="0.75">
      <c r="A16" s="169" t="s">
        <v>82</v>
      </c>
      <c r="B16" s="169" t="s">
        <v>321</v>
      </c>
      <c r="C16" s="169" t="s">
        <v>324</v>
      </c>
      <c r="D16" s="162" t="s">
        <v>440</v>
      </c>
      <c r="E16" s="4" t="s">
        <v>696</v>
      </c>
      <c r="F16" s="4">
        <v>0</v>
      </c>
      <c r="G16" s="170">
        <v>0.5</v>
      </c>
      <c r="H16" s="171">
        <v>0.01</v>
      </c>
      <c r="I16" s="169" t="s">
        <v>325</v>
      </c>
      <c r="J16" s="190" t="s">
        <v>982</v>
      </c>
      <c r="K16" s="169" t="s">
        <v>322</v>
      </c>
      <c r="L16" s="168" t="s">
        <v>323</v>
      </c>
    </row>
    <row r="17" spans="1:14" ht="44.4" customHeight="1" x14ac:dyDescent="0.75">
      <c r="A17" s="169" t="s">
        <v>82</v>
      </c>
      <c r="B17" s="169" t="s">
        <v>14</v>
      </c>
      <c r="C17" s="169" t="s">
        <v>143</v>
      </c>
      <c r="D17" s="4" t="s">
        <v>14</v>
      </c>
      <c r="E17" s="4" t="s">
        <v>695</v>
      </c>
      <c r="F17" s="4">
        <v>0</v>
      </c>
      <c r="G17" s="4">
        <v>1</v>
      </c>
      <c r="H17" s="4">
        <v>1</v>
      </c>
      <c r="I17" s="169" t="s">
        <v>34</v>
      </c>
      <c r="J17" s="169" t="s">
        <v>720</v>
      </c>
      <c r="K17" s="169" t="s">
        <v>247</v>
      </c>
      <c r="L17" s="168" t="s">
        <v>248</v>
      </c>
    </row>
    <row r="18" spans="1:14" ht="152.25" customHeight="1" x14ac:dyDescent="0.75">
      <c r="A18" s="169" t="s">
        <v>82</v>
      </c>
      <c r="B18" s="169" t="s">
        <v>17</v>
      </c>
      <c r="C18" s="169" t="s">
        <v>219</v>
      </c>
      <c r="D18" s="4" t="s">
        <v>17</v>
      </c>
      <c r="E18" s="4" t="s">
        <v>694</v>
      </c>
      <c r="F18" s="170">
        <v>0</v>
      </c>
      <c r="G18" s="71">
        <f>PolicyLevers!M98</f>
        <v>3.4000000000000002E-2</v>
      </c>
      <c r="H18" s="71">
        <v>1E-3</v>
      </c>
      <c r="I18" s="169" t="s">
        <v>42</v>
      </c>
      <c r="J18" s="169" t="s">
        <v>1223</v>
      </c>
      <c r="K18" s="169" t="s">
        <v>249</v>
      </c>
      <c r="L18" s="168" t="s">
        <v>250</v>
      </c>
      <c r="M18" s="174" t="s">
        <v>192</v>
      </c>
      <c r="N18" s="168" t="s">
        <v>216</v>
      </c>
    </row>
    <row r="19" spans="1:14" ht="44.4" customHeight="1" x14ac:dyDescent="0.75">
      <c r="A19" s="169" t="s">
        <v>82</v>
      </c>
      <c r="B19" s="169" t="s">
        <v>13</v>
      </c>
      <c r="C19" s="169" t="s">
        <v>6</v>
      </c>
      <c r="D19" s="4" t="s">
        <v>13</v>
      </c>
      <c r="E19" s="4" t="s">
        <v>693</v>
      </c>
      <c r="F19" s="4">
        <v>0</v>
      </c>
      <c r="G19" s="4">
        <v>1</v>
      </c>
      <c r="H19" s="4">
        <v>1</v>
      </c>
      <c r="I19" s="169" t="s">
        <v>34</v>
      </c>
      <c r="J19" s="169" t="s">
        <v>1222</v>
      </c>
      <c r="K19" s="169" t="s">
        <v>251</v>
      </c>
      <c r="L19" s="168" t="s">
        <v>252</v>
      </c>
    </row>
    <row r="20" spans="1:14" ht="44.4" customHeight="1" x14ac:dyDescent="0.75">
      <c r="A20" s="168" t="s">
        <v>8</v>
      </c>
      <c r="B20" s="168" t="s">
        <v>412</v>
      </c>
      <c r="C20" s="168" t="s">
        <v>413</v>
      </c>
      <c r="D20" s="3" t="s">
        <v>412</v>
      </c>
      <c r="E20" s="4" t="s">
        <v>692</v>
      </c>
      <c r="F20" s="3">
        <v>0</v>
      </c>
      <c r="G20" s="3">
        <v>1</v>
      </c>
      <c r="H20" s="3">
        <v>1</v>
      </c>
      <c r="I20" s="168" t="s">
        <v>34</v>
      </c>
      <c r="J20" s="169" t="s">
        <v>1221</v>
      </c>
      <c r="K20" s="169" t="s">
        <v>414</v>
      </c>
      <c r="L20" s="168" t="s">
        <v>415</v>
      </c>
    </row>
    <row r="21" spans="1:14" ht="44.4" customHeight="1" x14ac:dyDescent="0.75">
      <c r="A21" s="168" t="s">
        <v>8</v>
      </c>
      <c r="B21" s="168" t="s">
        <v>326</v>
      </c>
      <c r="C21" s="168" t="s">
        <v>329</v>
      </c>
      <c r="D21" s="3" t="s">
        <v>441</v>
      </c>
      <c r="E21" s="4" t="s">
        <v>691</v>
      </c>
      <c r="F21" s="124">
        <v>-0.5</v>
      </c>
      <c r="G21" s="124">
        <v>1</v>
      </c>
      <c r="H21" s="124">
        <v>0.02</v>
      </c>
      <c r="I21" s="168" t="s">
        <v>330</v>
      </c>
      <c r="J21" s="169" t="s">
        <v>985</v>
      </c>
      <c r="K21" s="169" t="s">
        <v>332</v>
      </c>
      <c r="L21" s="168" t="s">
        <v>334</v>
      </c>
      <c r="M21" s="173"/>
      <c r="N21" s="168"/>
    </row>
    <row r="22" spans="1:14" ht="44.4" customHeight="1" x14ac:dyDescent="0.75">
      <c r="A22" s="168" t="s">
        <v>8</v>
      </c>
      <c r="B22" s="168" t="s">
        <v>327</v>
      </c>
      <c r="C22" s="168" t="s">
        <v>328</v>
      </c>
      <c r="D22" s="3" t="s">
        <v>441</v>
      </c>
      <c r="E22" s="4" t="s">
        <v>690</v>
      </c>
      <c r="F22" s="124">
        <v>-0.5</v>
      </c>
      <c r="G22" s="124">
        <v>1</v>
      </c>
      <c r="H22" s="124">
        <v>0.02</v>
      </c>
      <c r="I22" s="168" t="s">
        <v>331</v>
      </c>
      <c r="J22" s="169" t="s">
        <v>1132</v>
      </c>
      <c r="K22" s="169" t="s">
        <v>333</v>
      </c>
      <c r="L22" s="168" t="s">
        <v>334</v>
      </c>
      <c r="M22" s="173"/>
      <c r="N22" s="168"/>
    </row>
    <row r="23" spans="1:14" ht="44.4" customHeight="1" x14ac:dyDescent="0.75">
      <c r="A23" s="169" t="s">
        <v>8</v>
      </c>
      <c r="B23" s="169" t="s">
        <v>371</v>
      </c>
      <c r="C23" s="169" t="s">
        <v>370</v>
      </c>
      <c r="D23" s="4" t="s">
        <v>371</v>
      </c>
      <c r="E23" s="4" t="s">
        <v>689</v>
      </c>
      <c r="F23" s="4"/>
      <c r="G23" s="4"/>
      <c r="H23" s="4"/>
      <c r="I23" s="169"/>
      <c r="J23" s="169"/>
      <c r="K23" s="169"/>
      <c r="L23" s="168"/>
      <c r="M23" s="174"/>
      <c r="N23" s="169"/>
    </row>
    <row r="24" spans="1:14" ht="44.4" customHeight="1" x14ac:dyDescent="0.75">
      <c r="A24" s="169" t="s">
        <v>8</v>
      </c>
      <c r="B24" s="169" t="s">
        <v>18</v>
      </c>
      <c r="C24" s="169" t="s">
        <v>32</v>
      </c>
      <c r="D24" s="4" t="s">
        <v>18</v>
      </c>
      <c r="E24" s="4" t="s">
        <v>688</v>
      </c>
      <c r="F24" s="170">
        <v>0</v>
      </c>
      <c r="G24" s="171">
        <v>1</v>
      </c>
      <c r="H24" s="171">
        <v>0.01</v>
      </c>
      <c r="I24" s="169" t="s">
        <v>40</v>
      </c>
      <c r="J24" s="169" t="s">
        <v>986</v>
      </c>
      <c r="K24" s="169" t="s">
        <v>253</v>
      </c>
      <c r="L24" s="168" t="s">
        <v>254</v>
      </c>
      <c r="M24" s="174" t="s">
        <v>192</v>
      </c>
      <c r="N24" s="169"/>
    </row>
    <row r="25" spans="1:14" ht="45" customHeight="1" x14ac:dyDescent="0.75">
      <c r="A25" s="169" t="s">
        <v>8</v>
      </c>
      <c r="B25" s="169" t="s">
        <v>145</v>
      </c>
      <c r="C25" s="169" t="s">
        <v>144</v>
      </c>
      <c r="D25" s="4" t="s">
        <v>145</v>
      </c>
      <c r="E25" s="4" t="s">
        <v>687</v>
      </c>
      <c r="F25" s="6">
        <v>0</v>
      </c>
      <c r="G25" s="6">
        <v>2000</v>
      </c>
      <c r="H25" s="6">
        <v>250</v>
      </c>
      <c r="I25" s="169" t="s">
        <v>231</v>
      </c>
      <c r="J25" s="169" t="s">
        <v>1220</v>
      </c>
      <c r="K25" s="169" t="s">
        <v>255</v>
      </c>
      <c r="L25" s="168" t="s">
        <v>256</v>
      </c>
      <c r="M25" s="174" t="s">
        <v>187</v>
      </c>
      <c r="N25" s="169" t="s">
        <v>232</v>
      </c>
    </row>
    <row r="26" spans="1:14" ht="44.4" customHeight="1" x14ac:dyDescent="0.75">
      <c r="A26" s="169" t="s">
        <v>8</v>
      </c>
      <c r="B26" s="169" t="s">
        <v>20</v>
      </c>
      <c r="C26" s="169" t="s">
        <v>386</v>
      </c>
      <c r="D26" s="4" t="s">
        <v>20</v>
      </c>
      <c r="E26" s="4" t="s">
        <v>686</v>
      </c>
      <c r="F26" s="170">
        <v>0</v>
      </c>
      <c r="G26" s="170">
        <v>0.16</v>
      </c>
      <c r="H26" s="71">
        <v>5.0000000000000001E-3</v>
      </c>
      <c r="I26" s="169" t="s">
        <v>35</v>
      </c>
      <c r="J26" s="169" t="s">
        <v>988</v>
      </c>
      <c r="K26" s="169" t="s">
        <v>257</v>
      </c>
      <c r="L26" s="168" t="s">
        <v>258</v>
      </c>
      <c r="M26" s="174" t="s">
        <v>188</v>
      </c>
      <c r="N26" s="169" t="s">
        <v>188</v>
      </c>
    </row>
    <row r="27" spans="1:14" ht="44.4" customHeight="1" x14ac:dyDescent="0.75">
      <c r="A27" s="169" t="s">
        <v>8</v>
      </c>
      <c r="B27" s="169" t="s">
        <v>149</v>
      </c>
      <c r="C27" s="169" t="s">
        <v>340</v>
      </c>
      <c r="D27" s="4" t="s">
        <v>149</v>
      </c>
      <c r="E27" s="4" t="s">
        <v>685</v>
      </c>
      <c r="F27" s="170">
        <v>0</v>
      </c>
      <c r="G27" s="170">
        <v>1</v>
      </c>
      <c r="H27" s="170">
        <v>0.01</v>
      </c>
      <c r="I27" s="169" t="s">
        <v>150</v>
      </c>
      <c r="J27" s="169" t="s">
        <v>989</v>
      </c>
      <c r="K27" s="169" t="s">
        <v>259</v>
      </c>
      <c r="L27" s="168" t="s">
        <v>260</v>
      </c>
      <c r="M27" s="174" t="s">
        <v>189</v>
      </c>
      <c r="N27" s="169" t="s">
        <v>499</v>
      </c>
    </row>
    <row r="28" spans="1:14" ht="44.4" customHeight="1" x14ac:dyDescent="0.75">
      <c r="A28" s="169" t="s">
        <v>8</v>
      </c>
      <c r="B28" s="169" t="s">
        <v>1133</v>
      </c>
      <c r="C28" s="169" t="s">
        <v>146</v>
      </c>
      <c r="D28" s="4" t="s">
        <v>1133</v>
      </c>
      <c r="E28" s="120"/>
      <c r="F28" s="88">
        <v>0</v>
      </c>
      <c r="G28" s="88">
        <v>1</v>
      </c>
      <c r="H28" s="88">
        <v>1</v>
      </c>
      <c r="I28" s="169" t="s">
        <v>34</v>
      </c>
      <c r="J28" s="169" t="s">
        <v>1134</v>
      </c>
      <c r="K28" s="175"/>
      <c r="L28" s="168"/>
      <c r="M28" s="178"/>
      <c r="N28" s="175"/>
    </row>
    <row r="29" spans="1:14" ht="44.4" customHeight="1" x14ac:dyDescent="0.75">
      <c r="A29" s="169" t="s">
        <v>8</v>
      </c>
      <c r="B29" s="169" t="s">
        <v>453</v>
      </c>
      <c r="C29" s="169" t="s">
        <v>454</v>
      </c>
      <c r="D29" s="4" t="s">
        <v>453</v>
      </c>
      <c r="E29" s="4" t="s">
        <v>684</v>
      </c>
      <c r="F29" s="4"/>
      <c r="G29" s="4"/>
      <c r="H29" s="4"/>
      <c r="I29" s="169"/>
      <c r="J29" s="169"/>
      <c r="K29" s="175"/>
      <c r="L29" s="168"/>
      <c r="M29" s="178"/>
      <c r="N29" s="175"/>
    </row>
    <row r="30" spans="1:14" ht="44.4" customHeight="1" x14ac:dyDescent="0.75">
      <c r="A30" s="169" t="s">
        <v>8</v>
      </c>
      <c r="B30" s="169" t="s">
        <v>639</v>
      </c>
      <c r="C30" s="169" t="s">
        <v>638</v>
      </c>
      <c r="D30" s="3" t="s">
        <v>640</v>
      </c>
      <c r="E30" s="120"/>
      <c r="F30" s="170">
        <v>0</v>
      </c>
      <c r="G30" s="4">
        <v>20</v>
      </c>
      <c r="H30" s="4">
        <v>1</v>
      </c>
      <c r="I30" s="168" t="s">
        <v>147</v>
      </c>
      <c r="J30" s="169" t="s">
        <v>730</v>
      </c>
      <c r="K30" s="169" t="s">
        <v>261</v>
      </c>
      <c r="L30" s="168" t="s">
        <v>641</v>
      </c>
      <c r="M30" s="173" t="s">
        <v>190</v>
      </c>
      <c r="N30" s="168" t="s">
        <v>190</v>
      </c>
    </row>
    <row r="31" spans="1:14" ht="148.5" customHeight="1" x14ac:dyDescent="0.75">
      <c r="A31" s="168" t="s">
        <v>8</v>
      </c>
      <c r="B31" s="168" t="s">
        <v>308</v>
      </c>
      <c r="C31" s="168" t="s">
        <v>309</v>
      </c>
      <c r="D31" s="3" t="s">
        <v>308</v>
      </c>
      <c r="E31" s="4" t="s">
        <v>683</v>
      </c>
      <c r="F31" s="124">
        <v>0</v>
      </c>
      <c r="G31" s="124">
        <v>0.6</v>
      </c>
      <c r="H31" s="124">
        <v>0.01</v>
      </c>
      <c r="I31" s="168" t="s">
        <v>313</v>
      </c>
      <c r="J31" s="169" t="s">
        <v>1219</v>
      </c>
      <c r="K31" s="168" t="s">
        <v>612</v>
      </c>
      <c r="L31" s="168" t="s">
        <v>314</v>
      </c>
      <c r="M31" s="173"/>
      <c r="N31" s="168"/>
    </row>
    <row r="32" spans="1:14" ht="44.4" customHeight="1" x14ac:dyDescent="0.75">
      <c r="A32" s="168" t="s">
        <v>8</v>
      </c>
      <c r="B32" s="177" t="s">
        <v>812</v>
      </c>
      <c r="C32" s="177" t="s">
        <v>813</v>
      </c>
      <c r="D32" s="123" t="s">
        <v>812</v>
      </c>
      <c r="E32" s="3" t="s">
        <v>814</v>
      </c>
      <c r="F32" s="124">
        <v>0</v>
      </c>
      <c r="G32" s="124">
        <v>0.9</v>
      </c>
      <c r="H32" s="124">
        <v>0.01</v>
      </c>
      <c r="I32" s="168" t="s">
        <v>815</v>
      </c>
      <c r="J32" s="169" t="s">
        <v>1218</v>
      </c>
      <c r="K32" s="168" t="s">
        <v>942</v>
      </c>
      <c r="L32" s="168" t="s">
        <v>941</v>
      </c>
    </row>
    <row r="33" spans="1:14" ht="44.4" customHeight="1" x14ac:dyDescent="0.75">
      <c r="A33" s="168" t="s">
        <v>8</v>
      </c>
      <c r="B33" s="168" t="s">
        <v>305</v>
      </c>
      <c r="C33" s="168" t="s">
        <v>341</v>
      </c>
      <c r="D33" s="3" t="s">
        <v>442</v>
      </c>
      <c r="E33" s="4" t="s">
        <v>682</v>
      </c>
      <c r="F33" s="124">
        <v>0</v>
      </c>
      <c r="G33" s="124">
        <v>0.6</v>
      </c>
      <c r="H33" s="124">
        <v>0.01</v>
      </c>
      <c r="I33" s="168" t="s">
        <v>306</v>
      </c>
      <c r="J33" s="169" t="s">
        <v>993</v>
      </c>
      <c r="K33" s="168" t="s">
        <v>613</v>
      </c>
      <c r="L33" s="168" t="s">
        <v>307</v>
      </c>
      <c r="M33" s="173" t="s">
        <v>375</v>
      </c>
    </row>
    <row r="34" spans="1:14" ht="44.4" customHeight="1" x14ac:dyDescent="0.75">
      <c r="A34" s="169" t="s">
        <v>8</v>
      </c>
      <c r="B34" s="169" t="s">
        <v>1130</v>
      </c>
      <c r="C34" s="169" t="s">
        <v>368</v>
      </c>
      <c r="D34" s="4" t="s">
        <v>1130</v>
      </c>
      <c r="E34" s="4" t="s">
        <v>681</v>
      </c>
      <c r="F34" s="170">
        <v>0</v>
      </c>
      <c r="G34" s="171">
        <v>0.34</v>
      </c>
      <c r="H34" s="171">
        <v>0.01</v>
      </c>
      <c r="I34" s="169" t="s">
        <v>41</v>
      </c>
      <c r="J34" s="169" t="s">
        <v>1131</v>
      </c>
      <c r="K34" s="169" t="s">
        <v>262</v>
      </c>
      <c r="L34" s="168"/>
      <c r="M34" s="173"/>
    </row>
    <row r="35" spans="1:14" ht="170" customHeight="1" x14ac:dyDescent="0.75">
      <c r="A35" s="169" t="s">
        <v>8</v>
      </c>
      <c r="B35" s="169" t="s">
        <v>19</v>
      </c>
      <c r="C35" s="169" t="s">
        <v>148</v>
      </c>
      <c r="D35" s="4" t="s">
        <v>19</v>
      </c>
      <c r="E35" s="4" t="s">
        <v>680</v>
      </c>
      <c r="F35" s="3">
        <v>0</v>
      </c>
      <c r="G35" s="3">
        <v>60</v>
      </c>
      <c r="H35" s="3">
        <v>1</v>
      </c>
      <c r="I35" s="168" t="s">
        <v>994</v>
      </c>
      <c r="J35" s="169" t="s">
        <v>1217</v>
      </c>
      <c r="K35" s="169" t="s">
        <v>263</v>
      </c>
      <c r="L35" s="168" t="s">
        <v>264</v>
      </c>
      <c r="M35" s="174" t="s">
        <v>191</v>
      </c>
    </row>
    <row r="36" spans="1:14" ht="44.4" customHeight="1" x14ac:dyDescent="0.75">
      <c r="A36" s="169" t="s">
        <v>9</v>
      </c>
      <c r="B36" s="169" t="s">
        <v>23</v>
      </c>
      <c r="C36" s="169" t="s">
        <v>342</v>
      </c>
      <c r="D36" s="4" t="s">
        <v>23</v>
      </c>
      <c r="E36" s="4" t="s">
        <v>679</v>
      </c>
      <c r="F36" s="170">
        <v>0</v>
      </c>
      <c r="G36" s="171">
        <v>1</v>
      </c>
      <c r="H36" s="171">
        <v>0.01</v>
      </c>
      <c r="I36" s="169" t="s">
        <v>40</v>
      </c>
      <c r="J36" s="169" t="s">
        <v>711</v>
      </c>
      <c r="K36" s="169" t="s">
        <v>265</v>
      </c>
      <c r="L36" s="168" t="s">
        <v>266</v>
      </c>
      <c r="M36" s="174" t="s">
        <v>192</v>
      </c>
    </row>
    <row r="37" spans="1:14" ht="44.4" customHeight="1" x14ac:dyDescent="0.75">
      <c r="A37" s="169" t="s">
        <v>9</v>
      </c>
      <c r="B37" s="169" t="s">
        <v>26</v>
      </c>
      <c r="C37" s="169" t="s">
        <v>343</v>
      </c>
      <c r="D37" s="4" t="s">
        <v>26</v>
      </c>
      <c r="E37" s="4" t="s">
        <v>678</v>
      </c>
      <c r="F37" s="170">
        <v>0</v>
      </c>
      <c r="G37" s="171">
        <v>1</v>
      </c>
      <c r="H37" s="171">
        <v>0.01</v>
      </c>
      <c r="I37" s="169" t="s">
        <v>40</v>
      </c>
      <c r="J37" s="169" t="s">
        <v>712</v>
      </c>
      <c r="K37" s="169" t="s">
        <v>267</v>
      </c>
      <c r="L37" s="168" t="s">
        <v>268</v>
      </c>
      <c r="M37" s="174" t="s">
        <v>192</v>
      </c>
    </row>
    <row r="38" spans="1:14" ht="44.4" customHeight="1" x14ac:dyDescent="0.75">
      <c r="A38" s="169" t="s">
        <v>9</v>
      </c>
      <c r="B38" s="169" t="s">
        <v>25</v>
      </c>
      <c r="C38" s="169" t="s">
        <v>70</v>
      </c>
      <c r="D38" s="4" t="s">
        <v>25</v>
      </c>
      <c r="E38" s="4" t="s">
        <v>677</v>
      </c>
      <c r="F38" s="170">
        <v>0</v>
      </c>
      <c r="G38" s="171">
        <v>1</v>
      </c>
      <c r="H38" s="171">
        <v>0.01</v>
      </c>
      <c r="I38" s="169" t="s">
        <v>40</v>
      </c>
      <c r="J38" s="169" t="s">
        <v>713</v>
      </c>
      <c r="K38" s="169" t="s">
        <v>269</v>
      </c>
      <c r="L38" s="168" t="s">
        <v>270</v>
      </c>
      <c r="M38" s="174" t="s">
        <v>192</v>
      </c>
    </row>
    <row r="39" spans="1:14" ht="63" customHeight="1" x14ac:dyDescent="0.75">
      <c r="A39" s="169" t="s">
        <v>9</v>
      </c>
      <c r="B39" s="169" t="s">
        <v>116</v>
      </c>
      <c r="C39" s="169" t="s">
        <v>344</v>
      </c>
      <c r="D39" s="4" t="s">
        <v>116</v>
      </c>
      <c r="E39" s="4" t="s">
        <v>676</v>
      </c>
      <c r="F39" s="171">
        <v>0</v>
      </c>
      <c r="G39" s="171">
        <f>PolicyLevers!M198</f>
        <v>0.33</v>
      </c>
      <c r="H39" s="171">
        <v>0.01</v>
      </c>
      <c r="I39" s="169" t="s">
        <v>37</v>
      </c>
      <c r="J39" s="169" t="s">
        <v>1216</v>
      </c>
      <c r="K39" s="169" t="s">
        <v>271</v>
      </c>
      <c r="L39" s="168" t="s">
        <v>272</v>
      </c>
      <c r="M39" s="173" t="s">
        <v>632</v>
      </c>
      <c r="N39" s="168" t="s">
        <v>632</v>
      </c>
    </row>
    <row r="40" spans="1:14" ht="60.25" customHeight="1" x14ac:dyDescent="0.75">
      <c r="A40" s="169" t="s">
        <v>9</v>
      </c>
      <c r="B40" s="169" t="s">
        <v>1117</v>
      </c>
      <c r="C40" s="169" t="s">
        <v>345</v>
      </c>
      <c r="D40" s="4" t="s">
        <v>1118</v>
      </c>
      <c r="E40" s="4" t="s">
        <v>675</v>
      </c>
      <c r="F40" s="176">
        <v>0</v>
      </c>
      <c r="G40" s="176">
        <v>1</v>
      </c>
      <c r="H40" s="4">
        <v>1</v>
      </c>
      <c r="I40" s="169" t="s">
        <v>34</v>
      </c>
      <c r="J40" s="169" t="s">
        <v>1119</v>
      </c>
      <c r="K40" s="168"/>
      <c r="L40" s="168" t="s">
        <v>1120</v>
      </c>
      <c r="M40" s="174" t="s">
        <v>1121</v>
      </c>
      <c r="N40" s="175"/>
    </row>
    <row r="41" spans="1:14" ht="44.4" customHeight="1" x14ac:dyDescent="0.75">
      <c r="A41" s="169" t="s">
        <v>9</v>
      </c>
      <c r="B41" s="169" t="s">
        <v>1135</v>
      </c>
      <c r="C41" s="169" t="s">
        <v>554</v>
      </c>
      <c r="D41" s="4" t="s">
        <v>1137</v>
      </c>
      <c r="E41" s="4" t="s">
        <v>674</v>
      </c>
      <c r="F41" s="170">
        <v>0</v>
      </c>
      <c r="G41" s="170">
        <v>1</v>
      </c>
      <c r="H41" s="171">
        <v>0.01</v>
      </c>
      <c r="I41" s="169" t="s">
        <v>36</v>
      </c>
      <c r="J41" s="169" t="s">
        <v>1138</v>
      </c>
      <c r="K41" s="169" t="s">
        <v>273</v>
      </c>
      <c r="L41" s="168" t="s">
        <v>274</v>
      </c>
      <c r="M41" s="174"/>
      <c r="N41" s="169"/>
    </row>
    <row r="42" spans="1:14" ht="44.4" customHeight="1" x14ac:dyDescent="0.75">
      <c r="A42" s="169" t="s">
        <v>9</v>
      </c>
      <c r="B42" s="169" t="s">
        <v>1136</v>
      </c>
      <c r="C42" s="169" t="s">
        <v>387</v>
      </c>
      <c r="D42" s="4" t="s">
        <v>1137</v>
      </c>
      <c r="E42" s="4" t="s">
        <v>673</v>
      </c>
      <c r="F42" s="170">
        <v>0</v>
      </c>
      <c r="G42" s="170">
        <v>0.5</v>
      </c>
      <c r="H42" s="171">
        <v>0.01</v>
      </c>
      <c r="I42" s="169" t="s">
        <v>388</v>
      </c>
      <c r="J42" s="169" t="s">
        <v>1099</v>
      </c>
      <c r="K42" s="169" t="s">
        <v>273</v>
      </c>
      <c r="L42" s="168" t="s">
        <v>274</v>
      </c>
      <c r="M42" s="174"/>
      <c r="N42" s="169"/>
    </row>
    <row r="43" spans="1:14" ht="44.4" customHeight="1" x14ac:dyDescent="0.75">
      <c r="A43" s="169" t="s">
        <v>9</v>
      </c>
      <c r="B43" s="169" t="s">
        <v>24</v>
      </c>
      <c r="C43" s="169" t="s">
        <v>346</v>
      </c>
      <c r="D43" s="162" t="s">
        <v>443</v>
      </c>
      <c r="E43" s="4" t="s">
        <v>672</v>
      </c>
      <c r="F43" s="170">
        <v>0</v>
      </c>
      <c r="G43" s="171">
        <v>1</v>
      </c>
      <c r="H43" s="171">
        <v>0.01</v>
      </c>
      <c r="I43" s="169" t="s">
        <v>40</v>
      </c>
      <c r="J43" s="169" t="s">
        <v>1173</v>
      </c>
      <c r="K43" s="169" t="s">
        <v>275</v>
      </c>
      <c r="L43" s="168" t="s">
        <v>276</v>
      </c>
      <c r="M43" s="174" t="s">
        <v>192</v>
      </c>
      <c r="N43" s="169"/>
    </row>
    <row r="44" spans="1:14" ht="44.4" customHeight="1" x14ac:dyDescent="0.75">
      <c r="A44" s="169" t="s">
        <v>9</v>
      </c>
      <c r="B44" s="169" t="s">
        <v>21</v>
      </c>
      <c r="C44" s="169" t="s">
        <v>347</v>
      </c>
      <c r="D44" s="162" t="s">
        <v>443</v>
      </c>
      <c r="E44" s="4" t="s">
        <v>671</v>
      </c>
      <c r="F44" s="170">
        <v>0</v>
      </c>
      <c r="G44" s="171">
        <v>1</v>
      </c>
      <c r="H44" s="171">
        <v>0.01</v>
      </c>
      <c r="I44" s="169" t="s">
        <v>40</v>
      </c>
      <c r="J44" s="169" t="s">
        <v>1009</v>
      </c>
      <c r="K44" s="169" t="s">
        <v>277</v>
      </c>
      <c r="L44" s="168" t="s">
        <v>278</v>
      </c>
      <c r="M44" s="174" t="s">
        <v>192</v>
      </c>
      <c r="N44" s="169"/>
    </row>
    <row r="45" spans="1:14" ht="44.4" customHeight="1" x14ac:dyDescent="0.75">
      <c r="A45" s="169" t="s">
        <v>9</v>
      </c>
      <c r="B45" s="169" t="s">
        <v>435</v>
      </c>
      <c r="C45" s="169" t="s">
        <v>635</v>
      </c>
      <c r="D45" s="4" t="s">
        <v>435</v>
      </c>
      <c r="E45" s="4" t="s">
        <v>670</v>
      </c>
      <c r="F45" s="170">
        <v>0</v>
      </c>
      <c r="G45" s="171">
        <v>1</v>
      </c>
      <c r="H45" s="171">
        <v>0.01</v>
      </c>
      <c r="I45" s="169" t="s">
        <v>40</v>
      </c>
      <c r="J45" s="169" t="s">
        <v>1174</v>
      </c>
      <c r="K45" s="169" t="s">
        <v>636</v>
      </c>
      <c r="L45" s="168" t="s">
        <v>637</v>
      </c>
      <c r="M45" s="174" t="s">
        <v>192</v>
      </c>
      <c r="N45" s="169"/>
    </row>
    <row r="46" spans="1:14" ht="44.4" customHeight="1" x14ac:dyDescent="0.75">
      <c r="A46" s="169" t="s">
        <v>9</v>
      </c>
      <c r="B46" s="169" t="s">
        <v>22</v>
      </c>
      <c r="C46" s="169" t="s">
        <v>348</v>
      </c>
      <c r="D46" s="4" t="s">
        <v>22</v>
      </c>
      <c r="E46" s="4" t="s">
        <v>669</v>
      </c>
      <c r="F46" s="170">
        <v>0</v>
      </c>
      <c r="G46" s="171">
        <v>1</v>
      </c>
      <c r="H46" s="171">
        <v>0.01</v>
      </c>
      <c r="I46" s="169" t="s">
        <v>40</v>
      </c>
      <c r="J46" s="169" t="s">
        <v>1175</v>
      </c>
      <c r="K46" s="169" t="s">
        <v>279</v>
      </c>
      <c r="L46" s="168" t="s">
        <v>280</v>
      </c>
      <c r="M46" s="174" t="s">
        <v>192</v>
      </c>
      <c r="N46" s="169"/>
    </row>
    <row r="47" spans="1:14" ht="44.4" customHeight="1" x14ac:dyDescent="0.75">
      <c r="A47" s="169" t="s">
        <v>167</v>
      </c>
      <c r="B47" s="169" t="s">
        <v>171</v>
      </c>
      <c r="C47" s="169" t="s">
        <v>531</v>
      </c>
      <c r="D47" s="4" t="s">
        <v>171</v>
      </c>
      <c r="E47" s="4" t="s">
        <v>668</v>
      </c>
      <c r="F47" s="170">
        <v>0</v>
      </c>
      <c r="G47" s="171">
        <v>1</v>
      </c>
      <c r="H47" s="171">
        <v>0.01</v>
      </c>
      <c r="I47" s="169" t="s">
        <v>40</v>
      </c>
      <c r="J47" s="169" t="s">
        <v>1010</v>
      </c>
      <c r="K47" s="169" t="s">
        <v>281</v>
      </c>
      <c r="L47" s="168" t="s">
        <v>282</v>
      </c>
      <c r="M47" s="174" t="s">
        <v>192</v>
      </c>
      <c r="N47" s="169" t="s">
        <v>229</v>
      </c>
    </row>
    <row r="48" spans="1:14" ht="44.4" customHeight="1" x14ac:dyDescent="0.75">
      <c r="A48" s="169" t="s">
        <v>167</v>
      </c>
      <c r="B48" s="169" t="s">
        <v>315</v>
      </c>
      <c r="C48" s="169" t="s">
        <v>540</v>
      </c>
      <c r="D48" s="4" t="s">
        <v>315</v>
      </c>
      <c r="E48" s="4" t="s">
        <v>667</v>
      </c>
      <c r="F48" s="170">
        <v>0</v>
      </c>
      <c r="G48" s="171">
        <v>1</v>
      </c>
      <c r="H48" s="171">
        <v>0.01</v>
      </c>
      <c r="I48" s="169" t="s">
        <v>40</v>
      </c>
      <c r="J48" s="169" t="s">
        <v>1011</v>
      </c>
      <c r="K48" s="169" t="s">
        <v>389</v>
      </c>
      <c r="L48" s="168" t="s">
        <v>390</v>
      </c>
      <c r="M48" s="174"/>
      <c r="N48" s="169"/>
    </row>
    <row r="49" spans="1:14" ht="44.4" customHeight="1" x14ac:dyDescent="0.75">
      <c r="A49" s="169" t="s">
        <v>167</v>
      </c>
      <c r="B49" s="169" t="s">
        <v>536</v>
      </c>
      <c r="C49" s="169" t="s">
        <v>537</v>
      </c>
      <c r="D49" s="4" t="s">
        <v>536</v>
      </c>
      <c r="E49" s="4" t="s">
        <v>666</v>
      </c>
      <c r="F49" s="170"/>
      <c r="G49" s="171"/>
      <c r="H49" s="171"/>
      <c r="I49" s="169"/>
      <c r="J49" s="169"/>
      <c r="K49" s="169"/>
      <c r="L49" s="168"/>
      <c r="M49" s="174"/>
      <c r="N49" s="169"/>
    </row>
    <row r="50" spans="1:14" ht="44.4" customHeight="1" x14ac:dyDescent="0.75">
      <c r="A50" s="169" t="s">
        <v>167</v>
      </c>
      <c r="B50" s="169" t="s">
        <v>230</v>
      </c>
      <c r="C50" s="169" t="s">
        <v>532</v>
      </c>
      <c r="D50" s="4" t="s">
        <v>230</v>
      </c>
      <c r="E50" s="4" t="s">
        <v>665</v>
      </c>
      <c r="F50" s="170">
        <v>0</v>
      </c>
      <c r="G50" s="171">
        <v>1</v>
      </c>
      <c r="H50" s="171">
        <v>0.01</v>
      </c>
      <c r="I50" s="169" t="s">
        <v>40</v>
      </c>
      <c r="J50" s="169" t="s">
        <v>714</v>
      </c>
      <c r="K50" s="169" t="s">
        <v>283</v>
      </c>
      <c r="L50" s="168" t="s">
        <v>284</v>
      </c>
      <c r="M50" s="174" t="s">
        <v>192</v>
      </c>
      <c r="N50" s="169"/>
    </row>
    <row r="51" spans="1:14" ht="44.4" customHeight="1" x14ac:dyDescent="0.75">
      <c r="A51" s="169" t="s">
        <v>167</v>
      </c>
      <c r="B51" s="169" t="s">
        <v>168</v>
      </c>
      <c r="C51" s="169" t="s">
        <v>349</v>
      </c>
      <c r="D51" s="4" t="s">
        <v>168</v>
      </c>
      <c r="E51" s="4" t="s">
        <v>664</v>
      </c>
      <c r="F51" s="170">
        <v>0</v>
      </c>
      <c r="G51" s="171">
        <v>1</v>
      </c>
      <c r="H51" s="171">
        <v>0.01</v>
      </c>
      <c r="I51" s="169" t="s">
        <v>40</v>
      </c>
      <c r="J51" s="169" t="s">
        <v>1176</v>
      </c>
      <c r="K51" s="169" t="s">
        <v>285</v>
      </c>
      <c r="L51" s="168" t="s">
        <v>286</v>
      </c>
      <c r="M51" s="174" t="s">
        <v>192</v>
      </c>
      <c r="N51" s="169"/>
    </row>
    <row r="52" spans="1:14" ht="44.4" customHeight="1" x14ac:dyDescent="0.75">
      <c r="A52" s="169" t="s">
        <v>167</v>
      </c>
      <c r="B52" s="169" t="s">
        <v>172</v>
      </c>
      <c r="C52" s="169" t="s">
        <v>533</v>
      </c>
      <c r="D52" s="4" t="s">
        <v>172</v>
      </c>
      <c r="E52" s="4" t="s">
        <v>663</v>
      </c>
      <c r="F52" s="170">
        <v>0</v>
      </c>
      <c r="G52" s="171">
        <v>1</v>
      </c>
      <c r="H52" s="171">
        <v>0.01</v>
      </c>
      <c r="I52" s="169" t="s">
        <v>40</v>
      </c>
      <c r="J52" s="169" t="s">
        <v>1012</v>
      </c>
      <c r="K52" s="169" t="s">
        <v>287</v>
      </c>
      <c r="L52" s="168" t="s">
        <v>288</v>
      </c>
      <c r="M52" s="174" t="s">
        <v>192</v>
      </c>
      <c r="N52" s="169"/>
    </row>
    <row r="53" spans="1:14" ht="44.4" customHeight="1" x14ac:dyDescent="0.75">
      <c r="A53" s="169" t="s">
        <v>167</v>
      </c>
      <c r="B53" s="169" t="s">
        <v>170</v>
      </c>
      <c r="C53" s="169" t="s">
        <v>350</v>
      </c>
      <c r="D53" s="4" t="s">
        <v>170</v>
      </c>
      <c r="E53" s="4" t="s">
        <v>662</v>
      </c>
      <c r="F53" s="170">
        <v>0</v>
      </c>
      <c r="G53" s="171">
        <v>1</v>
      </c>
      <c r="H53" s="171">
        <v>0.01</v>
      </c>
      <c r="I53" s="169" t="s">
        <v>40</v>
      </c>
      <c r="J53" s="169" t="s">
        <v>1177</v>
      </c>
      <c r="K53" s="169" t="s">
        <v>289</v>
      </c>
      <c r="L53" s="168" t="s">
        <v>290</v>
      </c>
      <c r="M53" s="174" t="s">
        <v>192</v>
      </c>
      <c r="N53" s="169"/>
    </row>
    <row r="54" spans="1:14" ht="44.4" customHeight="1" x14ac:dyDescent="0.75">
      <c r="A54" s="169" t="s">
        <v>167</v>
      </c>
      <c r="B54" s="169" t="s">
        <v>534</v>
      </c>
      <c r="C54" s="169" t="s">
        <v>535</v>
      </c>
      <c r="D54" s="4" t="s">
        <v>534</v>
      </c>
      <c r="E54" s="4" t="s">
        <v>661</v>
      </c>
      <c r="F54" s="170"/>
      <c r="G54" s="171"/>
      <c r="H54" s="171"/>
      <c r="I54" s="169"/>
      <c r="J54" s="169"/>
      <c r="K54" s="169"/>
      <c r="L54" s="168"/>
      <c r="M54" s="174"/>
      <c r="N54" s="169"/>
    </row>
    <row r="55" spans="1:14" ht="44.4" customHeight="1" x14ac:dyDescent="0.75">
      <c r="A55" s="169" t="s">
        <v>167</v>
      </c>
      <c r="B55" s="169" t="s">
        <v>169</v>
      </c>
      <c r="C55" s="169" t="s">
        <v>351</v>
      </c>
      <c r="D55" s="4" t="s">
        <v>169</v>
      </c>
      <c r="E55" s="4" t="s">
        <v>660</v>
      </c>
      <c r="F55" s="170">
        <v>0</v>
      </c>
      <c r="G55" s="171">
        <v>1</v>
      </c>
      <c r="H55" s="171">
        <v>0.01</v>
      </c>
      <c r="I55" s="169" t="s">
        <v>40</v>
      </c>
      <c r="J55" s="169" t="s">
        <v>715</v>
      </c>
      <c r="K55" s="169" t="s">
        <v>291</v>
      </c>
      <c r="L55" s="168" t="s">
        <v>292</v>
      </c>
      <c r="M55" s="174" t="s">
        <v>192</v>
      </c>
      <c r="N55" s="169"/>
    </row>
    <row r="56" spans="1:14" ht="44.4" customHeight="1" x14ac:dyDescent="0.75">
      <c r="A56" s="168" t="s">
        <v>436</v>
      </c>
      <c r="B56" s="168" t="s">
        <v>68</v>
      </c>
      <c r="C56" s="168" t="s">
        <v>352</v>
      </c>
      <c r="D56" s="3" t="s">
        <v>68</v>
      </c>
      <c r="E56" s="4" t="s">
        <v>659</v>
      </c>
      <c r="F56" s="124">
        <v>0</v>
      </c>
      <c r="G56" s="124">
        <v>1</v>
      </c>
      <c r="H56" s="124">
        <v>0.01</v>
      </c>
      <c r="I56" s="168" t="s">
        <v>69</v>
      </c>
      <c r="J56" s="168" t="s">
        <v>1013</v>
      </c>
      <c r="K56" s="168" t="s">
        <v>297</v>
      </c>
      <c r="L56" s="168" t="s">
        <v>298</v>
      </c>
      <c r="M56" s="174" t="s">
        <v>192</v>
      </c>
      <c r="N56" s="168"/>
    </row>
    <row r="57" spans="1:14" ht="44.4" customHeight="1" x14ac:dyDescent="0.75">
      <c r="A57" s="168" t="s">
        <v>436</v>
      </c>
      <c r="B57" s="168" t="s">
        <v>553</v>
      </c>
      <c r="C57" s="168" t="s">
        <v>555</v>
      </c>
      <c r="D57" s="3" t="s">
        <v>444</v>
      </c>
      <c r="E57" s="4" t="s">
        <v>658</v>
      </c>
      <c r="F57" s="124">
        <v>0</v>
      </c>
      <c r="G57" s="124">
        <v>1</v>
      </c>
      <c r="H57" s="124">
        <v>0.01</v>
      </c>
      <c r="I57" s="169" t="s">
        <v>36</v>
      </c>
      <c r="J57" s="168" t="s">
        <v>1178</v>
      </c>
      <c r="K57" s="168" t="s">
        <v>437</v>
      </c>
      <c r="L57" s="168" t="s">
        <v>274</v>
      </c>
      <c r="M57" s="174" t="s">
        <v>192</v>
      </c>
      <c r="N57" s="168"/>
    </row>
    <row r="58" spans="1:14" ht="44.4" customHeight="1" x14ac:dyDescent="0.75">
      <c r="A58" s="169" t="s">
        <v>10</v>
      </c>
      <c r="B58" s="169" t="s">
        <v>30</v>
      </c>
      <c r="C58" s="169" t="s">
        <v>67</v>
      </c>
      <c r="D58" s="4" t="s">
        <v>30</v>
      </c>
      <c r="E58" s="4" t="s">
        <v>657</v>
      </c>
      <c r="F58" s="170">
        <v>0</v>
      </c>
      <c r="G58" s="170">
        <v>1</v>
      </c>
      <c r="H58" s="170">
        <v>0.01</v>
      </c>
      <c r="I58" s="169" t="s">
        <v>40</v>
      </c>
      <c r="J58" s="169" t="s">
        <v>1179</v>
      </c>
      <c r="K58" s="169" t="s">
        <v>293</v>
      </c>
      <c r="L58" s="168" t="s">
        <v>294</v>
      </c>
      <c r="M58" s="174" t="s">
        <v>192</v>
      </c>
      <c r="N58" s="169"/>
    </row>
    <row r="59" spans="1:14" ht="70.5" customHeight="1" x14ac:dyDescent="0.75">
      <c r="A59" s="169" t="s">
        <v>10</v>
      </c>
      <c r="B59" s="169" t="s">
        <v>28</v>
      </c>
      <c r="C59" s="169" t="s">
        <v>28</v>
      </c>
      <c r="D59" s="4" t="s">
        <v>28</v>
      </c>
      <c r="E59" s="4" t="s">
        <v>656</v>
      </c>
      <c r="F59" s="4">
        <v>0</v>
      </c>
      <c r="G59" s="4">
        <v>350</v>
      </c>
      <c r="H59" s="4">
        <v>5</v>
      </c>
      <c r="I59" s="169" t="s">
        <v>1014</v>
      </c>
      <c r="J59" s="169" t="s">
        <v>1215</v>
      </c>
      <c r="K59" s="169" t="s">
        <v>295</v>
      </c>
      <c r="L59" s="168" t="s">
        <v>296</v>
      </c>
    </row>
    <row r="60" spans="1:14" ht="44.4" customHeight="1" x14ac:dyDescent="0.75">
      <c r="A60" s="169" t="s">
        <v>10</v>
      </c>
      <c r="B60" s="169" t="s">
        <v>29</v>
      </c>
      <c r="C60" s="169" t="s">
        <v>175</v>
      </c>
      <c r="D60" s="4" t="s">
        <v>29</v>
      </c>
      <c r="E60" s="4" t="s">
        <v>655</v>
      </c>
      <c r="F60" s="124">
        <v>0</v>
      </c>
      <c r="G60" s="124">
        <v>1</v>
      </c>
      <c r="H60" s="124">
        <v>0.01</v>
      </c>
      <c r="I60" s="169" t="s">
        <v>176</v>
      </c>
      <c r="J60" s="169" t="s">
        <v>1214</v>
      </c>
      <c r="K60" s="168" t="s">
        <v>299</v>
      </c>
      <c r="L60" s="168" t="s">
        <v>300</v>
      </c>
      <c r="M60" s="174" t="s">
        <v>192</v>
      </c>
    </row>
    <row r="61" spans="1:14" ht="44.4" customHeight="1" x14ac:dyDescent="0.75">
      <c r="A61" s="168" t="s">
        <v>10</v>
      </c>
      <c r="B61" s="168" t="s">
        <v>179</v>
      </c>
      <c r="C61" s="168" t="s">
        <v>178</v>
      </c>
      <c r="D61" s="3" t="s">
        <v>179</v>
      </c>
      <c r="E61" s="4" t="s">
        <v>654</v>
      </c>
      <c r="F61" s="4"/>
      <c r="G61" s="4"/>
      <c r="H61" s="4"/>
      <c r="I61" s="168"/>
    </row>
    <row r="62" spans="1:14" ht="44.4" customHeight="1" x14ac:dyDescent="0.75">
      <c r="A62" s="169" t="s">
        <v>10</v>
      </c>
      <c r="B62" s="169" t="s">
        <v>27</v>
      </c>
      <c r="C62" s="169" t="s">
        <v>353</v>
      </c>
      <c r="D62" s="4" t="s">
        <v>27</v>
      </c>
      <c r="E62" s="4" t="s">
        <v>653</v>
      </c>
      <c r="F62" s="170">
        <v>0</v>
      </c>
      <c r="G62" s="170">
        <v>0.4</v>
      </c>
      <c r="H62" s="124">
        <v>0.01</v>
      </c>
      <c r="I62" s="169" t="s">
        <v>177</v>
      </c>
      <c r="J62" s="169" t="s">
        <v>1213</v>
      </c>
      <c r="K62" s="168" t="s">
        <v>301</v>
      </c>
      <c r="L62" s="168" t="s">
        <v>302</v>
      </c>
      <c r="M62" s="173" t="s">
        <v>193</v>
      </c>
    </row>
    <row r="63" spans="1:14" ht="76.5" customHeight="1" x14ac:dyDescent="0.75">
      <c r="A63" s="169" t="s">
        <v>31</v>
      </c>
      <c r="B63" s="169" t="s">
        <v>391</v>
      </c>
      <c r="C63" s="169" t="s">
        <v>354</v>
      </c>
      <c r="D63" s="4" t="s">
        <v>445</v>
      </c>
      <c r="E63" s="4" t="s">
        <v>652</v>
      </c>
      <c r="F63" s="171">
        <v>0</v>
      </c>
      <c r="G63" s="171">
        <v>0.4</v>
      </c>
      <c r="H63" s="170">
        <v>0.01</v>
      </c>
      <c r="I63" s="169" t="s">
        <v>38</v>
      </c>
      <c r="J63" s="169" t="s">
        <v>1212</v>
      </c>
      <c r="K63" s="169" t="s">
        <v>303</v>
      </c>
      <c r="L63" s="168" t="s">
        <v>304</v>
      </c>
    </row>
    <row r="64" spans="1:14" ht="44.4" customHeight="1" x14ac:dyDescent="0.75">
      <c r="A64" s="169" t="s">
        <v>31</v>
      </c>
      <c r="B64" s="169" t="s">
        <v>391</v>
      </c>
      <c r="C64" s="168" t="s">
        <v>355</v>
      </c>
      <c r="D64" s="4" t="s">
        <v>445</v>
      </c>
      <c r="E64" s="3" t="s">
        <v>651</v>
      </c>
      <c r="F64" s="171">
        <v>0</v>
      </c>
      <c r="G64" s="171">
        <v>0.4</v>
      </c>
      <c r="H64" s="170">
        <v>0.01</v>
      </c>
      <c r="I64" s="169" t="s">
        <v>38</v>
      </c>
      <c r="J64" s="169" t="s">
        <v>1212</v>
      </c>
      <c r="K64" s="169" t="s">
        <v>303</v>
      </c>
      <c r="L64" s="168" t="s">
        <v>304</v>
      </c>
      <c r="M64" s="172"/>
      <c r="N64" s="172"/>
    </row>
    <row r="65" spans="1:14" ht="44.4" customHeight="1" x14ac:dyDescent="0.75">
      <c r="A65" s="169" t="s">
        <v>31</v>
      </c>
      <c r="B65" s="169" t="s">
        <v>391</v>
      </c>
      <c r="C65" s="168" t="s">
        <v>356</v>
      </c>
      <c r="D65" s="4" t="s">
        <v>445</v>
      </c>
      <c r="E65" s="3" t="s">
        <v>650</v>
      </c>
      <c r="F65" s="171">
        <v>0</v>
      </c>
      <c r="G65" s="171">
        <v>0.4</v>
      </c>
      <c r="H65" s="170">
        <v>0.01</v>
      </c>
      <c r="I65" s="169" t="s">
        <v>38</v>
      </c>
      <c r="J65" s="169" t="s">
        <v>1212</v>
      </c>
      <c r="K65" s="169" t="s">
        <v>303</v>
      </c>
      <c r="L65" s="168" t="s">
        <v>304</v>
      </c>
      <c r="M65" s="172"/>
      <c r="N65" s="172"/>
    </row>
    <row r="66" spans="1:14" ht="44.4" customHeight="1" x14ac:dyDescent="0.75">
      <c r="A66" s="169" t="s">
        <v>31</v>
      </c>
      <c r="B66" s="169" t="s">
        <v>391</v>
      </c>
      <c r="C66" s="168" t="s">
        <v>357</v>
      </c>
      <c r="D66" s="4" t="s">
        <v>445</v>
      </c>
      <c r="E66" s="3" t="s">
        <v>649</v>
      </c>
      <c r="F66" s="171">
        <v>0</v>
      </c>
      <c r="G66" s="171">
        <v>0.4</v>
      </c>
      <c r="H66" s="170">
        <v>0.01</v>
      </c>
      <c r="I66" s="169" t="s">
        <v>38</v>
      </c>
      <c r="J66" s="169" t="s">
        <v>1212</v>
      </c>
      <c r="K66" s="169" t="s">
        <v>303</v>
      </c>
      <c r="L66" s="168" t="s">
        <v>304</v>
      </c>
    </row>
    <row r="67" spans="1:14" ht="44.4" customHeight="1" x14ac:dyDescent="0.75">
      <c r="A67" s="169" t="s">
        <v>31</v>
      </c>
      <c r="B67" s="169" t="s">
        <v>391</v>
      </c>
      <c r="C67" s="168" t="s">
        <v>358</v>
      </c>
      <c r="D67" s="4" t="s">
        <v>445</v>
      </c>
      <c r="E67" s="3" t="s">
        <v>648</v>
      </c>
      <c r="F67" s="171">
        <v>0</v>
      </c>
      <c r="G67" s="171">
        <v>0.4</v>
      </c>
      <c r="H67" s="170">
        <v>0.01</v>
      </c>
      <c r="I67" s="169" t="s">
        <v>38</v>
      </c>
      <c r="J67" s="169" t="s">
        <v>1212</v>
      </c>
      <c r="K67" s="169" t="s">
        <v>303</v>
      </c>
      <c r="L67" s="168" t="s">
        <v>304</v>
      </c>
    </row>
    <row r="68" spans="1:14" ht="77.75" customHeight="1" x14ac:dyDescent="0.75">
      <c r="A68" s="169" t="s">
        <v>31</v>
      </c>
      <c r="B68" s="169" t="s">
        <v>411</v>
      </c>
      <c r="C68" s="169" t="s">
        <v>359</v>
      </c>
      <c r="D68" s="4" t="s">
        <v>446</v>
      </c>
      <c r="E68" s="4" t="s">
        <v>647</v>
      </c>
      <c r="F68" s="171">
        <v>0</v>
      </c>
      <c r="G68" s="171">
        <v>0.4</v>
      </c>
      <c r="H68" s="170">
        <v>0.01</v>
      </c>
      <c r="I68" s="169" t="s">
        <v>39</v>
      </c>
      <c r="J68" s="169" t="s">
        <v>1211</v>
      </c>
      <c r="K68" s="169" t="s">
        <v>303</v>
      </c>
      <c r="L68" s="168" t="s">
        <v>304</v>
      </c>
    </row>
    <row r="69" spans="1:14" ht="44.4" customHeight="1" x14ac:dyDescent="0.75">
      <c r="A69" s="56" t="s">
        <v>31</v>
      </c>
      <c r="B69" s="169" t="s">
        <v>411</v>
      </c>
      <c r="C69" s="56" t="s">
        <v>360</v>
      </c>
      <c r="D69" s="4" t="s">
        <v>446</v>
      </c>
      <c r="E69" s="99" t="s">
        <v>646</v>
      </c>
      <c r="F69" s="63">
        <v>0</v>
      </c>
      <c r="G69" s="63">
        <v>0.4</v>
      </c>
      <c r="H69" s="62">
        <v>0.01</v>
      </c>
      <c r="I69" s="56" t="s">
        <v>39</v>
      </c>
      <c r="J69" s="169" t="s">
        <v>1211</v>
      </c>
      <c r="K69" s="169" t="s">
        <v>303</v>
      </c>
      <c r="L69" s="168" t="s">
        <v>304</v>
      </c>
    </row>
    <row r="70" spans="1:14" ht="44.4" customHeight="1" x14ac:dyDescent="0.75">
      <c r="A70" s="56" t="s">
        <v>31</v>
      </c>
      <c r="B70" s="169" t="s">
        <v>411</v>
      </c>
      <c r="C70" s="56" t="s">
        <v>361</v>
      </c>
      <c r="D70" s="4" t="s">
        <v>446</v>
      </c>
      <c r="E70" s="99" t="s">
        <v>645</v>
      </c>
      <c r="F70" s="63">
        <v>0</v>
      </c>
      <c r="G70" s="63">
        <v>0.4</v>
      </c>
      <c r="H70" s="62">
        <v>0.01</v>
      </c>
      <c r="I70" s="56" t="s">
        <v>39</v>
      </c>
      <c r="J70" s="169" t="s">
        <v>1211</v>
      </c>
      <c r="K70" s="169" t="s">
        <v>303</v>
      </c>
      <c r="L70" s="168" t="s">
        <v>304</v>
      </c>
    </row>
    <row r="71" spans="1:14" ht="44.4" customHeight="1" x14ac:dyDescent="0.75">
      <c r="A71" s="56" t="s">
        <v>31</v>
      </c>
      <c r="B71" s="169" t="s">
        <v>411</v>
      </c>
      <c r="C71" s="56" t="s">
        <v>362</v>
      </c>
      <c r="D71" s="4" t="s">
        <v>446</v>
      </c>
      <c r="E71" s="99" t="s">
        <v>644</v>
      </c>
      <c r="F71" s="63">
        <v>0</v>
      </c>
      <c r="G71" s="63">
        <v>0.4</v>
      </c>
      <c r="H71" s="62">
        <v>0.01</v>
      </c>
      <c r="I71" s="56" t="s">
        <v>39</v>
      </c>
      <c r="J71" s="169" t="s">
        <v>1211</v>
      </c>
      <c r="K71" s="169" t="s">
        <v>303</v>
      </c>
      <c r="L71" s="168" t="s">
        <v>304</v>
      </c>
    </row>
    <row r="72" spans="1:14" ht="44.4" customHeight="1" x14ac:dyDescent="0.75">
      <c r="A72" s="56" t="s">
        <v>31</v>
      </c>
      <c r="B72" s="169" t="s">
        <v>411</v>
      </c>
      <c r="C72" s="56" t="s">
        <v>363</v>
      </c>
      <c r="D72" s="4" t="s">
        <v>446</v>
      </c>
      <c r="E72" s="99" t="s">
        <v>643</v>
      </c>
      <c r="F72" s="63">
        <v>0</v>
      </c>
      <c r="G72" s="63">
        <v>0.4</v>
      </c>
      <c r="H72" s="62">
        <v>0.01</v>
      </c>
      <c r="I72" s="56" t="s">
        <v>39</v>
      </c>
      <c r="J72" s="169" t="s">
        <v>1211</v>
      </c>
      <c r="K72" s="169" t="s">
        <v>303</v>
      </c>
      <c r="L72" s="168" t="s">
        <v>304</v>
      </c>
    </row>
    <row r="73" spans="1:14" ht="44.4" customHeight="1" x14ac:dyDescent="0.75"/>
    <row r="74" spans="1:14" ht="44.4" customHeight="1" x14ac:dyDescent="0.75"/>
    <row r="75" spans="1:14" ht="44.4" customHeight="1" x14ac:dyDescent="0.75"/>
    <row r="76" spans="1:14" ht="44.4" customHeight="1" x14ac:dyDescent="0.75"/>
    <row r="77" spans="1:14" ht="44.4" customHeight="1" x14ac:dyDescent="0.75"/>
    <row r="78" spans="1:14" ht="44.4" customHeight="1" x14ac:dyDescent="0.75"/>
    <row r="79" spans="1:14" ht="44.4" customHeight="1" x14ac:dyDescent="0.75"/>
    <row r="80" spans="1:14" ht="44.4" customHeight="1" x14ac:dyDescent="0.75"/>
    <row r="81" s="98" customFormat="1" ht="44.4" customHeight="1" x14ac:dyDescent="0.75"/>
    <row r="82" s="98" customFormat="1" ht="44.4" customHeight="1" x14ac:dyDescent="0.75"/>
    <row r="83" s="98" customFormat="1" ht="44.4" customHeight="1" x14ac:dyDescent="0.75"/>
    <row r="84" s="98" customFormat="1" ht="44.4" customHeight="1" x14ac:dyDescent="0.75"/>
    <row r="85" s="98" customFormat="1" ht="44.4" customHeight="1" x14ac:dyDescent="0.75"/>
    <row r="86" s="98" customFormat="1" ht="44.4" customHeight="1" x14ac:dyDescent="0.75"/>
    <row r="87" s="98" customFormat="1" ht="44.4" customHeight="1" x14ac:dyDescent="0.75"/>
    <row r="88" s="98" customFormat="1" ht="44.4" customHeight="1" x14ac:dyDescent="0.75"/>
    <row r="89" s="98" customFormat="1" ht="44.4" customHeight="1" x14ac:dyDescent="0.75"/>
    <row r="90" s="98" customFormat="1" ht="44.4" customHeight="1" x14ac:dyDescent="0.75"/>
    <row r="91" s="98" customFormat="1" ht="44.4" customHeight="1" x14ac:dyDescent="0.75"/>
    <row r="92" s="98" customFormat="1" ht="44.4" customHeight="1" x14ac:dyDescent="0.75"/>
    <row r="93" s="98" customFormat="1" ht="44.4" customHeight="1" x14ac:dyDescent="0.75"/>
    <row r="94" s="98" customFormat="1" ht="44.4" customHeight="1" x14ac:dyDescent="0.75"/>
    <row r="95" s="98" customFormat="1" ht="44.4" customHeight="1" x14ac:dyDescent="0.75"/>
    <row r="96" s="98" customFormat="1" ht="44.4" customHeight="1" x14ac:dyDescent="0.75"/>
    <row r="97" s="98" customFormat="1" ht="44.4" customHeight="1" x14ac:dyDescent="0.75"/>
    <row r="98" s="98" customFormat="1" ht="44.4" customHeight="1" x14ac:dyDescent="0.75"/>
    <row r="99" s="98" customFormat="1" ht="44.4" customHeight="1" x14ac:dyDescent="0.75"/>
    <row r="100" s="98" customFormat="1" ht="44.4" customHeight="1" x14ac:dyDescent="0.75"/>
    <row r="101" s="98" customFormat="1" ht="44.4" customHeight="1" x14ac:dyDescent="0.75"/>
    <row r="102" s="98" customFormat="1" ht="44.4" customHeight="1" x14ac:dyDescent="0.75"/>
    <row r="103" s="98" customFormat="1" ht="44.4" customHeight="1" x14ac:dyDescent="0.75"/>
    <row r="104" s="98" customFormat="1" ht="44.4" customHeight="1" x14ac:dyDescent="0.75"/>
    <row r="105" s="98" customFormat="1" ht="44.4" customHeight="1" x14ac:dyDescent="0.75"/>
  </sheetData>
  <hyperlinks>
    <hyperlink ref="N47" r:id="rId1" display="https://www.fas.org/sgp/crs/misc/R40562.pdf, p.3, paragraph 1" xr:uid="{BBB0FBB4-8857-4F45-B567-E1337FA95A45}"/>
  </hyperlinks>
  <pageMargins left="0.7" right="0.7" top="0.75" bottom="0.75" header="0.3" footer="0.3"/>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327"/>
  <sheetViews>
    <sheetView zoomScale="80" zoomScaleNormal="80" zoomScalePageLayoutView="125" workbookViewId="0">
      <pane ySplit="1" topLeftCell="A2" activePane="bottomLeft" state="frozen"/>
      <selection pane="bottomLeft" activeCell="K322" sqref="K322:O322"/>
    </sheetView>
  </sheetViews>
  <sheetFormatPr defaultColWidth="9.1328125" defaultRowHeight="14.75" x14ac:dyDescent="0.75"/>
  <cols>
    <col min="1" max="1" width="18" style="4" customWidth="1"/>
    <col min="2" max="2" width="28.26953125" style="4" customWidth="1"/>
    <col min="3" max="3" width="28.26953125" style="2" customWidth="1"/>
    <col min="4" max="5" width="18.86328125" style="4" customWidth="1"/>
    <col min="6" max="7" width="23.1328125" style="4" customWidth="1"/>
    <col min="8" max="8" width="19.26953125" style="53" customWidth="1"/>
    <col min="9" max="9" width="21.26953125" style="4" customWidth="1"/>
    <col min="10" max="10" width="21.26953125" style="53" customWidth="1"/>
    <col min="11" max="11" width="17.1328125" style="79" customWidth="1"/>
    <col min="12" max="12" width="19" style="4" customWidth="1"/>
    <col min="13" max="14" width="19.1328125" style="2" customWidth="1"/>
    <col min="15" max="15" width="28.26953125" style="4" customWidth="1"/>
    <col min="16" max="16" width="117.26953125" style="4" customWidth="1"/>
    <col min="17" max="17" width="52.26953125" style="4" customWidth="1"/>
    <col min="18" max="18" width="43.26953125" style="3" customWidth="1"/>
    <col min="19" max="19" width="47.86328125" style="7" customWidth="1"/>
    <col min="20" max="20" width="37.26953125" style="8" customWidth="1"/>
    <col min="21" max="16384" width="9.1328125" style="4"/>
  </cols>
  <sheetData>
    <row r="1" spans="1:20" ht="29.5" x14ac:dyDescent="0.75">
      <c r="A1" s="54" t="s">
        <v>3</v>
      </c>
      <c r="B1" s="54" t="s">
        <v>0</v>
      </c>
      <c r="C1" s="54" t="s">
        <v>1</v>
      </c>
      <c r="D1" s="54" t="s">
        <v>44</v>
      </c>
      <c r="E1" s="54" t="s">
        <v>45</v>
      </c>
      <c r="F1" s="54" t="s">
        <v>94</v>
      </c>
      <c r="G1" s="54" t="s">
        <v>95</v>
      </c>
      <c r="H1" s="55" t="s">
        <v>564</v>
      </c>
      <c r="I1" s="54" t="s">
        <v>79</v>
      </c>
      <c r="J1" s="55" t="s">
        <v>438</v>
      </c>
      <c r="K1" s="102" t="s">
        <v>642</v>
      </c>
      <c r="L1" s="54" t="s">
        <v>80</v>
      </c>
      <c r="M1" s="54" t="s">
        <v>81</v>
      </c>
      <c r="N1" s="54" t="s">
        <v>93</v>
      </c>
      <c r="O1" s="54" t="s">
        <v>33</v>
      </c>
      <c r="P1" s="54" t="s">
        <v>2</v>
      </c>
      <c r="Q1" s="54" t="s">
        <v>546</v>
      </c>
      <c r="R1" s="54" t="s">
        <v>234</v>
      </c>
      <c r="S1" s="80" t="s">
        <v>181</v>
      </c>
      <c r="T1" s="52" t="s">
        <v>182</v>
      </c>
    </row>
    <row r="2" spans="1:20" s="3" customFormat="1" ht="44.25" x14ac:dyDescent="0.75">
      <c r="A2" s="101" t="s">
        <v>4</v>
      </c>
      <c r="B2" s="101" t="s">
        <v>1086</v>
      </c>
      <c r="C2" s="101" t="s">
        <v>1087</v>
      </c>
      <c r="D2" s="101" t="s">
        <v>46</v>
      </c>
      <c r="E2" s="101"/>
      <c r="F2" s="101" t="s">
        <v>46</v>
      </c>
      <c r="G2" s="101"/>
      <c r="H2" s="163">
        <v>203</v>
      </c>
      <c r="I2" s="56" t="s">
        <v>52</v>
      </c>
      <c r="J2" s="101" t="s">
        <v>1088</v>
      </c>
      <c r="K2" s="101" t="s">
        <v>1089</v>
      </c>
      <c r="L2" s="164">
        <v>0</v>
      </c>
      <c r="M2" s="164">
        <v>1</v>
      </c>
      <c r="N2" s="164">
        <v>0.02</v>
      </c>
      <c r="O2" s="101" t="s">
        <v>1090</v>
      </c>
      <c r="P2" s="191" t="str">
        <f>INDEX('Policy Characteristics'!J:J,MATCH($C2,'Policy Characteristics'!$C:$C,0))</f>
        <v>**Description:** This policy represents strengthening the standards for regulated pollutants other than greenhouse gases (such as NOx or particulate matter) for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v>
      </c>
      <c r="Q2" s="76" t="s">
        <v>1092</v>
      </c>
      <c r="R2" s="165" t="s">
        <v>1093</v>
      </c>
    </row>
    <row r="3" spans="1:20" s="3" customFormat="1" ht="44.25" x14ac:dyDescent="0.75">
      <c r="A3" s="166" t="str">
        <f>A$2</f>
        <v>Transportation</v>
      </c>
      <c r="B3" s="166" t="str">
        <f t="shared" ref="B3:C7" si="0">B$2</f>
        <v>Conventional Pollutant Standards</v>
      </c>
      <c r="C3" s="166" t="str">
        <f t="shared" si="0"/>
        <v>Percentage Reduction of Separately Regulated Pollutants</v>
      </c>
      <c r="D3" s="100" t="s">
        <v>47</v>
      </c>
      <c r="E3" s="101"/>
      <c r="F3" s="100" t="s">
        <v>47</v>
      </c>
      <c r="G3" s="101"/>
      <c r="H3" s="163">
        <v>204</v>
      </c>
      <c r="I3" s="56" t="s">
        <v>52</v>
      </c>
      <c r="J3" s="166" t="str">
        <f t="shared" ref="J3:R7" si="1">J$2</f>
        <v>Conventional Pollutant Standard</v>
      </c>
      <c r="K3" s="166" t="str">
        <f t="shared" si="1"/>
        <v>trans reduce regulated pollutants</v>
      </c>
      <c r="L3" s="167">
        <f t="shared" si="1"/>
        <v>0</v>
      </c>
      <c r="M3" s="167">
        <f t="shared" si="1"/>
        <v>1</v>
      </c>
      <c r="N3" s="167">
        <f t="shared" si="1"/>
        <v>0.02</v>
      </c>
      <c r="O3" s="166" t="str">
        <f t="shared" si="1"/>
        <v>% reduction in emissions</v>
      </c>
      <c r="P3" s="191" t="str">
        <f>INDEX('Policy Characteristics'!J:J,MATCH($C3,'Policy Characteristics'!$C:$C,0))</f>
        <v>**Description:** This policy represents strengthening the standards for regulated pollutants other than greenhouse gases (such as NOx or particulate matter) for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v>
      </c>
      <c r="Q3" s="166" t="str">
        <f t="shared" si="1"/>
        <v>transportation-sector-main.html#conv-pol-stds</v>
      </c>
      <c r="R3" s="166" t="str">
        <f t="shared" si="1"/>
        <v>conventional-pollutant-standards.html</v>
      </c>
    </row>
    <row r="4" spans="1:20" s="3" customFormat="1" ht="44.25" x14ac:dyDescent="0.75">
      <c r="A4" s="166" t="str">
        <f t="shared" ref="A4:A7" si="2">A$2</f>
        <v>Transportation</v>
      </c>
      <c r="B4" s="166" t="str">
        <f t="shared" si="0"/>
        <v>Conventional Pollutant Standards</v>
      </c>
      <c r="C4" s="166" t="str">
        <f t="shared" si="0"/>
        <v>Percentage Reduction of Separately Regulated Pollutants</v>
      </c>
      <c r="D4" s="101" t="s">
        <v>48</v>
      </c>
      <c r="E4" s="101"/>
      <c r="F4" s="101" t="s">
        <v>48</v>
      </c>
      <c r="G4" s="101"/>
      <c r="H4" s="163">
        <v>205</v>
      </c>
      <c r="I4" s="56" t="s">
        <v>52</v>
      </c>
      <c r="J4" s="166" t="str">
        <f t="shared" si="1"/>
        <v>Conventional Pollutant Standard</v>
      </c>
      <c r="K4" s="166" t="str">
        <f t="shared" si="1"/>
        <v>trans reduce regulated pollutants</v>
      </c>
      <c r="L4" s="167">
        <f t="shared" si="1"/>
        <v>0</v>
      </c>
      <c r="M4" s="167">
        <f t="shared" si="1"/>
        <v>1</v>
      </c>
      <c r="N4" s="167">
        <f t="shared" si="1"/>
        <v>0.02</v>
      </c>
      <c r="O4" s="166" t="str">
        <f t="shared" si="1"/>
        <v>% reduction in emissions</v>
      </c>
      <c r="P4" s="191" t="str">
        <f>INDEX('Policy Characteristics'!J:J,MATCH($C4,'Policy Characteristics'!$C:$C,0))</f>
        <v>**Description:** This policy represents strengthening the standards for regulated pollutants other than greenhouse gases (such as NOx or particulate matter) for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v>
      </c>
      <c r="Q4" s="166" t="str">
        <f t="shared" si="1"/>
        <v>transportation-sector-main.html#conv-pol-stds</v>
      </c>
      <c r="R4" s="166" t="str">
        <f t="shared" si="1"/>
        <v>conventional-pollutant-standards.html</v>
      </c>
    </row>
    <row r="5" spans="1:20" s="3" customFormat="1" ht="44.25" x14ac:dyDescent="0.75">
      <c r="A5" s="166" t="str">
        <f t="shared" si="2"/>
        <v>Transportation</v>
      </c>
      <c r="B5" s="166" t="str">
        <f t="shared" si="0"/>
        <v>Conventional Pollutant Standards</v>
      </c>
      <c r="C5" s="166" t="str">
        <f t="shared" si="0"/>
        <v>Percentage Reduction of Separately Regulated Pollutants</v>
      </c>
      <c r="D5" s="101" t="s">
        <v>49</v>
      </c>
      <c r="E5" s="101"/>
      <c r="F5" s="101" t="s">
        <v>49</v>
      </c>
      <c r="G5" s="101"/>
      <c r="H5" s="163">
        <v>206</v>
      </c>
      <c r="I5" s="56" t="s">
        <v>52</v>
      </c>
      <c r="J5" s="166" t="str">
        <f t="shared" si="1"/>
        <v>Conventional Pollutant Standard</v>
      </c>
      <c r="K5" s="166" t="str">
        <f t="shared" si="1"/>
        <v>trans reduce regulated pollutants</v>
      </c>
      <c r="L5" s="167">
        <f t="shared" si="1"/>
        <v>0</v>
      </c>
      <c r="M5" s="167">
        <f t="shared" si="1"/>
        <v>1</v>
      </c>
      <c r="N5" s="167">
        <f t="shared" si="1"/>
        <v>0.02</v>
      </c>
      <c r="O5" s="166" t="str">
        <f t="shared" si="1"/>
        <v>% reduction in emissions</v>
      </c>
      <c r="P5" s="191" t="str">
        <f>INDEX('Policy Characteristics'!J:J,MATCH($C5,'Policy Characteristics'!$C:$C,0))</f>
        <v>**Description:** This policy represents strengthening the standards for regulated pollutants other than greenhouse gases (such as NOx or particulate matter) for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v>
      </c>
      <c r="Q5" s="166" t="str">
        <f t="shared" si="1"/>
        <v>transportation-sector-main.html#conv-pol-stds</v>
      </c>
      <c r="R5" s="166" t="str">
        <f t="shared" si="1"/>
        <v>conventional-pollutant-standards.html</v>
      </c>
    </row>
    <row r="6" spans="1:20" s="3" customFormat="1" ht="44.25" x14ac:dyDescent="0.75">
      <c r="A6" s="166" t="str">
        <f t="shared" si="2"/>
        <v>Transportation</v>
      </c>
      <c r="B6" s="166" t="str">
        <f t="shared" si="0"/>
        <v>Conventional Pollutant Standards</v>
      </c>
      <c r="C6" s="166" t="str">
        <f t="shared" si="0"/>
        <v>Percentage Reduction of Separately Regulated Pollutants</v>
      </c>
      <c r="D6" s="101" t="s">
        <v>50</v>
      </c>
      <c r="E6" s="101"/>
      <c r="F6" s="101" t="s">
        <v>50</v>
      </c>
      <c r="G6" s="101"/>
      <c r="H6" s="163">
        <v>207</v>
      </c>
      <c r="I6" s="56" t="s">
        <v>52</v>
      </c>
      <c r="J6" s="166" t="str">
        <f t="shared" si="1"/>
        <v>Conventional Pollutant Standard</v>
      </c>
      <c r="K6" s="166" t="str">
        <f t="shared" si="1"/>
        <v>trans reduce regulated pollutants</v>
      </c>
      <c r="L6" s="167">
        <f t="shared" si="1"/>
        <v>0</v>
      </c>
      <c r="M6" s="167">
        <f t="shared" si="1"/>
        <v>1</v>
      </c>
      <c r="N6" s="167">
        <f t="shared" si="1"/>
        <v>0.02</v>
      </c>
      <c r="O6" s="166" t="str">
        <f t="shared" si="1"/>
        <v>% reduction in emissions</v>
      </c>
      <c r="P6" s="191" t="str">
        <f>INDEX('Policy Characteristics'!J:J,MATCH($C6,'Policy Characteristics'!$C:$C,0))</f>
        <v>**Description:** This policy represents strengthening the standards for regulated pollutants other than greenhouse gases (such as NOx or particulate matter) for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v>
      </c>
      <c r="Q6" s="166" t="str">
        <f t="shared" si="1"/>
        <v>transportation-sector-main.html#conv-pol-stds</v>
      </c>
      <c r="R6" s="166" t="str">
        <f t="shared" si="1"/>
        <v>conventional-pollutant-standards.html</v>
      </c>
    </row>
    <row r="7" spans="1:20" s="3" customFormat="1" ht="44.25" x14ac:dyDescent="0.75">
      <c r="A7" s="166" t="str">
        <f t="shared" si="2"/>
        <v>Transportation</v>
      </c>
      <c r="B7" s="166" t="str">
        <f t="shared" si="0"/>
        <v>Conventional Pollutant Standards</v>
      </c>
      <c r="C7" s="166" t="str">
        <f t="shared" si="0"/>
        <v>Percentage Reduction of Separately Regulated Pollutants</v>
      </c>
      <c r="D7" s="101" t="s">
        <v>129</v>
      </c>
      <c r="E7" s="101"/>
      <c r="F7" s="101" t="s">
        <v>129</v>
      </c>
      <c r="G7" s="101"/>
      <c r="H7" s="163">
        <v>208</v>
      </c>
      <c r="I7" s="56" t="s">
        <v>52</v>
      </c>
      <c r="J7" s="166" t="str">
        <f t="shared" si="1"/>
        <v>Conventional Pollutant Standard</v>
      </c>
      <c r="K7" s="166" t="str">
        <f t="shared" si="1"/>
        <v>trans reduce regulated pollutants</v>
      </c>
      <c r="L7" s="167">
        <f t="shared" si="1"/>
        <v>0</v>
      </c>
      <c r="M7" s="167">
        <f t="shared" si="1"/>
        <v>1</v>
      </c>
      <c r="N7" s="167">
        <f t="shared" si="1"/>
        <v>0.02</v>
      </c>
      <c r="O7" s="166" t="str">
        <f t="shared" si="1"/>
        <v>% reduction in emissions</v>
      </c>
      <c r="P7" s="191" t="str">
        <f>INDEX('Policy Characteristics'!J:J,MATCH($C7,'Policy Characteristics'!$C:$C,0))</f>
        <v>**Description:** This policy represents strengthening the standards for regulated pollutants other than greenhouse gases (such as NOx or particulate matter) for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v>
      </c>
      <c r="Q7" s="166" t="str">
        <f t="shared" si="1"/>
        <v>transportation-sector-main.html#conv-pol-stds</v>
      </c>
      <c r="R7" s="166" t="str">
        <f t="shared" si="1"/>
        <v>conventional-pollutant-standards.html</v>
      </c>
    </row>
    <row r="8" spans="1:20" s="3" customFormat="1" x14ac:dyDescent="0.75">
      <c r="A8" s="11" t="s">
        <v>4</v>
      </c>
      <c r="B8" s="11" t="s">
        <v>571</v>
      </c>
      <c r="C8" s="11" t="s">
        <v>572</v>
      </c>
      <c r="D8" s="56"/>
      <c r="E8" s="56"/>
      <c r="F8" s="56"/>
      <c r="G8" s="56"/>
      <c r="H8" s="59">
        <v>185</v>
      </c>
      <c r="I8" s="56" t="s">
        <v>52</v>
      </c>
      <c r="J8" s="100" t="s">
        <v>573</v>
      </c>
      <c r="K8" s="99" t="s">
        <v>707</v>
      </c>
      <c r="L8" s="88">
        <v>0</v>
      </c>
      <c r="M8" s="88">
        <v>1</v>
      </c>
      <c r="N8" s="88">
        <v>1</v>
      </c>
      <c r="O8" s="56" t="s">
        <v>34</v>
      </c>
      <c r="P8" s="191" t="str">
        <f>INDEX('Policy Characteristics'!J:J,MATCH($C8,'Policy Characteristics'!$C:$C,0))</f>
        <v>**Description:** This policy represents a variety of non-monetary benefits that government may provide to users of battery electric passenger LDVs.  Examples include access to high-occupancy vehicle (HOV) lanes even when driven by a single person, access to parking spaces reserved for electric vehicles, building out a more extensive network of charging sations, requiring developers of projects that include off-street parking to provide charging stations, etc.</v>
      </c>
      <c r="Q8" s="76" t="s">
        <v>574</v>
      </c>
      <c r="R8" s="76" t="s">
        <v>575</v>
      </c>
      <c r="S8" s="84"/>
      <c r="T8" s="11"/>
    </row>
    <row r="9" spans="1:20" s="3" customFormat="1" ht="29.5" x14ac:dyDescent="0.75">
      <c r="A9" s="11" t="s">
        <v>4</v>
      </c>
      <c r="B9" s="11" t="s">
        <v>576</v>
      </c>
      <c r="C9" s="11" t="s">
        <v>577</v>
      </c>
      <c r="D9" s="56" t="s">
        <v>54</v>
      </c>
      <c r="E9" s="56" t="s">
        <v>46</v>
      </c>
      <c r="F9" s="56" t="s">
        <v>96</v>
      </c>
      <c r="G9" s="56" t="s">
        <v>46</v>
      </c>
      <c r="H9" s="59">
        <v>186</v>
      </c>
      <c r="I9" s="56" t="s">
        <v>52</v>
      </c>
      <c r="J9" s="100" t="s">
        <v>578</v>
      </c>
      <c r="K9" s="99" t="s">
        <v>706</v>
      </c>
      <c r="L9" s="65">
        <v>0</v>
      </c>
      <c r="M9" s="65">
        <v>1</v>
      </c>
      <c r="N9" s="65">
        <v>0.02</v>
      </c>
      <c r="O9" s="56" t="s">
        <v>579</v>
      </c>
      <c r="P9" s="191" t="str">
        <f>INDEX('Policy Characteristics'!J:J,MATCH($C9,'Policy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9" s="76" t="s">
        <v>580</v>
      </c>
      <c r="R9" s="76" t="s">
        <v>581</v>
      </c>
      <c r="S9" s="84"/>
      <c r="T9" s="11"/>
    </row>
    <row r="10" spans="1:20" s="3" customFormat="1" ht="29.5" x14ac:dyDescent="0.75">
      <c r="A10" s="58" t="str">
        <f>A$9</f>
        <v>Transportation</v>
      </c>
      <c r="B10" s="58" t="str">
        <f t="shared" ref="B10:C20" si="3">B$9</f>
        <v>Electric Vehicle Sales Mandate</v>
      </c>
      <c r="C10" s="58" t="str">
        <f t="shared" si="3"/>
        <v>Additional Minimum Required EV Sales Percentage</v>
      </c>
      <c r="D10" s="100" t="s">
        <v>51</v>
      </c>
      <c r="E10" s="100" t="s">
        <v>46</v>
      </c>
      <c r="F10" s="100" t="s">
        <v>97</v>
      </c>
      <c r="G10" s="100" t="s">
        <v>46</v>
      </c>
      <c r="H10" s="59">
        <v>195</v>
      </c>
      <c r="I10" s="56" t="s">
        <v>52</v>
      </c>
      <c r="J10" s="77" t="str">
        <f t="shared" ref="J10:R20" si="4">J$9</f>
        <v>EV Sales Mandate</v>
      </c>
      <c r="K10" s="77" t="str">
        <f t="shared" si="4"/>
        <v>trans EV minimum</v>
      </c>
      <c r="L10" s="77">
        <f t="shared" si="4"/>
        <v>0</v>
      </c>
      <c r="M10" s="64">
        <f t="shared" si="4"/>
        <v>1</v>
      </c>
      <c r="N10" s="64">
        <f t="shared" si="4"/>
        <v>0.02</v>
      </c>
      <c r="O10" s="64" t="str">
        <f t="shared" si="4"/>
        <v>% of new vehicles sold</v>
      </c>
      <c r="P10" s="191" t="str">
        <f>INDEX('Policy Characteristics'!J:J,MATCH($C10,'Policy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0" s="64" t="str">
        <f t="shared" si="4"/>
        <v>transportation-sector-main.html#ev-mandate</v>
      </c>
      <c r="R10" s="64" t="str">
        <f t="shared" si="4"/>
        <v>ev-mandate.html</v>
      </c>
      <c r="S10" s="84"/>
      <c r="T10" s="11"/>
    </row>
    <row r="11" spans="1:20" s="3" customFormat="1" ht="29.5" x14ac:dyDescent="0.75">
      <c r="A11" s="58" t="str">
        <f t="shared" ref="A11:A20" si="5">A$9</f>
        <v>Transportation</v>
      </c>
      <c r="B11" s="58" t="str">
        <f t="shared" si="3"/>
        <v>Electric Vehicle Sales Mandate</v>
      </c>
      <c r="C11" s="58" t="str">
        <f t="shared" si="3"/>
        <v>Additional Minimum Required EV Sales Percentage</v>
      </c>
      <c r="D11" s="100" t="s">
        <v>54</v>
      </c>
      <c r="E11" s="100" t="s">
        <v>47</v>
      </c>
      <c r="F11" s="100" t="s">
        <v>96</v>
      </c>
      <c r="G11" s="100" t="s">
        <v>47</v>
      </c>
      <c r="H11" s="59">
        <v>187</v>
      </c>
      <c r="I11" s="56" t="s">
        <v>52</v>
      </c>
      <c r="J11" s="77" t="str">
        <f t="shared" si="4"/>
        <v>EV Sales Mandate</v>
      </c>
      <c r="K11" s="77" t="str">
        <f t="shared" si="4"/>
        <v>trans EV minimum</v>
      </c>
      <c r="L11" s="77">
        <f t="shared" si="4"/>
        <v>0</v>
      </c>
      <c r="M11" s="64">
        <f t="shared" si="4"/>
        <v>1</v>
      </c>
      <c r="N11" s="64">
        <f t="shared" si="4"/>
        <v>0.02</v>
      </c>
      <c r="O11" s="64" t="str">
        <f t="shared" si="4"/>
        <v>% of new vehicles sold</v>
      </c>
      <c r="P11" s="191" t="str">
        <f>INDEX('Policy Characteristics'!J:J,MATCH($C11,'Policy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1" s="64" t="str">
        <f t="shared" si="4"/>
        <v>transportation-sector-main.html#ev-mandate</v>
      </c>
      <c r="R11" s="64" t="str">
        <f t="shared" si="4"/>
        <v>ev-mandate.html</v>
      </c>
      <c r="S11" s="84"/>
      <c r="T11" s="11"/>
    </row>
    <row r="12" spans="1:20" s="3" customFormat="1" ht="29.5" x14ac:dyDescent="0.75">
      <c r="A12" s="58" t="str">
        <f t="shared" si="5"/>
        <v>Transportation</v>
      </c>
      <c r="B12" s="58" t="str">
        <f t="shared" si="3"/>
        <v>Electric Vehicle Sales Mandate</v>
      </c>
      <c r="C12" s="58" t="str">
        <f t="shared" si="3"/>
        <v>Additional Minimum Required EV Sales Percentage</v>
      </c>
      <c r="D12" s="100" t="s">
        <v>51</v>
      </c>
      <c r="E12" s="100" t="s">
        <v>47</v>
      </c>
      <c r="F12" s="100" t="s">
        <v>97</v>
      </c>
      <c r="G12" s="100" t="s">
        <v>47</v>
      </c>
      <c r="H12" s="59">
        <v>191</v>
      </c>
      <c r="I12" s="56" t="s">
        <v>52</v>
      </c>
      <c r="J12" s="77" t="str">
        <f t="shared" si="4"/>
        <v>EV Sales Mandate</v>
      </c>
      <c r="K12" s="77" t="str">
        <f t="shared" si="4"/>
        <v>trans EV minimum</v>
      </c>
      <c r="L12" s="77">
        <f t="shared" si="4"/>
        <v>0</v>
      </c>
      <c r="M12" s="64">
        <f t="shared" si="4"/>
        <v>1</v>
      </c>
      <c r="N12" s="64">
        <f t="shared" si="4"/>
        <v>0.02</v>
      </c>
      <c r="O12" s="64" t="str">
        <f t="shared" si="4"/>
        <v>% of new vehicles sold</v>
      </c>
      <c r="P12" s="191" t="str">
        <f>INDEX('Policy Characteristics'!J:J,MATCH($C12,'Policy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2" s="64" t="str">
        <f t="shared" si="4"/>
        <v>transportation-sector-main.html#ev-mandate</v>
      </c>
      <c r="R12" s="64" t="str">
        <f t="shared" si="4"/>
        <v>ev-mandate.html</v>
      </c>
      <c r="S12" s="84"/>
      <c r="T12" s="11"/>
    </row>
    <row r="13" spans="1:20" s="3" customFormat="1" ht="29.5" x14ac:dyDescent="0.75">
      <c r="A13" s="58" t="str">
        <f t="shared" si="5"/>
        <v>Transportation</v>
      </c>
      <c r="B13" s="58" t="str">
        <f t="shared" si="3"/>
        <v>Electric Vehicle Sales Mandate</v>
      </c>
      <c r="C13" s="58" t="str">
        <f t="shared" si="3"/>
        <v>Additional Minimum Required EV Sales Percentage</v>
      </c>
      <c r="D13" s="100" t="s">
        <v>54</v>
      </c>
      <c r="E13" s="100" t="s">
        <v>48</v>
      </c>
      <c r="F13" s="100" t="s">
        <v>96</v>
      </c>
      <c r="G13" s="100" t="s">
        <v>98</v>
      </c>
      <c r="H13" s="59"/>
      <c r="I13" s="11" t="s">
        <v>53</v>
      </c>
      <c r="J13" s="77" t="str">
        <f t="shared" si="4"/>
        <v>EV Sales Mandate</v>
      </c>
      <c r="K13" s="77" t="str">
        <f t="shared" si="4"/>
        <v>trans EV minimum</v>
      </c>
      <c r="L13" s="88"/>
      <c r="M13" s="88"/>
      <c r="N13" s="88"/>
      <c r="O13" s="56"/>
      <c r="P13" s="191" t="str">
        <f>INDEX('Policy Characteristics'!J:J,MATCH($C13,'Policy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3" s="76"/>
      <c r="R13" s="76"/>
      <c r="S13" s="84"/>
      <c r="T13" s="11"/>
    </row>
    <row r="14" spans="1:20" s="3" customFormat="1" ht="29.5" x14ac:dyDescent="0.75">
      <c r="A14" s="58" t="str">
        <f t="shared" si="5"/>
        <v>Transportation</v>
      </c>
      <c r="B14" s="58" t="str">
        <f t="shared" si="3"/>
        <v>Electric Vehicle Sales Mandate</v>
      </c>
      <c r="C14" s="58" t="str">
        <f t="shared" si="3"/>
        <v>Additional Minimum Required EV Sales Percentage</v>
      </c>
      <c r="D14" s="100" t="s">
        <v>51</v>
      </c>
      <c r="E14" s="100" t="s">
        <v>48</v>
      </c>
      <c r="F14" s="100" t="s">
        <v>97</v>
      </c>
      <c r="G14" s="100" t="s">
        <v>98</v>
      </c>
      <c r="H14" s="59"/>
      <c r="I14" s="11" t="s">
        <v>53</v>
      </c>
      <c r="J14" s="77" t="str">
        <f t="shared" si="4"/>
        <v>EV Sales Mandate</v>
      </c>
      <c r="K14" s="77" t="str">
        <f t="shared" si="4"/>
        <v>trans EV minimum</v>
      </c>
      <c r="L14" s="88"/>
      <c r="M14" s="88"/>
      <c r="N14" s="88"/>
      <c r="O14" s="56"/>
      <c r="P14" s="191" t="str">
        <f>INDEX('Policy Characteristics'!J:J,MATCH($C14,'Policy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4" s="76"/>
      <c r="R14" s="76"/>
      <c r="S14" s="84"/>
      <c r="T14" s="11"/>
    </row>
    <row r="15" spans="1:20" s="3" customFormat="1" ht="29.5" x14ac:dyDescent="0.75">
      <c r="A15" s="58" t="str">
        <f t="shared" si="5"/>
        <v>Transportation</v>
      </c>
      <c r="B15" s="58" t="str">
        <f t="shared" si="3"/>
        <v>Electric Vehicle Sales Mandate</v>
      </c>
      <c r="C15" s="58" t="str">
        <f t="shared" si="3"/>
        <v>Additional Minimum Required EV Sales Percentage</v>
      </c>
      <c r="D15" s="100" t="s">
        <v>54</v>
      </c>
      <c r="E15" s="100" t="s">
        <v>49</v>
      </c>
      <c r="F15" s="100" t="s">
        <v>96</v>
      </c>
      <c r="G15" s="100" t="s">
        <v>99</v>
      </c>
      <c r="H15" s="59"/>
      <c r="I15" s="11" t="s">
        <v>53</v>
      </c>
      <c r="J15" s="77" t="str">
        <f t="shared" si="4"/>
        <v>EV Sales Mandate</v>
      </c>
      <c r="K15" s="77" t="str">
        <f t="shared" si="4"/>
        <v>trans EV minimum</v>
      </c>
      <c r="L15" s="88"/>
      <c r="M15" s="88"/>
      <c r="N15" s="88"/>
      <c r="O15" s="56"/>
      <c r="P15" s="191" t="str">
        <f>INDEX('Policy Characteristics'!J:J,MATCH($C15,'Policy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5" s="76"/>
      <c r="R15" s="76"/>
      <c r="S15" s="84"/>
      <c r="T15" s="11"/>
    </row>
    <row r="16" spans="1:20" s="3" customFormat="1" ht="29.5" x14ac:dyDescent="0.75">
      <c r="A16" s="58" t="str">
        <f t="shared" si="5"/>
        <v>Transportation</v>
      </c>
      <c r="B16" s="58" t="str">
        <f t="shared" si="3"/>
        <v>Electric Vehicle Sales Mandate</v>
      </c>
      <c r="C16" s="58" t="str">
        <f t="shared" si="3"/>
        <v>Additional Minimum Required EV Sales Percentage</v>
      </c>
      <c r="D16" s="100" t="s">
        <v>51</v>
      </c>
      <c r="E16" s="100" t="s">
        <v>49</v>
      </c>
      <c r="F16" s="100" t="s">
        <v>97</v>
      </c>
      <c r="G16" s="100" t="s">
        <v>99</v>
      </c>
      <c r="H16" s="59"/>
      <c r="I16" s="11" t="s">
        <v>53</v>
      </c>
      <c r="J16" s="77" t="str">
        <f t="shared" si="4"/>
        <v>EV Sales Mandate</v>
      </c>
      <c r="K16" s="77" t="str">
        <f t="shared" si="4"/>
        <v>trans EV minimum</v>
      </c>
      <c r="L16" s="88"/>
      <c r="M16" s="88"/>
      <c r="N16" s="88"/>
      <c r="O16" s="56"/>
      <c r="P16" s="191" t="str">
        <f>INDEX('Policy Characteristics'!J:J,MATCH($C16,'Policy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6" s="76"/>
      <c r="R16" s="76"/>
      <c r="S16" s="84"/>
      <c r="T16" s="11"/>
    </row>
    <row r="17" spans="1:20" s="3" customFormat="1" ht="29.5" x14ac:dyDescent="0.75">
      <c r="A17" s="58" t="str">
        <f t="shared" si="5"/>
        <v>Transportation</v>
      </c>
      <c r="B17" s="58" t="str">
        <f t="shared" si="3"/>
        <v>Electric Vehicle Sales Mandate</v>
      </c>
      <c r="C17" s="58" t="str">
        <f t="shared" si="3"/>
        <v>Additional Minimum Required EV Sales Percentage</v>
      </c>
      <c r="D17" s="100" t="s">
        <v>54</v>
      </c>
      <c r="E17" s="100" t="s">
        <v>50</v>
      </c>
      <c r="F17" s="100" t="s">
        <v>96</v>
      </c>
      <c r="G17" s="100" t="s">
        <v>100</v>
      </c>
      <c r="H17" s="59"/>
      <c r="I17" s="11" t="s">
        <v>53</v>
      </c>
      <c r="J17" s="77" t="str">
        <f t="shared" si="4"/>
        <v>EV Sales Mandate</v>
      </c>
      <c r="K17" s="77" t="str">
        <f t="shared" si="4"/>
        <v>trans EV minimum</v>
      </c>
      <c r="L17" s="88"/>
      <c r="M17" s="88"/>
      <c r="N17" s="88"/>
      <c r="O17" s="56"/>
      <c r="P17" s="191" t="str">
        <f>INDEX('Policy Characteristics'!J:J,MATCH($C17,'Policy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7" s="76"/>
      <c r="R17" s="76"/>
      <c r="S17" s="84"/>
      <c r="T17" s="11"/>
    </row>
    <row r="18" spans="1:20" s="3" customFormat="1" ht="29.5" x14ac:dyDescent="0.75">
      <c r="A18" s="58" t="str">
        <f t="shared" si="5"/>
        <v>Transportation</v>
      </c>
      <c r="B18" s="58" t="str">
        <f t="shared" si="3"/>
        <v>Electric Vehicle Sales Mandate</v>
      </c>
      <c r="C18" s="58" t="str">
        <f t="shared" si="3"/>
        <v>Additional Minimum Required EV Sales Percentage</v>
      </c>
      <c r="D18" s="100" t="s">
        <v>51</v>
      </c>
      <c r="E18" s="100" t="s">
        <v>50</v>
      </c>
      <c r="F18" s="100" t="s">
        <v>97</v>
      </c>
      <c r="G18" s="100" t="s">
        <v>100</v>
      </c>
      <c r="H18" s="59"/>
      <c r="I18" s="11" t="s">
        <v>53</v>
      </c>
      <c r="J18" s="77" t="str">
        <f t="shared" si="4"/>
        <v>EV Sales Mandate</v>
      </c>
      <c r="K18" s="77" t="str">
        <f t="shared" si="4"/>
        <v>trans EV minimum</v>
      </c>
      <c r="L18" s="88"/>
      <c r="M18" s="88"/>
      <c r="N18" s="88"/>
      <c r="O18" s="56"/>
      <c r="P18" s="191" t="str">
        <f>INDEX('Policy Characteristics'!J:J,MATCH($C18,'Policy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8" s="76"/>
      <c r="R18" s="76"/>
      <c r="S18" s="84"/>
      <c r="T18" s="11"/>
    </row>
    <row r="19" spans="1:20" s="3" customFormat="1" ht="29.5" x14ac:dyDescent="0.75">
      <c r="A19" s="58" t="str">
        <f t="shared" si="5"/>
        <v>Transportation</v>
      </c>
      <c r="B19" s="58" t="str">
        <f t="shared" si="3"/>
        <v>Electric Vehicle Sales Mandate</v>
      </c>
      <c r="C19" s="58" t="str">
        <f t="shared" si="3"/>
        <v>Additional Minimum Required EV Sales Percentage</v>
      </c>
      <c r="D19" s="100" t="s">
        <v>54</v>
      </c>
      <c r="E19" s="100" t="s">
        <v>129</v>
      </c>
      <c r="F19" s="100" t="s">
        <v>96</v>
      </c>
      <c r="G19" s="100" t="s">
        <v>180</v>
      </c>
      <c r="H19" s="59">
        <v>188</v>
      </c>
      <c r="I19" s="56" t="s">
        <v>52</v>
      </c>
      <c r="J19" s="77" t="str">
        <f t="shared" si="4"/>
        <v>EV Sales Mandate</v>
      </c>
      <c r="K19" s="77" t="str">
        <f t="shared" si="4"/>
        <v>trans EV minimum</v>
      </c>
      <c r="L19" s="77">
        <f t="shared" si="4"/>
        <v>0</v>
      </c>
      <c r="M19" s="64">
        <f t="shared" si="4"/>
        <v>1</v>
      </c>
      <c r="N19" s="64">
        <f t="shared" si="4"/>
        <v>0.02</v>
      </c>
      <c r="O19" s="64" t="str">
        <f t="shared" si="4"/>
        <v>% of new vehicles sold</v>
      </c>
      <c r="P19" s="191" t="str">
        <f>INDEX('Policy Characteristics'!J:J,MATCH($C19,'Policy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9" s="64" t="str">
        <f t="shared" ref="Q19:R19" si="6">Q$9</f>
        <v>transportation-sector-main.html#ev-mandate</v>
      </c>
      <c r="R19" s="64" t="str">
        <f t="shared" si="6"/>
        <v>ev-mandate.html</v>
      </c>
      <c r="S19" s="84"/>
      <c r="T19" s="11"/>
    </row>
    <row r="20" spans="1:20" s="3" customFormat="1" ht="29.5" x14ac:dyDescent="0.75">
      <c r="A20" s="58" t="str">
        <f t="shared" si="5"/>
        <v>Transportation</v>
      </c>
      <c r="B20" s="58" t="str">
        <f t="shared" si="3"/>
        <v>Electric Vehicle Sales Mandate</v>
      </c>
      <c r="C20" s="58" t="str">
        <f t="shared" si="3"/>
        <v>Additional Minimum Required EV Sales Percentage</v>
      </c>
      <c r="D20" s="100" t="s">
        <v>51</v>
      </c>
      <c r="E20" s="100" t="s">
        <v>129</v>
      </c>
      <c r="F20" s="100" t="s">
        <v>97</v>
      </c>
      <c r="G20" s="100" t="s">
        <v>180</v>
      </c>
      <c r="H20" s="59"/>
      <c r="I20" s="11" t="s">
        <v>53</v>
      </c>
      <c r="J20" s="77" t="str">
        <f t="shared" si="4"/>
        <v>EV Sales Mandate</v>
      </c>
      <c r="K20" s="77" t="str">
        <f t="shared" si="4"/>
        <v>trans EV minimum</v>
      </c>
      <c r="L20" s="88"/>
      <c r="M20" s="88"/>
      <c r="N20" s="88"/>
      <c r="O20" s="56"/>
      <c r="P20" s="191" t="str">
        <f>INDEX('Policy Characteristics'!J:J,MATCH($C20,'Policy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20" s="76"/>
      <c r="R20" s="76"/>
      <c r="S20" s="84"/>
      <c r="T20" s="11"/>
    </row>
    <row r="21" spans="1:20" s="3" customFormat="1" ht="29.5" x14ac:dyDescent="0.75">
      <c r="A21" s="11" t="s">
        <v>4</v>
      </c>
      <c r="B21" s="11" t="s">
        <v>570</v>
      </c>
      <c r="C21" s="11" t="s">
        <v>566</v>
      </c>
      <c r="D21" s="56" t="s">
        <v>54</v>
      </c>
      <c r="E21" s="56" t="s">
        <v>46</v>
      </c>
      <c r="F21" s="56" t="s">
        <v>96</v>
      </c>
      <c r="G21" s="56" t="s">
        <v>46</v>
      </c>
      <c r="H21" s="59">
        <v>189</v>
      </c>
      <c r="I21" s="56" t="s">
        <v>52</v>
      </c>
      <c r="J21" s="100" t="s">
        <v>565</v>
      </c>
      <c r="K21" s="99" t="s">
        <v>705</v>
      </c>
      <c r="L21" s="65">
        <v>0</v>
      </c>
      <c r="M21" s="65">
        <v>0.5</v>
      </c>
      <c r="N21" s="65">
        <v>0.01</v>
      </c>
      <c r="O21" s="76" t="s">
        <v>567</v>
      </c>
      <c r="P21" s="191" t="str">
        <f>INDEX('Policy Characteristics'!J:J,MATCH($C21,'Policy Characteristics'!$C:$C,0))</f>
        <v>**Description:**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v>
      </c>
      <c r="Q21" s="76" t="s">
        <v>568</v>
      </c>
      <c r="R21" s="76" t="s">
        <v>569</v>
      </c>
      <c r="S21" s="84"/>
      <c r="T21" s="11"/>
    </row>
    <row r="22" spans="1:20" s="79" customFormat="1" ht="29.5" x14ac:dyDescent="0.75">
      <c r="A22" s="58" t="str">
        <f t="shared" ref="A22:C32" si="7">A$21</f>
        <v>Transportation</v>
      </c>
      <c r="B22" s="58" t="str">
        <f t="shared" si="7"/>
        <v>Electric Vehicle Subsidy</v>
      </c>
      <c r="C22" s="58" t="str">
        <f t="shared" si="7"/>
        <v>Additional EV Subsidy Percentage</v>
      </c>
      <c r="D22" s="100" t="s">
        <v>51</v>
      </c>
      <c r="E22" s="100" t="s">
        <v>46</v>
      </c>
      <c r="F22" s="100" t="s">
        <v>97</v>
      </c>
      <c r="G22" s="100" t="s">
        <v>46</v>
      </c>
      <c r="H22" s="57"/>
      <c r="I22" s="11" t="s">
        <v>53</v>
      </c>
      <c r="J22" s="77" t="str">
        <f t="shared" ref="J22:R32" si="8">J$21</f>
        <v>EV Subsidy</v>
      </c>
      <c r="K22" s="77" t="str">
        <f t="shared" si="8"/>
        <v>trans EV subsidy</v>
      </c>
      <c r="L22" s="78"/>
      <c r="M22" s="78"/>
      <c r="N22" s="78"/>
      <c r="O22" s="78"/>
      <c r="P22" s="191" t="str">
        <f>INDEX('Policy Characteristics'!J:J,MATCH($C22,'Policy Characteristics'!$C:$C,0))</f>
        <v>**Description:**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v>
      </c>
      <c r="Q22" s="78"/>
      <c r="R22" s="78"/>
      <c r="S22" s="85"/>
      <c r="T22" s="99"/>
    </row>
    <row r="23" spans="1:20" s="79" customFormat="1" ht="29.5" x14ac:dyDescent="0.75">
      <c r="A23" s="58" t="str">
        <f t="shared" si="7"/>
        <v>Transportation</v>
      </c>
      <c r="B23" s="58" t="str">
        <f t="shared" si="7"/>
        <v>Electric Vehicle Subsidy</v>
      </c>
      <c r="C23" s="58" t="str">
        <f t="shared" si="7"/>
        <v>Additional EV Subsidy Percentage</v>
      </c>
      <c r="D23" s="100" t="s">
        <v>54</v>
      </c>
      <c r="E23" s="100" t="s">
        <v>47</v>
      </c>
      <c r="F23" s="100" t="s">
        <v>96</v>
      </c>
      <c r="G23" s="100" t="s">
        <v>47</v>
      </c>
      <c r="H23" s="57"/>
      <c r="I23" s="11" t="s">
        <v>53</v>
      </c>
      <c r="J23" s="77" t="str">
        <f t="shared" si="8"/>
        <v>EV Subsidy</v>
      </c>
      <c r="K23" s="77" t="str">
        <f t="shared" si="8"/>
        <v>trans EV subsidy</v>
      </c>
      <c r="L23" s="78"/>
      <c r="M23" s="78"/>
      <c r="N23" s="78"/>
      <c r="O23" s="78"/>
      <c r="P23" s="191" t="str">
        <f>INDEX('Policy Characteristics'!J:J,MATCH($C23,'Policy Characteristics'!$C:$C,0))</f>
        <v>**Description:**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v>
      </c>
      <c r="Q23" s="78"/>
      <c r="R23" s="78"/>
      <c r="S23" s="85"/>
      <c r="T23" s="99"/>
    </row>
    <row r="24" spans="1:20" s="79" customFormat="1" ht="29.5" x14ac:dyDescent="0.75">
      <c r="A24" s="58" t="str">
        <f t="shared" si="7"/>
        <v>Transportation</v>
      </c>
      <c r="B24" s="58" t="str">
        <f t="shared" si="7"/>
        <v>Electric Vehicle Subsidy</v>
      </c>
      <c r="C24" s="58" t="str">
        <f t="shared" si="7"/>
        <v>Additional EV Subsidy Percentage</v>
      </c>
      <c r="D24" s="100" t="s">
        <v>51</v>
      </c>
      <c r="E24" s="100" t="s">
        <v>47</v>
      </c>
      <c r="F24" s="100" t="s">
        <v>97</v>
      </c>
      <c r="G24" s="100" t="s">
        <v>47</v>
      </c>
      <c r="H24" s="57">
        <v>197</v>
      </c>
      <c r="I24" s="56" t="s">
        <v>52</v>
      </c>
      <c r="J24" s="77" t="str">
        <f t="shared" si="8"/>
        <v>EV Subsidy</v>
      </c>
      <c r="K24" s="77" t="str">
        <f t="shared" si="8"/>
        <v>trans EV subsidy</v>
      </c>
      <c r="L24" s="104">
        <f t="shared" si="8"/>
        <v>0</v>
      </c>
      <c r="M24" s="104">
        <f t="shared" si="8"/>
        <v>0.5</v>
      </c>
      <c r="N24" s="104">
        <f t="shared" si="8"/>
        <v>0.01</v>
      </c>
      <c r="O24" s="58" t="str">
        <f t="shared" si="8"/>
        <v>% of vehicle cost</v>
      </c>
      <c r="P24" s="191" t="str">
        <f>INDEX('Policy Characteristics'!J:J,MATCH($C24,'Policy Characteristics'!$C:$C,0))</f>
        <v>**Description:**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v>
      </c>
      <c r="Q24" s="58" t="str">
        <f t="shared" si="8"/>
        <v>transportation-sector-main.html#ev-subsidy</v>
      </c>
      <c r="R24" s="58" t="str">
        <f t="shared" si="8"/>
        <v>ev-subsidy.html</v>
      </c>
      <c r="S24" s="85"/>
      <c r="T24" s="99"/>
    </row>
    <row r="25" spans="1:20" s="79" customFormat="1" ht="29.5" x14ac:dyDescent="0.75">
      <c r="A25" s="58" t="str">
        <f t="shared" si="7"/>
        <v>Transportation</v>
      </c>
      <c r="B25" s="58" t="str">
        <f t="shared" si="7"/>
        <v>Electric Vehicle Subsidy</v>
      </c>
      <c r="C25" s="58" t="str">
        <f t="shared" si="7"/>
        <v>Additional EV Subsidy Percentage</v>
      </c>
      <c r="D25" s="100" t="s">
        <v>54</v>
      </c>
      <c r="E25" s="100" t="s">
        <v>48</v>
      </c>
      <c r="F25" s="100" t="s">
        <v>96</v>
      </c>
      <c r="G25" s="100" t="s">
        <v>98</v>
      </c>
      <c r="H25" s="57"/>
      <c r="I25" s="11" t="s">
        <v>53</v>
      </c>
      <c r="J25" s="77" t="str">
        <f t="shared" si="8"/>
        <v>EV Subsidy</v>
      </c>
      <c r="K25" s="77" t="str">
        <f t="shared" si="8"/>
        <v>trans EV subsidy</v>
      </c>
      <c r="L25" s="78"/>
      <c r="M25" s="78"/>
      <c r="N25" s="78"/>
      <c r="O25" s="78"/>
      <c r="P25" s="191" t="str">
        <f>INDEX('Policy Characteristics'!J:J,MATCH($C25,'Policy Characteristics'!$C:$C,0))</f>
        <v>**Description:**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v>
      </c>
      <c r="Q25" s="78"/>
      <c r="R25" s="78"/>
      <c r="S25" s="85"/>
      <c r="T25" s="99"/>
    </row>
    <row r="26" spans="1:20" s="79" customFormat="1" ht="29.5" x14ac:dyDescent="0.75">
      <c r="A26" s="58" t="str">
        <f t="shared" si="7"/>
        <v>Transportation</v>
      </c>
      <c r="B26" s="58" t="str">
        <f t="shared" si="7"/>
        <v>Electric Vehicle Subsidy</v>
      </c>
      <c r="C26" s="58" t="str">
        <f t="shared" si="7"/>
        <v>Additional EV Subsidy Percentage</v>
      </c>
      <c r="D26" s="100" t="s">
        <v>51</v>
      </c>
      <c r="E26" s="100" t="s">
        <v>48</v>
      </c>
      <c r="F26" s="100" t="s">
        <v>97</v>
      </c>
      <c r="G26" s="100" t="s">
        <v>98</v>
      </c>
      <c r="H26" s="57"/>
      <c r="I26" s="11" t="s">
        <v>53</v>
      </c>
      <c r="J26" s="77" t="str">
        <f t="shared" si="8"/>
        <v>EV Subsidy</v>
      </c>
      <c r="K26" s="77" t="str">
        <f t="shared" si="8"/>
        <v>trans EV subsidy</v>
      </c>
      <c r="L26" s="78"/>
      <c r="M26" s="78"/>
      <c r="N26" s="78"/>
      <c r="O26" s="78"/>
      <c r="P26" s="191" t="str">
        <f>INDEX('Policy Characteristics'!J:J,MATCH($C26,'Policy Characteristics'!$C:$C,0))</f>
        <v>**Description:**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v>
      </c>
      <c r="Q26" s="78"/>
      <c r="R26" s="78"/>
      <c r="S26" s="85"/>
      <c r="T26" s="99"/>
    </row>
    <row r="27" spans="1:20" s="79" customFormat="1" ht="29.5" x14ac:dyDescent="0.75">
      <c r="A27" s="58" t="str">
        <f t="shared" si="7"/>
        <v>Transportation</v>
      </c>
      <c r="B27" s="58" t="str">
        <f t="shared" si="7"/>
        <v>Electric Vehicle Subsidy</v>
      </c>
      <c r="C27" s="58" t="str">
        <f t="shared" si="7"/>
        <v>Additional EV Subsidy Percentage</v>
      </c>
      <c r="D27" s="100" t="s">
        <v>54</v>
      </c>
      <c r="E27" s="100" t="s">
        <v>49</v>
      </c>
      <c r="F27" s="100" t="s">
        <v>96</v>
      </c>
      <c r="G27" s="100" t="s">
        <v>99</v>
      </c>
      <c r="H27" s="57"/>
      <c r="I27" s="11" t="s">
        <v>53</v>
      </c>
      <c r="J27" s="77" t="str">
        <f t="shared" si="8"/>
        <v>EV Subsidy</v>
      </c>
      <c r="K27" s="77" t="str">
        <f t="shared" si="8"/>
        <v>trans EV subsidy</v>
      </c>
      <c r="L27" s="78"/>
      <c r="M27" s="78"/>
      <c r="N27" s="78"/>
      <c r="O27" s="78"/>
      <c r="P27" s="191" t="str">
        <f>INDEX('Policy Characteristics'!J:J,MATCH($C27,'Policy Characteristics'!$C:$C,0))</f>
        <v>**Description:**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v>
      </c>
      <c r="Q27" s="78"/>
      <c r="R27" s="78"/>
      <c r="S27" s="85"/>
      <c r="T27" s="99"/>
    </row>
    <row r="28" spans="1:20" s="79" customFormat="1" ht="29.5" x14ac:dyDescent="0.75">
      <c r="A28" s="58" t="str">
        <f t="shared" si="7"/>
        <v>Transportation</v>
      </c>
      <c r="B28" s="58" t="str">
        <f t="shared" si="7"/>
        <v>Electric Vehicle Subsidy</v>
      </c>
      <c r="C28" s="58" t="str">
        <f t="shared" si="7"/>
        <v>Additional EV Subsidy Percentage</v>
      </c>
      <c r="D28" s="100" t="s">
        <v>51</v>
      </c>
      <c r="E28" s="100" t="s">
        <v>49</v>
      </c>
      <c r="F28" s="100" t="s">
        <v>97</v>
      </c>
      <c r="G28" s="100" t="s">
        <v>99</v>
      </c>
      <c r="H28" s="57"/>
      <c r="I28" s="11" t="s">
        <v>53</v>
      </c>
      <c r="J28" s="77" t="str">
        <f t="shared" si="8"/>
        <v>EV Subsidy</v>
      </c>
      <c r="K28" s="77" t="str">
        <f t="shared" si="8"/>
        <v>trans EV subsidy</v>
      </c>
      <c r="L28" s="78"/>
      <c r="M28" s="78"/>
      <c r="N28" s="78"/>
      <c r="O28" s="78"/>
      <c r="P28" s="191" t="str">
        <f>INDEX('Policy Characteristics'!J:J,MATCH($C28,'Policy Characteristics'!$C:$C,0))</f>
        <v>**Description:**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v>
      </c>
      <c r="Q28" s="78"/>
      <c r="R28" s="78"/>
      <c r="S28" s="85"/>
      <c r="T28" s="99"/>
    </row>
    <row r="29" spans="1:20" s="79" customFormat="1" ht="29.5" x14ac:dyDescent="0.75">
      <c r="A29" s="58" t="str">
        <f t="shared" si="7"/>
        <v>Transportation</v>
      </c>
      <c r="B29" s="58" t="str">
        <f t="shared" si="7"/>
        <v>Electric Vehicle Subsidy</v>
      </c>
      <c r="C29" s="58" t="str">
        <f t="shared" si="7"/>
        <v>Additional EV Subsidy Percentage</v>
      </c>
      <c r="D29" s="100" t="s">
        <v>54</v>
      </c>
      <c r="E29" s="100" t="s">
        <v>50</v>
      </c>
      <c r="F29" s="100" t="s">
        <v>96</v>
      </c>
      <c r="G29" s="100" t="s">
        <v>100</v>
      </c>
      <c r="H29" s="57"/>
      <c r="I29" s="11" t="s">
        <v>53</v>
      </c>
      <c r="J29" s="77" t="str">
        <f t="shared" si="8"/>
        <v>EV Subsidy</v>
      </c>
      <c r="K29" s="77" t="str">
        <f t="shared" si="8"/>
        <v>trans EV subsidy</v>
      </c>
      <c r="L29" s="78"/>
      <c r="M29" s="78"/>
      <c r="N29" s="78"/>
      <c r="O29" s="78"/>
      <c r="P29" s="191" t="str">
        <f>INDEX('Policy Characteristics'!J:J,MATCH($C29,'Policy Characteristics'!$C:$C,0))</f>
        <v>**Description:**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v>
      </c>
      <c r="Q29" s="78"/>
      <c r="R29" s="78"/>
      <c r="S29" s="85"/>
      <c r="T29" s="99"/>
    </row>
    <row r="30" spans="1:20" s="79" customFormat="1" ht="29.5" x14ac:dyDescent="0.75">
      <c r="A30" s="58" t="str">
        <f t="shared" si="7"/>
        <v>Transportation</v>
      </c>
      <c r="B30" s="58" t="str">
        <f t="shared" si="7"/>
        <v>Electric Vehicle Subsidy</v>
      </c>
      <c r="C30" s="58" t="str">
        <f t="shared" si="7"/>
        <v>Additional EV Subsidy Percentage</v>
      </c>
      <c r="D30" s="100" t="s">
        <v>51</v>
      </c>
      <c r="E30" s="100" t="s">
        <v>50</v>
      </c>
      <c r="F30" s="100" t="s">
        <v>97</v>
      </c>
      <c r="G30" s="100" t="s">
        <v>100</v>
      </c>
      <c r="H30" s="57"/>
      <c r="I30" s="11" t="s">
        <v>53</v>
      </c>
      <c r="J30" s="77" t="str">
        <f t="shared" si="8"/>
        <v>EV Subsidy</v>
      </c>
      <c r="K30" s="77" t="str">
        <f t="shared" si="8"/>
        <v>trans EV subsidy</v>
      </c>
      <c r="L30" s="78"/>
      <c r="M30" s="78"/>
      <c r="N30" s="78"/>
      <c r="O30" s="78"/>
      <c r="P30" s="191" t="str">
        <f>INDEX('Policy Characteristics'!J:J,MATCH($C30,'Policy Characteristics'!$C:$C,0))</f>
        <v>**Description:**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v>
      </c>
      <c r="Q30" s="78"/>
      <c r="R30" s="78"/>
      <c r="S30" s="85"/>
      <c r="T30" s="99"/>
    </row>
    <row r="31" spans="1:20" s="79" customFormat="1" ht="29.5" x14ac:dyDescent="0.75">
      <c r="A31" s="58" t="str">
        <f t="shared" si="7"/>
        <v>Transportation</v>
      </c>
      <c r="B31" s="58" t="str">
        <f t="shared" si="7"/>
        <v>Electric Vehicle Subsidy</v>
      </c>
      <c r="C31" s="58" t="str">
        <f t="shared" si="7"/>
        <v>Additional EV Subsidy Percentage</v>
      </c>
      <c r="D31" s="100" t="s">
        <v>54</v>
      </c>
      <c r="E31" s="100" t="s">
        <v>129</v>
      </c>
      <c r="F31" s="100" t="s">
        <v>96</v>
      </c>
      <c r="G31" s="100" t="s">
        <v>180</v>
      </c>
      <c r="H31" s="57"/>
      <c r="I31" s="11" t="s">
        <v>53</v>
      </c>
      <c r="J31" s="77" t="str">
        <f t="shared" si="8"/>
        <v>EV Subsidy</v>
      </c>
      <c r="K31" s="77" t="str">
        <f t="shared" si="8"/>
        <v>trans EV subsidy</v>
      </c>
      <c r="L31" s="78"/>
      <c r="M31" s="78"/>
      <c r="N31" s="78"/>
      <c r="O31" s="78"/>
      <c r="P31" s="191" t="str">
        <f>INDEX('Policy Characteristics'!J:J,MATCH($C31,'Policy Characteristics'!$C:$C,0))</f>
        <v>**Description:**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v>
      </c>
      <c r="Q31" s="78"/>
      <c r="R31" s="78"/>
      <c r="S31" s="85"/>
      <c r="T31" s="99"/>
    </row>
    <row r="32" spans="1:20" s="79" customFormat="1" ht="29.5" x14ac:dyDescent="0.75">
      <c r="A32" s="58" t="str">
        <f t="shared" si="7"/>
        <v>Transportation</v>
      </c>
      <c r="B32" s="58" t="str">
        <f t="shared" si="7"/>
        <v>Electric Vehicle Subsidy</v>
      </c>
      <c r="C32" s="58" t="str">
        <f t="shared" si="7"/>
        <v>Additional EV Subsidy Percentage</v>
      </c>
      <c r="D32" s="100" t="s">
        <v>51</v>
      </c>
      <c r="E32" s="100" t="s">
        <v>129</v>
      </c>
      <c r="F32" s="100" t="s">
        <v>97</v>
      </c>
      <c r="G32" s="100" t="s">
        <v>180</v>
      </c>
      <c r="H32" s="57"/>
      <c r="I32" s="11" t="s">
        <v>53</v>
      </c>
      <c r="J32" s="77" t="str">
        <f t="shared" si="8"/>
        <v>EV Subsidy</v>
      </c>
      <c r="K32" s="77" t="str">
        <f t="shared" si="8"/>
        <v>trans EV subsidy</v>
      </c>
      <c r="L32" s="78"/>
      <c r="M32" s="78"/>
      <c r="N32" s="78"/>
      <c r="O32" s="78"/>
      <c r="P32" s="191" t="str">
        <f>INDEX('Policy Characteristics'!J:J,MATCH($C32,'Policy Characteristics'!$C:$C,0))</f>
        <v>**Description:**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v>
      </c>
      <c r="Q32" s="78"/>
      <c r="R32" s="78"/>
      <c r="S32" s="85"/>
      <c r="T32" s="99"/>
    </row>
    <row r="33" spans="1:20" ht="88.5" x14ac:dyDescent="0.75">
      <c r="A33" s="56" t="s">
        <v>4</v>
      </c>
      <c r="B33" s="56" t="s">
        <v>11</v>
      </c>
      <c r="C33" s="56" t="s">
        <v>127</v>
      </c>
      <c r="D33" s="56"/>
      <c r="E33" s="56"/>
      <c r="F33" s="56"/>
      <c r="G33" s="56"/>
      <c r="H33" s="57">
        <v>1</v>
      </c>
      <c r="I33" s="56" t="s">
        <v>52</v>
      </c>
      <c r="J33" s="57" t="s">
        <v>11</v>
      </c>
      <c r="K33" s="99" t="s">
        <v>704</v>
      </c>
      <c r="L33" s="62">
        <v>0</v>
      </c>
      <c r="M33" s="62">
        <v>1</v>
      </c>
      <c r="N33" s="63">
        <v>0.02</v>
      </c>
      <c r="O33" s="56" t="s">
        <v>547</v>
      </c>
      <c r="P33" s="191" t="str">
        <f>INDEX('Policy Characteristics'!J:J,MATCH($C33,'Policy Characteristics'!$C:$C,0))</f>
        <v>**Description:**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would levy a fee of approximately $1350 CDN on a vehicle that consumes 12 liters per 100 km if the pivot point is 10 liters per 100 km.</v>
      </c>
      <c r="Q33" s="56" t="s">
        <v>235</v>
      </c>
      <c r="R33" s="11" t="s">
        <v>236</v>
      </c>
      <c r="S33" s="81" t="s">
        <v>183</v>
      </c>
      <c r="T33" s="56" t="s">
        <v>213</v>
      </c>
    </row>
    <row r="34" spans="1:20" ht="44.25" x14ac:dyDescent="0.75">
      <c r="A34" s="56" t="s">
        <v>4</v>
      </c>
      <c r="B34" s="56" t="s">
        <v>5</v>
      </c>
      <c r="C34" s="56" t="s">
        <v>364</v>
      </c>
      <c r="D34" s="56" t="s">
        <v>614</v>
      </c>
      <c r="E34" s="56" t="s">
        <v>46</v>
      </c>
      <c r="F34" s="56" t="s">
        <v>620</v>
      </c>
      <c r="G34" s="56" t="s">
        <v>46</v>
      </c>
      <c r="H34" s="2"/>
      <c r="I34" s="11" t="s">
        <v>53</v>
      </c>
      <c r="J34" s="57" t="s">
        <v>439</v>
      </c>
      <c r="K34" s="99" t="s">
        <v>703</v>
      </c>
      <c r="L34" s="2"/>
      <c r="O34" s="2"/>
      <c r="P34" s="191" t="str">
        <f>INDEX('Policy Characteristics'!J:J,MATCH($C34,'Policy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34" s="2"/>
      <c r="R34" s="2"/>
      <c r="T34" s="4"/>
    </row>
    <row r="35" spans="1:20" ht="44.25" x14ac:dyDescent="0.75">
      <c r="A35" s="58" t="str">
        <f t="shared" ref="A35:C50" si="9">A$34</f>
        <v>Transportation</v>
      </c>
      <c r="B35" s="58" t="str">
        <f t="shared" si="9"/>
        <v>Fuel Economy Standard</v>
      </c>
      <c r="C35" s="58" t="str">
        <f t="shared" si="9"/>
        <v>Percentage Additional Improvement of Fuel Economy Std</v>
      </c>
      <c r="D35" s="56" t="s">
        <v>615</v>
      </c>
      <c r="E35" s="56" t="s">
        <v>46</v>
      </c>
      <c r="F35" s="56" t="s">
        <v>101</v>
      </c>
      <c r="G35" s="56" t="s">
        <v>46</v>
      </c>
      <c r="H35" s="57"/>
      <c r="I35" s="11" t="s">
        <v>53</v>
      </c>
      <c r="J35" s="92" t="str">
        <f>J$34</f>
        <v>Vehicle Fuel Economy Standards</v>
      </c>
      <c r="K35" s="92" t="str">
        <f>K$34</f>
        <v>trans fuel economy standards</v>
      </c>
      <c r="L35" s="62"/>
      <c r="M35" s="62"/>
      <c r="N35" s="62"/>
      <c r="O35" s="56"/>
      <c r="P35" s="191" t="str">
        <f>INDEX('Policy Characteristics'!J:J,MATCH($C35,'Policy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35" s="56"/>
      <c r="R35" s="11"/>
      <c r="S35" s="81"/>
      <c r="T35" s="56"/>
    </row>
    <row r="36" spans="1:20" ht="88.5" x14ac:dyDescent="0.75">
      <c r="A36" s="58" t="str">
        <f t="shared" si="9"/>
        <v>Transportation</v>
      </c>
      <c r="B36" s="58" t="str">
        <f t="shared" si="9"/>
        <v>Fuel Economy Standard</v>
      </c>
      <c r="C36" s="58" t="str">
        <f t="shared" si="9"/>
        <v>Percentage Additional Improvement of Fuel Economy Std</v>
      </c>
      <c r="D36" s="56" t="s">
        <v>616</v>
      </c>
      <c r="E36" s="56" t="s">
        <v>46</v>
      </c>
      <c r="F36" s="56" t="s">
        <v>623</v>
      </c>
      <c r="G36" s="56" t="s">
        <v>46</v>
      </c>
      <c r="H36" s="57">
        <v>2</v>
      </c>
      <c r="I36" s="56" t="s">
        <v>52</v>
      </c>
      <c r="J36" s="92" t="str">
        <f>J$34</f>
        <v>Vehicle Fuel Economy Standards</v>
      </c>
      <c r="K36" s="92" t="str">
        <f>K$34</f>
        <v>trans fuel economy standards</v>
      </c>
      <c r="L36" s="62">
        <v>0</v>
      </c>
      <c r="M36" s="62">
        <f>ROUND(MaxBoundCalculations!B88,1)</f>
        <v>1</v>
      </c>
      <c r="N36" s="62">
        <v>0.02</v>
      </c>
      <c r="O36" s="56" t="s">
        <v>128</v>
      </c>
      <c r="P36" s="191" t="str">
        <f>INDEX('Policy Characteristics'!J:J,MATCH($C36,'Policy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36" s="56" t="s">
        <v>237</v>
      </c>
      <c r="R36" s="11" t="s">
        <v>238</v>
      </c>
      <c r="S36" s="81" t="s">
        <v>184</v>
      </c>
      <c r="T36" s="56" t="s">
        <v>459</v>
      </c>
    </row>
    <row r="37" spans="1:20" ht="44.25" x14ac:dyDescent="0.75">
      <c r="A37" s="58" t="str">
        <f t="shared" si="9"/>
        <v>Transportation</v>
      </c>
      <c r="B37" s="58" t="str">
        <f t="shared" si="9"/>
        <v>Fuel Economy Standard</v>
      </c>
      <c r="C37" s="58" t="str">
        <f t="shared" si="9"/>
        <v>Percentage Additional Improvement of Fuel Economy Std</v>
      </c>
      <c r="D37" s="56" t="s">
        <v>617</v>
      </c>
      <c r="E37" s="56" t="s">
        <v>46</v>
      </c>
      <c r="F37" s="56" t="s">
        <v>621</v>
      </c>
      <c r="G37" s="56" t="s">
        <v>46</v>
      </c>
      <c r="H37" s="57"/>
      <c r="I37" s="11" t="s">
        <v>53</v>
      </c>
      <c r="J37" s="92" t="str">
        <f t="shared" ref="J37:K69" si="10">J$34</f>
        <v>Vehicle Fuel Economy Standards</v>
      </c>
      <c r="K37" s="92" t="str">
        <f t="shared" si="10"/>
        <v>trans fuel economy standards</v>
      </c>
      <c r="L37" s="62"/>
      <c r="M37" s="62"/>
      <c r="N37" s="62"/>
      <c r="O37" s="56"/>
      <c r="P37" s="191" t="str">
        <f>INDEX('Policy Characteristics'!J:J,MATCH($C37,'Policy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37" s="56"/>
      <c r="R37" s="11"/>
      <c r="S37" s="81"/>
      <c r="T37" s="56"/>
    </row>
    <row r="38" spans="1:20" ht="44.25" x14ac:dyDescent="0.75">
      <c r="A38" s="58" t="str">
        <f t="shared" si="9"/>
        <v>Transportation</v>
      </c>
      <c r="B38" s="58" t="str">
        <f t="shared" si="9"/>
        <v>Fuel Economy Standard</v>
      </c>
      <c r="C38" s="58" t="str">
        <f t="shared" si="9"/>
        <v>Percentage Additional Improvement of Fuel Economy Std</v>
      </c>
      <c r="D38" s="56" t="s">
        <v>618</v>
      </c>
      <c r="E38" s="56" t="s">
        <v>46</v>
      </c>
      <c r="F38" s="56" t="s">
        <v>622</v>
      </c>
      <c r="G38" s="56" t="s">
        <v>46</v>
      </c>
      <c r="H38" s="57"/>
      <c r="I38" s="11" t="s">
        <v>53</v>
      </c>
      <c r="J38" s="92" t="str">
        <f t="shared" si="10"/>
        <v>Vehicle Fuel Economy Standards</v>
      </c>
      <c r="K38" s="92" t="str">
        <f t="shared" si="10"/>
        <v>trans fuel economy standards</v>
      </c>
      <c r="L38" s="62"/>
      <c r="M38" s="62"/>
      <c r="N38" s="62"/>
      <c r="O38" s="56"/>
      <c r="P38" s="191" t="str">
        <f>INDEX('Policy Characteristics'!J:J,MATCH($C38,'Policy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38" s="56"/>
      <c r="R38" s="11"/>
      <c r="S38" s="81"/>
      <c r="T38" s="56"/>
    </row>
    <row r="39" spans="1:20" ht="44.25" x14ac:dyDescent="0.75">
      <c r="A39" s="58" t="str">
        <f t="shared" si="9"/>
        <v>Transportation</v>
      </c>
      <c r="B39" s="58" t="str">
        <f t="shared" si="9"/>
        <v>Fuel Economy Standard</v>
      </c>
      <c r="C39" s="58" t="str">
        <f t="shared" si="9"/>
        <v>Percentage Additional Improvement of Fuel Economy Std</v>
      </c>
      <c r="D39" s="56" t="s">
        <v>619</v>
      </c>
      <c r="E39" s="56" t="s">
        <v>46</v>
      </c>
      <c r="F39" s="56" t="s">
        <v>624</v>
      </c>
      <c r="G39" s="56" t="s">
        <v>46</v>
      </c>
      <c r="H39" s="57"/>
      <c r="I39" s="11" t="s">
        <v>53</v>
      </c>
      <c r="J39" s="92" t="str">
        <f t="shared" si="10"/>
        <v>Vehicle Fuel Economy Standards</v>
      </c>
      <c r="K39" s="92" t="str">
        <f t="shared" si="10"/>
        <v>trans fuel economy standards</v>
      </c>
      <c r="L39" s="62"/>
      <c r="M39" s="62"/>
      <c r="N39" s="62"/>
      <c r="O39" s="56"/>
      <c r="P39" s="191" t="str">
        <f>INDEX('Policy Characteristics'!J:J,MATCH($C39,'Policy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39" s="56"/>
      <c r="R39" s="11"/>
      <c r="S39" s="81"/>
      <c r="T39" s="56"/>
    </row>
    <row r="40" spans="1:20" ht="44.25" x14ac:dyDescent="0.75">
      <c r="A40" s="58" t="str">
        <f>A$34</f>
        <v>Transportation</v>
      </c>
      <c r="B40" s="58" t="str">
        <f t="shared" si="9"/>
        <v>Fuel Economy Standard</v>
      </c>
      <c r="C40" s="58" t="str">
        <f t="shared" si="9"/>
        <v>Percentage Additional Improvement of Fuel Economy Std</v>
      </c>
      <c r="D40" s="56" t="s">
        <v>614</v>
      </c>
      <c r="E40" s="56" t="s">
        <v>47</v>
      </c>
      <c r="F40" s="56" t="s">
        <v>620</v>
      </c>
      <c r="G40" s="56" t="s">
        <v>47</v>
      </c>
      <c r="H40" s="2"/>
      <c r="I40" s="11" t="s">
        <v>53</v>
      </c>
      <c r="J40" s="92" t="str">
        <f t="shared" si="10"/>
        <v>Vehicle Fuel Economy Standards</v>
      </c>
      <c r="K40" s="92" t="str">
        <f t="shared" si="10"/>
        <v>trans fuel economy standards</v>
      </c>
      <c r="L40" s="2"/>
      <c r="O40" s="2"/>
      <c r="P40" s="191" t="str">
        <f>INDEX('Policy Characteristics'!J:J,MATCH($C40,'Policy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0" s="2"/>
      <c r="R40" s="2"/>
      <c r="T40" s="4"/>
    </row>
    <row r="41" spans="1:20" ht="44.25" x14ac:dyDescent="0.75">
      <c r="A41" s="58" t="str">
        <f t="shared" si="9"/>
        <v>Transportation</v>
      </c>
      <c r="B41" s="58" t="str">
        <f t="shared" si="9"/>
        <v>Fuel Economy Standard</v>
      </c>
      <c r="C41" s="58" t="str">
        <f t="shared" si="9"/>
        <v>Percentage Additional Improvement of Fuel Economy Std</v>
      </c>
      <c r="D41" s="56" t="s">
        <v>615</v>
      </c>
      <c r="E41" s="56" t="s">
        <v>47</v>
      </c>
      <c r="F41" s="56" t="s">
        <v>101</v>
      </c>
      <c r="G41" s="56" t="s">
        <v>47</v>
      </c>
      <c r="H41" s="57"/>
      <c r="I41" s="11" t="s">
        <v>53</v>
      </c>
      <c r="J41" s="92" t="str">
        <f t="shared" si="10"/>
        <v>Vehicle Fuel Economy Standards</v>
      </c>
      <c r="K41" s="92" t="str">
        <f t="shared" si="10"/>
        <v>trans fuel economy standards</v>
      </c>
      <c r="L41" s="64"/>
      <c r="M41" s="65"/>
      <c r="N41" s="64"/>
      <c r="O41" s="58"/>
      <c r="P41" s="191" t="str">
        <f>INDEX('Policy Characteristics'!J:J,MATCH($C41,'Policy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1" s="58"/>
      <c r="R41" s="58"/>
      <c r="S41" s="81"/>
      <c r="T41" s="56"/>
    </row>
    <row r="42" spans="1:20" ht="44.25" x14ac:dyDescent="0.75">
      <c r="A42" s="58" t="str">
        <f t="shared" si="9"/>
        <v>Transportation</v>
      </c>
      <c r="B42" s="58" t="str">
        <f t="shared" si="9"/>
        <v>Fuel Economy Standard</v>
      </c>
      <c r="C42" s="58" t="str">
        <f t="shared" si="9"/>
        <v>Percentage Additional Improvement of Fuel Economy Std</v>
      </c>
      <c r="D42" s="56" t="s">
        <v>616</v>
      </c>
      <c r="E42" s="56" t="s">
        <v>47</v>
      </c>
      <c r="F42" s="56" t="s">
        <v>623</v>
      </c>
      <c r="G42" s="56" t="s">
        <v>47</v>
      </c>
      <c r="H42" s="57"/>
      <c r="I42" s="11" t="s">
        <v>53</v>
      </c>
      <c r="J42" s="92" t="str">
        <f t="shared" si="10"/>
        <v>Vehicle Fuel Economy Standards</v>
      </c>
      <c r="K42" s="92" t="str">
        <f t="shared" si="10"/>
        <v>trans fuel economy standards</v>
      </c>
      <c r="L42" s="64"/>
      <c r="M42" s="65"/>
      <c r="N42" s="64"/>
      <c r="O42" s="58"/>
      <c r="P42" s="191" t="str">
        <f>INDEX('Policy Characteristics'!J:J,MATCH($C42,'Policy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2" s="58"/>
      <c r="R42" s="58"/>
      <c r="S42" s="81"/>
      <c r="T42" s="56"/>
    </row>
    <row r="43" spans="1:20" ht="88.5" x14ac:dyDescent="0.75">
      <c r="A43" s="58" t="str">
        <f t="shared" si="9"/>
        <v>Transportation</v>
      </c>
      <c r="B43" s="58" t="str">
        <f t="shared" si="9"/>
        <v>Fuel Economy Standard</v>
      </c>
      <c r="C43" s="58" t="str">
        <f t="shared" si="9"/>
        <v>Percentage Additional Improvement of Fuel Economy Std</v>
      </c>
      <c r="D43" s="56" t="s">
        <v>617</v>
      </c>
      <c r="E43" s="56" t="s">
        <v>47</v>
      </c>
      <c r="F43" s="56" t="s">
        <v>621</v>
      </c>
      <c r="G43" s="56" t="s">
        <v>47</v>
      </c>
      <c r="H43" s="57">
        <v>3</v>
      </c>
      <c r="I43" s="56" t="s">
        <v>52</v>
      </c>
      <c r="J43" s="92" t="str">
        <f t="shared" si="10"/>
        <v>Vehicle Fuel Economy Standards</v>
      </c>
      <c r="K43" s="92" t="str">
        <f t="shared" si="10"/>
        <v>trans fuel economy standards</v>
      </c>
      <c r="L43" s="64">
        <f>L$36</f>
        <v>0</v>
      </c>
      <c r="M43" s="65">
        <f>ROUND(MaxBoundCalculations!A96,2)+0.01</f>
        <v>0.66</v>
      </c>
      <c r="N43" s="64">
        <f>N$36</f>
        <v>0.02</v>
      </c>
      <c r="O43" s="58" t="str">
        <f>O$36</f>
        <v>% increase in miles/gal</v>
      </c>
      <c r="P43" s="191" t="str">
        <f>INDEX('Policy Characteristics'!J:J,MATCH($C43,'Policy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3" s="58" t="str">
        <f>Q$36</f>
        <v>transportation-sector-main.html#fuel-econ-std</v>
      </c>
      <c r="R43" s="58" t="str">
        <f>R$36</f>
        <v>fuel-economy-standard.html</v>
      </c>
      <c r="S43" s="81" t="s">
        <v>185</v>
      </c>
      <c r="T43" s="56" t="s">
        <v>470</v>
      </c>
    </row>
    <row r="44" spans="1:20" ht="44.25" x14ac:dyDescent="0.75">
      <c r="A44" s="58" t="str">
        <f t="shared" si="9"/>
        <v>Transportation</v>
      </c>
      <c r="B44" s="58" t="str">
        <f t="shared" si="9"/>
        <v>Fuel Economy Standard</v>
      </c>
      <c r="C44" s="58" t="str">
        <f t="shared" si="9"/>
        <v>Percentage Additional Improvement of Fuel Economy Std</v>
      </c>
      <c r="D44" s="56" t="s">
        <v>618</v>
      </c>
      <c r="E44" s="56" t="s">
        <v>47</v>
      </c>
      <c r="F44" s="56" t="s">
        <v>622</v>
      </c>
      <c r="G44" s="56" t="s">
        <v>47</v>
      </c>
      <c r="H44" s="57"/>
      <c r="I44" s="11" t="s">
        <v>53</v>
      </c>
      <c r="J44" s="92" t="str">
        <f t="shared" si="10"/>
        <v>Vehicle Fuel Economy Standards</v>
      </c>
      <c r="K44" s="92" t="str">
        <f t="shared" si="10"/>
        <v>trans fuel economy standards</v>
      </c>
      <c r="L44" s="64"/>
      <c r="M44" s="65"/>
      <c r="N44" s="64"/>
      <c r="O44" s="58"/>
      <c r="P44" s="191" t="str">
        <f>INDEX('Policy Characteristics'!J:J,MATCH($C44,'Policy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4" s="58"/>
      <c r="R44" s="58"/>
      <c r="S44" s="81"/>
      <c r="T44" s="56"/>
    </row>
    <row r="45" spans="1:20" ht="44.25" x14ac:dyDescent="0.75">
      <c r="A45" s="58" t="str">
        <f t="shared" si="9"/>
        <v>Transportation</v>
      </c>
      <c r="B45" s="58" t="str">
        <f t="shared" si="9"/>
        <v>Fuel Economy Standard</v>
      </c>
      <c r="C45" s="58" t="str">
        <f t="shared" si="9"/>
        <v>Percentage Additional Improvement of Fuel Economy Std</v>
      </c>
      <c r="D45" s="56" t="s">
        <v>619</v>
      </c>
      <c r="E45" s="56" t="s">
        <v>47</v>
      </c>
      <c r="F45" s="56" t="s">
        <v>624</v>
      </c>
      <c r="G45" s="56" t="s">
        <v>47</v>
      </c>
      <c r="H45" s="57"/>
      <c r="I45" s="11" t="s">
        <v>53</v>
      </c>
      <c r="J45" s="92" t="str">
        <f t="shared" si="10"/>
        <v>Vehicle Fuel Economy Standards</v>
      </c>
      <c r="K45" s="92" t="str">
        <f t="shared" si="10"/>
        <v>trans fuel economy standards</v>
      </c>
      <c r="L45" s="64"/>
      <c r="M45" s="65"/>
      <c r="N45" s="64"/>
      <c r="O45" s="58"/>
      <c r="P45" s="191" t="str">
        <f>INDEX('Policy Characteristics'!J:J,MATCH($C45,'Policy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5" s="58"/>
      <c r="R45" s="58"/>
      <c r="S45" s="81"/>
      <c r="T45" s="56"/>
    </row>
    <row r="46" spans="1:20" ht="44.25" x14ac:dyDescent="0.75">
      <c r="A46" s="58" t="str">
        <f t="shared" si="9"/>
        <v>Transportation</v>
      </c>
      <c r="B46" s="58" t="str">
        <f t="shared" si="9"/>
        <v>Fuel Economy Standard</v>
      </c>
      <c r="C46" s="58" t="str">
        <f t="shared" si="9"/>
        <v>Percentage Additional Improvement of Fuel Economy Std</v>
      </c>
      <c r="D46" s="56" t="s">
        <v>614</v>
      </c>
      <c r="E46" s="56" t="s">
        <v>48</v>
      </c>
      <c r="F46" s="56" t="s">
        <v>620</v>
      </c>
      <c r="G46" s="56" t="s">
        <v>98</v>
      </c>
      <c r="H46" s="2"/>
      <c r="I46" s="11" t="s">
        <v>53</v>
      </c>
      <c r="J46" s="92" t="str">
        <f t="shared" si="10"/>
        <v>Vehicle Fuel Economy Standards</v>
      </c>
      <c r="K46" s="92" t="str">
        <f t="shared" si="10"/>
        <v>trans fuel economy standards</v>
      </c>
      <c r="L46" s="2"/>
      <c r="O46" s="2"/>
      <c r="P46" s="191" t="str">
        <f>INDEX('Policy Characteristics'!J:J,MATCH($C46,'Policy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6" s="2"/>
      <c r="R46" s="2"/>
      <c r="T46" s="4"/>
    </row>
    <row r="47" spans="1:20" ht="44.25" x14ac:dyDescent="0.75">
      <c r="A47" s="58" t="str">
        <f t="shared" si="9"/>
        <v>Transportation</v>
      </c>
      <c r="B47" s="58" t="str">
        <f t="shared" si="9"/>
        <v>Fuel Economy Standard</v>
      </c>
      <c r="C47" s="58" t="str">
        <f t="shared" si="9"/>
        <v>Percentage Additional Improvement of Fuel Economy Std</v>
      </c>
      <c r="D47" s="56" t="s">
        <v>615</v>
      </c>
      <c r="E47" s="56" t="s">
        <v>48</v>
      </c>
      <c r="F47" s="56" t="s">
        <v>101</v>
      </c>
      <c r="G47" s="56" t="s">
        <v>98</v>
      </c>
      <c r="H47" s="57"/>
      <c r="I47" s="11" t="s">
        <v>53</v>
      </c>
      <c r="J47" s="92" t="str">
        <f t="shared" si="10"/>
        <v>Vehicle Fuel Economy Standards</v>
      </c>
      <c r="K47" s="92" t="str">
        <f t="shared" si="10"/>
        <v>trans fuel economy standards</v>
      </c>
      <c r="L47" s="64"/>
      <c r="M47" s="66"/>
      <c r="N47" s="64"/>
      <c r="O47" s="58"/>
      <c r="P47" s="191" t="str">
        <f>INDEX('Policy Characteristics'!J:J,MATCH($C47,'Policy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7" s="58"/>
      <c r="R47" s="58"/>
      <c r="S47" s="81"/>
      <c r="T47" s="56"/>
    </row>
    <row r="48" spans="1:20" ht="44.25" x14ac:dyDescent="0.75">
      <c r="A48" s="58" t="str">
        <f t="shared" si="9"/>
        <v>Transportation</v>
      </c>
      <c r="B48" s="58" t="str">
        <f t="shared" si="9"/>
        <v>Fuel Economy Standard</v>
      </c>
      <c r="C48" s="58" t="str">
        <f t="shared" si="9"/>
        <v>Percentage Additional Improvement of Fuel Economy Std</v>
      </c>
      <c r="D48" s="56" t="s">
        <v>616</v>
      </c>
      <c r="E48" s="56" t="s">
        <v>48</v>
      </c>
      <c r="F48" s="56" t="s">
        <v>623</v>
      </c>
      <c r="G48" s="56" t="s">
        <v>98</v>
      </c>
      <c r="H48" s="57"/>
      <c r="I48" s="11" t="s">
        <v>53</v>
      </c>
      <c r="J48" s="92" t="str">
        <f t="shared" si="10"/>
        <v>Vehicle Fuel Economy Standards</v>
      </c>
      <c r="K48" s="92" t="str">
        <f t="shared" si="10"/>
        <v>trans fuel economy standards</v>
      </c>
      <c r="L48" s="64"/>
      <c r="M48" s="66"/>
      <c r="N48" s="64"/>
      <c r="O48" s="58"/>
      <c r="P48" s="191" t="str">
        <f>INDEX('Policy Characteristics'!J:J,MATCH($C48,'Policy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8" s="58"/>
      <c r="R48" s="58"/>
      <c r="S48" s="81"/>
      <c r="T48" s="56"/>
    </row>
    <row r="49" spans="1:20" ht="44.25" x14ac:dyDescent="0.75">
      <c r="A49" s="58" t="str">
        <f t="shared" si="9"/>
        <v>Transportation</v>
      </c>
      <c r="B49" s="58" t="str">
        <f t="shared" si="9"/>
        <v>Fuel Economy Standard</v>
      </c>
      <c r="C49" s="58" t="str">
        <f t="shared" si="9"/>
        <v>Percentage Additional Improvement of Fuel Economy Std</v>
      </c>
      <c r="D49" s="56" t="s">
        <v>617</v>
      </c>
      <c r="E49" s="56" t="s">
        <v>48</v>
      </c>
      <c r="F49" s="56" t="s">
        <v>621</v>
      </c>
      <c r="G49" s="56" t="s">
        <v>98</v>
      </c>
      <c r="H49" s="57"/>
      <c r="I49" s="11" t="s">
        <v>53</v>
      </c>
      <c r="J49" s="92" t="str">
        <f t="shared" si="10"/>
        <v>Vehicle Fuel Economy Standards</v>
      </c>
      <c r="K49" s="92" t="str">
        <f t="shared" si="10"/>
        <v>trans fuel economy standards</v>
      </c>
      <c r="L49" s="64"/>
      <c r="M49" s="66"/>
      <c r="N49" s="64"/>
      <c r="O49" s="58"/>
      <c r="P49" s="191" t="str">
        <f>INDEX('Policy Characteristics'!J:J,MATCH($C49,'Policy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9" s="58"/>
      <c r="R49" s="58"/>
      <c r="S49" s="81"/>
      <c r="T49" s="56"/>
    </row>
    <row r="50" spans="1:20" ht="44.25" x14ac:dyDescent="0.75">
      <c r="A50" s="58" t="str">
        <f t="shared" si="9"/>
        <v>Transportation</v>
      </c>
      <c r="B50" s="58" t="str">
        <f t="shared" si="9"/>
        <v>Fuel Economy Standard</v>
      </c>
      <c r="C50" s="58" t="str">
        <f t="shared" si="9"/>
        <v>Percentage Additional Improvement of Fuel Economy Std</v>
      </c>
      <c r="D50" s="56" t="s">
        <v>618</v>
      </c>
      <c r="E50" s="56" t="s">
        <v>48</v>
      </c>
      <c r="F50" s="56" t="s">
        <v>622</v>
      </c>
      <c r="G50" s="56" t="s">
        <v>98</v>
      </c>
      <c r="H50" s="57"/>
      <c r="I50" s="11" t="s">
        <v>53</v>
      </c>
      <c r="J50" s="92" t="str">
        <f t="shared" si="10"/>
        <v>Vehicle Fuel Economy Standards</v>
      </c>
      <c r="K50" s="92" t="str">
        <f t="shared" si="10"/>
        <v>trans fuel economy standards</v>
      </c>
      <c r="L50" s="64"/>
      <c r="M50" s="66"/>
      <c r="N50" s="64"/>
      <c r="O50" s="58"/>
      <c r="P50" s="191" t="str">
        <f>INDEX('Policy Characteristics'!J:J,MATCH($C50,'Policy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0" s="58"/>
      <c r="R50" s="58"/>
      <c r="S50" s="81"/>
      <c r="T50" s="56"/>
    </row>
    <row r="51" spans="1:20" ht="118" x14ac:dyDescent="0.75">
      <c r="A51" s="58" t="str">
        <f t="shared" ref="A51:C69" si="11">A$34</f>
        <v>Transportation</v>
      </c>
      <c r="B51" s="58" t="str">
        <f t="shared" si="11"/>
        <v>Fuel Economy Standard</v>
      </c>
      <c r="C51" s="58" t="str">
        <f t="shared" si="11"/>
        <v>Percentage Additional Improvement of Fuel Economy Std</v>
      </c>
      <c r="D51" s="56" t="s">
        <v>619</v>
      </c>
      <c r="E51" s="56" t="s">
        <v>48</v>
      </c>
      <c r="F51" s="56" t="s">
        <v>625</v>
      </c>
      <c r="G51" s="56" t="s">
        <v>98</v>
      </c>
      <c r="H51" s="57">
        <v>4</v>
      </c>
      <c r="I51" s="56" t="s">
        <v>52</v>
      </c>
      <c r="J51" s="92" t="str">
        <f t="shared" si="10"/>
        <v>Vehicle Fuel Economy Standards</v>
      </c>
      <c r="K51" s="92" t="str">
        <f t="shared" si="10"/>
        <v>trans fuel economy standards</v>
      </c>
      <c r="L51" s="64">
        <f>L$36</f>
        <v>0</v>
      </c>
      <c r="M51" s="66">
        <f>ROUND(MaxBoundCalculations!A107,2)</f>
        <v>0.54</v>
      </c>
      <c r="N51" s="64">
        <f>N$36</f>
        <v>0.02</v>
      </c>
      <c r="O51" s="58" t="str">
        <f>O$36</f>
        <v>% increase in miles/gal</v>
      </c>
      <c r="P51" s="191" t="str">
        <f>INDEX('Policy Characteristics'!J:J,MATCH($C51,'Policy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1" s="58" t="str">
        <f>Q$36</f>
        <v>transportation-sector-main.html#fuel-econ-std</v>
      </c>
      <c r="R51" s="58" t="str">
        <f>R$36</f>
        <v>fuel-economy-standard.html</v>
      </c>
      <c r="S51" s="81" t="s">
        <v>192</v>
      </c>
      <c r="T51" s="56" t="s">
        <v>214</v>
      </c>
    </row>
    <row r="52" spans="1:20" ht="44.25" x14ac:dyDescent="0.75">
      <c r="A52" s="58" t="str">
        <f t="shared" si="11"/>
        <v>Transportation</v>
      </c>
      <c r="B52" s="58" t="str">
        <f t="shared" si="11"/>
        <v>Fuel Economy Standard</v>
      </c>
      <c r="C52" s="58" t="str">
        <f t="shared" si="11"/>
        <v>Percentage Additional Improvement of Fuel Economy Std</v>
      </c>
      <c r="D52" s="56" t="s">
        <v>614</v>
      </c>
      <c r="E52" s="56" t="s">
        <v>49</v>
      </c>
      <c r="F52" s="56" t="s">
        <v>620</v>
      </c>
      <c r="G52" s="56" t="s">
        <v>99</v>
      </c>
      <c r="H52" s="2"/>
      <c r="I52" s="11" t="s">
        <v>53</v>
      </c>
      <c r="J52" s="92" t="str">
        <f t="shared" si="10"/>
        <v>Vehicle Fuel Economy Standards</v>
      </c>
      <c r="K52" s="92" t="str">
        <f t="shared" si="10"/>
        <v>trans fuel economy standards</v>
      </c>
      <c r="L52" s="2"/>
      <c r="O52" s="2"/>
      <c r="P52" s="191" t="str">
        <f>INDEX('Policy Characteristics'!J:J,MATCH($C52,'Policy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2" s="2"/>
      <c r="R52" s="2"/>
      <c r="T52" s="4"/>
    </row>
    <row r="53" spans="1:20" ht="44.25" x14ac:dyDescent="0.75">
      <c r="A53" s="58" t="str">
        <f t="shared" si="11"/>
        <v>Transportation</v>
      </c>
      <c r="B53" s="58" t="str">
        <f t="shared" si="11"/>
        <v>Fuel Economy Standard</v>
      </c>
      <c r="C53" s="58" t="str">
        <f t="shared" si="11"/>
        <v>Percentage Additional Improvement of Fuel Economy Std</v>
      </c>
      <c r="D53" s="56" t="s">
        <v>615</v>
      </c>
      <c r="E53" s="56" t="s">
        <v>49</v>
      </c>
      <c r="F53" s="56" t="s">
        <v>101</v>
      </c>
      <c r="G53" s="56" t="s">
        <v>99</v>
      </c>
      <c r="H53" s="57"/>
      <c r="I53" s="11" t="s">
        <v>53</v>
      </c>
      <c r="J53" s="92" t="str">
        <f t="shared" si="10"/>
        <v>Vehicle Fuel Economy Standards</v>
      </c>
      <c r="K53" s="92" t="str">
        <f t="shared" si="10"/>
        <v>trans fuel economy standards</v>
      </c>
      <c r="L53" s="64"/>
      <c r="M53" s="66"/>
      <c r="N53" s="64"/>
      <c r="O53" s="58"/>
      <c r="P53" s="191" t="str">
        <f>INDEX('Policy Characteristics'!J:J,MATCH($C53,'Policy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3" s="58"/>
      <c r="R53" s="58"/>
      <c r="S53" s="81"/>
      <c r="T53" s="56"/>
    </row>
    <row r="54" spans="1:20" ht="44.25" x14ac:dyDescent="0.75">
      <c r="A54" s="58" t="str">
        <f t="shared" si="11"/>
        <v>Transportation</v>
      </c>
      <c r="B54" s="58" t="str">
        <f t="shared" si="11"/>
        <v>Fuel Economy Standard</v>
      </c>
      <c r="C54" s="58" t="str">
        <f t="shared" si="11"/>
        <v>Percentage Additional Improvement of Fuel Economy Std</v>
      </c>
      <c r="D54" s="56" t="s">
        <v>616</v>
      </c>
      <c r="E54" s="56" t="s">
        <v>49</v>
      </c>
      <c r="F54" s="56" t="s">
        <v>623</v>
      </c>
      <c r="G54" s="56" t="s">
        <v>99</v>
      </c>
      <c r="H54" s="57"/>
      <c r="I54" s="11" t="s">
        <v>53</v>
      </c>
      <c r="J54" s="92" t="str">
        <f t="shared" si="10"/>
        <v>Vehicle Fuel Economy Standards</v>
      </c>
      <c r="K54" s="92" t="str">
        <f t="shared" si="10"/>
        <v>trans fuel economy standards</v>
      </c>
      <c r="L54" s="64"/>
      <c r="M54" s="66"/>
      <c r="N54" s="64"/>
      <c r="O54" s="58"/>
      <c r="P54" s="191" t="str">
        <f>INDEX('Policy Characteristics'!J:J,MATCH($C54,'Policy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4" s="58"/>
      <c r="R54" s="58"/>
      <c r="S54" s="81"/>
      <c r="T54" s="56"/>
    </row>
    <row r="55" spans="1:20" ht="44.25" x14ac:dyDescent="0.75">
      <c r="A55" s="58" t="str">
        <f t="shared" si="11"/>
        <v>Transportation</v>
      </c>
      <c r="B55" s="58" t="str">
        <f t="shared" si="11"/>
        <v>Fuel Economy Standard</v>
      </c>
      <c r="C55" s="58" t="str">
        <f t="shared" si="11"/>
        <v>Percentage Additional Improvement of Fuel Economy Std</v>
      </c>
      <c r="D55" s="56" t="s">
        <v>617</v>
      </c>
      <c r="E55" s="56" t="s">
        <v>49</v>
      </c>
      <c r="F55" s="56" t="s">
        <v>621</v>
      </c>
      <c r="G55" s="56" t="s">
        <v>99</v>
      </c>
      <c r="H55" s="57"/>
      <c r="I55" s="11" t="s">
        <v>53</v>
      </c>
      <c r="J55" s="92" t="str">
        <f t="shared" si="10"/>
        <v>Vehicle Fuel Economy Standards</v>
      </c>
      <c r="K55" s="92" t="str">
        <f t="shared" si="10"/>
        <v>trans fuel economy standards</v>
      </c>
      <c r="L55" s="64"/>
      <c r="M55" s="66"/>
      <c r="N55" s="64"/>
      <c r="O55" s="58"/>
      <c r="P55" s="191" t="str">
        <f>INDEX('Policy Characteristics'!J:J,MATCH($C55,'Policy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5" s="58"/>
      <c r="R55" s="58"/>
      <c r="S55" s="81"/>
      <c r="T55" s="56"/>
    </row>
    <row r="56" spans="1:20" ht="44.25" x14ac:dyDescent="0.75">
      <c r="A56" s="58" t="str">
        <f t="shared" si="11"/>
        <v>Transportation</v>
      </c>
      <c r="B56" s="58" t="str">
        <f t="shared" si="11"/>
        <v>Fuel Economy Standard</v>
      </c>
      <c r="C56" s="58" t="str">
        <f t="shared" si="11"/>
        <v>Percentage Additional Improvement of Fuel Economy Std</v>
      </c>
      <c r="D56" s="56" t="s">
        <v>618</v>
      </c>
      <c r="E56" s="56" t="s">
        <v>49</v>
      </c>
      <c r="F56" s="56" t="s">
        <v>622</v>
      </c>
      <c r="G56" s="56" t="s">
        <v>99</v>
      </c>
      <c r="H56" s="57"/>
      <c r="I56" s="11" t="s">
        <v>53</v>
      </c>
      <c r="J56" s="92" t="str">
        <f t="shared" si="10"/>
        <v>Vehicle Fuel Economy Standards</v>
      </c>
      <c r="K56" s="92" t="str">
        <f t="shared" si="10"/>
        <v>trans fuel economy standards</v>
      </c>
      <c r="L56" s="64"/>
      <c r="M56" s="66"/>
      <c r="N56" s="64"/>
      <c r="O56" s="58"/>
      <c r="P56" s="191" t="str">
        <f>INDEX('Policy Characteristics'!J:J,MATCH($C56,'Policy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6" s="58"/>
      <c r="R56" s="58"/>
      <c r="S56" s="81"/>
      <c r="T56" s="56"/>
    </row>
    <row r="57" spans="1:20" ht="73.75" x14ac:dyDescent="0.75">
      <c r="A57" s="58" t="str">
        <f t="shared" si="11"/>
        <v>Transportation</v>
      </c>
      <c r="B57" s="58" t="str">
        <f t="shared" si="11"/>
        <v>Fuel Economy Standard</v>
      </c>
      <c r="C57" s="58" t="str">
        <f t="shared" si="11"/>
        <v>Percentage Additional Improvement of Fuel Economy Std</v>
      </c>
      <c r="D57" s="56" t="s">
        <v>619</v>
      </c>
      <c r="E57" s="56" t="s">
        <v>49</v>
      </c>
      <c r="F57" s="56" t="s">
        <v>625</v>
      </c>
      <c r="G57" s="56" t="s">
        <v>99</v>
      </c>
      <c r="H57" s="57">
        <v>5</v>
      </c>
      <c r="I57" s="56" t="s">
        <v>52</v>
      </c>
      <c r="J57" s="92" t="str">
        <f t="shared" si="10"/>
        <v>Vehicle Fuel Economy Standards</v>
      </c>
      <c r="K57" s="92" t="str">
        <f t="shared" si="10"/>
        <v>trans fuel economy standards</v>
      </c>
      <c r="L57" s="64">
        <f>L$36</f>
        <v>0</v>
      </c>
      <c r="M57" s="66">
        <f>ROUND(MaxBoundCalculations!A111,2)</f>
        <v>0.2</v>
      </c>
      <c r="N57" s="64">
        <f>N$36</f>
        <v>0.02</v>
      </c>
      <c r="O57" s="58" t="str">
        <f>O$36</f>
        <v>% increase in miles/gal</v>
      </c>
      <c r="P57" s="191" t="str">
        <f>INDEX('Policy Characteristics'!J:J,MATCH($C57,'Policy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7" s="58" t="str">
        <f>Q$36</f>
        <v>transportation-sector-main.html#fuel-econ-std</v>
      </c>
      <c r="R57" s="58" t="str">
        <f>R$36</f>
        <v>fuel-economy-standard.html</v>
      </c>
      <c r="S57" s="81" t="s">
        <v>192</v>
      </c>
      <c r="T57" s="56" t="s">
        <v>215</v>
      </c>
    </row>
    <row r="58" spans="1:20" ht="44.25" x14ac:dyDescent="0.75">
      <c r="A58" s="58" t="str">
        <f t="shared" si="11"/>
        <v>Transportation</v>
      </c>
      <c r="B58" s="58" t="str">
        <f t="shared" si="11"/>
        <v>Fuel Economy Standard</v>
      </c>
      <c r="C58" s="58" t="str">
        <f t="shared" si="11"/>
        <v>Percentage Additional Improvement of Fuel Economy Std</v>
      </c>
      <c r="D58" s="56" t="s">
        <v>614</v>
      </c>
      <c r="E58" s="56" t="s">
        <v>50</v>
      </c>
      <c r="F58" s="56" t="s">
        <v>620</v>
      </c>
      <c r="G58" s="56" t="s">
        <v>100</v>
      </c>
      <c r="H58" s="2"/>
      <c r="I58" s="11" t="s">
        <v>53</v>
      </c>
      <c r="J58" s="92" t="str">
        <f t="shared" si="10"/>
        <v>Vehicle Fuel Economy Standards</v>
      </c>
      <c r="K58" s="92" t="str">
        <f t="shared" si="10"/>
        <v>trans fuel economy standards</v>
      </c>
      <c r="L58" s="2"/>
      <c r="O58" s="2"/>
      <c r="P58" s="191" t="str">
        <f>INDEX('Policy Characteristics'!J:J,MATCH($C58,'Policy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8" s="2"/>
      <c r="R58" s="2"/>
      <c r="T58" s="4"/>
    </row>
    <row r="59" spans="1:20" ht="44.25" x14ac:dyDescent="0.75">
      <c r="A59" s="58" t="str">
        <f t="shared" si="11"/>
        <v>Transportation</v>
      </c>
      <c r="B59" s="58" t="str">
        <f t="shared" si="11"/>
        <v>Fuel Economy Standard</v>
      </c>
      <c r="C59" s="58" t="str">
        <f t="shared" si="11"/>
        <v>Percentage Additional Improvement of Fuel Economy Std</v>
      </c>
      <c r="D59" s="56" t="s">
        <v>615</v>
      </c>
      <c r="E59" s="56" t="s">
        <v>50</v>
      </c>
      <c r="F59" s="56" t="s">
        <v>101</v>
      </c>
      <c r="G59" s="56" t="s">
        <v>100</v>
      </c>
      <c r="H59" s="57"/>
      <c r="I59" s="11" t="s">
        <v>53</v>
      </c>
      <c r="J59" s="92" t="str">
        <f t="shared" si="10"/>
        <v>Vehicle Fuel Economy Standards</v>
      </c>
      <c r="K59" s="92" t="str">
        <f t="shared" si="10"/>
        <v>trans fuel economy standards</v>
      </c>
      <c r="L59" s="64"/>
      <c r="M59" s="66"/>
      <c r="N59" s="64"/>
      <c r="O59" s="58"/>
      <c r="P59" s="191" t="str">
        <f>INDEX('Policy Characteristics'!J:J,MATCH($C59,'Policy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9" s="58"/>
      <c r="R59" s="58"/>
      <c r="S59" s="81"/>
      <c r="T59" s="56"/>
    </row>
    <row r="60" spans="1:20" ht="44.25" x14ac:dyDescent="0.75">
      <c r="A60" s="58" t="str">
        <f t="shared" si="11"/>
        <v>Transportation</v>
      </c>
      <c r="B60" s="58" t="str">
        <f t="shared" si="11"/>
        <v>Fuel Economy Standard</v>
      </c>
      <c r="C60" s="58" t="str">
        <f t="shared" si="11"/>
        <v>Percentage Additional Improvement of Fuel Economy Std</v>
      </c>
      <c r="D60" s="56" t="s">
        <v>616</v>
      </c>
      <c r="E60" s="56" t="s">
        <v>50</v>
      </c>
      <c r="F60" s="56" t="s">
        <v>623</v>
      </c>
      <c r="G60" s="56" t="s">
        <v>100</v>
      </c>
      <c r="H60" s="57"/>
      <c r="I60" s="11" t="s">
        <v>53</v>
      </c>
      <c r="J60" s="92" t="str">
        <f t="shared" si="10"/>
        <v>Vehicle Fuel Economy Standards</v>
      </c>
      <c r="K60" s="92" t="str">
        <f t="shared" si="10"/>
        <v>trans fuel economy standards</v>
      </c>
      <c r="L60" s="64"/>
      <c r="M60" s="66"/>
      <c r="N60" s="64"/>
      <c r="O60" s="58"/>
      <c r="P60" s="191" t="str">
        <f>INDEX('Policy Characteristics'!J:J,MATCH($C60,'Policy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0" s="58"/>
      <c r="R60" s="58"/>
      <c r="S60" s="81"/>
      <c r="T60" s="56"/>
    </row>
    <row r="61" spans="1:20" ht="44.25" x14ac:dyDescent="0.75">
      <c r="A61" s="58" t="str">
        <f t="shared" si="11"/>
        <v>Transportation</v>
      </c>
      <c r="B61" s="58" t="str">
        <f t="shared" si="11"/>
        <v>Fuel Economy Standard</v>
      </c>
      <c r="C61" s="58" t="str">
        <f t="shared" si="11"/>
        <v>Percentage Additional Improvement of Fuel Economy Std</v>
      </c>
      <c r="D61" s="56" t="s">
        <v>617</v>
      </c>
      <c r="E61" s="56" t="s">
        <v>50</v>
      </c>
      <c r="F61" s="56" t="s">
        <v>621</v>
      </c>
      <c r="G61" s="56" t="s">
        <v>100</v>
      </c>
      <c r="H61" s="57"/>
      <c r="I61" s="11" t="s">
        <v>53</v>
      </c>
      <c r="J61" s="92" t="str">
        <f t="shared" si="10"/>
        <v>Vehicle Fuel Economy Standards</v>
      </c>
      <c r="K61" s="92" t="str">
        <f t="shared" si="10"/>
        <v>trans fuel economy standards</v>
      </c>
      <c r="L61" s="64"/>
      <c r="M61" s="66"/>
      <c r="N61" s="64"/>
      <c r="O61" s="58"/>
      <c r="P61" s="191" t="str">
        <f>INDEX('Policy Characteristics'!J:J,MATCH($C61,'Policy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1" s="58"/>
      <c r="R61" s="58"/>
      <c r="S61" s="81"/>
      <c r="T61" s="56"/>
    </row>
    <row r="62" spans="1:20" ht="44.25" x14ac:dyDescent="0.75">
      <c r="A62" s="58" t="str">
        <f t="shared" si="11"/>
        <v>Transportation</v>
      </c>
      <c r="B62" s="58" t="str">
        <f t="shared" si="11"/>
        <v>Fuel Economy Standard</v>
      </c>
      <c r="C62" s="58" t="str">
        <f t="shared" si="11"/>
        <v>Percentage Additional Improvement of Fuel Economy Std</v>
      </c>
      <c r="D62" s="56" t="s">
        <v>618</v>
      </c>
      <c r="E62" s="56" t="s">
        <v>50</v>
      </c>
      <c r="F62" s="56" t="s">
        <v>622</v>
      </c>
      <c r="G62" s="56" t="s">
        <v>100</v>
      </c>
      <c r="H62" s="57"/>
      <c r="I62" s="11" t="s">
        <v>53</v>
      </c>
      <c r="J62" s="92" t="str">
        <f t="shared" si="10"/>
        <v>Vehicle Fuel Economy Standards</v>
      </c>
      <c r="K62" s="92" t="str">
        <f t="shared" si="10"/>
        <v>trans fuel economy standards</v>
      </c>
      <c r="L62" s="64"/>
      <c r="M62" s="66"/>
      <c r="N62" s="64"/>
      <c r="O62" s="58"/>
      <c r="P62" s="191" t="str">
        <f>INDEX('Policy Characteristics'!J:J,MATCH($C62,'Policy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2" s="58"/>
      <c r="R62" s="58"/>
      <c r="S62" s="81"/>
      <c r="T62" s="56"/>
    </row>
    <row r="63" spans="1:20" ht="118" x14ac:dyDescent="0.75">
      <c r="A63" s="58" t="str">
        <f t="shared" si="11"/>
        <v>Transportation</v>
      </c>
      <c r="B63" s="58" t="str">
        <f t="shared" si="11"/>
        <v>Fuel Economy Standard</v>
      </c>
      <c r="C63" s="58" t="str">
        <f t="shared" si="11"/>
        <v>Percentage Additional Improvement of Fuel Economy Std</v>
      </c>
      <c r="D63" s="56" t="s">
        <v>619</v>
      </c>
      <c r="E63" s="56" t="s">
        <v>50</v>
      </c>
      <c r="F63" s="56" t="s">
        <v>625</v>
      </c>
      <c r="G63" s="56" t="s">
        <v>100</v>
      </c>
      <c r="H63" s="57">
        <v>6</v>
      </c>
      <c r="I63" s="56" t="s">
        <v>52</v>
      </c>
      <c r="J63" s="92" t="str">
        <f t="shared" si="10"/>
        <v>Vehicle Fuel Economy Standards</v>
      </c>
      <c r="K63" s="92" t="str">
        <f t="shared" si="10"/>
        <v>trans fuel economy standards</v>
      </c>
      <c r="L63" s="64">
        <f>L$36</f>
        <v>0</v>
      </c>
      <c r="M63" s="66">
        <f>ROUND(MaxBoundCalculations!A122,2)</f>
        <v>0.2</v>
      </c>
      <c r="N63" s="64">
        <f>N$36</f>
        <v>0.02</v>
      </c>
      <c r="O63" s="58" t="str">
        <f>O$36</f>
        <v>% increase in miles/gal</v>
      </c>
      <c r="P63" s="191" t="str">
        <f>INDEX('Policy Characteristics'!J:J,MATCH($C63,'Policy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3" s="58" t="str">
        <f>Q$36</f>
        <v>transportation-sector-main.html#fuel-econ-std</v>
      </c>
      <c r="R63" s="58" t="str">
        <f>R$36</f>
        <v>fuel-economy-standard.html</v>
      </c>
      <c r="S63" s="81" t="s">
        <v>192</v>
      </c>
      <c r="T63" s="56" t="s">
        <v>214</v>
      </c>
    </row>
    <row r="64" spans="1:20" ht="44.25" x14ac:dyDescent="0.75">
      <c r="A64" s="58" t="str">
        <f t="shared" si="11"/>
        <v>Transportation</v>
      </c>
      <c r="B64" s="58" t="str">
        <f t="shared" si="11"/>
        <v>Fuel Economy Standard</v>
      </c>
      <c r="C64" s="58" t="str">
        <f t="shared" si="11"/>
        <v>Percentage Additional Improvement of Fuel Economy Std</v>
      </c>
      <c r="D64" s="56" t="s">
        <v>614</v>
      </c>
      <c r="E64" s="56" t="s">
        <v>129</v>
      </c>
      <c r="F64" s="56" t="s">
        <v>620</v>
      </c>
      <c r="G64" s="56" t="s">
        <v>180</v>
      </c>
      <c r="H64" s="2"/>
      <c r="I64" s="11" t="s">
        <v>53</v>
      </c>
      <c r="J64" s="92" t="str">
        <f t="shared" si="10"/>
        <v>Vehicle Fuel Economy Standards</v>
      </c>
      <c r="K64" s="92" t="str">
        <f t="shared" si="10"/>
        <v>trans fuel economy standards</v>
      </c>
      <c r="L64" s="2"/>
      <c r="O64" s="2"/>
      <c r="P64" s="191" t="str">
        <f>INDEX('Policy Characteristics'!J:J,MATCH($C64,'Policy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4" s="2"/>
      <c r="R64" s="2"/>
      <c r="T64" s="4"/>
    </row>
    <row r="65" spans="1:20" ht="44.25" x14ac:dyDescent="0.75">
      <c r="A65" s="58" t="str">
        <f t="shared" si="11"/>
        <v>Transportation</v>
      </c>
      <c r="B65" s="58" t="str">
        <f t="shared" si="11"/>
        <v>Fuel Economy Standard</v>
      </c>
      <c r="C65" s="58" t="str">
        <f t="shared" si="11"/>
        <v>Percentage Additional Improvement of Fuel Economy Std</v>
      </c>
      <c r="D65" s="56" t="s">
        <v>615</v>
      </c>
      <c r="E65" s="56" t="s">
        <v>129</v>
      </c>
      <c r="F65" s="56" t="s">
        <v>101</v>
      </c>
      <c r="G65" s="56" t="s">
        <v>180</v>
      </c>
      <c r="H65" s="57"/>
      <c r="I65" s="11" t="s">
        <v>53</v>
      </c>
      <c r="J65" s="92" t="str">
        <f t="shared" si="10"/>
        <v>Vehicle Fuel Economy Standards</v>
      </c>
      <c r="K65" s="92" t="str">
        <f t="shared" si="10"/>
        <v>trans fuel economy standards</v>
      </c>
      <c r="L65" s="64"/>
      <c r="M65" s="66"/>
      <c r="N65" s="64"/>
      <c r="O65" s="58"/>
      <c r="P65" s="191" t="str">
        <f>INDEX('Policy Characteristics'!J:J,MATCH($C65,'Policy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5" s="58"/>
      <c r="R65" s="58"/>
      <c r="S65" s="81"/>
      <c r="T65" s="56"/>
    </row>
    <row r="66" spans="1:20" ht="103.25" x14ac:dyDescent="0.75">
      <c r="A66" s="58" t="str">
        <f t="shared" si="11"/>
        <v>Transportation</v>
      </c>
      <c r="B66" s="58" t="str">
        <f t="shared" si="11"/>
        <v>Fuel Economy Standard</v>
      </c>
      <c r="C66" s="58" t="str">
        <f t="shared" si="11"/>
        <v>Percentage Additional Improvement of Fuel Economy Std</v>
      </c>
      <c r="D66" s="56" t="s">
        <v>616</v>
      </c>
      <c r="E66" s="56" t="s">
        <v>129</v>
      </c>
      <c r="F66" s="56" t="s">
        <v>623</v>
      </c>
      <c r="G66" s="56" t="s">
        <v>180</v>
      </c>
      <c r="H66" s="57">
        <v>7</v>
      </c>
      <c r="I66" s="56" t="s">
        <v>52</v>
      </c>
      <c r="J66" s="92" t="str">
        <f t="shared" si="10"/>
        <v>Vehicle Fuel Economy Standards</v>
      </c>
      <c r="K66" s="92" t="str">
        <f t="shared" si="10"/>
        <v>trans fuel economy standards</v>
      </c>
      <c r="L66" s="64">
        <f>L$36</f>
        <v>0</v>
      </c>
      <c r="M66" s="66">
        <f>ROUND(MaxBoundCalculations!A131,2)</f>
        <v>0.74</v>
      </c>
      <c r="N66" s="64">
        <f>N$36</f>
        <v>0.02</v>
      </c>
      <c r="O66" s="58" t="str">
        <f>O$36</f>
        <v>% increase in miles/gal</v>
      </c>
      <c r="P66" s="191" t="str">
        <f>INDEX('Policy Characteristics'!J:J,MATCH($C66,'Policy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6" s="58" t="str">
        <f>Q$36</f>
        <v>transportation-sector-main.html#fuel-econ-std</v>
      </c>
      <c r="R66" s="58" t="str">
        <f>R$36</f>
        <v>fuel-economy-standard.html</v>
      </c>
      <c r="S66" s="81" t="s">
        <v>192</v>
      </c>
      <c r="T66" s="56" t="s">
        <v>488</v>
      </c>
    </row>
    <row r="67" spans="1:20" ht="44.25" x14ac:dyDescent="0.75">
      <c r="A67" s="58" t="str">
        <f t="shared" si="11"/>
        <v>Transportation</v>
      </c>
      <c r="B67" s="58" t="str">
        <f t="shared" si="11"/>
        <v>Fuel Economy Standard</v>
      </c>
      <c r="C67" s="58" t="str">
        <f t="shared" si="11"/>
        <v>Percentage Additional Improvement of Fuel Economy Std</v>
      </c>
      <c r="D67" s="56" t="s">
        <v>617</v>
      </c>
      <c r="E67" s="56" t="s">
        <v>129</v>
      </c>
      <c r="F67" s="56" t="s">
        <v>621</v>
      </c>
      <c r="G67" s="56" t="s">
        <v>180</v>
      </c>
      <c r="H67" s="57"/>
      <c r="I67" s="11" t="s">
        <v>53</v>
      </c>
      <c r="J67" s="92" t="str">
        <f t="shared" si="10"/>
        <v>Vehicle Fuel Economy Standards</v>
      </c>
      <c r="K67" s="92" t="str">
        <f t="shared" si="10"/>
        <v>trans fuel economy standards</v>
      </c>
      <c r="L67" s="64"/>
      <c r="M67" s="66"/>
      <c r="N67" s="64"/>
      <c r="O67" s="58"/>
      <c r="P67" s="191" t="str">
        <f>INDEX('Policy Characteristics'!J:J,MATCH($C67,'Policy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7" s="58"/>
      <c r="R67" s="58"/>
      <c r="S67" s="81"/>
      <c r="T67" s="56"/>
    </row>
    <row r="68" spans="1:20" ht="44.25" x14ac:dyDescent="0.75">
      <c r="A68" s="58" t="str">
        <f t="shared" si="11"/>
        <v>Transportation</v>
      </c>
      <c r="B68" s="58" t="str">
        <f t="shared" si="11"/>
        <v>Fuel Economy Standard</v>
      </c>
      <c r="C68" s="58" t="str">
        <f t="shared" si="11"/>
        <v>Percentage Additional Improvement of Fuel Economy Std</v>
      </c>
      <c r="D68" s="56" t="s">
        <v>618</v>
      </c>
      <c r="E68" s="56" t="s">
        <v>129</v>
      </c>
      <c r="F68" s="56" t="s">
        <v>622</v>
      </c>
      <c r="G68" s="56" t="s">
        <v>180</v>
      </c>
      <c r="H68" s="57"/>
      <c r="I68" s="11" t="s">
        <v>53</v>
      </c>
      <c r="J68" s="92" t="str">
        <f t="shared" si="10"/>
        <v>Vehicle Fuel Economy Standards</v>
      </c>
      <c r="K68" s="92" t="str">
        <f t="shared" si="10"/>
        <v>trans fuel economy standards</v>
      </c>
      <c r="L68" s="64"/>
      <c r="M68" s="66"/>
      <c r="N68" s="64"/>
      <c r="O68" s="58"/>
      <c r="P68" s="191" t="str">
        <f>INDEX('Policy Characteristics'!J:J,MATCH($C68,'Policy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8" s="58"/>
      <c r="R68" s="58"/>
      <c r="S68" s="81"/>
      <c r="T68" s="56"/>
    </row>
    <row r="69" spans="1:20" ht="44.25" x14ac:dyDescent="0.75">
      <c r="A69" s="58" t="str">
        <f t="shared" si="11"/>
        <v>Transportation</v>
      </c>
      <c r="B69" s="58" t="str">
        <f t="shared" si="11"/>
        <v>Fuel Economy Standard</v>
      </c>
      <c r="C69" s="58" t="str">
        <f t="shared" si="11"/>
        <v>Percentage Additional Improvement of Fuel Economy Std</v>
      </c>
      <c r="D69" s="56" t="s">
        <v>619</v>
      </c>
      <c r="E69" s="56" t="s">
        <v>129</v>
      </c>
      <c r="F69" s="56" t="s">
        <v>624</v>
      </c>
      <c r="G69" s="56" t="s">
        <v>180</v>
      </c>
      <c r="H69" s="57"/>
      <c r="I69" s="11" t="s">
        <v>53</v>
      </c>
      <c r="J69" s="92" t="str">
        <f t="shared" si="10"/>
        <v>Vehicle Fuel Economy Standards</v>
      </c>
      <c r="K69" s="92" t="str">
        <f t="shared" si="10"/>
        <v>trans fuel economy standards</v>
      </c>
      <c r="L69" s="64"/>
      <c r="M69" s="66"/>
      <c r="N69" s="64"/>
      <c r="O69" s="58"/>
      <c r="P69" s="191" t="str">
        <f>INDEX('Policy Characteristics'!J:J,MATCH($C69,'Policy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9" s="58"/>
      <c r="R69" s="58"/>
      <c r="S69" s="81"/>
      <c r="T69" s="56"/>
    </row>
    <row r="70" spans="1:20" s="3" customFormat="1" ht="29.5" x14ac:dyDescent="0.75">
      <c r="A70" s="11" t="s">
        <v>4</v>
      </c>
      <c r="B70" s="11" t="s">
        <v>582</v>
      </c>
      <c r="C70" s="11" t="s">
        <v>583</v>
      </c>
      <c r="D70" s="56"/>
      <c r="E70" s="56"/>
      <c r="F70" s="56"/>
      <c r="G70" s="56"/>
      <c r="H70" s="59">
        <v>190</v>
      </c>
      <c r="I70" s="56" t="s">
        <v>52</v>
      </c>
      <c r="J70" s="100" t="s">
        <v>582</v>
      </c>
      <c r="K70" s="99" t="s">
        <v>702</v>
      </c>
      <c r="L70" s="66">
        <v>0</v>
      </c>
      <c r="M70" s="105">
        <v>0.4</v>
      </c>
      <c r="N70" s="66">
        <v>0.01</v>
      </c>
      <c r="O70" s="11" t="s">
        <v>584</v>
      </c>
      <c r="P70" s="191" t="str">
        <f>INDEX('Policy Characteristics'!J:J,MATCH($C70,'Policy Characteristics'!$C:$C,0))</f>
        <v>**Description:** This policy specifies the percentage reduction in carbon emissions from the transportation sector that must be achieved via fuel switching.  This value is in addition to BAU requirements. // **Guidance for setting values:** Canada's existing Renewable Fuel Requirement equates to an LCFS percentage of roughly 2%.  This is projected to be replaced with a Clean Fuels Standard, which will be considerably more stringent, but the specific numerical value of the forthcoming Clean Fuels Standard has not yet been set.</v>
      </c>
      <c r="Q70" s="56" t="s">
        <v>585</v>
      </c>
      <c r="R70" s="11" t="s">
        <v>586</v>
      </c>
      <c r="S70" s="87"/>
      <c r="T70" s="11"/>
    </row>
    <row r="71" spans="1:20" ht="59" x14ac:dyDescent="0.75">
      <c r="A71" s="56" t="s">
        <v>4</v>
      </c>
      <c r="B71" s="56" t="s">
        <v>12</v>
      </c>
      <c r="C71" s="56" t="s">
        <v>365</v>
      </c>
      <c r="D71" s="56" t="s">
        <v>54</v>
      </c>
      <c r="E71" s="56"/>
      <c r="F71" s="56" t="s">
        <v>542</v>
      </c>
      <c r="G71" s="56"/>
      <c r="H71" s="57">
        <v>8</v>
      </c>
      <c r="I71" s="56" t="s">
        <v>52</v>
      </c>
      <c r="J71" s="99" t="s">
        <v>12</v>
      </c>
      <c r="K71" s="99" t="s">
        <v>701</v>
      </c>
      <c r="L71" s="63">
        <v>0</v>
      </c>
      <c r="M71" s="63">
        <v>1</v>
      </c>
      <c r="N71" s="63">
        <v>0.01</v>
      </c>
      <c r="O71" s="56" t="s">
        <v>43</v>
      </c>
      <c r="P71" s="191" t="str">
        <f>INDEX('Policy Characteristics'!J:J,MATCH($C71,'Policy Characteristics'!$C:$C,0))</f>
        <v xml:space="preserve">**Description:** Transportation Demand Management (TDM) represents a set of policies aimed at reducing demand for certain modes of travel. Passenger Transportation Demand Management (TDM) is aimed at reducing demand for passenger travel, especially in private automobiles.  These policies can include improved public transit systems, more walking and bike paths, zoning for higher density along transit corridors, zoning for mixed-use developments, roadway and congestion pricing, and increased parking fees.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v>
      </c>
      <c r="Q71" s="56" t="s">
        <v>239</v>
      </c>
      <c r="R71" s="11" t="s">
        <v>240</v>
      </c>
      <c r="S71" s="82" t="s">
        <v>543</v>
      </c>
      <c r="T71" s="56"/>
    </row>
    <row r="72" spans="1:20" ht="59" x14ac:dyDescent="0.75">
      <c r="A72" s="58" t="str">
        <f>A$71</f>
        <v>Transportation</v>
      </c>
      <c r="B72" s="58" t="str">
        <f t="shared" ref="B72:C72" si="12">B$71</f>
        <v>Transportation Demand Management</v>
      </c>
      <c r="C72" s="58" t="str">
        <f t="shared" si="12"/>
        <v>Fraction of TDM Package Implemented</v>
      </c>
      <c r="D72" s="56" t="s">
        <v>51</v>
      </c>
      <c r="E72" s="56"/>
      <c r="F72" s="56" t="s">
        <v>97</v>
      </c>
      <c r="G72" s="56"/>
      <c r="H72" s="57">
        <v>179</v>
      </c>
      <c r="I72" s="56" t="s">
        <v>52</v>
      </c>
      <c r="J72" s="77" t="str">
        <f t="shared" ref="J72:S72" si="13">J$71</f>
        <v>Transportation Demand Management</v>
      </c>
      <c r="K72" s="77" t="str">
        <f t="shared" si="13"/>
        <v>trans TDM</v>
      </c>
      <c r="L72" s="67">
        <f t="shared" si="13"/>
        <v>0</v>
      </c>
      <c r="M72" s="67">
        <f t="shared" si="13"/>
        <v>1</v>
      </c>
      <c r="N72" s="67">
        <f t="shared" si="13"/>
        <v>0.01</v>
      </c>
      <c r="O72" s="61" t="str">
        <f t="shared" si="13"/>
        <v>% of TDM package implemented</v>
      </c>
      <c r="P72" s="191" t="str">
        <f>INDEX('Policy Characteristics'!J:J,MATCH($C72,'Policy Characteristics'!$C:$C,0))</f>
        <v xml:space="preserve">**Description:** Transportation Demand Management (TDM) represents a set of policies aimed at reducing demand for certain modes of travel. Passenger Transportation Demand Management (TDM) is aimed at reducing demand for passenger travel, especially in private automobiles.  These policies can include improved public transit systems, more walking and bike paths, zoning for higher density along transit corridors, zoning for mixed-use developments, roadway and congestion pricing, and increased parking fees.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v>
      </c>
      <c r="Q72" s="61" t="str">
        <f t="shared" si="13"/>
        <v>transportation-sector-main.html#tdm</v>
      </c>
      <c r="R72" s="61" t="str">
        <f t="shared" si="13"/>
        <v>transportation-demand-management.html</v>
      </c>
      <c r="S72" s="83" t="str">
        <f t="shared" si="13"/>
        <v>International Energy Agency, 2009, "Transport, Energy and CO2: Moving toward Sustainability", http://www.iea.org/publications/freepublications/publication/transport2009.pdf</v>
      </c>
      <c r="T72" s="56"/>
    </row>
    <row r="73" spans="1:20" ht="29.5" x14ac:dyDescent="0.75">
      <c r="A73" s="56" t="s">
        <v>82</v>
      </c>
      <c r="B73" s="56" t="s">
        <v>16</v>
      </c>
      <c r="C73" s="56" t="s">
        <v>366</v>
      </c>
      <c r="D73" s="56" t="s">
        <v>335</v>
      </c>
      <c r="E73" s="56"/>
      <c r="F73" s="56" t="s">
        <v>339</v>
      </c>
      <c r="G73" s="56"/>
      <c r="H73" s="57">
        <v>12</v>
      </c>
      <c r="I73" s="56" t="s">
        <v>52</v>
      </c>
      <c r="J73" s="99" t="s">
        <v>16</v>
      </c>
      <c r="K73" s="99" t="s">
        <v>700</v>
      </c>
      <c r="L73" s="62">
        <v>0</v>
      </c>
      <c r="M73" s="62">
        <v>1</v>
      </c>
      <c r="N73" s="62">
        <v>0.01</v>
      </c>
      <c r="O73" s="56" t="s">
        <v>130</v>
      </c>
      <c r="P73" s="191" t="str">
        <f>INDEX('Policy Characteristics'!J:J,MATCH($C73,'Policy Characteristics'!$C:$C,0))</f>
        <v>**Description:** This policy replaces the specified fraction of newly sold non-electric building components of the selected type(s) in buildings of the selected type(s) with electricity-using components. // **Guidance for setting values:** // **Urban Residential:** In the BAU case, the share of electricity among fuels used by urban, residential buildings will rise from 39% to 42% from 2017-2050 in the BAU case.  Setting this lever to 50% (of new sales in 2050) would likely result in the share of electricity used reaching 64% by 2050. // **Rural Residential:** In the BAU case, the share of electricity among fuels used by rural, residential buildings will rise from 39% to 42% from 2017-2050 in the BAU case.  Setting this lever to 50% (of new sales in 2050) would likely result in the share of electricity used reaching 64% by 2050. // **Commercial:** In the BAU case, the share of electricity among fuels used by commercial buildings will remain constant at 43% from 2017-2050 in the BAU case.  Setting this lever to 50% (of new sales in 2050) would likely result in the share of electricity used reaching 68% by 2050.</v>
      </c>
      <c r="Q73" s="56" t="s">
        <v>241</v>
      </c>
      <c r="R73" s="11" t="s">
        <v>242</v>
      </c>
      <c r="S73" s="81"/>
      <c r="T73" s="56"/>
    </row>
    <row r="74" spans="1:20" ht="29.5" x14ac:dyDescent="0.75">
      <c r="A74" s="58" t="str">
        <f>A$73</f>
        <v>Buildings and Appliances</v>
      </c>
      <c r="B74" s="58" t="str">
        <f t="shared" ref="B74:C75" si="14">B$73</f>
        <v>Building Component Electrification</v>
      </c>
      <c r="C74" s="58" t="str">
        <f t="shared" si="14"/>
        <v>Percent New Nonelec Component Sales Shifted to Elec</v>
      </c>
      <c r="D74" s="56" t="s">
        <v>336</v>
      </c>
      <c r="E74" s="56"/>
      <c r="F74" s="56" t="s">
        <v>338</v>
      </c>
      <c r="G74" s="56"/>
      <c r="H74" s="57">
        <v>162</v>
      </c>
      <c r="I74" s="56" t="s">
        <v>52</v>
      </c>
      <c r="J74" s="77" t="str">
        <f t="shared" ref="J74:R75" si="15">J$73</f>
        <v>Building Component Electrification</v>
      </c>
      <c r="K74" s="77" t="str">
        <f t="shared" si="15"/>
        <v>bldgs component electrification</v>
      </c>
      <c r="L74" s="69">
        <f t="shared" si="15"/>
        <v>0</v>
      </c>
      <c r="M74" s="67">
        <f t="shared" si="15"/>
        <v>1</v>
      </c>
      <c r="N74" s="67">
        <f t="shared" si="15"/>
        <v>0.01</v>
      </c>
      <c r="O74" s="61" t="str">
        <f t="shared" si="15"/>
        <v>% of newly sold non-electric building components</v>
      </c>
      <c r="P74" s="191" t="str">
        <f>INDEX('Policy Characteristics'!J:J,MATCH($C74,'Policy Characteristics'!$C:$C,0))</f>
        <v>**Description:** This policy replaces the specified fraction of newly sold non-electric building components of the selected type(s) in buildings of the selected type(s) with electricity-using components. // **Guidance for setting values:** // **Urban Residential:** In the BAU case, the share of electricity among fuels used by urban, residential buildings will rise from 39% to 42% from 2017-2050 in the BAU case.  Setting this lever to 50% (of new sales in 2050) would likely result in the share of electricity used reaching 64% by 2050. // **Rural Residential:** In the BAU case, the share of electricity among fuels used by rural, residential buildings will rise from 39% to 42% from 2017-2050 in the BAU case.  Setting this lever to 50% (of new sales in 2050) would likely result in the share of electricity used reaching 64% by 2050. // **Commercial:** In the BAU case, the share of electricity among fuels used by commercial buildings will remain constant at 43% from 2017-2050 in the BAU case.  Setting this lever to 50% (of new sales in 2050) would likely result in the share of electricity used reaching 68% by 2050.</v>
      </c>
      <c r="Q74" s="61" t="str">
        <f t="shared" si="15"/>
        <v>buildings-sector-main.html#component-elec</v>
      </c>
      <c r="R74" s="61" t="str">
        <f t="shared" si="15"/>
        <v>building-component-electrification.html</v>
      </c>
      <c r="S74" s="83"/>
      <c r="T74" s="61"/>
    </row>
    <row r="75" spans="1:20" ht="29.5" x14ac:dyDescent="0.75">
      <c r="A75" s="58" t="str">
        <f>A$73</f>
        <v>Buildings and Appliances</v>
      </c>
      <c r="B75" s="58" t="str">
        <f t="shared" si="14"/>
        <v>Building Component Electrification</v>
      </c>
      <c r="C75" s="58" t="str">
        <f t="shared" si="14"/>
        <v>Percent New Nonelec Component Sales Shifted to Elec</v>
      </c>
      <c r="D75" s="56" t="s">
        <v>337</v>
      </c>
      <c r="E75" s="56"/>
      <c r="F75" s="56" t="s">
        <v>205</v>
      </c>
      <c r="G75" s="56"/>
      <c r="H75" s="57">
        <v>163</v>
      </c>
      <c r="I75" s="56" t="s">
        <v>52</v>
      </c>
      <c r="J75" s="77" t="str">
        <f t="shared" si="15"/>
        <v>Building Component Electrification</v>
      </c>
      <c r="K75" s="77" t="str">
        <f t="shared" si="15"/>
        <v>bldgs component electrification</v>
      </c>
      <c r="L75" s="69">
        <f t="shared" si="15"/>
        <v>0</v>
      </c>
      <c r="M75" s="67">
        <f t="shared" si="15"/>
        <v>1</v>
      </c>
      <c r="N75" s="67">
        <f t="shared" si="15"/>
        <v>0.01</v>
      </c>
      <c r="O75" s="61" t="str">
        <f t="shared" si="15"/>
        <v>% of newly sold non-electric building components</v>
      </c>
      <c r="P75" s="191" t="str">
        <f>INDEX('Policy Characteristics'!J:J,MATCH($C75,'Policy Characteristics'!$C:$C,0))</f>
        <v>**Description:** This policy replaces the specified fraction of newly sold non-electric building components of the selected type(s) in buildings of the selected type(s) with electricity-using components. // **Guidance for setting values:** // **Urban Residential:** In the BAU case, the share of electricity among fuels used by urban, residential buildings will rise from 39% to 42% from 2017-2050 in the BAU case.  Setting this lever to 50% (of new sales in 2050) would likely result in the share of electricity used reaching 64% by 2050. // **Rural Residential:** In the BAU case, the share of electricity among fuels used by rural, residential buildings will rise from 39% to 42% from 2017-2050 in the BAU case.  Setting this lever to 50% (of new sales in 2050) would likely result in the share of electricity used reaching 64% by 2050. // **Commercial:** In the BAU case, the share of electricity among fuels used by commercial buildings will remain constant at 43% from 2017-2050 in the BAU case.  Setting this lever to 50% (of new sales in 2050) would likely result in the share of electricity used reaching 68% by 2050.</v>
      </c>
      <c r="Q75" s="61" t="str">
        <f t="shared" si="15"/>
        <v>buildings-sector-main.html#component-elec</v>
      </c>
      <c r="R75" s="61" t="str">
        <f t="shared" si="15"/>
        <v>building-component-electrification.html</v>
      </c>
      <c r="S75" s="83"/>
      <c r="T75" s="61"/>
    </row>
    <row r="76" spans="1:20" s="5" customFormat="1" ht="103.25" x14ac:dyDescent="0.75">
      <c r="A76" s="56" t="s">
        <v>82</v>
      </c>
      <c r="B76" s="56" t="s">
        <v>115</v>
      </c>
      <c r="C76" s="56" t="s">
        <v>367</v>
      </c>
      <c r="D76" s="56" t="s">
        <v>131</v>
      </c>
      <c r="E76" s="56" t="s">
        <v>335</v>
      </c>
      <c r="F76" s="56" t="s">
        <v>339</v>
      </c>
      <c r="G76" s="56" t="s">
        <v>137</v>
      </c>
      <c r="H76" s="57">
        <v>13</v>
      </c>
      <c r="I76" s="56" t="s">
        <v>52</v>
      </c>
      <c r="J76" s="99" t="s">
        <v>115</v>
      </c>
      <c r="K76" s="99" t="s">
        <v>699</v>
      </c>
      <c r="L76" s="62">
        <v>0</v>
      </c>
      <c r="M76" s="62">
        <v>1</v>
      </c>
      <c r="N76" s="62">
        <v>0.01</v>
      </c>
      <c r="O76" s="56" t="s">
        <v>37</v>
      </c>
      <c r="P76" s="191" t="str">
        <f>INDEX('Policy Characteristics'!J:J,MATCH($C76,'Policy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v>
      </c>
      <c r="Q76" s="56" t="s">
        <v>243</v>
      </c>
      <c r="R76" s="11" t="s">
        <v>244</v>
      </c>
      <c r="S76" s="81" t="s">
        <v>186</v>
      </c>
      <c r="T76" s="56" t="s">
        <v>529</v>
      </c>
    </row>
    <row r="77" spans="1:20" s="5" customFormat="1" ht="103.25" x14ac:dyDescent="0.75">
      <c r="A77" s="58" t="str">
        <f>A$76</f>
        <v>Buildings and Appliances</v>
      </c>
      <c r="B77" s="58" t="str">
        <f t="shared" ref="B77:C92" si="16">B$76</f>
        <v>Building Energy Efficiency Standards</v>
      </c>
      <c r="C77" s="58" t="str">
        <f t="shared" si="16"/>
        <v>Reduction in E Use Allowed by Component Eff Std</v>
      </c>
      <c r="D77" s="56" t="s">
        <v>132</v>
      </c>
      <c r="E77" s="56" t="s">
        <v>335</v>
      </c>
      <c r="F77" s="56" t="s">
        <v>339</v>
      </c>
      <c r="G77" s="56" t="s">
        <v>138</v>
      </c>
      <c r="H77" s="57">
        <v>14</v>
      </c>
      <c r="I77" s="56" t="s">
        <v>52</v>
      </c>
      <c r="J77" s="77" t="str">
        <f t="shared" ref="J77:S93" si="17">J$76</f>
        <v>Building Energy Efficiency Standards</v>
      </c>
      <c r="K77" s="77" t="str">
        <f t="shared" si="17"/>
        <v>bldgs efficiency standards</v>
      </c>
      <c r="L77" s="64">
        <f t="shared" si="17"/>
        <v>0</v>
      </c>
      <c r="M77" s="66">
        <v>1</v>
      </c>
      <c r="N77" s="64">
        <f t="shared" si="17"/>
        <v>0.01</v>
      </c>
      <c r="O77" s="58" t="str">
        <f t="shared" si="17"/>
        <v>% reduction in energy use</v>
      </c>
      <c r="P77" s="191" t="str">
        <f>INDEX('Policy Characteristics'!J:J,MATCH($C77,'Policy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v>
      </c>
      <c r="Q77" s="58" t="str">
        <f t="shared" si="17"/>
        <v>buildings-sector-main.html#eff-stds</v>
      </c>
      <c r="R77" s="58" t="str">
        <f t="shared" si="17"/>
        <v>building-energy-efficiency-standards.html</v>
      </c>
      <c r="S77" s="86"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7" s="58" t="str">
        <f>T76</f>
        <v>Itron, 2007, "ASSESSMENT OF LONG-TERM
ELECTRIC ENERGY EFFICIENCY
POTENTIAL IN CALIFORNIA’S
RESIDENTIAL SECTOR," http://www.energy.ca.gov/2007publications/CEC-500-2007-002/CEC-500-2007-002.PDF, p.33, Table 5-1</v>
      </c>
    </row>
    <row r="78" spans="1:20" s="5" customFormat="1" ht="103.25" x14ac:dyDescent="0.75">
      <c r="A78" s="58" t="str">
        <f>A$76</f>
        <v>Buildings and Appliances</v>
      </c>
      <c r="B78" s="58" t="str">
        <f t="shared" si="16"/>
        <v>Building Energy Efficiency Standards</v>
      </c>
      <c r="C78" s="58" t="str">
        <f t="shared" si="16"/>
        <v>Reduction in E Use Allowed by Component Eff Std</v>
      </c>
      <c r="D78" s="56" t="s">
        <v>133</v>
      </c>
      <c r="E78" s="56" t="s">
        <v>335</v>
      </c>
      <c r="F78" s="56" t="s">
        <v>339</v>
      </c>
      <c r="G78" s="56" t="s">
        <v>139</v>
      </c>
      <c r="H78" s="57">
        <v>15</v>
      </c>
      <c r="I78" s="56" t="s">
        <v>52</v>
      </c>
      <c r="J78" s="77" t="str">
        <f t="shared" si="17"/>
        <v>Building Energy Efficiency Standards</v>
      </c>
      <c r="K78" s="77" t="str">
        <f t="shared" si="17"/>
        <v>bldgs efficiency standards</v>
      </c>
      <c r="L78" s="64">
        <f t="shared" si="17"/>
        <v>0</v>
      </c>
      <c r="M78" s="66">
        <v>1</v>
      </c>
      <c r="N78" s="64">
        <f t="shared" si="17"/>
        <v>0.01</v>
      </c>
      <c r="O78" s="58" t="str">
        <f t="shared" si="17"/>
        <v>% reduction in energy use</v>
      </c>
      <c r="P78" s="191" t="str">
        <f>INDEX('Policy Characteristics'!J:J,MATCH($C78,'Policy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v>
      </c>
      <c r="Q78" s="58" t="str">
        <f t="shared" si="17"/>
        <v>buildings-sector-main.html#eff-stds</v>
      </c>
      <c r="R78" s="58" t="str">
        <f t="shared" si="17"/>
        <v>building-energy-efficiency-standards.html</v>
      </c>
      <c r="S78" s="86"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8" s="58" t="str">
        <f t="shared" ref="T78:T93" si="18">T77</f>
        <v>Itron, 2007, "ASSESSMENT OF LONG-TERM
ELECTRIC ENERGY EFFICIENCY
POTENTIAL IN CALIFORNIA’S
RESIDENTIAL SECTOR," http://www.energy.ca.gov/2007publications/CEC-500-2007-002/CEC-500-2007-002.PDF, p.33, Table 5-1</v>
      </c>
    </row>
    <row r="79" spans="1:20" s="5" customFormat="1" ht="103.25" x14ac:dyDescent="0.75">
      <c r="A79" s="58" t="str">
        <f>A$76</f>
        <v>Buildings and Appliances</v>
      </c>
      <c r="B79" s="58" t="str">
        <f t="shared" si="16"/>
        <v>Building Energy Efficiency Standards</v>
      </c>
      <c r="C79" s="58" t="str">
        <f t="shared" si="16"/>
        <v>Reduction in E Use Allowed by Component Eff Std</v>
      </c>
      <c r="D79" s="56" t="s">
        <v>134</v>
      </c>
      <c r="E79" s="56" t="s">
        <v>335</v>
      </c>
      <c r="F79" s="56" t="s">
        <v>339</v>
      </c>
      <c r="G79" s="56" t="s">
        <v>140</v>
      </c>
      <c r="H79" s="57">
        <v>16</v>
      </c>
      <c r="I79" s="56" t="s">
        <v>52</v>
      </c>
      <c r="J79" s="77" t="str">
        <f t="shared" si="17"/>
        <v>Building Energy Efficiency Standards</v>
      </c>
      <c r="K79" s="77" t="str">
        <f t="shared" si="17"/>
        <v>bldgs efficiency standards</v>
      </c>
      <c r="L79" s="64">
        <f t="shared" si="17"/>
        <v>0</v>
      </c>
      <c r="M79" s="66">
        <v>1</v>
      </c>
      <c r="N79" s="64">
        <f t="shared" si="17"/>
        <v>0.01</v>
      </c>
      <c r="O79" s="58" t="str">
        <f t="shared" si="17"/>
        <v>% reduction in energy use</v>
      </c>
      <c r="P79" s="191" t="str">
        <f>INDEX('Policy Characteristics'!J:J,MATCH($C79,'Policy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v>
      </c>
      <c r="Q79" s="58" t="str">
        <f t="shared" si="17"/>
        <v>buildings-sector-main.html#eff-stds</v>
      </c>
      <c r="R79" s="58" t="str">
        <f t="shared" si="17"/>
        <v>building-energy-efficiency-standards.html</v>
      </c>
      <c r="S79" s="86"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9" s="58" t="str">
        <f t="shared" si="18"/>
        <v>Itron, 2007, "ASSESSMENT OF LONG-TERM
ELECTRIC ENERGY EFFICIENCY
POTENTIAL IN CALIFORNIA’S
RESIDENTIAL SECTOR," http://www.energy.ca.gov/2007publications/CEC-500-2007-002/CEC-500-2007-002.PDF, p.33, Table 5-1</v>
      </c>
    </row>
    <row r="80" spans="1:20" s="5" customFormat="1" ht="103.25" x14ac:dyDescent="0.75">
      <c r="A80" s="58" t="str">
        <f>A$76</f>
        <v>Buildings and Appliances</v>
      </c>
      <c r="B80" s="58" t="str">
        <f t="shared" si="16"/>
        <v>Building Energy Efficiency Standards</v>
      </c>
      <c r="C80" s="58" t="str">
        <f t="shared" si="16"/>
        <v>Reduction in E Use Allowed by Component Eff Std</v>
      </c>
      <c r="D80" s="56" t="s">
        <v>135</v>
      </c>
      <c r="E80" s="56" t="s">
        <v>335</v>
      </c>
      <c r="F80" s="56" t="s">
        <v>339</v>
      </c>
      <c r="G80" s="56" t="s">
        <v>141</v>
      </c>
      <c r="H80" s="57">
        <v>17</v>
      </c>
      <c r="I80" s="56" t="s">
        <v>52</v>
      </c>
      <c r="J80" s="77" t="str">
        <f t="shared" si="17"/>
        <v>Building Energy Efficiency Standards</v>
      </c>
      <c r="K80" s="77" t="str">
        <f t="shared" si="17"/>
        <v>bldgs efficiency standards</v>
      </c>
      <c r="L80" s="64">
        <f t="shared" si="17"/>
        <v>0</v>
      </c>
      <c r="M80" s="66">
        <v>1</v>
      </c>
      <c r="N80" s="64">
        <f t="shared" si="17"/>
        <v>0.01</v>
      </c>
      <c r="O80" s="58" t="str">
        <f t="shared" si="17"/>
        <v>% reduction in energy use</v>
      </c>
      <c r="P80" s="191" t="str">
        <f>INDEX('Policy Characteristics'!J:J,MATCH($C80,'Policy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v>
      </c>
      <c r="Q80" s="58" t="str">
        <f t="shared" si="17"/>
        <v>buildings-sector-main.html#eff-stds</v>
      </c>
      <c r="R80" s="58" t="str">
        <f t="shared" si="17"/>
        <v>building-energy-efficiency-standards.html</v>
      </c>
      <c r="S80" s="86"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0" s="58" t="str">
        <f t="shared" si="18"/>
        <v>Itron, 2007, "ASSESSMENT OF LONG-TERM
ELECTRIC ENERGY EFFICIENCY
POTENTIAL IN CALIFORNIA’S
RESIDENTIAL SECTOR," http://www.energy.ca.gov/2007publications/CEC-500-2007-002/CEC-500-2007-002.PDF, p.33, Table 5-1</v>
      </c>
    </row>
    <row r="81" spans="1:20" s="5" customFormat="1" ht="103.25" x14ac:dyDescent="0.75">
      <c r="A81" s="58" t="str">
        <f>A$76</f>
        <v>Buildings and Appliances</v>
      </c>
      <c r="B81" s="58" t="str">
        <f t="shared" si="16"/>
        <v>Building Energy Efficiency Standards</v>
      </c>
      <c r="C81" s="58" t="str">
        <f t="shared" si="16"/>
        <v>Reduction in E Use Allowed by Component Eff Std</v>
      </c>
      <c r="D81" s="56" t="s">
        <v>136</v>
      </c>
      <c r="E81" s="56" t="s">
        <v>335</v>
      </c>
      <c r="F81" s="56" t="s">
        <v>339</v>
      </c>
      <c r="G81" s="56" t="s">
        <v>142</v>
      </c>
      <c r="H81" s="57">
        <v>18</v>
      </c>
      <c r="I81" s="56" t="s">
        <v>52</v>
      </c>
      <c r="J81" s="77" t="str">
        <f t="shared" si="17"/>
        <v>Building Energy Efficiency Standards</v>
      </c>
      <c r="K81" s="77" t="str">
        <f t="shared" si="17"/>
        <v>bldgs efficiency standards</v>
      </c>
      <c r="L81" s="64">
        <f t="shared" si="17"/>
        <v>0</v>
      </c>
      <c r="M81" s="66">
        <v>1</v>
      </c>
      <c r="N81" s="64">
        <f t="shared" si="17"/>
        <v>0.01</v>
      </c>
      <c r="O81" s="58" t="str">
        <f t="shared" si="17"/>
        <v>% reduction in energy use</v>
      </c>
      <c r="P81" s="191" t="str">
        <f>INDEX('Policy Characteristics'!J:J,MATCH($C81,'Policy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v>
      </c>
      <c r="Q81" s="58" t="str">
        <f t="shared" si="17"/>
        <v>buildings-sector-main.html#eff-stds</v>
      </c>
      <c r="R81" s="58" t="str">
        <f t="shared" si="17"/>
        <v>building-energy-efficiency-standards.html</v>
      </c>
      <c r="S81" s="86"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1" s="58" t="str">
        <f t="shared" si="18"/>
        <v>Itron, 2007, "ASSESSMENT OF LONG-TERM
ELECTRIC ENERGY EFFICIENCY
POTENTIAL IN CALIFORNIA’S
RESIDENTIAL SECTOR," http://www.energy.ca.gov/2007publications/CEC-500-2007-002/CEC-500-2007-002.PDF, p.33, Table 5-1</v>
      </c>
    </row>
    <row r="82" spans="1:20" s="5" customFormat="1" ht="103.25" x14ac:dyDescent="0.75">
      <c r="A82" s="58" t="str">
        <f t="shared" ref="A82:C93" si="19">A$76</f>
        <v>Buildings and Appliances</v>
      </c>
      <c r="B82" s="58" t="str">
        <f t="shared" si="16"/>
        <v>Building Energy Efficiency Standards</v>
      </c>
      <c r="C82" s="58" t="str">
        <f t="shared" si="16"/>
        <v>Reduction in E Use Allowed by Component Eff Std</v>
      </c>
      <c r="D82" s="56" t="s">
        <v>131</v>
      </c>
      <c r="E82" s="56" t="s">
        <v>336</v>
      </c>
      <c r="F82" s="56" t="s">
        <v>338</v>
      </c>
      <c r="G82" s="56" t="s">
        <v>137</v>
      </c>
      <c r="H82" s="57">
        <v>150</v>
      </c>
      <c r="I82" s="56" t="s">
        <v>52</v>
      </c>
      <c r="J82" s="77" t="str">
        <f t="shared" si="17"/>
        <v>Building Energy Efficiency Standards</v>
      </c>
      <c r="K82" s="77" t="str">
        <f t="shared" si="17"/>
        <v>bldgs efficiency standards</v>
      </c>
      <c r="L82" s="64">
        <f t="shared" si="17"/>
        <v>0</v>
      </c>
      <c r="M82" s="64">
        <f>M76</f>
        <v>1</v>
      </c>
      <c r="N82" s="64">
        <f t="shared" si="17"/>
        <v>0.01</v>
      </c>
      <c r="O82" s="58" t="str">
        <f t="shared" si="17"/>
        <v>% reduction in energy use</v>
      </c>
      <c r="P82" s="191" t="str">
        <f>INDEX('Policy Characteristics'!J:J,MATCH($C82,'Policy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v>
      </c>
      <c r="Q82" s="58" t="str">
        <f t="shared" si="17"/>
        <v>buildings-sector-main.html#eff-stds</v>
      </c>
      <c r="R82" s="58" t="str">
        <f t="shared" si="17"/>
        <v>building-energy-efficiency-standards.html</v>
      </c>
      <c r="S82"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2" s="58" t="str">
        <f t="shared" si="18"/>
        <v>Itron, 2007, "ASSESSMENT OF LONG-TERM
ELECTRIC ENERGY EFFICIENCY
POTENTIAL IN CALIFORNIA’S
RESIDENTIAL SECTOR," http://www.energy.ca.gov/2007publications/CEC-500-2007-002/CEC-500-2007-002.PDF, p.33, Table 5-1</v>
      </c>
    </row>
    <row r="83" spans="1:20" s="5" customFormat="1" ht="103.25" x14ac:dyDescent="0.75">
      <c r="A83" s="58" t="str">
        <f t="shared" si="19"/>
        <v>Buildings and Appliances</v>
      </c>
      <c r="B83" s="58" t="str">
        <f t="shared" si="16"/>
        <v>Building Energy Efficiency Standards</v>
      </c>
      <c r="C83" s="58" t="str">
        <f t="shared" si="16"/>
        <v>Reduction in E Use Allowed by Component Eff Std</v>
      </c>
      <c r="D83" s="56" t="s">
        <v>132</v>
      </c>
      <c r="E83" s="56" t="s">
        <v>336</v>
      </c>
      <c r="F83" s="56" t="s">
        <v>338</v>
      </c>
      <c r="G83" s="56" t="s">
        <v>138</v>
      </c>
      <c r="H83" s="57">
        <v>151</v>
      </c>
      <c r="I83" s="56" t="s">
        <v>52</v>
      </c>
      <c r="J83" s="77" t="str">
        <f t="shared" si="17"/>
        <v>Building Energy Efficiency Standards</v>
      </c>
      <c r="K83" s="77" t="str">
        <f t="shared" si="17"/>
        <v>bldgs efficiency standards</v>
      </c>
      <c r="L83" s="64">
        <f t="shared" si="17"/>
        <v>0</v>
      </c>
      <c r="M83" s="64">
        <f t="shared" ref="M83:M93" si="20">M77</f>
        <v>1</v>
      </c>
      <c r="N83" s="64">
        <f t="shared" si="17"/>
        <v>0.01</v>
      </c>
      <c r="O83" s="58" t="str">
        <f t="shared" si="17"/>
        <v>% reduction in energy use</v>
      </c>
      <c r="P83" s="191" t="str">
        <f>INDEX('Policy Characteristics'!J:J,MATCH($C83,'Policy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v>
      </c>
      <c r="Q83" s="58" t="str">
        <f t="shared" si="17"/>
        <v>buildings-sector-main.html#eff-stds</v>
      </c>
      <c r="R83" s="58" t="str">
        <f t="shared" si="17"/>
        <v>building-energy-efficiency-standards.html</v>
      </c>
      <c r="S83"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3" s="58" t="str">
        <f t="shared" si="18"/>
        <v>Itron, 2007, "ASSESSMENT OF LONG-TERM
ELECTRIC ENERGY EFFICIENCY
POTENTIAL IN CALIFORNIA’S
RESIDENTIAL SECTOR," http://www.energy.ca.gov/2007publications/CEC-500-2007-002/CEC-500-2007-002.PDF, p.33, Table 5-1</v>
      </c>
    </row>
    <row r="84" spans="1:20" s="5" customFormat="1" ht="103.25" x14ac:dyDescent="0.75">
      <c r="A84" s="58" t="str">
        <f t="shared" si="19"/>
        <v>Buildings and Appliances</v>
      </c>
      <c r="B84" s="58" t="str">
        <f t="shared" si="16"/>
        <v>Building Energy Efficiency Standards</v>
      </c>
      <c r="C84" s="58" t="str">
        <f t="shared" si="16"/>
        <v>Reduction in E Use Allowed by Component Eff Std</v>
      </c>
      <c r="D84" s="56" t="s">
        <v>133</v>
      </c>
      <c r="E84" s="56" t="s">
        <v>336</v>
      </c>
      <c r="F84" s="56" t="s">
        <v>338</v>
      </c>
      <c r="G84" s="56" t="s">
        <v>139</v>
      </c>
      <c r="H84" s="57">
        <v>152</v>
      </c>
      <c r="I84" s="56" t="s">
        <v>52</v>
      </c>
      <c r="J84" s="77" t="str">
        <f t="shared" si="17"/>
        <v>Building Energy Efficiency Standards</v>
      </c>
      <c r="K84" s="77" t="str">
        <f t="shared" si="17"/>
        <v>bldgs efficiency standards</v>
      </c>
      <c r="L84" s="64">
        <f t="shared" si="17"/>
        <v>0</v>
      </c>
      <c r="M84" s="64">
        <f t="shared" si="20"/>
        <v>1</v>
      </c>
      <c r="N84" s="64">
        <f t="shared" si="17"/>
        <v>0.01</v>
      </c>
      <c r="O84" s="58" t="str">
        <f t="shared" si="17"/>
        <v>% reduction in energy use</v>
      </c>
      <c r="P84" s="191" t="str">
        <f>INDEX('Policy Characteristics'!J:J,MATCH($C84,'Policy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v>
      </c>
      <c r="Q84" s="58" t="str">
        <f t="shared" si="17"/>
        <v>buildings-sector-main.html#eff-stds</v>
      </c>
      <c r="R84" s="58" t="str">
        <f t="shared" si="17"/>
        <v>building-energy-efficiency-standards.html</v>
      </c>
      <c r="S84"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4" s="58" t="str">
        <f t="shared" si="18"/>
        <v>Itron, 2007, "ASSESSMENT OF LONG-TERM
ELECTRIC ENERGY EFFICIENCY
POTENTIAL IN CALIFORNIA’S
RESIDENTIAL SECTOR," http://www.energy.ca.gov/2007publications/CEC-500-2007-002/CEC-500-2007-002.PDF, p.33, Table 5-1</v>
      </c>
    </row>
    <row r="85" spans="1:20" s="5" customFormat="1" ht="103.25" x14ac:dyDescent="0.75">
      <c r="A85" s="58" t="str">
        <f t="shared" si="19"/>
        <v>Buildings and Appliances</v>
      </c>
      <c r="B85" s="58" t="str">
        <f t="shared" si="16"/>
        <v>Building Energy Efficiency Standards</v>
      </c>
      <c r="C85" s="58" t="str">
        <f t="shared" si="16"/>
        <v>Reduction in E Use Allowed by Component Eff Std</v>
      </c>
      <c r="D85" s="56" t="s">
        <v>134</v>
      </c>
      <c r="E85" s="56" t="s">
        <v>336</v>
      </c>
      <c r="F85" s="56" t="s">
        <v>338</v>
      </c>
      <c r="G85" s="56" t="s">
        <v>140</v>
      </c>
      <c r="H85" s="57">
        <v>153</v>
      </c>
      <c r="I85" s="56" t="s">
        <v>52</v>
      </c>
      <c r="J85" s="77" t="str">
        <f t="shared" si="17"/>
        <v>Building Energy Efficiency Standards</v>
      </c>
      <c r="K85" s="77" t="str">
        <f t="shared" si="17"/>
        <v>bldgs efficiency standards</v>
      </c>
      <c r="L85" s="64">
        <f t="shared" si="17"/>
        <v>0</v>
      </c>
      <c r="M85" s="64">
        <f t="shared" si="20"/>
        <v>1</v>
      </c>
      <c r="N85" s="64">
        <f t="shared" si="17"/>
        <v>0.01</v>
      </c>
      <c r="O85" s="58" t="str">
        <f t="shared" si="17"/>
        <v>% reduction in energy use</v>
      </c>
      <c r="P85" s="191" t="str">
        <f>INDEX('Policy Characteristics'!J:J,MATCH($C85,'Policy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v>
      </c>
      <c r="Q85" s="58" t="str">
        <f t="shared" si="17"/>
        <v>buildings-sector-main.html#eff-stds</v>
      </c>
      <c r="R85" s="58" t="str">
        <f t="shared" si="17"/>
        <v>building-energy-efficiency-standards.html</v>
      </c>
      <c r="S85"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5" s="58" t="str">
        <f t="shared" si="18"/>
        <v>Itron, 2007, "ASSESSMENT OF LONG-TERM
ELECTRIC ENERGY EFFICIENCY
POTENTIAL IN CALIFORNIA’S
RESIDENTIAL SECTOR," http://www.energy.ca.gov/2007publications/CEC-500-2007-002/CEC-500-2007-002.PDF, p.33, Table 5-1</v>
      </c>
    </row>
    <row r="86" spans="1:20" s="5" customFormat="1" ht="103.25" x14ac:dyDescent="0.75">
      <c r="A86" s="58" t="str">
        <f t="shared" si="19"/>
        <v>Buildings and Appliances</v>
      </c>
      <c r="B86" s="58" t="str">
        <f t="shared" si="16"/>
        <v>Building Energy Efficiency Standards</v>
      </c>
      <c r="C86" s="58" t="str">
        <f t="shared" si="16"/>
        <v>Reduction in E Use Allowed by Component Eff Std</v>
      </c>
      <c r="D86" s="56" t="s">
        <v>135</v>
      </c>
      <c r="E86" s="56" t="s">
        <v>336</v>
      </c>
      <c r="F86" s="56" t="s">
        <v>338</v>
      </c>
      <c r="G86" s="56" t="s">
        <v>141</v>
      </c>
      <c r="H86" s="57">
        <v>154</v>
      </c>
      <c r="I86" s="56" t="s">
        <v>52</v>
      </c>
      <c r="J86" s="77" t="str">
        <f t="shared" si="17"/>
        <v>Building Energy Efficiency Standards</v>
      </c>
      <c r="K86" s="77" t="str">
        <f t="shared" si="17"/>
        <v>bldgs efficiency standards</v>
      </c>
      <c r="L86" s="64">
        <f t="shared" si="17"/>
        <v>0</v>
      </c>
      <c r="M86" s="64">
        <f t="shared" si="20"/>
        <v>1</v>
      </c>
      <c r="N86" s="64">
        <f t="shared" si="17"/>
        <v>0.01</v>
      </c>
      <c r="O86" s="58" t="str">
        <f t="shared" si="17"/>
        <v>% reduction in energy use</v>
      </c>
      <c r="P86" s="191" t="str">
        <f>INDEX('Policy Characteristics'!J:J,MATCH($C86,'Policy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v>
      </c>
      <c r="Q86" s="58" t="str">
        <f t="shared" si="17"/>
        <v>buildings-sector-main.html#eff-stds</v>
      </c>
      <c r="R86" s="58" t="str">
        <f t="shared" si="17"/>
        <v>building-energy-efficiency-standards.html</v>
      </c>
      <c r="S86"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6" s="58" t="str">
        <f t="shared" si="18"/>
        <v>Itron, 2007, "ASSESSMENT OF LONG-TERM
ELECTRIC ENERGY EFFICIENCY
POTENTIAL IN CALIFORNIA’S
RESIDENTIAL SECTOR," http://www.energy.ca.gov/2007publications/CEC-500-2007-002/CEC-500-2007-002.PDF, p.33, Table 5-1</v>
      </c>
    </row>
    <row r="87" spans="1:20" s="5" customFormat="1" ht="103.25" x14ac:dyDescent="0.75">
      <c r="A87" s="58" t="str">
        <f t="shared" si="19"/>
        <v>Buildings and Appliances</v>
      </c>
      <c r="B87" s="58" t="str">
        <f t="shared" si="16"/>
        <v>Building Energy Efficiency Standards</v>
      </c>
      <c r="C87" s="58" t="str">
        <f t="shared" si="16"/>
        <v>Reduction in E Use Allowed by Component Eff Std</v>
      </c>
      <c r="D87" s="56" t="s">
        <v>136</v>
      </c>
      <c r="E87" s="56" t="s">
        <v>336</v>
      </c>
      <c r="F87" s="56" t="s">
        <v>338</v>
      </c>
      <c r="G87" s="56" t="s">
        <v>142</v>
      </c>
      <c r="H87" s="57">
        <v>155</v>
      </c>
      <c r="I87" s="56" t="s">
        <v>52</v>
      </c>
      <c r="J87" s="77" t="str">
        <f t="shared" si="17"/>
        <v>Building Energy Efficiency Standards</v>
      </c>
      <c r="K87" s="77" t="str">
        <f t="shared" si="17"/>
        <v>bldgs efficiency standards</v>
      </c>
      <c r="L87" s="64">
        <f t="shared" si="17"/>
        <v>0</v>
      </c>
      <c r="M87" s="64">
        <f t="shared" si="20"/>
        <v>1</v>
      </c>
      <c r="N87" s="64">
        <f t="shared" si="17"/>
        <v>0.01</v>
      </c>
      <c r="O87" s="58" t="str">
        <f t="shared" si="17"/>
        <v>% reduction in energy use</v>
      </c>
      <c r="P87" s="191" t="str">
        <f>INDEX('Policy Characteristics'!J:J,MATCH($C87,'Policy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v>
      </c>
      <c r="Q87" s="58" t="str">
        <f t="shared" si="17"/>
        <v>buildings-sector-main.html#eff-stds</v>
      </c>
      <c r="R87" s="58" t="str">
        <f t="shared" si="17"/>
        <v>building-energy-efficiency-standards.html</v>
      </c>
      <c r="S87"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7" s="58" t="str">
        <f t="shared" si="18"/>
        <v>Itron, 2007, "ASSESSMENT OF LONG-TERM
ELECTRIC ENERGY EFFICIENCY
POTENTIAL IN CALIFORNIA’S
RESIDENTIAL SECTOR," http://www.energy.ca.gov/2007publications/CEC-500-2007-002/CEC-500-2007-002.PDF, p.33, Table 5-1</v>
      </c>
    </row>
    <row r="88" spans="1:20" s="5" customFormat="1" ht="103.25" x14ac:dyDescent="0.75">
      <c r="A88" s="58" t="str">
        <f t="shared" si="19"/>
        <v>Buildings and Appliances</v>
      </c>
      <c r="B88" s="58" t="str">
        <f t="shared" si="16"/>
        <v>Building Energy Efficiency Standards</v>
      </c>
      <c r="C88" s="58" t="str">
        <f t="shared" si="16"/>
        <v>Reduction in E Use Allowed by Component Eff Std</v>
      </c>
      <c r="D88" s="56" t="s">
        <v>131</v>
      </c>
      <c r="E88" s="56" t="s">
        <v>337</v>
      </c>
      <c r="F88" s="56" t="s">
        <v>205</v>
      </c>
      <c r="G88" s="56" t="s">
        <v>137</v>
      </c>
      <c r="H88" s="57">
        <v>156</v>
      </c>
      <c r="I88" s="56" t="s">
        <v>52</v>
      </c>
      <c r="J88" s="77" t="str">
        <f t="shared" si="17"/>
        <v>Building Energy Efficiency Standards</v>
      </c>
      <c r="K88" s="77" t="str">
        <f t="shared" si="17"/>
        <v>bldgs efficiency standards</v>
      </c>
      <c r="L88" s="64">
        <f t="shared" si="17"/>
        <v>0</v>
      </c>
      <c r="M88" s="64">
        <f>M82</f>
        <v>1</v>
      </c>
      <c r="N88" s="64">
        <f t="shared" si="17"/>
        <v>0.01</v>
      </c>
      <c r="O88" s="58" t="str">
        <f t="shared" si="17"/>
        <v>% reduction in energy use</v>
      </c>
      <c r="P88" s="191" t="str">
        <f>INDEX('Policy Characteristics'!J:J,MATCH($C88,'Policy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v>
      </c>
      <c r="Q88" s="58" t="str">
        <f t="shared" si="17"/>
        <v>buildings-sector-main.html#eff-stds</v>
      </c>
      <c r="R88" s="58" t="str">
        <f t="shared" si="17"/>
        <v>building-energy-efficiency-standards.html</v>
      </c>
      <c r="S88"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8" s="58" t="str">
        <f t="shared" si="18"/>
        <v>Itron, 2007, "ASSESSMENT OF LONG-TERM
ELECTRIC ENERGY EFFICIENCY
POTENTIAL IN CALIFORNIA’S
RESIDENTIAL SECTOR," http://www.energy.ca.gov/2007publications/CEC-500-2007-002/CEC-500-2007-002.PDF, p.33, Table 5-1</v>
      </c>
    </row>
    <row r="89" spans="1:20" s="5" customFormat="1" ht="103.25" x14ac:dyDescent="0.75">
      <c r="A89" s="58" t="str">
        <f t="shared" si="19"/>
        <v>Buildings and Appliances</v>
      </c>
      <c r="B89" s="58" t="str">
        <f t="shared" si="16"/>
        <v>Building Energy Efficiency Standards</v>
      </c>
      <c r="C89" s="58" t="str">
        <f t="shared" si="16"/>
        <v>Reduction in E Use Allowed by Component Eff Std</v>
      </c>
      <c r="D89" s="56" t="s">
        <v>132</v>
      </c>
      <c r="E89" s="56" t="s">
        <v>337</v>
      </c>
      <c r="F89" s="56" t="s">
        <v>205</v>
      </c>
      <c r="G89" s="56" t="s">
        <v>138</v>
      </c>
      <c r="H89" s="57">
        <v>157</v>
      </c>
      <c r="I89" s="56" t="s">
        <v>52</v>
      </c>
      <c r="J89" s="77" t="str">
        <f t="shared" si="17"/>
        <v>Building Energy Efficiency Standards</v>
      </c>
      <c r="K89" s="77" t="str">
        <f t="shared" si="17"/>
        <v>bldgs efficiency standards</v>
      </c>
      <c r="L89" s="64">
        <f t="shared" si="17"/>
        <v>0</v>
      </c>
      <c r="M89" s="64">
        <f t="shared" si="20"/>
        <v>1</v>
      </c>
      <c r="N89" s="64">
        <f t="shared" si="17"/>
        <v>0.01</v>
      </c>
      <c r="O89" s="58" t="str">
        <f t="shared" si="17"/>
        <v>% reduction in energy use</v>
      </c>
      <c r="P89" s="191" t="str">
        <f>INDEX('Policy Characteristics'!J:J,MATCH($C89,'Policy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v>
      </c>
      <c r="Q89" s="58" t="str">
        <f t="shared" si="17"/>
        <v>buildings-sector-main.html#eff-stds</v>
      </c>
      <c r="R89" s="58" t="str">
        <f t="shared" si="17"/>
        <v>building-energy-efficiency-standards.html</v>
      </c>
      <c r="S89"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9" s="58" t="str">
        <f t="shared" si="18"/>
        <v>Itron, 2007, "ASSESSMENT OF LONG-TERM
ELECTRIC ENERGY EFFICIENCY
POTENTIAL IN CALIFORNIA’S
RESIDENTIAL SECTOR," http://www.energy.ca.gov/2007publications/CEC-500-2007-002/CEC-500-2007-002.PDF, p.33, Table 5-1</v>
      </c>
    </row>
    <row r="90" spans="1:20" s="5" customFormat="1" ht="103.25" x14ac:dyDescent="0.75">
      <c r="A90" s="58" t="str">
        <f t="shared" si="19"/>
        <v>Buildings and Appliances</v>
      </c>
      <c r="B90" s="58" t="str">
        <f t="shared" si="16"/>
        <v>Building Energy Efficiency Standards</v>
      </c>
      <c r="C90" s="58" t="str">
        <f t="shared" si="16"/>
        <v>Reduction in E Use Allowed by Component Eff Std</v>
      </c>
      <c r="D90" s="56" t="s">
        <v>133</v>
      </c>
      <c r="E90" s="56" t="s">
        <v>337</v>
      </c>
      <c r="F90" s="56" t="s">
        <v>205</v>
      </c>
      <c r="G90" s="56" t="s">
        <v>139</v>
      </c>
      <c r="H90" s="57">
        <v>158</v>
      </c>
      <c r="I90" s="56" t="s">
        <v>52</v>
      </c>
      <c r="J90" s="77" t="str">
        <f t="shared" si="17"/>
        <v>Building Energy Efficiency Standards</v>
      </c>
      <c r="K90" s="77" t="str">
        <f t="shared" si="17"/>
        <v>bldgs efficiency standards</v>
      </c>
      <c r="L90" s="64">
        <f t="shared" si="17"/>
        <v>0</v>
      </c>
      <c r="M90" s="64">
        <f t="shared" si="20"/>
        <v>1</v>
      </c>
      <c r="N90" s="64">
        <f t="shared" si="17"/>
        <v>0.01</v>
      </c>
      <c r="O90" s="58" t="str">
        <f t="shared" si="17"/>
        <v>% reduction in energy use</v>
      </c>
      <c r="P90" s="191" t="str">
        <f>INDEX('Policy Characteristics'!J:J,MATCH($C90,'Policy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v>
      </c>
      <c r="Q90" s="58" t="str">
        <f t="shared" si="17"/>
        <v>buildings-sector-main.html#eff-stds</v>
      </c>
      <c r="R90" s="58" t="str">
        <f t="shared" si="17"/>
        <v>building-energy-efficiency-standards.html</v>
      </c>
      <c r="S90"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0" s="58" t="str">
        <f t="shared" si="18"/>
        <v>Itron, 2007, "ASSESSMENT OF LONG-TERM
ELECTRIC ENERGY EFFICIENCY
POTENTIAL IN CALIFORNIA’S
RESIDENTIAL SECTOR," http://www.energy.ca.gov/2007publications/CEC-500-2007-002/CEC-500-2007-002.PDF, p.33, Table 5-1</v>
      </c>
    </row>
    <row r="91" spans="1:20" s="5" customFormat="1" ht="103.25" x14ac:dyDescent="0.75">
      <c r="A91" s="58" t="str">
        <f t="shared" si="19"/>
        <v>Buildings and Appliances</v>
      </c>
      <c r="B91" s="58" t="str">
        <f t="shared" si="16"/>
        <v>Building Energy Efficiency Standards</v>
      </c>
      <c r="C91" s="58" t="str">
        <f t="shared" si="16"/>
        <v>Reduction in E Use Allowed by Component Eff Std</v>
      </c>
      <c r="D91" s="56" t="s">
        <v>134</v>
      </c>
      <c r="E91" s="56" t="s">
        <v>337</v>
      </c>
      <c r="F91" s="56" t="s">
        <v>205</v>
      </c>
      <c r="G91" s="56" t="s">
        <v>140</v>
      </c>
      <c r="H91" s="57">
        <v>159</v>
      </c>
      <c r="I91" s="56" t="s">
        <v>52</v>
      </c>
      <c r="J91" s="77" t="str">
        <f t="shared" si="17"/>
        <v>Building Energy Efficiency Standards</v>
      </c>
      <c r="K91" s="77" t="str">
        <f t="shared" si="17"/>
        <v>bldgs efficiency standards</v>
      </c>
      <c r="L91" s="64">
        <f t="shared" si="17"/>
        <v>0</v>
      </c>
      <c r="M91" s="64">
        <f t="shared" si="20"/>
        <v>1</v>
      </c>
      <c r="N91" s="64">
        <f t="shared" si="17"/>
        <v>0.01</v>
      </c>
      <c r="O91" s="58" t="str">
        <f t="shared" si="17"/>
        <v>% reduction in energy use</v>
      </c>
      <c r="P91" s="191" t="str">
        <f>INDEX('Policy Characteristics'!J:J,MATCH($C91,'Policy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v>
      </c>
      <c r="Q91" s="58" t="str">
        <f t="shared" si="17"/>
        <v>buildings-sector-main.html#eff-stds</v>
      </c>
      <c r="R91" s="58" t="str">
        <f t="shared" si="17"/>
        <v>building-energy-efficiency-standards.html</v>
      </c>
      <c r="S91"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1" s="58" t="str">
        <f t="shared" si="18"/>
        <v>Itron, 2007, "ASSESSMENT OF LONG-TERM
ELECTRIC ENERGY EFFICIENCY
POTENTIAL IN CALIFORNIA’S
RESIDENTIAL SECTOR," http://www.energy.ca.gov/2007publications/CEC-500-2007-002/CEC-500-2007-002.PDF, p.33, Table 5-1</v>
      </c>
    </row>
    <row r="92" spans="1:20" s="5" customFormat="1" ht="103.25" x14ac:dyDescent="0.75">
      <c r="A92" s="58" t="str">
        <f t="shared" si="19"/>
        <v>Buildings and Appliances</v>
      </c>
      <c r="B92" s="58" t="str">
        <f t="shared" si="16"/>
        <v>Building Energy Efficiency Standards</v>
      </c>
      <c r="C92" s="58" t="str">
        <f t="shared" si="16"/>
        <v>Reduction in E Use Allowed by Component Eff Std</v>
      </c>
      <c r="D92" s="56" t="s">
        <v>135</v>
      </c>
      <c r="E92" s="56" t="s">
        <v>337</v>
      </c>
      <c r="F92" s="56" t="s">
        <v>205</v>
      </c>
      <c r="G92" s="56" t="s">
        <v>141</v>
      </c>
      <c r="H92" s="57">
        <v>160</v>
      </c>
      <c r="I92" s="56" t="s">
        <v>52</v>
      </c>
      <c r="J92" s="77" t="str">
        <f t="shared" si="17"/>
        <v>Building Energy Efficiency Standards</v>
      </c>
      <c r="K92" s="77" t="str">
        <f t="shared" si="17"/>
        <v>bldgs efficiency standards</v>
      </c>
      <c r="L92" s="64">
        <f t="shared" si="17"/>
        <v>0</v>
      </c>
      <c r="M92" s="64">
        <f t="shared" si="20"/>
        <v>1</v>
      </c>
      <c r="N92" s="64">
        <f t="shared" si="17"/>
        <v>0.01</v>
      </c>
      <c r="O92" s="58" t="str">
        <f t="shared" si="17"/>
        <v>% reduction in energy use</v>
      </c>
      <c r="P92" s="191" t="str">
        <f>INDEX('Policy Characteristics'!J:J,MATCH($C92,'Policy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v>
      </c>
      <c r="Q92" s="58" t="str">
        <f t="shared" si="17"/>
        <v>buildings-sector-main.html#eff-stds</v>
      </c>
      <c r="R92" s="58" t="str">
        <f t="shared" si="17"/>
        <v>building-energy-efficiency-standards.html</v>
      </c>
      <c r="S92"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2" s="58" t="str">
        <f t="shared" si="18"/>
        <v>Itron, 2007, "ASSESSMENT OF LONG-TERM
ELECTRIC ENERGY EFFICIENCY
POTENTIAL IN CALIFORNIA’S
RESIDENTIAL SECTOR," http://www.energy.ca.gov/2007publications/CEC-500-2007-002/CEC-500-2007-002.PDF, p.33, Table 5-1</v>
      </c>
    </row>
    <row r="93" spans="1:20" s="5" customFormat="1" ht="103.25" x14ac:dyDescent="0.75">
      <c r="A93" s="58" t="str">
        <f t="shared" si="19"/>
        <v>Buildings and Appliances</v>
      </c>
      <c r="B93" s="58" t="str">
        <f t="shared" si="19"/>
        <v>Building Energy Efficiency Standards</v>
      </c>
      <c r="C93" s="58" t="str">
        <f t="shared" si="19"/>
        <v>Reduction in E Use Allowed by Component Eff Std</v>
      </c>
      <c r="D93" s="56" t="s">
        <v>136</v>
      </c>
      <c r="E93" s="56" t="s">
        <v>337</v>
      </c>
      <c r="F93" s="56" t="s">
        <v>205</v>
      </c>
      <c r="G93" s="56" t="s">
        <v>142</v>
      </c>
      <c r="H93" s="57">
        <v>161</v>
      </c>
      <c r="I93" s="56" t="s">
        <v>52</v>
      </c>
      <c r="J93" s="77" t="str">
        <f t="shared" si="17"/>
        <v>Building Energy Efficiency Standards</v>
      </c>
      <c r="K93" s="77" t="str">
        <f t="shared" si="17"/>
        <v>bldgs efficiency standards</v>
      </c>
      <c r="L93" s="64">
        <f t="shared" si="17"/>
        <v>0</v>
      </c>
      <c r="M93" s="64">
        <f t="shared" si="20"/>
        <v>1</v>
      </c>
      <c r="N93" s="64">
        <f t="shared" si="17"/>
        <v>0.01</v>
      </c>
      <c r="O93" s="58" t="str">
        <f t="shared" si="17"/>
        <v>% reduction in energy use</v>
      </c>
      <c r="P93" s="191" t="str">
        <f>INDEX('Policy Characteristics'!J:J,MATCH($C93,'Policy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v>
      </c>
      <c r="Q93" s="58" t="str">
        <f t="shared" si="17"/>
        <v>buildings-sector-main.html#eff-stds</v>
      </c>
      <c r="R93" s="58" t="str">
        <f t="shared" si="17"/>
        <v>building-energy-efficiency-standards.html</v>
      </c>
      <c r="S93"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3" s="58" t="str">
        <f t="shared" si="18"/>
        <v>Itron, 2007, "ASSESSMENT OF LONG-TERM
ELECTRIC ENERGY EFFICIENCY
POTENTIAL IN CALIFORNIA’S
RESIDENTIAL SECTOR," http://www.energy.ca.gov/2007publications/CEC-500-2007-002/CEC-500-2007-002.PDF, p.33, Table 5-1</v>
      </c>
    </row>
    <row r="94" spans="1:20" s="5" customFormat="1" ht="29.5" x14ac:dyDescent="0.75">
      <c r="A94" s="56" t="s">
        <v>82</v>
      </c>
      <c r="B94" s="56" t="s">
        <v>15</v>
      </c>
      <c r="C94" s="56" t="s">
        <v>7</v>
      </c>
      <c r="D94" s="56"/>
      <c r="E94" s="56"/>
      <c r="F94" s="56"/>
      <c r="G94" s="56"/>
      <c r="H94" s="57">
        <v>19</v>
      </c>
      <c r="I94" s="56" t="s">
        <v>52</v>
      </c>
      <c r="J94" s="99" t="s">
        <v>15</v>
      </c>
      <c r="K94" s="99" t="s">
        <v>698</v>
      </c>
      <c r="L94" s="68">
        <v>0</v>
      </c>
      <c r="M94" s="68">
        <v>1</v>
      </c>
      <c r="N94" s="68">
        <v>1</v>
      </c>
      <c r="O94" s="56" t="s">
        <v>34</v>
      </c>
      <c r="P94" s="191" t="str">
        <f>INDEX('Policy Characteristics'!J:J,MATCH($C94,'Policy Characteristics'!$C:$C,0))</f>
        <v>**Description:**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v>
      </c>
      <c r="Q94" s="56" t="s">
        <v>245</v>
      </c>
      <c r="R94" s="11" t="s">
        <v>246</v>
      </c>
      <c r="S94" s="87" t="s">
        <v>85</v>
      </c>
      <c r="T94" s="58"/>
    </row>
    <row r="95" spans="1:20" s="5" customFormat="1" ht="103.25" x14ac:dyDescent="0.75">
      <c r="A95" s="56" t="s">
        <v>82</v>
      </c>
      <c r="B95" s="56" t="s">
        <v>317</v>
      </c>
      <c r="C95" s="56" t="s">
        <v>369</v>
      </c>
      <c r="D95" s="56"/>
      <c r="E95" s="56"/>
      <c r="F95" s="56"/>
      <c r="G95" s="56"/>
      <c r="H95" s="57">
        <v>146</v>
      </c>
      <c r="I95" s="56" t="s">
        <v>52</v>
      </c>
      <c r="J95" s="57" t="s">
        <v>440</v>
      </c>
      <c r="K95" s="99" t="s">
        <v>697</v>
      </c>
      <c r="L95" s="68">
        <v>0</v>
      </c>
      <c r="M95" s="63">
        <f>ROUND(MaxBoundCalculations!B172,2)</f>
        <v>0.24</v>
      </c>
      <c r="N95" s="70">
        <v>5.0000000000000001E-3</v>
      </c>
      <c r="O95" s="56" t="s">
        <v>318</v>
      </c>
      <c r="P95" s="191" t="str">
        <f>INDEX('Policy Characteristics'!J:J,MATCH($C95,'Policy Characteristics'!$C:$C,0))</f>
        <v>**Description:** This policy requires at least the specified percentage of total retail electricity demand to be generated by residential and commercial buildings' distributed solar systems (typically rooftop PV). // **Guidance for setting values:** Although a number of Canadian provinces have renewable portfolio standards (RPS), none currently has a carve-out for rooftop solar.  The U.S. state of Colorado has established a 3% carve-out for 2020 (though it includes non-solar on-site sources).</v>
      </c>
      <c r="Q95" s="56" t="s">
        <v>319</v>
      </c>
      <c r="R95" s="11" t="s">
        <v>320</v>
      </c>
      <c r="S95" s="87" t="s">
        <v>374</v>
      </c>
      <c r="T95" s="11" t="s">
        <v>494</v>
      </c>
    </row>
    <row r="96" spans="1:20" s="5" customFormat="1" ht="29.5" x14ac:dyDescent="0.75">
      <c r="A96" s="56" t="s">
        <v>82</v>
      </c>
      <c r="B96" s="56" t="s">
        <v>321</v>
      </c>
      <c r="C96" s="56" t="s">
        <v>324</v>
      </c>
      <c r="D96" s="56"/>
      <c r="E96" s="56"/>
      <c r="F96" s="56"/>
      <c r="G96" s="56"/>
      <c r="H96" s="57">
        <v>147</v>
      </c>
      <c r="I96" s="56" t="s">
        <v>52</v>
      </c>
      <c r="J96" s="57" t="s">
        <v>440</v>
      </c>
      <c r="K96" s="99" t="s">
        <v>696</v>
      </c>
      <c r="L96" s="68">
        <v>0</v>
      </c>
      <c r="M96" s="62">
        <v>0.5</v>
      </c>
      <c r="N96" s="63">
        <v>0.01</v>
      </c>
      <c r="O96" s="56" t="s">
        <v>325</v>
      </c>
      <c r="P96" s="191" t="str">
        <f>INDEX('Policy Characteristics'!J:J,MATCH($C96,'Policy Characteristics'!$C:$C,0))</f>
        <v>**Description:** This policy causes the government to reimburse building owners for a percentage of the cost of new distributed solar PV capacity that is installed on or around buildings. // **Guidance for setting values:** Many Canadian provinces and territories have subsidies for rooftop solar.  For example, British Columbia offers a sales tax exemption worth roughly 5% of the equipment cost.  Alberta's Residential and Commercial Solar Program offers $0.75/watt, which might equal roughly 17% of the cost of a typical solar system.</v>
      </c>
      <c r="Q96" s="56" t="s">
        <v>322</v>
      </c>
      <c r="R96" s="11" t="s">
        <v>323</v>
      </c>
      <c r="S96" s="87"/>
      <c r="T96" s="58"/>
    </row>
    <row r="97" spans="1:20" s="5" customFormat="1" ht="29.5" x14ac:dyDescent="0.75">
      <c r="A97" s="56" t="s">
        <v>82</v>
      </c>
      <c r="B97" s="56" t="s">
        <v>14</v>
      </c>
      <c r="C97" s="56" t="s">
        <v>143</v>
      </c>
      <c r="D97" s="56"/>
      <c r="E97" s="56"/>
      <c r="F97" s="56"/>
      <c r="G97" s="56"/>
      <c r="H97" s="57">
        <v>20</v>
      </c>
      <c r="I97" s="56" t="s">
        <v>52</v>
      </c>
      <c r="J97" s="99" t="s">
        <v>14</v>
      </c>
      <c r="K97" s="99" t="s">
        <v>695</v>
      </c>
      <c r="L97" s="68">
        <v>0</v>
      </c>
      <c r="M97" s="68">
        <v>1</v>
      </c>
      <c r="N97" s="68">
        <v>1</v>
      </c>
      <c r="O97" s="56" t="s">
        <v>34</v>
      </c>
      <c r="P97" s="191" t="str">
        <f>INDEX('Policy Characteristics'!J:J,MATCH($C97,'Policy Characteristics'!$C:$C,0))</f>
        <v>**Description:**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v>
      </c>
      <c r="Q97" s="56" t="s">
        <v>247</v>
      </c>
      <c r="R97" s="11" t="s">
        <v>248</v>
      </c>
      <c r="S97" s="87" t="s">
        <v>85</v>
      </c>
      <c r="T97" s="58"/>
    </row>
    <row r="98" spans="1:20" s="5" customFormat="1" ht="103.25" x14ac:dyDescent="0.75">
      <c r="A98" s="56" t="s">
        <v>82</v>
      </c>
      <c r="B98" s="56" t="s">
        <v>17</v>
      </c>
      <c r="C98" s="56" t="s">
        <v>219</v>
      </c>
      <c r="D98" s="56" t="s">
        <v>131</v>
      </c>
      <c r="E98" s="56"/>
      <c r="F98" s="56" t="s">
        <v>137</v>
      </c>
      <c r="G98" s="56"/>
      <c r="H98" s="57">
        <v>21</v>
      </c>
      <c r="I98" s="56" t="s">
        <v>52</v>
      </c>
      <c r="J98" s="99" t="s">
        <v>17</v>
      </c>
      <c r="K98" s="99" t="s">
        <v>694</v>
      </c>
      <c r="L98" s="62">
        <v>0</v>
      </c>
      <c r="M98" s="71">
        <f>ROUND(MaxBoundCalculations!B167,3)</f>
        <v>3.4000000000000002E-2</v>
      </c>
      <c r="N98" s="71">
        <v>1E-3</v>
      </c>
      <c r="O98" s="56" t="s">
        <v>42</v>
      </c>
      <c r="P98" s="191" t="str">
        <f>INDEX('Policy Characteristics'!J:J,MATCH($C98,'Policy Characteristics'!$C:$C,0))</f>
        <v>**Description:** Each year, the specified percentage of the selected building type(s) that existed at the start of the model run will be retrofit with more efficient heating, cooling, and envelope components.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98" s="56" t="s">
        <v>249</v>
      </c>
      <c r="R98" s="11" t="s">
        <v>250</v>
      </c>
      <c r="S98" s="81" t="s">
        <v>192</v>
      </c>
      <c r="T98" s="11" t="s">
        <v>216</v>
      </c>
    </row>
    <row r="99" spans="1:20" s="5" customFormat="1" ht="44.25" x14ac:dyDescent="0.75">
      <c r="A99" s="58" t="str">
        <f>A$98</f>
        <v>Buildings and Appliances</v>
      </c>
      <c r="B99" s="58" t="str">
        <f t="shared" ref="B99:C103" si="21">B$98</f>
        <v>Increased Retrofitting</v>
      </c>
      <c r="C99" s="58" t="str">
        <f t="shared" si="21"/>
        <v>Fraction of Commercial Components Replaced Annually due to Retrofitting Policy</v>
      </c>
      <c r="D99" s="56" t="s">
        <v>132</v>
      </c>
      <c r="E99" s="56"/>
      <c r="F99" s="56" t="s">
        <v>138</v>
      </c>
      <c r="G99" s="56"/>
      <c r="H99" s="57">
        <v>22</v>
      </c>
      <c r="I99" s="56" t="s">
        <v>52</v>
      </c>
      <c r="J99" s="77" t="str">
        <f t="shared" ref="J99:O103" si="22">J$98</f>
        <v>Increased Retrofitting</v>
      </c>
      <c r="K99" s="78" t="str">
        <f t="shared" si="22"/>
        <v>bldgs retrofitting</v>
      </c>
      <c r="L99" s="67">
        <f t="shared" si="22"/>
        <v>0</v>
      </c>
      <c r="M99" s="72">
        <f t="shared" si="22"/>
        <v>3.4000000000000002E-2</v>
      </c>
      <c r="N99" s="72">
        <f t="shared" si="22"/>
        <v>1E-3</v>
      </c>
      <c r="O99" s="58" t="str">
        <f t="shared" si="22"/>
        <v>% of existing building components</v>
      </c>
      <c r="P99" s="191" t="str">
        <f>INDEX('Policy Characteristics'!J:J,MATCH($C99,'Policy Characteristics'!$C:$C,0))</f>
        <v>**Description:** Each year, the specified percentage of the selected building type(s) that existed at the start of the model run will be retrofit with more efficient heating, cooling, and envelope components.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99" s="56" t="s">
        <v>249</v>
      </c>
      <c r="R99" s="11" t="s">
        <v>250</v>
      </c>
      <c r="S99" s="86" t="str">
        <f>S98</f>
        <v>Calculated from model data; see the relevant variable(s) in the InputData folder for source information.</v>
      </c>
      <c r="T99" s="58"/>
    </row>
    <row r="100" spans="1:20" s="5" customFormat="1" ht="44.25" x14ac:dyDescent="0.75">
      <c r="A100" s="58" t="str">
        <f>A$98</f>
        <v>Buildings and Appliances</v>
      </c>
      <c r="B100" s="58" t="str">
        <f t="shared" si="21"/>
        <v>Increased Retrofitting</v>
      </c>
      <c r="C100" s="58" t="str">
        <f t="shared" si="21"/>
        <v>Fraction of Commercial Components Replaced Annually due to Retrofitting Policy</v>
      </c>
      <c r="D100" s="56" t="s">
        <v>133</v>
      </c>
      <c r="E100" s="56"/>
      <c r="F100" s="56" t="s">
        <v>139</v>
      </c>
      <c r="G100" s="56"/>
      <c r="H100" s="57">
        <v>23</v>
      </c>
      <c r="I100" s="56" t="s">
        <v>52</v>
      </c>
      <c r="J100" s="77" t="str">
        <f t="shared" si="22"/>
        <v>Increased Retrofitting</v>
      </c>
      <c r="K100" s="78" t="str">
        <f t="shared" si="22"/>
        <v>bldgs retrofitting</v>
      </c>
      <c r="L100" s="67">
        <f t="shared" si="22"/>
        <v>0</v>
      </c>
      <c r="M100" s="72">
        <f t="shared" si="22"/>
        <v>3.4000000000000002E-2</v>
      </c>
      <c r="N100" s="72">
        <f t="shared" si="22"/>
        <v>1E-3</v>
      </c>
      <c r="O100" s="58" t="str">
        <f t="shared" si="22"/>
        <v>% of existing building components</v>
      </c>
      <c r="P100" s="191" t="str">
        <f>INDEX('Policy Characteristics'!J:J,MATCH($C100,'Policy Characteristics'!$C:$C,0))</f>
        <v>**Description:** Each year, the specified percentage of the selected building type(s) that existed at the start of the model run will be retrofit with more efficient heating, cooling, and envelope components.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100" s="56" t="s">
        <v>249</v>
      </c>
      <c r="R100" s="11" t="s">
        <v>250</v>
      </c>
      <c r="S100" s="86" t="str">
        <f>S99</f>
        <v>Calculated from model data; see the relevant variable(s) in the InputData folder for source information.</v>
      </c>
      <c r="T100" s="58"/>
    </row>
    <row r="101" spans="1:20" s="5" customFormat="1" ht="44.25" x14ac:dyDescent="0.75">
      <c r="A101" s="58" t="str">
        <f>A$98</f>
        <v>Buildings and Appliances</v>
      </c>
      <c r="B101" s="58" t="str">
        <f t="shared" si="21"/>
        <v>Increased Retrofitting</v>
      </c>
      <c r="C101" s="58" t="str">
        <f t="shared" si="21"/>
        <v>Fraction of Commercial Components Replaced Annually due to Retrofitting Policy</v>
      </c>
      <c r="D101" s="56" t="s">
        <v>134</v>
      </c>
      <c r="E101" s="56"/>
      <c r="F101" s="56" t="s">
        <v>140</v>
      </c>
      <c r="G101" s="56"/>
      <c r="H101" s="57">
        <v>24</v>
      </c>
      <c r="I101" s="56" t="s">
        <v>52</v>
      </c>
      <c r="J101" s="77" t="str">
        <f t="shared" si="22"/>
        <v>Increased Retrofitting</v>
      </c>
      <c r="K101" s="78" t="str">
        <f t="shared" si="22"/>
        <v>bldgs retrofitting</v>
      </c>
      <c r="L101" s="67">
        <f t="shared" si="22"/>
        <v>0</v>
      </c>
      <c r="M101" s="72">
        <f t="shared" si="22"/>
        <v>3.4000000000000002E-2</v>
      </c>
      <c r="N101" s="72">
        <f t="shared" si="22"/>
        <v>1E-3</v>
      </c>
      <c r="O101" s="58" t="str">
        <f t="shared" si="22"/>
        <v>% of existing building components</v>
      </c>
      <c r="P101" s="191" t="str">
        <f>INDEX('Policy Characteristics'!J:J,MATCH($C101,'Policy Characteristics'!$C:$C,0))</f>
        <v>**Description:** Each year, the specified percentage of the selected building type(s) that existed at the start of the model run will be retrofit with more efficient heating, cooling, and envelope components.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101" s="56" t="s">
        <v>249</v>
      </c>
      <c r="R101" s="11" t="s">
        <v>250</v>
      </c>
      <c r="S101" s="86" t="str">
        <f>S100</f>
        <v>Calculated from model data; see the relevant variable(s) in the InputData folder for source information.</v>
      </c>
      <c r="T101" s="58"/>
    </row>
    <row r="102" spans="1:20" s="5" customFormat="1" ht="44.25" x14ac:dyDescent="0.75">
      <c r="A102" s="58" t="str">
        <f>A$98</f>
        <v>Buildings and Appliances</v>
      </c>
      <c r="B102" s="58" t="str">
        <f t="shared" si="21"/>
        <v>Increased Retrofitting</v>
      </c>
      <c r="C102" s="58" t="str">
        <f t="shared" si="21"/>
        <v>Fraction of Commercial Components Replaced Annually due to Retrofitting Policy</v>
      </c>
      <c r="D102" s="56" t="s">
        <v>135</v>
      </c>
      <c r="E102" s="56"/>
      <c r="F102" s="56" t="s">
        <v>141</v>
      </c>
      <c r="G102" s="56"/>
      <c r="H102" s="57">
        <v>25</v>
      </c>
      <c r="I102" s="56" t="s">
        <v>52</v>
      </c>
      <c r="J102" s="77" t="str">
        <f t="shared" si="22"/>
        <v>Increased Retrofitting</v>
      </c>
      <c r="K102" s="78" t="str">
        <f t="shared" si="22"/>
        <v>bldgs retrofitting</v>
      </c>
      <c r="L102" s="67">
        <f t="shared" si="22"/>
        <v>0</v>
      </c>
      <c r="M102" s="72">
        <f t="shared" si="22"/>
        <v>3.4000000000000002E-2</v>
      </c>
      <c r="N102" s="72">
        <f t="shared" si="22"/>
        <v>1E-3</v>
      </c>
      <c r="O102" s="58" t="str">
        <f t="shared" si="22"/>
        <v>% of existing building components</v>
      </c>
      <c r="P102" s="191" t="str">
        <f>INDEX('Policy Characteristics'!J:J,MATCH($C102,'Policy Characteristics'!$C:$C,0))</f>
        <v>**Description:** Each year, the specified percentage of the selected building type(s) that existed at the start of the model run will be retrofit with more efficient heating, cooling, and envelope components.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102" s="56" t="s">
        <v>249</v>
      </c>
      <c r="R102" s="11" t="s">
        <v>250</v>
      </c>
      <c r="S102" s="86" t="str">
        <f>S101</f>
        <v>Calculated from model data; see the relevant variable(s) in the InputData folder for source information.</v>
      </c>
      <c r="T102" s="58"/>
    </row>
    <row r="103" spans="1:20" s="5" customFormat="1" ht="44.25" x14ac:dyDescent="0.75">
      <c r="A103" s="58" t="str">
        <f>A$98</f>
        <v>Buildings and Appliances</v>
      </c>
      <c r="B103" s="58" t="str">
        <f t="shared" si="21"/>
        <v>Increased Retrofitting</v>
      </c>
      <c r="C103" s="58" t="str">
        <f t="shared" si="21"/>
        <v>Fraction of Commercial Components Replaced Annually due to Retrofitting Policy</v>
      </c>
      <c r="D103" s="56" t="s">
        <v>136</v>
      </c>
      <c r="E103" s="56"/>
      <c r="F103" s="56" t="s">
        <v>142</v>
      </c>
      <c r="G103" s="56"/>
      <c r="H103" s="57">
        <v>26</v>
      </c>
      <c r="I103" s="56" t="s">
        <v>52</v>
      </c>
      <c r="J103" s="77" t="str">
        <f t="shared" si="22"/>
        <v>Increased Retrofitting</v>
      </c>
      <c r="K103" s="78" t="str">
        <f t="shared" si="22"/>
        <v>bldgs retrofitting</v>
      </c>
      <c r="L103" s="67">
        <f t="shared" si="22"/>
        <v>0</v>
      </c>
      <c r="M103" s="72">
        <f t="shared" si="22"/>
        <v>3.4000000000000002E-2</v>
      </c>
      <c r="N103" s="72">
        <f t="shared" si="22"/>
        <v>1E-3</v>
      </c>
      <c r="O103" s="58" t="str">
        <f t="shared" si="22"/>
        <v>% of existing building components</v>
      </c>
      <c r="P103" s="191" t="str">
        <f>INDEX('Policy Characteristics'!J:J,MATCH($C103,'Policy Characteristics'!$C:$C,0))</f>
        <v>**Description:** Each year, the specified percentage of the selected building type(s) that existed at the start of the model run will be retrofit with more efficient heating, cooling, and envelope components.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103" s="56" t="s">
        <v>249</v>
      </c>
      <c r="R103" s="11" t="s">
        <v>250</v>
      </c>
      <c r="S103" s="86" t="str">
        <f>S102</f>
        <v>Calculated from model data; see the relevant variable(s) in the InputData folder for source information.</v>
      </c>
      <c r="T103" s="58"/>
    </row>
    <row r="104" spans="1:20" s="5" customFormat="1" ht="29.5" x14ac:dyDescent="0.75">
      <c r="A104" s="56" t="s">
        <v>82</v>
      </c>
      <c r="B104" s="56" t="s">
        <v>13</v>
      </c>
      <c r="C104" s="56" t="s">
        <v>6</v>
      </c>
      <c r="D104" s="56" t="s">
        <v>131</v>
      </c>
      <c r="E104" s="56"/>
      <c r="F104" s="56" t="s">
        <v>137</v>
      </c>
      <c r="G104" s="56"/>
      <c r="H104" s="57">
        <v>27</v>
      </c>
      <c r="I104" s="56" t="s">
        <v>52</v>
      </c>
      <c r="J104" s="99" t="s">
        <v>13</v>
      </c>
      <c r="K104" s="99" t="s">
        <v>693</v>
      </c>
      <c r="L104" s="68">
        <v>0</v>
      </c>
      <c r="M104" s="68">
        <v>1</v>
      </c>
      <c r="N104" s="68">
        <v>1</v>
      </c>
      <c r="O104" s="56" t="s">
        <v>34</v>
      </c>
      <c r="P104" s="191" t="str">
        <f>INDEX('Policy Characteristics'!J:J,MATCH($C104,'Policy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04" s="56" t="s">
        <v>251</v>
      </c>
      <c r="R104" s="11" t="s">
        <v>252</v>
      </c>
      <c r="S104" s="87" t="s">
        <v>85</v>
      </c>
      <c r="T104" s="58"/>
    </row>
    <row r="105" spans="1:20" s="5" customFormat="1" ht="29.5" x14ac:dyDescent="0.75">
      <c r="A105" s="58" t="str">
        <f>A$104</f>
        <v>Buildings and Appliances</v>
      </c>
      <c r="B105" s="58" t="str">
        <f t="shared" ref="B105:C109" si="23">B$104</f>
        <v>Rebate for Efficient Products</v>
      </c>
      <c r="C105" s="58" t="str">
        <f t="shared" si="23"/>
        <v>Boolean Rebate Program for Efficient Components</v>
      </c>
      <c r="D105" s="56" t="s">
        <v>132</v>
      </c>
      <c r="E105" s="56"/>
      <c r="F105" s="56" t="s">
        <v>138</v>
      </c>
      <c r="G105" s="56"/>
      <c r="H105" s="57">
        <v>28</v>
      </c>
      <c r="I105" s="56" t="s">
        <v>52</v>
      </c>
      <c r="J105" s="77" t="str">
        <f t="shared" ref="J105:K109" si="24">J$104</f>
        <v>Rebate for Efficient Products</v>
      </c>
      <c r="K105" s="77" t="str">
        <f>K$104</f>
        <v>bldgs rebate</v>
      </c>
      <c r="L105" s="69">
        <f>L$104</f>
        <v>0</v>
      </c>
      <c r="M105" s="69">
        <f>M$104</f>
        <v>1</v>
      </c>
      <c r="N105" s="69">
        <f>N$104</f>
        <v>1</v>
      </c>
      <c r="O105" s="58" t="str">
        <f>O$104</f>
        <v>on/off</v>
      </c>
      <c r="P105" s="191" t="str">
        <f>INDEX('Policy Characteristics'!J:J,MATCH($C105,'Policy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05" s="56" t="s">
        <v>251</v>
      </c>
      <c r="R105" s="11" t="s">
        <v>252</v>
      </c>
      <c r="S105" s="87" t="s">
        <v>85</v>
      </c>
      <c r="T105" s="58"/>
    </row>
    <row r="106" spans="1:20" s="5" customFormat="1" ht="29.5" x14ac:dyDescent="0.75">
      <c r="A106" s="58" t="str">
        <f>A$104</f>
        <v>Buildings and Appliances</v>
      </c>
      <c r="B106" s="58" t="str">
        <f t="shared" si="23"/>
        <v>Rebate for Efficient Products</v>
      </c>
      <c r="C106" s="58" t="str">
        <f t="shared" si="23"/>
        <v>Boolean Rebate Program for Efficient Components</v>
      </c>
      <c r="D106" s="56" t="s">
        <v>133</v>
      </c>
      <c r="E106" s="56"/>
      <c r="F106" s="56" t="s">
        <v>139</v>
      </c>
      <c r="G106" s="56"/>
      <c r="H106" s="57" t="s">
        <v>233</v>
      </c>
      <c r="I106" s="56" t="s">
        <v>53</v>
      </c>
      <c r="J106" s="77" t="str">
        <f t="shared" si="24"/>
        <v>Rebate for Efficient Products</v>
      </c>
      <c r="K106" s="77" t="str">
        <f t="shared" si="24"/>
        <v>bldgs rebate</v>
      </c>
      <c r="L106" s="68"/>
      <c r="M106" s="68"/>
      <c r="N106" s="68"/>
      <c r="O106" s="56"/>
      <c r="P106" s="191" t="str">
        <f>INDEX('Policy Characteristics'!J:J,MATCH($C106,'Policy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06" s="58"/>
      <c r="R106" s="11"/>
      <c r="S106" s="86"/>
      <c r="T106" s="58"/>
    </row>
    <row r="107" spans="1:20" s="5" customFormat="1" ht="29.5" x14ac:dyDescent="0.75">
      <c r="A107" s="58" t="str">
        <f>A$104</f>
        <v>Buildings and Appliances</v>
      </c>
      <c r="B107" s="58" t="str">
        <f t="shared" si="23"/>
        <v>Rebate for Efficient Products</v>
      </c>
      <c r="C107" s="58" t="str">
        <f t="shared" si="23"/>
        <v>Boolean Rebate Program for Efficient Components</v>
      </c>
      <c r="D107" s="56" t="s">
        <v>134</v>
      </c>
      <c r="E107" s="56"/>
      <c r="F107" s="56" t="s">
        <v>140</v>
      </c>
      <c r="G107" s="56"/>
      <c r="H107" s="57" t="s">
        <v>233</v>
      </c>
      <c r="I107" s="56" t="s">
        <v>53</v>
      </c>
      <c r="J107" s="77" t="str">
        <f t="shared" si="24"/>
        <v>Rebate for Efficient Products</v>
      </c>
      <c r="K107" s="77" t="str">
        <f t="shared" si="24"/>
        <v>bldgs rebate</v>
      </c>
      <c r="L107" s="68"/>
      <c r="M107" s="68"/>
      <c r="N107" s="68"/>
      <c r="O107" s="56"/>
      <c r="P107" s="191" t="str">
        <f>INDEX('Policy Characteristics'!J:J,MATCH($C107,'Policy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07" s="58"/>
      <c r="R107" s="11"/>
      <c r="S107" s="86"/>
      <c r="T107" s="58"/>
    </row>
    <row r="108" spans="1:20" s="5" customFormat="1" ht="29.5" x14ac:dyDescent="0.75">
      <c r="A108" s="58" t="str">
        <f>A$104</f>
        <v>Buildings and Appliances</v>
      </c>
      <c r="B108" s="58" t="str">
        <f t="shared" si="23"/>
        <v>Rebate for Efficient Products</v>
      </c>
      <c r="C108" s="58" t="str">
        <f t="shared" si="23"/>
        <v>Boolean Rebate Program for Efficient Components</v>
      </c>
      <c r="D108" s="56" t="s">
        <v>135</v>
      </c>
      <c r="E108" s="56"/>
      <c r="F108" s="56" t="s">
        <v>141</v>
      </c>
      <c r="G108" s="56"/>
      <c r="H108" s="57">
        <v>29</v>
      </c>
      <c r="I108" s="56" t="s">
        <v>52</v>
      </c>
      <c r="J108" s="77" t="str">
        <f t="shared" si="24"/>
        <v>Rebate for Efficient Products</v>
      </c>
      <c r="K108" s="77" t="str">
        <f t="shared" si="24"/>
        <v>bldgs rebate</v>
      </c>
      <c r="L108" s="69">
        <f>L$104</f>
        <v>0</v>
      </c>
      <c r="M108" s="69">
        <f>M$104</f>
        <v>1</v>
      </c>
      <c r="N108" s="69">
        <f>N$104</f>
        <v>1</v>
      </c>
      <c r="O108" s="58" t="str">
        <f>O$104</f>
        <v>on/off</v>
      </c>
      <c r="P108" s="191" t="str">
        <f>INDEX('Policy Characteristics'!J:J,MATCH($C108,'Policy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08" s="56" t="s">
        <v>251</v>
      </c>
      <c r="R108" s="11" t="s">
        <v>252</v>
      </c>
      <c r="S108" s="87" t="s">
        <v>85</v>
      </c>
      <c r="T108" s="58"/>
    </row>
    <row r="109" spans="1:20" s="5" customFormat="1" ht="29.5" x14ac:dyDescent="0.75">
      <c r="A109" s="58" t="str">
        <f>A$104</f>
        <v>Buildings and Appliances</v>
      </c>
      <c r="B109" s="58" t="str">
        <f t="shared" si="23"/>
        <v>Rebate for Efficient Products</v>
      </c>
      <c r="C109" s="58" t="str">
        <f t="shared" si="23"/>
        <v>Boolean Rebate Program for Efficient Components</v>
      </c>
      <c r="D109" s="56" t="s">
        <v>136</v>
      </c>
      <c r="E109" s="56"/>
      <c r="F109" s="56" t="s">
        <v>142</v>
      </c>
      <c r="G109" s="56"/>
      <c r="H109" s="57" t="s">
        <v>233</v>
      </c>
      <c r="I109" s="56" t="s">
        <v>53</v>
      </c>
      <c r="J109" s="77" t="str">
        <f t="shared" si="24"/>
        <v>Rebate for Efficient Products</v>
      </c>
      <c r="K109" s="77" t="str">
        <f t="shared" si="24"/>
        <v>bldgs rebate</v>
      </c>
      <c r="L109" s="68"/>
      <c r="M109" s="68"/>
      <c r="N109" s="68"/>
      <c r="O109" s="56"/>
      <c r="P109" s="191" t="str">
        <f>INDEX('Policy Characteristics'!J:J,MATCH($C109,'Policy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09" s="58"/>
      <c r="R109" s="11"/>
      <c r="S109" s="86"/>
      <c r="T109" s="58"/>
    </row>
    <row r="110" spans="1:20" s="3" customFormat="1" ht="29.5" x14ac:dyDescent="0.75">
      <c r="A110" s="11" t="s">
        <v>8</v>
      </c>
      <c r="B110" s="11" t="s">
        <v>412</v>
      </c>
      <c r="C110" s="11" t="s">
        <v>413</v>
      </c>
      <c r="D110" s="56" t="s">
        <v>551</v>
      </c>
      <c r="E110" s="56"/>
      <c r="F110" s="56" t="s">
        <v>550</v>
      </c>
      <c r="G110" s="11"/>
      <c r="H110" s="59">
        <v>167</v>
      </c>
      <c r="I110" s="11" t="s">
        <v>52</v>
      </c>
      <c r="J110" s="100" t="s">
        <v>412</v>
      </c>
      <c r="K110" s="99" t="s">
        <v>692</v>
      </c>
      <c r="L110" s="73">
        <v>0</v>
      </c>
      <c r="M110" s="73">
        <v>1</v>
      </c>
      <c r="N110" s="73">
        <v>1</v>
      </c>
      <c r="O110" s="11" t="s">
        <v>34</v>
      </c>
      <c r="P110" s="191" t="str">
        <f>INDEX('Policy Characteristics'!J:J,MATCH($C110,'Policy Characteristics'!$C:$C,0))</f>
        <v>**Description:** This policy prevents new capacity of the selected type(s) from being built or deployed.</v>
      </c>
      <c r="Q110" s="56" t="s">
        <v>414</v>
      </c>
      <c r="R110" s="11" t="s">
        <v>415</v>
      </c>
      <c r="S110" s="87"/>
      <c r="T110" s="11"/>
    </row>
    <row r="111" spans="1:20" s="5" customFormat="1" ht="29.5" x14ac:dyDescent="0.75">
      <c r="A111" s="58" t="str">
        <f>A$110</f>
        <v>Electricity Supply</v>
      </c>
      <c r="B111" s="58" t="str">
        <f t="shared" ref="B111:C120" si="25">B$110</f>
        <v>Ban New Power Plants</v>
      </c>
      <c r="C111" s="58" t="str">
        <f t="shared" si="25"/>
        <v>Boolean Ban New Power Plants</v>
      </c>
      <c r="D111" s="11" t="s">
        <v>376</v>
      </c>
      <c r="E111" s="56"/>
      <c r="F111" s="11" t="s">
        <v>377</v>
      </c>
      <c r="G111" s="56"/>
      <c r="H111" s="57">
        <v>168</v>
      </c>
      <c r="I111" s="56" t="s">
        <v>52</v>
      </c>
      <c r="J111" s="77" t="str">
        <f t="shared" ref="J111:R121" si="26">J$110</f>
        <v>Ban New Power Plants</v>
      </c>
      <c r="K111" s="77" t="str">
        <f t="shared" si="26"/>
        <v>elec ban new power plants</v>
      </c>
      <c r="L111" s="69">
        <f t="shared" si="26"/>
        <v>0</v>
      </c>
      <c r="M111" s="69">
        <f t="shared" si="26"/>
        <v>1</v>
      </c>
      <c r="N111" s="69">
        <f t="shared" si="26"/>
        <v>1</v>
      </c>
      <c r="O111" s="58" t="str">
        <f t="shared" si="26"/>
        <v>on/off</v>
      </c>
      <c r="P111" s="191" t="str">
        <f>INDEX('Policy Characteristics'!J:J,MATCH($C111,'Policy Characteristics'!$C:$C,0))</f>
        <v>**Description:** This policy prevents new capacity of the selected type(s) from being built or deployed.</v>
      </c>
      <c r="Q111" s="58" t="str">
        <f t="shared" si="26"/>
        <v>electricity-sector-main.html#ban</v>
      </c>
      <c r="R111" s="58" t="str">
        <f t="shared" si="26"/>
        <v>ban-new-capacity.html</v>
      </c>
      <c r="S111" s="86"/>
      <c r="T111" s="58"/>
    </row>
    <row r="112" spans="1:20" s="5" customFormat="1" ht="29.5" x14ac:dyDescent="0.75">
      <c r="A112" s="58" t="str">
        <f t="shared" ref="A112:C121" si="27">A$110</f>
        <v>Electricity Supply</v>
      </c>
      <c r="B112" s="58" t="str">
        <f t="shared" si="25"/>
        <v>Ban New Power Plants</v>
      </c>
      <c r="C112" s="58" t="str">
        <f t="shared" si="25"/>
        <v>Boolean Ban New Power Plants</v>
      </c>
      <c r="D112" s="11" t="s">
        <v>88</v>
      </c>
      <c r="E112" s="56"/>
      <c r="F112" s="11" t="s">
        <v>102</v>
      </c>
      <c r="G112" s="56"/>
      <c r="H112" s="59">
        <v>169</v>
      </c>
      <c r="I112" s="56" t="s">
        <v>53</v>
      </c>
      <c r="J112" s="77" t="str">
        <f t="shared" si="26"/>
        <v>Ban New Power Plants</v>
      </c>
      <c r="K112" s="77" t="str">
        <f t="shared" si="26"/>
        <v>elec ban new power plants</v>
      </c>
      <c r="L112" s="69">
        <f t="shared" si="26"/>
        <v>0</v>
      </c>
      <c r="M112" s="69">
        <f t="shared" si="26"/>
        <v>1</v>
      </c>
      <c r="N112" s="69">
        <f t="shared" si="26"/>
        <v>1</v>
      </c>
      <c r="O112" s="58" t="str">
        <f t="shared" si="26"/>
        <v>on/off</v>
      </c>
      <c r="P112" s="191" t="str">
        <f>INDEX('Policy Characteristics'!J:J,MATCH($C112,'Policy Characteristics'!$C:$C,0))</f>
        <v>**Description:** This policy prevents new capacity of the selected type(s) from being built or deployed.</v>
      </c>
      <c r="Q112" s="58" t="str">
        <f t="shared" si="26"/>
        <v>electricity-sector-main.html#ban</v>
      </c>
      <c r="R112" s="58" t="str">
        <f t="shared" si="26"/>
        <v>ban-new-capacity.html</v>
      </c>
      <c r="S112" s="86"/>
      <c r="T112" s="58"/>
    </row>
    <row r="113" spans="1:20" s="5" customFormat="1" ht="29.5" x14ac:dyDescent="0.75">
      <c r="A113" s="58" t="str">
        <f t="shared" si="27"/>
        <v>Electricity Supply</v>
      </c>
      <c r="B113" s="58" t="str">
        <f t="shared" si="25"/>
        <v>Ban New Power Plants</v>
      </c>
      <c r="C113" s="58" t="str">
        <f t="shared" si="25"/>
        <v>Boolean Ban New Power Plants</v>
      </c>
      <c r="D113" s="11" t="s">
        <v>89</v>
      </c>
      <c r="E113" s="56"/>
      <c r="F113" s="11" t="s">
        <v>103</v>
      </c>
      <c r="G113" s="56"/>
      <c r="H113" s="57">
        <v>170</v>
      </c>
      <c r="I113" s="56" t="s">
        <v>52</v>
      </c>
      <c r="J113" s="77" t="str">
        <f t="shared" si="26"/>
        <v>Ban New Power Plants</v>
      </c>
      <c r="K113" s="77" t="str">
        <f t="shared" si="26"/>
        <v>elec ban new power plants</v>
      </c>
      <c r="L113" s="69">
        <f t="shared" si="26"/>
        <v>0</v>
      </c>
      <c r="M113" s="69">
        <f t="shared" si="26"/>
        <v>1</v>
      </c>
      <c r="N113" s="69">
        <f t="shared" si="26"/>
        <v>1</v>
      </c>
      <c r="O113" s="58" t="str">
        <f t="shared" si="26"/>
        <v>on/off</v>
      </c>
      <c r="P113" s="191" t="str">
        <f>INDEX('Policy Characteristics'!J:J,MATCH($C113,'Policy Characteristics'!$C:$C,0))</f>
        <v>**Description:** This policy prevents new capacity of the selected type(s) from being built or deployed.</v>
      </c>
      <c r="Q113" s="58" t="str">
        <f t="shared" si="26"/>
        <v>electricity-sector-main.html#ban</v>
      </c>
      <c r="R113" s="58" t="str">
        <f t="shared" si="26"/>
        <v>ban-new-capacity.html</v>
      </c>
      <c r="S113" s="86"/>
      <c r="T113" s="58"/>
    </row>
    <row r="114" spans="1:20" s="5" customFormat="1" ht="29.5" x14ac:dyDescent="0.75">
      <c r="A114" s="58" t="str">
        <f t="shared" si="27"/>
        <v>Electricity Supply</v>
      </c>
      <c r="B114" s="58" t="str">
        <f t="shared" si="25"/>
        <v>Ban New Power Plants</v>
      </c>
      <c r="C114" s="58" t="str">
        <f t="shared" si="25"/>
        <v>Boolean Ban New Power Plants</v>
      </c>
      <c r="D114" s="11" t="s">
        <v>552</v>
      </c>
      <c r="E114" s="56"/>
      <c r="F114" s="11" t="s">
        <v>558</v>
      </c>
      <c r="G114" s="56"/>
      <c r="H114" s="57"/>
      <c r="I114" s="56" t="s">
        <v>53</v>
      </c>
      <c r="J114" s="77" t="str">
        <f t="shared" si="26"/>
        <v>Ban New Power Plants</v>
      </c>
      <c r="K114" s="77" t="str">
        <f t="shared" si="26"/>
        <v>elec ban new power plants</v>
      </c>
      <c r="L114" s="68"/>
      <c r="M114" s="68"/>
      <c r="N114" s="68"/>
      <c r="O114" s="56"/>
      <c r="P114" s="191" t="str">
        <f>INDEX('Policy Characteristics'!J:J,MATCH($C114,'Policy Characteristics'!$C:$C,0))</f>
        <v>**Description:** This policy prevents new capacity of the selected type(s) from being built or deployed.</v>
      </c>
      <c r="Q114" s="58"/>
      <c r="R114" s="11"/>
      <c r="S114" s="86"/>
      <c r="T114" s="58"/>
    </row>
    <row r="115" spans="1:20" s="5" customFormat="1" ht="29.5" x14ac:dyDescent="0.75">
      <c r="A115" s="58" t="str">
        <f t="shared" si="27"/>
        <v>Electricity Supply</v>
      </c>
      <c r="B115" s="58" t="str">
        <f t="shared" si="25"/>
        <v>Ban New Power Plants</v>
      </c>
      <c r="C115" s="58" t="str">
        <f t="shared" si="25"/>
        <v>Boolean Ban New Power Plants</v>
      </c>
      <c r="D115" s="11" t="s">
        <v>90</v>
      </c>
      <c r="E115" s="56"/>
      <c r="F115" s="11" t="s">
        <v>104</v>
      </c>
      <c r="G115" s="56"/>
      <c r="H115" s="57"/>
      <c r="I115" s="56" t="s">
        <v>53</v>
      </c>
      <c r="J115" s="77" t="str">
        <f t="shared" si="26"/>
        <v>Ban New Power Plants</v>
      </c>
      <c r="K115" s="77" t="str">
        <f t="shared" si="26"/>
        <v>elec ban new power plants</v>
      </c>
      <c r="L115" s="68"/>
      <c r="M115" s="68"/>
      <c r="N115" s="68"/>
      <c r="O115" s="56"/>
      <c r="P115" s="191" t="str">
        <f>INDEX('Policy Characteristics'!J:J,MATCH($C115,'Policy Characteristics'!$C:$C,0))</f>
        <v>**Description:** This policy prevents new capacity of the selected type(s) from being built or deployed.</v>
      </c>
      <c r="Q115" s="58"/>
      <c r="R115" s="11"/>
      <c r="S115" s="86"/>
      <c r="T115" s="58"/>
    </row>
    <row r="116" spans="1:20" s="5" customFormat="1" ht="29.5" x14ac:dyDescent="0.75">
      <c r="A116" s="58" t="str">
        <f t="shared" si="27"/>
        <v>Electricity Supply</v>
      </c>
      <c r="B116" s="58" t="str">
        <f t="shared" si="25"/>
        <v>Ban New Power Plants</v>
      </c>
      <c r="C116" s="58" t="str">
        <f t="shared" si="25"/>
        <v>Boolean Ban New Power Plants</v>
      </c>
      <c r="D116" s="11" t="s">
        <v>91</v>
      </c>
      <c r="E116" s="56"/>
      <c r="F116" s="11" t="s">
        <v>105</v>
      </c>
      <c r="G116" s="56"/>
      <c r="H116" s="57"/>
      <c r="I116" s="56" t="s">
        <v>53</v>
      </c>
      <c r="J116" s="77" t="str">
        <f t="shared" si="26"/>
        <v>Ban New Power Plants</v>
      </c>
      <c r="K116" s="77" t="str">
        <f t="shared" si="26"/>
        <v>elec ban new power plants</v>
      </c>
      <c r="L116" s="68"/>
      <c r="M116" s="68"/>
      <c r="N116" s="68"/>
      <c r="O116" s="56"/>
      <c r="P116" s="191" t="str">
        <f>INDEX('Policy Characteristics'!J:J,MATCH($C116,'Policy Characteristics'!$C:$C,0))</f>
        <v>**Description:** This policy prevents new capacity of the selected type(s) from being built or deployed.</v>
      </c>
      <c r="Q116" s="58"/>
      <c r="R116" s="11"/>
      <c r="S116" s="86"/>
      <c r="T116" s="58"/>
    </row>
    <row r="117" spans="1:20" s="5" customFormat="1" ht="29.5" x14ac:dyDescent="0.75">
      <c r="A117" s="58" t="str">
        <f t="shared" si="27"/>
        <v>Electricity Supply</v>
      </c>
      <c r="B117" s="58" t="str">
        <f t="shared" si="25"/>
        <v>Ban New Power Plants</v>
      </c>
      <c r="C117" s="58" t="str">
        <f t="shared" si="25"/>
        <v>Boolean Ban New Power Plants</v>
      </c>
      <c r="D117" s="11" t="s">
        <v>92</v>
      </c>
      <c r="E117" s="56"/>
      <c r="F117" s="11" t="s">
        <v>106</v>
      </c>
      <c r="G117" s="56"/>
      <c r="H117" s="57"/>
      <c r="I117" s="56" t="s">
        <v>53</v>
      </c>
      <c r="J117" s="77" t="str">
        <f t="shared" si="26"/>
        <v>Ban New Power Plants</v>
      </c>
      <c r="K117" s="77" t="str">
        <f t="shared" si="26"/>
        <v>elec ban new power plants</v>
      </c>
      <c r="L117" s="68"/>
      <c r="M117" s="68"/>
      <c r="N117" s="68"/>
      <c r="O117" s="56"/>
      <c r="P117" s="191" t="str">
        <f>INDEX('Policy Characteristics'!J:J,MATCH($C117,'Policy Characteristics'!$C:$C,0))</f>
        <v>**Description:** This policy prevents new capacity of the selected type(s) from being built or deployed.</v>
      </c>
      <c r="Q117" s="58"/>
      <c r="R117" s="11"/>
      <c r="S117" s="86"/>
      <c r="T117" s="58"/>
    </row>
    <row r="118" spans="1:20" s="5" customFormat="1" ht="29.5" x14ac:dyDescent="0.75">
      <c r="A118" s="58" t="str">
        <f t="shared" si="27"/>
        <v>Electricity Supply</v>
      </c>
      <c r="B118" s="58" t="str">
        <f t="shared" si="25"/>
        <v>Ban New Power Plants</v>
      </c>
      <c r="C118" s="58" t="str">
        <f t="shared" si="25"/>
        <v>Boolean Ban New Power Plants</v>
      </c>
      <c r="D118" s="11" t="s">
        <v>378</v>
      </c>
      <c r="E118" s="56"/>
      <c r="F118" s="11" t="s">
        <v>380</v>
      </c>
      <c r="G118" s="56"/>
      <c r="H118" s="57"/>
      <c r="I118" s="56" t="s">
        <v>53</v>
      </c>
      <c r="J118" s="77" t="str">
        <f t="shared" si="26"/>
        <v>Ban New Power Plants</v>
      </c>
      <c r="K118" s="77" t="str">
        <f t="shared" si="26"/>
        <v>elec ban new power plants</v>
      </c>
      <c r="L118" s="68"/>
      <c r="M118" s="68"/>
      <c r="N118" s="68"/>
      <c r="O118" s="56"/>
      <c r="P118" s="191" t="str">
        <f>INDEX('Policy Characteristics'!J:J,MATCH($C118,'Policy Characteristics'!$C:$C,0))</f>
        <v>**Description:** This policy prevents new capacity of the selected type(s) from being built or deployed.</v>
      </c>
      <c r="Q118" s="58"/>
      <c r="R118" s="11"/>
      <c r="S118" s="86"/>
      <c r="T118" s="58"/>
    </row>
    <row r="119" spans="1:20" s="5" customFormat="1" ht="29.5" x14ac:dyDescent="0.75">
      <c r="A119" s="58" t="str">
        <f t="shared" si="27"/>
        <v>Electricity Supply</v>
      </c>
      <c r="B119" s="58" t="str">
        <f t="shared" si="25"/>
        <v>Ban New Power Plants</v>
      </c>
      <c r="C119" s="58" t="str">
        <f t="shared" si="25"/>
        <v>Boolean Ban New Power Plants</v>
      </c>
      <c r="D119" s="11" t="s">
        <v>379</v>
      </c>
      <c r="E119" s="56"/>
      <c r="F119" s="11" t="s">
        <v>381</v>
      </c>
      <c r="G119" s="56"/>
      <c r="H119" s="57"/>
      <c r="I119" s="56" t="s">
        <v>53</v>
      </c>
      <c r="J119" s="77" t="str">
        <f t="shared" si="26"/>
        <v>Ban New Power Plants</v>
      </c>
      <c r="K119" s="77" t="str">
        <f t="shared" si="26"/>
        <v>elec ban new power plants</v>
      </c>
      <c r="L119" s="68"/>
      <c r="M119" s="68"/>
      <c r="N119" s="68"/>
      <c r="O119" s="56"/>
      <c r="P119" s="191" t="str">
        <f>INDEX('Policy Characteristics'!J:J,MATCH($C119,'Policy Characteristics'!$C:$C,0))</f>
        <v>**Description:** This policy prevents new capacity of the selected type(s) from being built or deployed.</v>
      </c>
      <c r="Q119" s="58"/>
      <c r="R119" s="11"/>
      <c r="S119" s="86"/>
      <c r="T119" s="58"/>
    </row>
    <row r="120" spans="1:20" s="5" customFormat="1" ht="29.5" x14ac:dyDescent="0.75">
      <c r="A120" s="58" t="str">
        <f t="shared" si="27"/>
        <v>Electricity Supply</v>
      </c>
      <c r="B120" s="58" t="str">
        <f t="shared" si="25"/>
        <v>Ban New Power Plants</v>
      </c>
      <c r="C120" s="58" t="str">
        <f t="shared" si="25"/>
        <v>Boolean Ban New Power Plants</v>
      </c>
      <c r="D120" s="11" t="s">
        <v>549</v>
      </c>
      <c r="E120" s="56"/>
      <c r="F120" s="11" t="s">
        <v>983</v>
      </c>
      <c r="G120" s="56"/>
      <c r="H120" s="57"/>
      <c r="I120" s="56" t="s">
        <v>53</v>
      </c>
      <c r="J120" s="77" t="str">
        <f t="shared" si="26"/>
        <v>Ban New Power Plants</v>
      </c>
      <c r="K120" s="77" t="str">
        <f t="shared" si="26"/>
        <v>elec ban new power plants</v>
      </c>
      <c r="L120" s="69">
        <f t="shared" si="26"/>
        <v>0</v>
      </c>
      <c r="M120" s="69">
        <f t="shared" si="26"/>
        <v>1</v>
      </c>
      <c r="N120" s="69">
        <f t="shared" si="26"/>
        <v>1</v>
      </c>
      <c r="O120" s="58" t="str">
        <f t="shared" si="26"/>
        <v>on/off</v>
      </c>
      <c r="P120" s="191" t="str">
        <f>INDEX('Policy Characteristics'!J:J,MATCH($C120,'Policy Characteristics'!$C:$C,0))</f>
        <v>**Description:** This policy prevents new capacity of the selected type(s) from being built or deployed.</v>
      </c>
      <c r="Q120" s="58" t="str">
        <f t="shared" ref="Q120:R120" si="28">Q$110</f>
        <v>electricity-sector-main.html#ban</v>
      </c>
      <c r="R120" s="58" t="str">
        <f t="shared" si="28"/>
        <v>ban-new-capacity.html</v>
      </c>
      <c r="S120" s="86"/>
      <c r="T120" s="58"/>
    </row>
    <row r="121" spans="1:20" s="5" customFormat="1" ht="29.5" x14ac:dyDescent="0.75">
      <c r="A121" s="58" t="str">
        <f t="shared" si="27"/>
        <v>Electricity Supply</v>
      </c>
      <c r="B121" s="58" t="str">
        <f t="shared" si="27"/>
        <v>Ban New Power Plants</v>
      </c>
      <c r="C121" s="58" t="str">
        <f t="shared" si="27"/>
        <v>Boolean Ban New Power Plants</v>
      </c>
      <c r="D121" s="11" t="s">
        <v>560</v>
      </c>
      <c r="E121" s="56"/>
      <c r="F121" s="11" t="s">
        <v>561</v>
      </c>
      <c r="G121" s="56"/>
      <c r="H121" s="57"/>
      <c r="I121" s="56" t="s">
        <v>53</v>
      </c>
      <c r="J121" s="77" t="str">
        <f t="shared" si="26"/>
        <v>Ban New Power Plants</v>
      </c>
      <c r="K121" s="77" t="str">
        <f t="shared" si="26"/>
        <v>elec ban new power plants</v>
      </c>
      <c r="L121" s="67"/>
      <c r="M121" s="67"/>
      <c r="N121" s="67"/>
      <c r="O121" s="58"/>
      <c r="P121" s="191" t="str">
        <f>INDEX('Policy Characteristics'!J:J,MATCH($C121,'Policy Characteristics'!$C:$C,0))</f>
        <v>**Description:** This policy prevents new capacity of the selected type(s) from being built or deployed.</v>
      </c>
      <c r="Q121" s="58"/>
      <c r="R121" s="11"/>
      <c r="S121" s="86"/>
      <c r="T121" s="58"/>
    </row>
    <row r="122" spans="1:20" s="3" customFormat="1" ht="29.5" x14ac:dyDescent="0.75">
      <c r="A122" s="11" t="s">
        <v>8</v>
      </c>
      <c r="B122" s="11" t="s">
        <v>326</v>
      </c>
      <c r="C122" s="11" t="s">
        <v>329</v>
      </c>
      <c r="D122" s="11"/>
      <c r="E122" s="11"/>
      <c r="F122" s="11"/>
      <c r="G122" s="11"/>
      <c r="H122" s="59">
        <v>148</v>
      </c>
      <c r="I122" s="56" t="s">
        <v>52</v>
      </c>
      <c r="J122" s="100" t="s">
        <v>441</v>
      </c>
      <c r="K122" s="99" t="s">
        <v>691</v>
      </c>
      <c r="L122" s="66">
        <v>-0.5</v>
      </c>
      <c r="M122" s="66">
        <v>1</v>
      </c>
      <c r="N122" s="66">
        <v>0.02</v>
      </c>
      <c r="O122" s="11" t="s">
        <v>330</v>
      </c>
      <c r="P122" s="191" t="str">
        <f>INDEX('Policy Characteristics'!J:J,MATCH($C122,'Policy Characteristics'!$C:$C,0))</f>
        <v>**Description:** This policy increases or decreases the amount of electricity exported from Canada to the United States.  It does not cause the construction or removal of transmission lines linking these countries. // **Guidance for setting values:** From 2017-2050, in the BAU case, electricity exports are projected to increase by 14%.</v>
      </c>
      <c r="Q122" s="56" t="s">
        <v>332</v>
      </c>
      <c r="R122" s="11" t="s">
        <v>334</v>
      </c>
      <c r="S122" s="87"/>
      <c r="T122" s="11"/>
    </row>
    <row r="123" spans="1:20" s="3" customFormat="1" ht="29.5" x14ac:dyDescent="0.75">
      <c r="A123" s="11" t="s">
        <v>8</v>
      </c>
      <c r="B123" s="11" t="s">
        <v>327</v>
      </c>
      <c r="C123" s="11" t="s">
        <v>328</v>
      </c>
      <c r="D123" s="11"/>
      <c r="E123" s="11"/>
      <c r="F123" s="11"/>
      <c r="G123" s="11"/>
      <c r="H123" s="59">
        <v>149</v>
      </c>
      <c r="I123" s="56" t="s">
        <v>52</v>
      </c>
      <c r="J123" s="100" t="s">
        <v>441</v>
      </c>
      <c r="K123" s="99" t="s">
        <v>690</v>
      </c>
      <c r="L123" s="66">
        <v>-0.5</v>
      </c>
      <c r="M123" s="66">
        <v>1</v>
      </c>
      <c r="N123" s="66">
        <v>0.02</v>
      </c>
      <c r="O123" s="11" t="s">
        <v>331</v>
      </c>
      <c r="P123" s="191" t="str">
        <f>INDEX('Policy Characteristics'!J:J,MATCH($C123,'Policy Characteristics'!$C:$C,0))</f>
        <v>**Description:** This policy increases or decreases the amount of electricity imported to Canada from the United States.  It does not cause the construction or removal of transmission lines linking these countries. // **Guidance for setting values:** From 2017-2050, in the BAU case, electricity imports are projected to increase by 14%.</v>
      </c>
      <c r="Q123" s="56" t="s">
        <v>333</v>
      </c>
      <c r="R123" s="11" t="s">
        <v>334</v>
      </c>
      <c r="S123" s="87"/>
      <c r="T123" s="11"/>
    </row>
    <row r="124" spans="1:20" ht="44.25" x14ac:dyDescent="0.75">
      <c r="A124" s="56" t="s">
        <v>8</v>
      </c>
      <c r="B124" s="56" t="s">
        <v>371</v>
      </c>
      <c r="C124" s="56" t="s">
        <v>370</v>
      </c>
      <c r="D124" s="56"/>
      <c r="E124" s="56"/>
      <c r="F124" s="56"/>
      <c r="G124" s="56"/>
      <c r="H124" s="57" t="s">
        <v>233</v>
      </c>
      <c r="I124" s="56" t="s">
        <v>53</v>
      </c>
      <c r="J124" s="99" t="s">
        <v>371</v>
      </c>
      <c r="K124" s="99" t="s">
        <v>689</v>
      </c>
      <c r="L124" s="68"/>
      <c r="M124" s="68"/>
      <c r="N124" s="68"/>
      <c r="O124" s="56"/>
      <c r="P124" s="191">
        <f>INDEX('Policy Characteristics'!J:J,MATCH($C124,'Policy Characteristics'!$C:$C,0))</f>
        <v>0</v>
      </c>
      <c r="Q124" s="56"/>
      <c r="R124" s="11"/>
      <c r="S124" s="81"/>
      <c r="T124" s="56"/>
    </row>
    <row r="125" spans="1:20" ht="29.5" x14ac:dyDescent="0.75">
      <c r="A125" s="56" t="s">
        <v>8</v>
      </c>
      <c r="B125" s="56" t="s">
        <v>18</v>
      </c>
      <c r="C125" s="56" t="s">
        <v>32</v>
      </c>
      <c r="D125" s="56"/>
      <c r="E125" s="56"/>
      <c r="F125" s="56"/>
      <c r="G125" s="56"/>
      <c r="H125" s="57">
        <v>30</v>
      </c>
      <c r="I125" s="56" t="s">
        <v>52</v>
      </c>
      <c r="J125" s="99" t="s">
        <v>18</v>
      </c>
      <c r="K125" s="99" t="s">
        <v>688</v>
      </c>
      <c r="L125" s="62">
        <v>0</v>
      </c>
      <c r="M125" s="63">
        <v>1</v>
      </c>
      <c r="N125" s="63">
        <v>0.01</v>
      </c>
      <c r="O125" s="56" t="s">
        <v>40</v>
      </c>
      <c r="P125" s="191" t="str">
        <f>INDEX('Policy Characteristics'!J:J,MATCH($C125,'Policy Characteristics'!$C:$C,0))</f>
        <v>**Description:**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48 GW of demand response capacity in 2050 (on top of a BAU quantity of 6 GW).</v>
      </c>
      <c r="Q125" s="56" t="s">
        <v>253</v>
      </c>
      <c r="R125" s="11" t="s">
        <v>254</v>
      </c>
      <c r="S125" s="81" t="s">
        <v>192</v>
      </c>
      <c r="T125" s="56"/>
    </row>
    <row r="126" spans="1:20" ht="132.75" x14ac:dyDescent="0.75">
      <c r="A126" s="56" t="s">
        <v>8</v>
      </c>
      <c r="B126" s="56" t="s">
        <v>145</v>
      </c>
      <c r="C126" s="56" t="s">
        <v>144</v>
      </c>
      <c r="D126" s="56" t="s">
        <v>551</v>
      </c>
      <c r="E126" s="56"/>
      <c r="F126" s="56" t="s">
        <v>550</v>
      </c>
      <c r="G126" s="56"/>
      <c r="H126" s="57">
        <v>31</v>
      </c>
      <c r="I126" s="56" t="s">
        <v>52</v>
      </c>
      <c r="J126" s="99" t="s">
        <v>145</v>
      </c>
      <c r="K126" s="99" t="s">
        <v>687</v>
      </c>
      <c r="L126" s="74">
        <v>0</v>
      </c>
      <c r="M126" s="107">
        <v>2000</v>
      </c>
      <c r="N126" s="74">
        <v>250</v>
      </c>
      <c r="O126" s="56" t="s">
        <v>231</v>
      </c>
      <c r="P126" s="191" t="str">
        <f>INDEX('Policy Characteristics'!J:J,MATCH($C126,'Policy Characteristics'!$C:$C,0))</f>
        <v>**Description:** This policy causes the specified quantity of otherwise non-retiring capacity of the selected type(s) to be retired each year. // **Guidance for setting values:** // **Hard Coal:** The BAU scenario projects roughly 5 GW of coal retirements through 2050, most of it by 2029.  4.3 GW remain in 2050. // **Nuclear:** The BAU scenario projects roughly 3 GW of nuclear retirements by 2022, then capacity stabilizes at 9GW and remains constant to 2050.</v>
      </c>
      <c r="Q126" s="56" t="s">
        <v>255</v>
      </c>
      <c r="R126" s="11" t="s">
        <v>256</v>
      </c>
      <c r="S126" s="81" t="s">
        <v>187</v>
      </c>
      <c r="T126" s="56" t="s">
        <v>232</v>
      </c>
    </row>
    <row r="127" spans="1:20" ht="44.25" x14ac:dyDescent="0.75">
      <c r="A127" s="58" t="str">
        <f t="shared" ref="A127:C137" si="29">A$126</f>
        <v>Electricity Supply</v>
      </c>
      <c r="B127" s="58" t="str">
        <f t="shared" si="29"/>
        <v>Early Retirement of Power Plants</v>
      </c>
      <c r="C127" s="58" t="str">
        <f t="shared" si="29"/>
        <v>Annual Additional Capacity Retired due to Early Retirement Policy</v>
      </c>
      <c r="D127" s="11" t="s">
        <v>376</v>
      </c>
      <c r="E127" s="56"/>
      <c r="F127" s="11" t="s">
        <v>377</v>
      </c>
      <c r="G127" s="56"/>
      <c r="H127" s="57" t="s">
        <v>233</v>
      </c>
      <c r="I127" s="56" t="s">
        <v>53</v>
      </c>
      <c r="J127" s="77" t="str">
        <f t="shared" ref="J127:K137" si="30">J$126</f>
        <v>Early Retirement of Power Plants</v>
      </c>
      <c r="K127" s="77" t="str">
        <f t="shared" si="30"/>
        <v>elec early retirement</v>
      </c>
      <c r="L127" s="74"/>
      <c r="M127" s="74"/>
      <c r="N127" s="74"/>
      <c r="O127" s="56"/>
      <c r="P127" s="191" t="str">
        <f>INDEX('Policy Characteristics'!J:J,MATCH($C127,'Policy Characteristics'!$C:$C,0))</f>
        <v>**Description:** This policy causes the specified quantity of otherwise non-retiring capacity of the selected type(s) to be retired each year. // **Guidance for setting values:** // **Hard Coal:** The BAU scenario projects roughly 5 GW of coal retirements through 2050, most of it by 2029.  4.3 GW remain in 2050. // **Nuclear:** The BAU scenario projects roughly 3 GW of nuclear retirements by 2022, then capacity stabilizes at 9GW and remains constant to 2050.</v>
      </c>
      <c r="Q127" s="56"/>
      <c r="R127" s="11"/>
      <c r="S127" s="81"/>
      <c r="T127" s="56"/>
    </row>
    <row r="128" spans="1:20" ht="44.25" x14ac:dyDescent="0.75">
      <c r="A128" s="58" t="str">
        <f t="shared" si="29"/>
        <v>Electricity Supply</v>
      </c>
      <c r="B128" s="58" t="str">
        <f t="shared" si="29"/>
        <v>Early Retirement of Power Plants</v>
      </c>
      <c r="C128" s="58" t="str">
        <f t="shared" si="29"/>
        <v>Annual Additional Capacity Retired due to Early Retirement Policy</v>
      </c>
      <c r="D128" s="11" t="s">
        <v>88</v>
      </c>
      <c r="E128" s="56"/>
      <c r="F128" s="11" t="s">
        <v>102</v>
      </c>
      <c r="G128" s="56"/>
      <c r="H128" s="57">
        <v>32</v>
      </c>
      <c r="I128" s="56" t="s">
        <v>52</v>
      </c>
      <c r="J128" s="77" t="str">
        <f t="shared" si="30"/>
        <v>Early Retirement of Power Plants</v>
      </c>
      <c r="K128" s="77" t="str">
        <f t="shared" si="30"/>
        <v>elec early retirement</v>
      </c>
      <c r="L128" s="69">
        <f>L$126</f>
        <v>0</v>
      </c>
      <c r="M128" s="69">
        <f>M$126</f>
        <v>2000</v>
      </c>
      <c r="N128" s="69">
        <f>N$126</f>
        <v>250</v>
      </c>
      <c r="O128" s="58" t="str">
        <f>O$126</f>
        <v>MW/year</v>
      </c>
      <c r="P128" s="191" t="str">
        <f>INDEX('Policy Characteristics'!J:J,MATCH($C128,'Policy Characteristics'!$C:$C,0))</f>
        <v>**Description:** This policy causes the specified quantity of otherwise non-retiring capacity of the selected type(s) to be retired each year. // **Guidance for setting values:** // **Hard Coal:** The BAU scenario projects roughly 5 GW of coal retirements through 2050, most of it by 2029.  4.3 GW remain in 2050. // **Nuclear:** The BAU scenario projects roughly 3 GW of nuclear retirements by 2022, then capacity stabilizes at 9GW and remains constant to 2050.</v>
      </c>
      <c r="Q128" s="56" t="s">
        <v>255</v>
      </c>
      <c r="R128" s="11" t="s">
        <v>256</v>
      </c>
      <c r="S128" s="81" t="s">
        <v>192</v>
      </c>
      <c r="T128" s="56"/>
    </row>
    <row r="129" spans="1:20" ht="44.25" x14ac:dyDescent="0.75">
      <c r="A129" s="58" t="str">
        <f t="shared" si="29"/>
        <v>Electricity Supply</v>
      </c>
      <c r="B129" s="58" t="str">
        <f t="shared" si="29"/>
        <v>Early Retirement of Power Plants</v>
      </c>
      <c r="C129" s="58" t="str">
        <f t="shared" si="29"/>
        <v>Annual Additional Capacity Retired due to Early Retirement Policy</v>
      </c>
      <c r="D129" s="11" t="s">
        <v>89</v>
      </c>
      <c r="E129" s="56"/>
      <c r="F129" s="11" t="s">
        <v>103</v>
      </c>
      <c r="G129" s="56"/>
      <c r="H129" s="57" t="s">
        <v>233</v>
      </c>
      <c r="I129" s="56" t="s">
        <v>53</v>
      </c>
      <c r="J129" s="77" t="str">
        <f t="shared" si="30"/>
        <v>Early Retirement of Power Plants</v>
      </c>
      <c r="K129" s="77" t="str">
        <f t="shared" si="30"/>
        <v>elec early retirement</v>
      </c>
      <c r="L129" s="74"/>
      <c r="M129" s="74"/>
      <c r="N129" s="74"/>
      <c r="O129" s="56"/>
      <c r="P129" s="191" t="str">
        <f>INDEX('Policy Characteristics'!J:J,MATCH($C129,'Policy Characteristics'!$C:$C,0))</f>
        <v>**Description:** This policy causes the specified quantity of otherwise non-retiring capacity of the selected type(s) to be retired each year. // **Guidance for setting values:** // **Hard Coal:** The BAU scenario projects roughly 5 GW of coal retirements through 2050, most of it by 2029.  4.3 GW remain in 2050. // **Nuclear:** The BAU scenario projects roughly 3 GW of nuclear retirements by 2022, then capacity stabilizes at 9GW and remains constant to 2050.</v>
      </c>
      <c r="Q129" s="56"/>
      <c r="R129" s="11"/>
      <c r="S129" s="81"/>
      <c r="T129" s="56"/>
    </row>
    <row r="130" spans="1:20" ht="44.25" x14ac:dyDescent="0.75">
      <c r="A130" s="58" t="str">
        <f t="shared" si="29"/>
        <v>Electricity Supply</v>
      </c>
      <c r="B130" s="58" t="str">
        <f t="shared" si="29"/>
        <v>Early Retirement of Power Plants</v>
      </c>
      <c r="C130" s="58" t="str">
        <f t="shared" si="29"/>
        <v>Annual Additional Capacity Retired due to Early Retirement Policy</v>
      </c>
      <c r="D130" s="11" t="s">
        <v>552</v>
      </c>
      <c r="E130" s="56"/>
      <c r="F130" s="11" t="s">
        <v>558</v>
      </c>
      <c r="G130" s="56"/>
      <c r="H130" s="57" t="s">
        <v>233</v>
      </c>
      <c r="I130" s="56" t="s">
        <v>53</v>
      </c>
      <c r="J130" s="77" t="str">
        <f t="shared" si="30"/>
        <v>Early Retirement of Power Plants</v>
      </c>
      <c r="K130" s="77" t="str">
        <f t="shared" si="30"/>
        <v>elec early retirement</v>
      </c>
      <c r="L130" s="74"/>
      <c r="M130" s="74"/>
      <c r="N130" s="74"/>
      <c r="O130" s="56"/>
      <c r="P130" s="191" t="str">
        <f>INDEX('Policy Characteristics'!J:J,MATCH($C130,'Policy Characteristics'!$C:$C,0))</f>
        <v>**Description:** This policy causes the specified quantity of otherwise non-retiring capacity of the selected type(s) to be retired each year. // **Guidance for setting values:** // **Hard Coal:** The BAU scenario projects roughly 5 GW of coal retirements through 2050, most of it by 2029.  4.3 GW remain in 2050. // **Nuclear:** The BAU scenario projects roughly 3 GW of nuclear retirements by 2022, then capacity stabilizes at 9GW and remains constant to 2050.</v>
      </c>
      <c r="Q130" s="56"/>
      <c r="R130" s="11"/>
      <c r="S130" s="81"/>
      <c r="T130" s="56"/>
    </row>
    <row r="131" spans="1:20" ht="44.25" x14ac:dyDescent="0.75">
      <c r="A131" s="58" t="str">
        <f t="shared" si="29"/>
        <v>Electricity Supply</v>
      </c>
      <c r="B131" s="58" t="str">
        <f t="shared" si="29"/>
        <v>Early Retirement of Power Plants</v>
      </c>
      <c r="C131" s="58" t="str">
        <f t="shared" si="29"/>
        <v>Annual Additional Capacity Retired due to Early Retirement Policy</v>
      </c>
      <c r="D131" s="11" t="s">
        <v>90</v>
      </c>
      <c r="E131" s="56"/>
      <c r="F131" s="11" t="s">
        <v>104</v>
      </c>
      <c r="G131" s="56"/>
      <c r="H131" s="57" t="s">
        <v>233</v>
      </c>
      <c r="I131" s="56" t="s">
        <v>53</v>
      </c>
      <c r="J131" s="77" t="str">
        <f t="shared" si="30"/>
        <v>Early Retirement of Power Plants</v>
      </c>
      <c r="K131" s="77" t="str">
        <f t="shared" si="30"/>
        <v>elec early retirement</v>
      </c>
      <c r="L131" s="74"/>
      <c r="M131" s="74"/>
      <c r="N131" s="74"/>
      <c r="O131" s="56"/>
      <c r="P131" s="191" t="str">
        <f>INDEX('Policy Characteristics'!J:J,MATCH($C131,'Policy Characteristics'!$C:$C,0))</f>
        <v>**Description:** This policy causes the specified quantity of otherwise non-retiring capacity of the selected type(s) to be retired each year. // **Guidance for setting values:** // **Hard Coal:** The BAU scenario projects roughly 5 GW of coal retirements through 2050, most of it by 2029.  4.3 GW remain in 2050. // **Nuclear:** The BAU scenario projects roughly 3 GW of nuclear retirements by 2022, then capacity stabilizes at 9GW and remains constant to 2050.</v>
      </c>
      <c r="Q131" s="56"/>
      <c r="R131" s="11"/>
      <c r="S131" s="81"/>
      <c r="T131" s="56"/>
    </row>
    <row r="132" spans="1:20" ht="44.25" x14ac:dyDescent="0.75">
      <c r="A132" s="58" t="str">
        <f t="shared" si="29"/>
        <v>Electricity Supply</v>
      </c>
      <c r="B132" s="58" t="str">
        <f t="shared" si="29"/>
        <v>Early Retirement of Power Plants</v>
      </c>
      <c r="C132" s="58" t="str">
        <f t="shared" si="29"/>
        <v>Annual Additional Capacity Retired due to Early Retirement Policy</v>
      </c>
      <c r="D132" s="11" t="s">
        <v>91</v>
      </c>
      <c r="E132" s="56"/>
      <c r="F132" s="11" t="s">
        <v>105</v>
      </c>
      <c r="G132" s="56"/>
      <c r="H132" s="57" t="s">
        <v>233</v>
      </c>
      <c r="I132" s="56" t="s">
        <v>53</v>
      </c>
      <c r="J132" s="77" t="str">
        <f t="shared" si="30"/>
        <v>Early Retirement of Power Plants</v>
      </c>
      <c r="K132" s="77" t="str">
        <f t="shared" si="30"/>
        <v>elec early retirement</v>
      </c>
      <c r="L132" s="74"/>
      <c r="M132" s="74"/>
      <c r="N132" s="74"/>
      <c r="O132" s="56"/>
      <c r="P132" s="191" t="str">
        <f>INDEX('Policy Characteristics'!J:J,MATCH($C132,'Policy Characteristics'!$C:$C,0))</f>
        <v>**Description:** This policy causes the specified quantity of otherwise non-retiring capacity of the selected type(s) to be retired each year. // **Guidance for setting values:** // **Hard Coal:** The BAU scenario projects roughly 5 GW of coal retirements through 2050, most of it by 2029.  4.3 GW remain in 2050. // **Nuclear:** The BAU scenario projects roughly 3 GW of nuclear retirements by 2022, then capacity stabilizes at 9GW and remains constant to 2050.</v>
      </c>
      <c r="Q132" s="56"/>
      <c r="R132" s="11"/>
      <c r="S132" s="81"/>
      <c r="T132" s="56"/>
    </row>
    <row r="133" spans="1:20" ht="44.25" x14ac:dyDescent="0.75">
      <c r="A133" s="58" t="str">
        <f t="shared" si="29"/>
        <v>Electricity Supply</v>
      </c>
      <c r="B133" s="58" t="str">
        <f t="shared" si="29"/>
        <v>Early Retirement of Power Plants</v>
      </c>
      <c r="C133" s="58" t="str">
        <f t="shared" si="29"/>
        <v>Annual Additional Capacity Retired due to Early Retirement Policy</v>
      </c>
      <c r="D133" s="11" t="s">
        <v>92</v>
      </c>
      <c r="E133" s="56"/>
      <c r="F133" s="11" t="s">
        <v>106</v>
      </c>
      <c r="G133" s="56"/>
      <c r="H133" s="57" t="s">
        <v>233</v>
      </c>
      <c r="I133" s="56" t="s">
        <v>53</v>
      </c>
      <c r="J133" s="77" t="str">
        <f t="shared" si="30"/>
        <v>Early Retirement of Power Plants</v>
      </c>
      <c r="K133" s="77" t="str">
        <f t="shared" si="30"/>
        <v>elec early retirement</v>
      </c>
      <c r="L133" s="74"/>
      <c r="M133" s="74"/>
      <c r="N133" s="74"/>
      <c r="O133" s="56"/>
      <c r="P133" s="191" t="str">
        <f>INDEX('Policy Characteristics'!J:J,MATCH($C133,'Policy Characteristics'!$C:$C,0))</f>
        <v>**Description:** This policy causes the specified quantity of otherwise non-retiring capacity of the selected type(s) to be retired each year. // **Guidance for setting values:** // **Hard Coal:** The BAU scenario projects roughly 5 GW of coal retirements through 2050, most of it by 2029.  4.3 GW remain in 2050. // **Nuclear:** The BAU scenario projects roughly 3 GW of nuclear retirements by 2022, then capacity stabilizes at 9GW and remains constant to 2050.</v>
      </c>
      <c r="Q133" s="56"/>
      <c r="R133" s="11"/>
      <c r="S133" s="81"/>
      <c r="T133" s="56"/>
    </row>
    <row r="134" spans="1:20" ht="44.25" x14ac:dyDescent="0.75">
      <c r="A134" s="58" t="str">
        <f t="shared" si="29"/>
        <v>Electricity Supply</v>
      </c>
      <c r="B134" s="58" t="str">
        <f t="shared" si="29"/>
        <v>Early Retirement of Power Plants</v>
      </c>
      <c r="C134" s="58" t="str">
        <f t="shared" si="29"/>
        <v>Annual Additional Capacity Retired due to Early Retirement Policy</v>
      </c>
      <c r="D134" s="11" t="s">
        <v>378</v>
      </c>
      <c r="E134" s="56"/>
      <c r="F134" s="11" t="s">
        <v>380</v>
      </c>
      <c r="G134" s="56"/>
      <c r="H134" s="57"/>
      <c r="I134" s="56" t="s">
        <v>53</v>
      </c>
      <c r="J134" s="77" t="str">
        <f t="shared" si="30"/>
        <v>Early Retirement of Power Plants</v>
      </c>
      <c r="K134" s="77" t="str">
        <f t="shared" si="30"/>
        <v>elec early retirement</v>
      </c>
      <c r="L134" s="74"/>
      <c r="M134" s="74"/>
      <c r="N134" s="74"/>
      <c r="O134" s="56"/>
      <c r="P134" s="191" t="str">
        <f>INDEX('Policy Characteristics'!J:J,MATCH($C134,'Policy Characteristics'!$C:$C,0))</f>
        <v>**Description:** This policy causes the specified quantity of otherwise non-retiring capacity of the selected type(s) to be retired each year. // **Guidance for setting values:** // **Hard Coal:** The BAU scenario projects roughly 5 GW of coal retirements through 2050, most of it by 2029.  4.3 GW remain in 2050. // **Nuclear:** The BAU scenario projects roughly 3 GW of nuclear retirements by 2022, then capacity stabilizes at 9GW and remains constant to 2050.</v>
      </c>
      <c r="Q134" s="56"/>
      <c r="R134" s="11"/>
      <c r="S134" s="81"/>
      <c r="T134" s="56"/>
    </row>
    <row r="135" spans="1:20" ht="44.25" x14ac:dyDescent="0.75">
      <c r="A135" s="58" t="str">
        <f t="shared" si="29"/>
        <v>Electricity Supply</v>
      </c>
      <c r="B135" s="58" t="str">
        <f t="shared" si="29"/>
        <v>Early Retirement of Power Plants</v>
      </c>
      <c r="C135" s="58" t="str">
        <f t="shared" si="29"/>
        <v>Annual Additional Capacity Retired due to Early Retirement Policy</v>
      </c>
      <c r="D135" s="11" t="s">
        <v>379</v>
      </c>
      <c r="E135" s="56"/>
      <c r="F135" s="11" t="s">
        <v>381</v>
      </c>
      <c r="G135" s="56"/>
      <c r="H135" s="57"/>
      <c r="I135" s="56" t="s">
        <v>53</v>
      </c>
      <c r="J135" s="77" t="str">
        <f t="shared" si="30"/>
        <v>Early Retirement of Power Plants</v>
      </c>
      <c r="K135" s="77" t="str">
        <f t="shared" si="30"/>
        <v>elec early retirement</v>
      </c>
      <c r="L135" s="74"/>
      <c r="M135" s="74"/>
      <c r="N135" s="74"/>
      <c r="O135" s="56"/>
      <c r="P135" s="191" t="str">
        <f>INDEX('Policy Characteristics'!J:J,MATCH($C135,'Policy Characteristics'!$C:$C,0))</f>
        <v>**Description:** This policy causes the specified quantity of otherwise non-retiring capacity of the selected type(s) to be retired each year. // **Guidance for setting values:** // **Hard Coal:** The BAU scenario projects roughly 5 GW of coal retirements through 2050, most of it by 2029.  4.3 GW remain in 2050. // **Nuclear:** The BAU scenario projects roughly 3 GW of nuclear retirements by 2022, then capacity stabilizes at 9GW and remains constant to 2050.</v>
      </c>
      <c r="Q135" s="56"/>
      <c r="R135" s="11"/>
      <c r="S135" s="81"/>
      <c r="T135" s="56"/>
    </row>
    <row r="136" spans="1:20" ht="44.25" x14ac:dyDescent="0.75">
      <c r="A136" s="58" t="str">
        <f t="shared" si="29"/>
        <v>Electricity Supply</v>
      </c>
      <c r="B136" s="58" t="str">
        <f t="shared" si="29"/>
        <v>Early Retirement of Power Plants</v>
      </c>
      <c r="C136" s="58" t="str">
        <f t="shared" si="29"/>
        <v>Annual Additional Capacity Retired due to Early Retirement Policy</v>
      </c>
      <c r="D136" s="11" t="s">
        <v>549</v>
      </c>
      <c r="E136" s="56"/>
      <c r="F136" s="11" t="s">
        <v>983</v>
      </c>
      <c r="G136" s="56"/>
      <c r="H136" s="57"/>
      <c r="I136" s="56" t="s">
        <v>53</v>
      </c>
      <c r="J136" s="77" t="str">
        <f t="shared" si="30"/>
        <v>Early Retirement of Power Plants</v>
      </c>
      <c r="K136" s="77" t="str">
        <f t="shared" si="30"/>
        <v>elec early retirement</v>
      </c>
      <c r="L136" s="67"/>
      <c r="M136" s="67"/>
      <c r="N136" s="67"/>
      <c r="O136" s="58"/>
      <c r="P136" s="191" t="str">
        <f>INDEX('Policy Characteristics'!J:J,MATCH($C136,'Policy Characteristics'!$C:$C,0))</f>
        <v>**Description:** This policy causes the specified quantity of otherwise non-retiring capacity of the selected type(s) to be retired each year. // **Guidance for setting values:** // **Hard Coal:** The BAU scenario projects roughly 5 GW of coal retirements through 2050, most of it by 2029.  4.3 GW remain in 2050. // **Nuclear:** The BAU scenario projects roughly 3 GW of nuclear retirements by 2022, then capacity stabilizes at 9GW and remains constant to 2050.</v>
      </c>
      <c r="Q136" s="56"/>
      <c r="R136" s="11"/>
      <c r="S136" s="81"/>
      <c r="T136" s="56"/>
    </row>
    <row r="137" spans="1:20" ht="44.25" x14ac:dyDescent="0.75">
      <c r="A137" s="58" t="str">
        <f t="shared" si="29"/>
        <v>Electricity Supply</v>
      </c>
      <c r="B137" s="58" t="str">
        <f t="shared" si="29"/>
        <v>Early Retirement of Power Plants</v>
      </c>
      <c r="C137" s="58" t="str">
        <f t="shared" si="29"/>
        <v>Annual Additional Capacity Retired due to Early Retirement Policy</v>
      </c>
      <c r="D137" s="11" t="s">
        <v>560</v>
      </c>
      <c r="E137" s="56"/>
      <c r="F137" s="11" t="s">
        <v>561</v>
      </c>
      <c r="G137" s="56"/>
      <c r="H137" s="57"/>
      <c r="I137" s="56" t="s">
        <v>53</v>
      </c>
      <c r="J137" s="77" t="str">
        <f t="shared" si="30"/>
        <v>Early Retirement of Power Plants</v>
      </c>
      <c r="K137" s="77" t="str">
        <f t="shared" si="30"/>
        <v>elec early retirement</v>
      </c>
      <c r="L137" s="67"/>
      <c r="M137" s="67"/>
      <c r="N137" s="67"/>
      <c r="O137" s="58"/>
      <c r="P137" s="191" t="str">
        <f>INDEX('Policy Characteristics'!J:J,MATCH($C137,'Policy Characteristics'!$C:$C,0))</f>
        <v>**Description:** This policy causes the specified quantity of otherwise non-retiring capacity of the selected type(s) to be retired each year. // **Guidance for setting values:** // **Hard Coal:** The BAU scenario projects roughly 5 GW of coal retirements through 2050, most of it by 2029.  4.3 GW remain in 2050. // **Nuclear:** The BAU scenario projects roughly 3 GW of nuclear retirements by 2022, then capacity stabilizes at 9GW and remains constant to 2050.</v>
      </c>
      <c r="Q137" s="56"/>
      <c r="R137" s="11"/>
      <c r="S137" s="81"/>
      <c r="T137" s="56"/>
    </row>
    <row r="138" spans="1:20" ht="88.5" x14ac:dyDescent="0.75">
      <c r="A138" s="56" t="s">
        <v>8</v>
      </c>
      <c r="B138" s="56" t="s">
        <v>20</v>
      </c>
      <c r="C138" s="56" t="s">
        <v>386</v>
      </c>
      <c r="D138" s="56"/>
      <c r="E138" s="56"/>
      <c r="F138" s="56"/>
      <c r="G138" s="56"/>
      <c r="H138" s="57">
        <v>33</v>
      </c>
      <c r="I138" s="56" t="s">
        <v>52</v>
      </c>
      <c r="J138" s="99" t="s">
        <v>20</v>
      </c>
      <c r="K138" s="99" t="s">
        <v>686</v>
      </c>
      <c r="L138" s="62">
        <v>0</v>
      </c>
      <c r="M138" s="62">
        <v>0.16</v>
      </c>
      <c r="N138" s="71">
        <v>5.0000000000000001E-3</v>
      </c>
      <c r="O138" s="56" t="s">
        <v>35</v>
      </c>
      <c r="P138" s="191" t="str">
        <f>INDEX('Policy Characteristics'!J:J,MATCH($C138,'Policy Characteristics'!$C:$C,0))</f>
        <v>**Description:** This policy causes grid-scale electricity storage from chemical batteries to grow at the specified percentage, annually, above the amount predicted in the BAU Scenario. // **Guidance for setting values:** No estimate of the potential growth rate of grid-scale battery storage in Canada was identified.  In the U.S., a 10% growth rate would be required to obtain 80% of electricity from renewables in 2050, according to the National Renewable Energy Laboratory's Renewable Electricity Futures study.</v>
      </c>
      <c r="Q138" s="56" t="s">
        <v>257</v>
      </c>
      <c r="R138" s="11" t="s">
        <v>258</v>
      </c>
      <c r="S138" s="81" t="s">
        <v>188</v>
      </c>
      <c r="T138" s="56" t="s">
        <v>188</v>
      </c>
    </row>
    <row r="139" spans="1:20" ht="73.75" x14ac:dyDescent="0.75">
      <c r="A139" s="56" t="s">
        <v>8</v>
      </c>
      <c r="B139" s="56" t="s">
        <v>149</v>
      </c>
      <c r="C139" s="56" t="s">
        <v>340</v>
      </c>
      <c r="D139" s="56"/>
      <c r="E139" s="56"/>
      <c r="F139" s="56"/>
      <c r="G139" s="56"/>
      <c r="H139" s="57">
        <v>34</v>
      </c>
      <c r="I139" s="56" t="s">
        <v>52</v>
      </c>
      <c r="J139" s="99" t="s">
        <v>149</v>
      </c>
      <c r="K139" s="99" t="s">
        <v>685</v>
      </c>
      <c r="L139" s="62">
        <v>0</v>
      </c>
      <c r="M139" s="106">
        <v>1</v>
      </c>
      <c r="N139" s="62">
        <v>0.01</v>
      </c>
      <c r="O139" s="56" t="s">
        <v>150</v>
      </c>
      <c r="P139" s="191" t="str">
        <f>INDEX('Policy Characteristics'!J:J,MATCH($C139,'Policy Characteristics'!$C:$C,0))</f>
        <v>**Description:**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In the BAU case, Canada's transmission capacity is projected to grow roughly 6% from 2017 through 2050.</v>
      </c>
      <c r="Q139" s="56" t="s">
        <v>259</v>
      </c>
      <c r="R139" s="11" t="s">
        <v>260</v>
      </c>
      <c r="S139" s="81" t="s">
        <v>189</v>
      </c>
      <c r="T139" s="56" t="s">
        <v>499</v>
      </c>
    </row>
    <row r="140" spans="1:20" s="5" customFormat="1" ht="44.25" x14ac:dyDescent="0.75">
      <c r="A140" s="56" t="s">
        <v>8</v>
      </c>
      <c r="B140" s="103" t="s">
        <v>1133</v>
      </c>
      <c r="C140" s="56" t="s">
        <v>146</v>
      </c>
      <c r="D140" s="56"/>
      <c r="E140" s="56"/>
      <c r="F140" s="56"/>
      <c r="G140" s="56"/>
      <c r="H140" s="57">
        <v>194</v>
      </c>
      <c r="I140" s="56" t="s">
        <v>52</v>
      </c>
      <c r="J140" s="108" t="s">
        <v>1133</v>
      </c>
      <c r="K140" s="91"/>
      <c r="L140" s="88">
        <v>0</v>
      </c>
      <c r="M140" s="88">
        <v>1</v>
      </c>
      <c r="N140" s="88">
        <v>1</v>
      </c>
      <c r="O140" s="56" t="s">
        <v>34</v>
      </c>
      <c r="P140" s="191" t="str">
        <f>INDEX('Policy Characteristics'!J:J,MATCH($C140,'Policy Characteristics'!$C:$C,0))</f>
        <v>**Description:** This policy forces the development of renewable energy and the conversion of coal units to natural gas according to the plans known as of May 2019. It is intended to be used as part of a scenario involving accelerated coal retirements during the 2022-2029 period. It should be noted that this policy lever does not decommission coal power, and this needs to be done separately. (Details of projects included available in the elec/PMCCS variable.)</v>
      </c>
      <c r="Q140" s="58"/>
      <c r="R140" s="11"/>
      <c r="S140" s="86"/>
      <c r="T140" s="58"/>
    </row>
    <row r="141" spans="1:20" s="5" customFormat="1" ht="44.25" x14ac:dyDescent="0.75">
      <c r="A141" s="56" t="s">
        <v>8</v>
      </c>
      <c r="B141" s="56" t="s">
        <v>453</v>
      </c>
      <c r="C141" s="56" t="s">
        <v>454</v>
      </c>
      <c r="D141" s="56"/>
      <c r="E141" s="56"/>
      <c r="F141" s="56"/>
      <c r="G141" s="56"/>
      <c r="H141" s="57" t="s">
        <v>233</v>
      </c>
      <c r="I141" s="56" t="s">
        <v>53</v>
      </c>
      <c r="J141" s="99" t="s">
        <v>453</v>
      </c>
      <c r="K141" s="99" t="s">
        <v>684</v>
      </c>
      <c r="L141" s="68"/>
      <c r="M141" s="68"/>
      <c r="N141" s="68"/>
      <c r="O141" s="56"/>
      <c r="P141" s="191">
        <f>INDEX('Policy Characteristics'!J:J,MATCH($C141,'Policy Characteristics'!$C:$C,0))</f>
        <v>0</v>
      </c>
      <c r="Q141" s="58"/>
      <c r="R141" s="11"/>
      <c r="S141" s="86"/>
      <c r="T141" s="58"/>
    </row>
    <row r="142" spans="1:20" s="5" customFormat="1" ht="88.5" x14ac:dyDescent="0.75">
      <c r="A142" s="56" t="s">
        <v>8</v>
      </c>
      <c r="B142" s="56" t="s">
        <v>639</v>
      </c>
      <c r="C142" s="56" t="s">
        <v>638</v>
      </c>
      <c r="D142" s="11"/>
      <c r="E142" s="58"/>
      <c r="F142" s="11"/>
      <c r="G142" s="58"/>
      <c r="H142" s="57">
        <v>35</v>
      </c>
      <c r="I142" s="56" t="s">
        <v>52</v>
      </c>
      <c r="J142" s="100" t="s">
        <v>640</v>
      </c>
      <c r="K142" s="91"/>
      <c r="L142" s="62">
        <v>0</v>
      </c>
      <c r="M142" s="68">
        <v>20</v>
      </c>
      <c r="N142" s="68">
        <v>1</v>
      </c>
      <c r="O142" s="11" t="s">
        <v>147</v>
      </c>
      <c r="P142" s="191" t="str">
        <f>INDEX('Policy Characteristics'!J:J,MATCH($C142,'Policy Characteristics'!$C:$C,0))</f>
        <v>**Description:** This policy extends the lifetime of all nuclear plants by the specified number of years.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v>
      </c>
      <c r="Q142" s="56" t="s">
        <v>261</v>
      </c>
      <c r="R142" s="11" t="s">
        <v>641</v>
      </c>
      <c r="S142" s="87" t="s">
        <v>190</v>
      </c>
      <c r="T142" s="11" t="s">
        <v>190</v>
      </c>
    </row>
    <row r="143" spans="1:20" s="3" customFormat="1" ht="29.5" x14ac:dyDescent="0.75">
      <c r="A143" s="11" t="s">
        <v>8</v>
      </c>
      <c r="B143" s="11" t="s">
        <v>308</v>
      </c>
      <c r="C143" s="11" t="s">
        <v>309</v>
      </c>
      <c r="D143" s="11" t="s">
        <v>551</v>
      </c>
      <c r="E143" s="11" t="s">
        <v>310</v>
      </c>
      <c r="F143" s="56"/>
      <c r="G143" s="11"/>
      <c r="H143" s="59"/>
      <c r="I143" s="11" t="s">
        <v>53</v>
      </c>
      <c r="J143" s="100" t="s">
        <v>308</v>
      </c>
      <c r="K143" s="99" t="s">
        <v>683</v>
      </c>
      <c r="L143" s="66"/>
      <c r="M143" s="66"/>
      <c r="N143" s="66"/>
      <c r="O143" s="11"/>
      <c r="P143" s="191" t="str">
        <f>INDEX('Policy Characteristics'!J:J,MATCH($C143,'Policy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3" s="11"/>
      <c r="R143" s="11"/>
      <c r="S143" s="87"/>
      <c r="T143" s="11"/>
    </row>
    <row r="144" spans="1:20" s="3" customFormat="1" ht="29.5" x14ac:dyDescent="0.75">
      <c r="A144" s="60" t="str">
        <f t="shared" ref="A144:C173" si="31">A$143</f>
        <v>Electricity Supply</v>
      </c>
      <c r="B144" s="60" t="str">
        <f t="shared" si="31"/>
        <v>Reduce Plant Downtime</v>
      </c>
      <c r="C144" s="60" t="str">
        <f t="shared" si="31"/>
        <v>Percentage Reduction in Plant Downtime</v>
      </c>
      <c r="D144" s="11" t="s">
        <v>551</v>
      </c>
      <c r="E144" s="11" t="s">
        <v>311</v>
      </c>
      <c r="F144" s="56"/>
      <c r="G144" s="11"/>
      <c r="H144" s="59"/>
      <c r="I144" s="11" t="s">
        <v>53</v>
      </c>
      <c r="J144" s="92" t="str">
        <f>J$143</f>
        <v>Reduce Plant Downtime</v>
      </c>
      <c r="K144" s="92" t="str">
        <f>K$143</f>
        <v>elec reduce plant downtime</v>
      </c>
      <c r="L144" s="66"/>
      <c r="M144" s="66"/>
      <c r="N144" s="66"/>
      <c r="O144" s="11"/>
      <c r="P144" s="191" t="str">
        <f>INDEX('Policy Characteristics'!J:J,MATCH($C144,'Policy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4" s="11"/>
      <c r="R144" s="11"/>
      <c r="S144" s="87"/>
      <c r="T144" s="11"/>
    </row>
    <row r="145" spans="1:20" s="3" customFormat="1" ht="29.5" x14ac:dyDescent="0.75">
      <c r="A145" s="60" t="str">
        <f t="shared" si="31"/>
        <v>Electricity Supply</v>
      </c>
      <c r="B145" s="60" t="str">
        <f t="shared" si="31"/>
        <v>Reduce Plant Downtime</v>
      </c>
      <c r="C145" s="60" t="str">
        <f t="shared" si="31"/>
        <v>Percentage Reduction in Plant Downtime</v>
      </c>
      <c r="D145" s="11" t="s">
        <v>551</v>
      </c>
      <c r="E145" s="11" t="s">
        <v>312</v>
      </c>
      <c r="F145" s="56"/>
      <c r="G145" s="11"/>
      <c r="H145" s="59"/>
      <c r="I145" s="11" t="s">
        <v>53</v>
      </c>
      <c r="J145" s="92" t="str">
        <f t="shared" ref="J145:K178" si="32">J$143</f>
        <v>Reduce Plant Downtime</v>
      </c>
      <c r="K145" s="92" t="str">
        <f t="shared" si="32"/>
        <v>elec reduce plant downtime</v>
      </c>
      <c r="L145" s="73"/>
      <c r="M145" s="73"/>
      <c r="N145" s="73"/>
      <c r="O145" s="11"/>
      <c r="P145" s="191" t="str">
        <f>INDEX('Policy Characteristics'!J:J,MATCH($C145,'Policy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5" s="11"/>
      <c r="R145" s="11"/>
      <c r="S145" s="87"/>
      <c r="T145" s="11"/>
    </row>
    <row r="146" spans="1:20" s="3" customFormat="1" ht="44.25" x14ac:dyDescent="0.75">
      <c r="A146" s="60" t="str">
        <f t="shared" si="31"/>
        <v>Electricity Supply</v>
      </c>
      <c r="B146" s="60" t="str">
        <f t="shared" si="31"/>
        <v>Reduce Plant Downtime</v>
      </c>
      <c r="C146" s="60" t="str">
        <f t="shared" si="31"/>
        <v>Percentage Reduction in Plant Downtime</v>
      </c>
      <c r="D146" s="11" t="s">
        <v>376</v>
      </c>
      <c r="E146" s="11" t="s">
        <v>310</v>
      </c>
      <c r="F146" s="11" t="s">
        <v>373</v>
      </c>
      <c r="G146" s="11" t="s">
        <v>377</v>
      </c>
      <c r="H146" s="59">
        <v>141</v>
      </c>
      <c r="I146" s="11" t="s">
        <v>52</v>
      </c>
      <c r="J146" s="92" t="str">
        <f t="shared" si="32"/>
        <v>Reduce Plant Downtime</v>
      </c>
      <c r="K146" s="92" t="str">
        <f t="shared" si="32"/>
        <v>elec reduce plant downtime</v>
      </c>
      <c r="L146" s="66">
        <v>0</v>
      </c>
      <c r="M146" s="66">
        <v>0.6</v>
      </c>
      <c r="N146" s="66">
        <v>0.01</v>
      </c>
      <c r="O146" s="11" t="s">
        <v>313</v>
      </c>
      <c r="P146" s="191" t="str">
        <f>INDEX('Policy Characteristics'!J:J,MATCH($C146,'Policy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6" s="11" t="s">
        <v>612</v>
      </c>
      <c r="R146" s="11" t="s">
        <v>314</v>
      </c>
      <c r="S146" s="87" t="s">
        <v>382</v>
      </c>
      <c r="T146" s="11"/>
    </row>
    <row r="147" spans="1:20" s="3" customFormat="1" ht="29.5" x14ac:dyDescent="0.75">
      <c r="A147" s="60" t="str">
        <f t="shared" si="31"/>
        <v>Electricity Supply</v>
      </c>
      <c r="B147" s="60" t="str">
        <f t="shared" si="31"/>
        <v>Reduce Plant Downtime</v>
      </c>
      <c r="C147" s="60" t="str">
        <f t="shared" si="31"/>
        <v>Percentage Reduction in Plant Downtime</v>
      </c>
      <c r="D147" s="11" t="s">
        <v>376</v>
      </c>
      <c r="E147" s="11" t="s">
        <v>311</v>
      </c>
      <c r="F147" s="11"/>
      <c r="G147" s="11"/>
      <c r="H147" s="59"/>
      <c r="I147" s="11" t="s">
        <v>53</v>
      </c>
      <c r="J147" s="92" t="str">
        <f t="shared" si="32"/>
        <v>Reduce Plant Downtime</v>
      </c>
      <c r="K147" s="92" t="str">
        <f t="shared" si="32"/>
        <v>elec reduce plant downtime</v>
      </c>
      <c r="L147" s="66"/>
      <c r="M147" s="66"/>
      <c r="N147" s="66"/>
      <c r="O147" s="11"/>
      <c r="P147" s="191" t="str">
        <f>INDEX('Policy Characteristics'!J:J,MATCH($C147,'Policy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7" s="11"/>
      <c r="R147" s="11"/>
      <c r="S147" s="87"/>
      <c r="T147" s="11"/>
    </row>
    <row r="148" spans="1:20" s="3" customFormat="1" ht="29.5" x14ac:dyDescent="0.75">
      <c r="A148" s="60" t="str">
        <f t="shared" si="31"/>
        <v>Electricity Supply</v>
      </c>
      <c r="B148" s="60" t="str">
        <f t="shared" si="31"/>
        <v>Reduce Plant Downtime</v>
      </c>
      <c r="C148" s="60" t="str">
        <f t="shared" si="31"/>
        <v>Percentage Reduction in Plant Downtime</v>
      </c>
      <c r="D148" s="11" t="s">
        <v>376</v>
      </c>
      <c r="E148" s="11" t="s">
        <v>312</v>
      </c>
      <c r="F148" s="11"/>
      <c r="G148" s="11"/>
      <c r="H148" s="59"/>
      <c r="I148" s="11" t="s">
        <v>53</v>
      </c>
      <c r="J148" s="92" t="str">
        <f t="shared" si="32"/>
        <v>Reduce Plant Downtime</v>
      </c>
      <c r="K148" s="92" t="str">
        <f t="shared" si="32"/>
        <v>elec reduce plant downtime</v>
      </c>
      <c r="L148" s="73"/>
      <c r="M148" s="73"/>
      <c r="N148" s="73"/>
      <c r="O148" s="11"/>
      <c r="P148" s="191" t="str">
        <f>INDEX('Policy Characteristics'!J:J,MATCH($C148,'Policy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8" s="11"/>
      <c r="R148" s="11"/>
      <c r="S148" s="87"/>
      <c r="T148" s="11"/>
    </row>
    <row r="149" spans="1:20" s="3" customFormat="1" ht="29.5" x14ac:dyDescent="0.75">
      <c r="A149" s="60" t="str">
        <f t="shared" si="31"/>
        <v>Electricity Supply</v>
      </c>
      <c r="B149" s="60" t="str">
        <f t="shared" si="31"/>
        <v>Reduce Plant Downtime</v>
      </c>
      <c r="C149" s="60" t="str">
        <f t="shared" si="31"/>
        <v>Percentage Reduction in Plant Downtime</v>
      </c>
      <c r="D149" s="11" t="s">
        <v>88</v>
      </c>
      <c r="E149" s="11" t="s">
        <v>310</v>
      </c>
      <c r="F149" s="11"/>
      <c r="G149" s="11"/>
      <c r="H149" s="59"/>
      <c r="I149" s="11" t="s">
        <v>53</v>
      </c>
      <c r="J149" s="92" t="str">
        <f t="shared" si="32"/>
        <v>Reduce Plant Downtime</v>
      </c>
      <c r="K149" s="92" t="str">
        <f t="shared" si="32"/>
        <v>elec reduce plant downtime</v>
      </c>
      <c r="L149" s="73"/>
      <c r="M149" s="73"/>
      <c r="N149" s="73"/>
      <c r="O149" s="11"/>
      <c r="P149" s="191" t="str">
        <f>INDEX('Policy Characteristics'!J:J,MATCH($C149,'Policy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9" s="11"/>
      <c r="R149" s="11"/>
      <c r="S149" s="87"/>
      <c r="T149" s="11"/>
    </row>
    <row r="150" spans="1:20" s="3" customFormat="1" ht="29.5" x14ac:dyDescent="0.75">
      <c r="A150" s="60" t="str">
        <f t="shared" si="31"/>
        <v>Electricity Supply</v>
      </c>
      <c r="B150" s="60" t="str">
        <f t="shared" si="31"/>
        <v>Reduce Plant Downtime</v>
      </c>
      <c r="C150" s="60" t="str">
        <f t="shared" si="31"/>
        <v>Percentage Reduction in Plant Downtime</v>
      </c>
      <c r="D150" s="11" t="s">
        <v>88</v>
      </c>
      <c r="E150" s="11" t="s">
        <v>311</v>
      </c>
      <c r="F150" s="11"/>
      <c r="G150" s="11"/>
      <c r="H150" s="59"/>
      <c r="I150" s="11" t="s">
        <v>53</v>
      </c>
      <c r="J150" s="92" t="str">
        <f t="shared" si="32"/>
        <v>Reduce Plant Downtime</v>
      </c>
      <c r="K150" s="92" t="str">
        <f t="shared" si="32"/>
        <v>elec reduce plant downtime</v>
      </c>
      <c r="L150" s="73"/>
      <c r="M150" s="73"/>
      <c r="N150" s="73"/>
      <c r="O150" s="11"/>
      <c r="P150" s="191" t="str">
        <f>INDEX('Policy Characteristics'!J:J,MATCH($C150,'Policy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0" s="11"/>
      <c r="R150" s="11"/>
      <c r="S150" s="87"/>
      <c r="T150" s="11"/>
    </row>
    <row r="151" spans="1:20" s="3" customFormat="1" ht="29.5" x14ac:dyDescent="0.75">
      <c r="A151" s="60" t="str">
        <f t="shared" si="31"/>
        <v>Electricity Supply</v>
      </c>
      <c r="B151" s="60" t="str">
        <f t="shared" si="31"/>
        <v>Reduce Plant Downtime</v>
      </c>
      <c r="C151" s="60" t="str">
        <f t="shared" si="31"/>
        <v>Percentage Reduction in Plant Downtime</v>
      </c>
      <c r="D151" s="11" t="s">
        <v>88</v>
      </c>
      <c r="E151" s="11" t="s">
        <v>312</v>
      </c>
      <c r="F151" s="11"/>
      <c r="G151" s="11"/>
      <c r="H151" s="59"/>
      <c r="I151" s="11" t="s">
        <v>53</v>
      </c>
      <c r="J151" s="92" t="str">
        <f t="shared" si="32"/>
        <v>Reduce Plant Downtime</v>
      </c>
      <c r="K151" s="92" t="str">
        <f t="shared" si="32"/>
        <v>elec reduce plant downtime</v>
      </c>
      <c r="L151" s="73"/>
      <c r="M151" s="73"/>
      <c r="N151" s="73"/>
      <c r="O151" s="11"/>
      <c r="P151" s="191" t="str">
        <f>INDEX('Policy Characteristics'!J:J,MATCH($C151,'Policy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1" s="11"/>
      <c r="R151" s="11"/>
      <c r="S151" s="87"/>
      <c r="T151" s="11"/>
    </row>
    <row r="152" spans="1:20" s="3" customFormat="1" ht="29.5" x14ac:dyDescent="0.75">
      <c r="A152" s="60" t="str">
        <f t="shared" si="31"/>
        <v>Electricity Supply</v>
      </c>
      <c r="B152" s="60" t="str">
        <f t="shared" si="31"/>
        <v>Reduce Plant Downtime</v>
      </c>
      <c r="C152" s="60" t="str">
        <f t="shared" si="31"/>
        <v>Percentage Reduction in Plant Downtime</v>
      </c>
      <c r="D152" s="11" t="s">
        <v>89</v>
      </c>
      <c r="E152" s="11" t="s">
        <v>310</v>
      </c>
      <c r="F152" s="11"/>
      <c r="G152" s="11"/>
      <c r="H152" s="59"/>
      <c r="I152" s="11" t="s">
        <v>53</v>
      </c>
      <c r="J152" s="92" t="str">
        <f t="shared" si="32"/>
        <v>Reduce Plant Downtime</v>
      </c>
      <c r="K152" s="92" t="str">
        <f t="shared" si="32"/>
        <v>elec reduce plant downtime</v>
      </c>
      <c r="L152" s="73"/>
      <c r="M152" s="73"/>
      <c r="N152" s="73"/>
      <c r="O152" s="11"/>
      <c r="P152" s="191" t="str">
        <f>INDEX('Policy Characteristics'!J:J,MATCH($C152,'Policy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2" s="11"/>
      <c r="R152" s="11"/>
      <c r="S152" s="87"/>
      <c r="T152" s="11"/>
    </row>
    <row r="153" spans="1:20" s="3" customFormat="1" ht="29.5" x14ac:dyDescent="0.75">
      <c r="A153" s="60" t="str">
        <f t="shared" si="31"/>
        <v>Electricity Supply</v>
      </c>
      <c r="B153" s="60" t="str">
        <f t="shared" si="31"/>
        <v>Reduce Plant Downtime</v>
      </c>
      <c r="C153" s="60" t="str">
        <f t="shared" si="31"/>
        <v>Percentage Reduction in Plant Downtime</v>
      </c>
      <c r="D153" s="11" t="s">
        <v>89</v>
      </c>
      <c r="E153" s="11" t="s">
        <v>311</v>
      </c>
      <c r="F153" s="11"/>
      <c r="G153" s="11"/>
      <c r="H153" s="59"/>
      <c r="I153" s="11" t="s">
        <v>53</v>
      </c>
      <c r="J153" s="92" t="str">
        <f t="shared" si="32"/>
        <v>Reduce Plant Downtime</v>
      </c>
      <c r="K153" s="92" t="str">
        <f t="shared" si="32"/>
        <v>elec reduce plant downtime</v>
      </c>
      <c r="L153" s="73"/>
      <c r="M153" s="73"/>
      <c r="N153" s="73"/>
      <c r="O153" s="11"/>
      <c r="P153" s="191" t="str">
        <f>INDEX('Policy Characteristics'!J:J,MATCH($C153,'Policy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3" s="11"/>
      <c r="R153" s="11"/>
      <c r="S153" s="87"/>
      <c r="T153" s="11"/>
    </row>
    <row r="154" spans="1:20" s="3" customFormat="1" ht="29.5" x14ac:dyDescent="0.75">
      <c r="A154" s="60" t="str">
        <f t="shared" si="31"/>
        <v>Electricity Supply</v>
      </c>
      <c r="B154" s="60" t="str">
        <f t="shared" si="31"/>
        <v>Reduce Plant Downtime</v>
      </c>
      <c r="C154" s="60" t="str">
        <f t="shared" si="31"/>
        <v>Percentage Reduction in Plant Downtime</v>
      </c>
      <c r="D154" s="11" t="s">
        <v>89</v>
      </c>
      <c r="E154" s="11" t="s">
        <v>312</v>
      </c>
      <c r="F154" s="11"/>
      <c r="G154" s="11"/>
      <c r="H154" s="59"/>
      <c r="I154" s="11" t="s">
        <v>53</v>
      </c>
      <c r="J154" s="92" t="str">
        <f t="shared" si="32"/>
        <v>Reduce Plant Downtime</v>
      </c>
      <c r="K154" s="92" t="str">
        <f t="shared" si="32"/>
        <v>elec reduce plant downtime</v>
      </c>
      <c r="L154" s="73"/>
      <c r="M154" s="73"/>
      <c r="N154" s="73"/>
      <c r="O154" s="11"/>
      <c r="P154" s="191" t="str">
        <f>INDEX('Policy Characteristics'!J:J,MATCH($C154,'Policy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4" s="11"/>
      <c r="R154" s="11"/>
      <c r="S154" s="87"/>
      <c r="T154" s="11"/>
    </row>
    <row r="155" spans="1:20" s="3" customFormat="1" ht="29.5" x14ac:dyDescent="0.75">
      <c r="A155" s="60" t="str">
        <f t="shared" si="31"/>
        <v>Electricity Supply</v>
      </c>
      <c r="B155" s="60" t="str">
        <f t="shared" si="31"/>
        <v>Reduce Plant Downtime</v>
      </c>
      <c r="C155" s="60" t="str">
        <f t="shared" si="31"/>
        <v>Percentage Reduction in Plant Downtime</v>
      </c>
      <c r="D155" s="11" t="s">
        <v>552</v>
      </c>
      <c r="E155" s="11" t="s">
        <v>310</v>
      </c>
      <c r="F155" s="11"/>
      <c r="G155" s="11"/>
      <c r="H155" s="59"/>
      <c r="I155" s="11" t="s">
        <v>53</v>
      </c>
      <c r="J155" s="92" t="str">
        <f t="shared" si="32"/>
        <v>Reduce Plant Downtime</v>
      </c>
      <c r="K155" s="92" t="str">
        <f t="shared" si="32"/>
        <v>elec reduce plant downtime</v>
      </c>
      <c r="L155" s="73"/>
      <c r="M155" s="73"/>
      <c r="N155" s="73"/>
      <c r="O155" s="11"/>
      <c r="P155" s="191" t="str">
        <f>INDEX('Policy Characteristics'!J:J,MATCH($C155,'Policy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5" s="11"/>
      <c r="R155" s="11"/>
      <c r="S155" s="87"/>
      <c r="T155" s="11"/>
    </row>
    <row r="156" spans="1:20" s="3" customFormat="1" ht="29.5" x14ac:dyDescent="0.75">
      <c r="A156" s="60" t="str">
        <f t="shared" si="31"/>
        <v>Electricity Supply</v>
      </c>
      <c r="B156" s="60" t="str">
        <f t="shared" si="31"/>
        <v>Reduce Plant Downtime</v>
      </c>
      <c r="C156" s="60" t="str">
        <f t="shared" si="31"/>
        <v>Percentage Reduction in Plant Downtime</v>
      </c>
      <c r="D156" s="11" t="s">
        <v>552</v>
      </c>
      <c r="E156" s="11" t="s">
        <v>311</v>
      </c>
      <c r="F156" s="11"/>
      <c r="G156" s="11"/>
      <c r="H156" s="59"/>
      <c r="I156" s="11" t="s">
        <v>53</v>
      </c>
      <c r="J156" s="92" t="str">
        <f t="shared" si="32"/>
        <v>Reduce Plant Downtime</v>
      </c>
      <c r="K156" s="92" t="str">
        <f t="shared" si="32"/>
        <v>elec reduce plant downtime</v>
      </c>
      <c r="L156" s="73"/>
      <c r="M156" s="73"/>
      <c r="N156" s="73"/>
      <c r="O156" s="11"/>
      <c r="P156" s="191" t="str">
        <f>INDEX('Policy Characteristics'!J:J,MATCH($C156,'Policy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6" s="11"/>
      <c r="R156" s="11"/>
      <c r="S156" s="87"/>
      <c r="T156" s="11"/>
    </row>
    <row r="157" spans="1:20" s="3" customFormat="1" ht="73.75" x14ac:dyDescent="0.75">
      <c r="A157" s="60" t="str">
        <f t="shared" si="31"/>
        <v>Electricity Supply</v>
      </c>
      <c r="B157" s="60" t="str">
        <f t="shared" si="31"/>
        <v>Reduce Plant Downtime</v>
      </c>
      <c r="C157" s="60" t="str">
        <f t="shared" si="31"/>
        <v>Percentage Reduction in Plant Downtime</v>
      </c>
      <c r="D157" s="11" t="s">
        <v>552</v>
      </c>
      <c r="E157" s="11" t="s">
        <v>312</v>
      </c>
      <c r="F157" s="11" t="s">
        <v>383</v>
      </c>
      <c r="G157" s="11" t="s">
        <v>558</v>
      </c>
      <c r="H157" s="59">
        <v>143</v>
      </c>
      <c r="I157" s="11" t="s">
        <v>52</v>
      </c>
      <c r="J157" s="92" t="str">
        <f t="shared" si="32"/>
        <v>Reduce Plant Downtime</v>
      </c>
      <c r="K157" s="92" t="str">
        <f t="shared" si="32"/>
        <v>elec reduce plant downtime</v>
      </c>
      <c r="L157" s="66">
        <v>0</v>
      </c>
      <c r="M157" s="66">
        <v>0.25</v>
      </c>
      <c r="N157" s="66">
        <v>0.01</v>
      </c>
      <c r="O157" s="11" t="s">
        <v>313</v>
      </c>
      <c r="P157" s="191" t="str">
        <f>INDEX('Policy Characteristics'!J:J,MATCH($C157,'Policy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7" s="11" t="s">
        <v>612</v>
      </c>
      <c r="R157" s="11" t="s">
        <v>314</v>
      </c>
      <c r="S157" s="87" t="s">
        <v>385</v>
      </c>
      <c r="T157" s="11"/>
    </row>
    <row r="158" spans="1:20" s="3" customFormat="1" ht="29.5" x14ac:dyDescent="0.75">
      <c r="A158" s="60" t="str">
        <f t="shared" si="31"/>
        <v>Electricity Supply</v>
      </c>
      <c r="B158" s="60" t="str">
        <f t="shared" si="31"/>
        <v>Reduce Plant Downtime</v>
      </c>
      <c r="C158" s="60" t="str">
        <f t="shared" si="31"/>
        <v>Percentage Reduction in Plant Downtime</v>
      </c>
      <c r="D158" s="11" t="s">
        <v>90</v>
      </c>
      <c r="E158" s="11" t="s">
        <v>310</v>
      </c>
      <c r="F158" s="11"/>
      <c r="G158" s="11"/>
      <c r="H158" s="59"/>
      <c r="I158" s="11" t="s">
        <v>53</v>
      </c>
      <c r="J158" s="92" t="str">
        <f t="shared" si="32"/>
        <v>Reduce Plant Downtime</v>
      </c>
      <c r="K158" s="92" t="str">
        <f t="shared" si="32"/>
        <v>elec reduce plant downtime</v>
      </c>
      <c r="L158" s="73"/>
      <c r="M158" s="73"/>
      <c r="N158" s="73"/>
      <c r="O158" s="11"/>
      <c r="P158" s="191" t="str">
        <f>INDEX('Policy Characteristics'!J:J,MATCH($C158,'Policy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8" s="11"/>
      <c r="R158" s="11"/>
      <c r="S158" s="87"/>
      <c r="T158" s="11"/>
    </row>
    <row r="159" spans="1:20" s="3" customFormat="1" ht="29.5" x14ac:dyDescent="0.75">
      <c r="A159" s="60" t="str">
        <f t="shared" si="31"/>
        <v>Electricity Supply</v>
      </c>
      <c r="B159" s="60" t="str">
        <f t="shared" si="31"/>
        <v>Reduce Plant Downtime</v>
      </c>
      <c r="C159" s="60" t="str">
        <f t="shared" si="31"/>
        <v>Percentage Reduction in Plant Downtime</v>
      </c>
      <c r="D159" s="11" t="s">
        <v>90</v>
      </c>
      <c r="E159" s="11" t="s">
        <v>311</v>
      </c>
      <c r="F159" s="11"/>
      <c r="G159" s="11"/>
      <c r="H159" s="59"/>
      <c r="I159" s="11" t="s">
        <v>53</v>
      </c>
      <c r="J159" s="92" t="str">
        <f t="shared" si="32"/>
        <v>Reduce Plant Downtime</v>
      </c>
      <c r="K159" s="92" t="str">
        <f t="shared" si="32"/>
        <v>elec reduce plant downtime</v>
      </c>
      <c r="L159" s="73"/>
      <c r="M159" s="73"/>
      <c r="N159" s="73"/>
      <c r="O159" s="11"/>
      <c r="P159" s="191" t="str">
        <f>INDEX('Policy Characteristics'!J:J,MATCH($C159,'Policy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9" s="11"/>
      <c r="R159" s="11"/>
      <c r="S159" s="87"/>
      <c r="T159" s="11"/>
    </row>
    <row r="160" spans="1:20" s="3" customFormat="1" ht="59" x14ac:dyDescent="0.75">
      <c r="A160" s="60" t="str">
        <f t="shared" si="31"/>
        <v>Electricity Supply</v>
      </c>
      <c r="B160" s="60" t="str">
        <f t="shared" si="31"/>
        <v>Reduce Plant Downtime</v>
      </c>
      <c r="C160" s="60" t="str">
        <f t="shared" si="31"/>
        <v>Percentage Reduction in Plant Downtime</v>
      </c>
      <c r="D160" s="11" t="s">
        <v>90</v>
      </c>
      <c r="E160" s="11" t="s">
        <v>312</v>
      </c>
      <c r="F160" s="11" t="s">
        <v>383</v>
      </c>
      <c r="G160" s="11" t="s">
        <v>104</v>
      </c>
      <c r="H160" s="59">
        <v>144</v>
      </c>
      <c r="I160" s="11" t="s">
        <v>52</v>
      </c>
      <c r="J160" s="92" t="str">
        <f t="shared" si="32"/>
        <v>Reduce Plant Downtime</v>
      </c>
      <c r="K160" s="92" t="str">
        <f t="shared" si="32"/>
        <v>elec reduce plant downtime</v>
      </c>
      <c r="L160" s="66">
        <v>0</v>
      </c>
      <c r="M160" s="66">
        <v>0.3</v>
      </c>
      <c r="N160" s="66">
        <v>0.01</v>
      </c>
      <c r="O160" s="11" t="s">
        <v>313</v>
      </c>
      <c r="P160" s="191" t="str">
        <f>INDEX('Policy Characteristics'!J:J,MATCH($C160,'Policy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0" s="11" t="s">
        <v>612</v>
      </c>
      <c r="R160" s="11" t="s">
        <v>314</v>
      </c>
      <c r="S160" s="87" t="s">
        <v>384</v>
      </c>
      <c r="T160" s="11"/>
    </row>
    <row r="161" spans="1:20" s="3" customFormat="1" ht="29.5" x14ac:dyDescent="0.75">
      <c r="A161" s="60" t="str">
        <f t="shared" si="31"/>
        <v>Electricity Supply</v>
      </c>
      <c r="B161" s="60" t="str">
        <f t="shared" si="31"/>
        <v>Reduce Plant Downtime</v>
      </c>
      <c r="C161" s="60" t="str">
        <f t="shared" si="31"/>
        <v>Percentage Reduction in Plant Downtime</v>
      </c>
      <c r="D161" s="11" t="s">
        <v>91</v>
      </c>
      <c r="E161" s="11" t="s">
        <v>310</v>
      </c>
      <c r="F161" s="11"/>
      <c r="G161" s="11"/>
      <c r="H161" s="59"/>
      <c r="I161" s="11" t="s">
        <v>53</v>
      </c>
      <c r="J161" s="92" t="str">
        <f t="shared" si="32"/>
        <v>Reduce Plant Downtime</v>
      </c>
      <c r="K161" s="92" t="str">
        <f t="shared" si="32"/>
        <v>elec reduce plant downtime</v>
      </c>
      <c r="L161" s="73"/>
      <c r="M161" s="73"/>
      <c r="N161" s="73"/>
      <c r="O161" s="11"/>
      <c r="P161" s="191" t="str">
        <f>INDEX('Policy Characteristics'!J:J,MATCH($C161,'Policy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1" s="11"/>
      <c r="R161" s="11"/>
      <c r="S161" s="87"/>
      <c r="T161" s="11"/>
    </row>
    <row r="162" spans="1:20" s="3" customFormat="1" ht="29.5" x14ac:dyDescent="0.75">
      <c r="A162" s="60" t="str">
        <f t="shared" si="31"/>
        <v>Electricity Supply</v>
      </c>
      <c r="B162" s="60" t="str">
        <f t="shared" si="31"/>
        <v>Reduce Plant Downtime</v>
      </c>
      <c r="C162" s="60" t="str">
        <f t="shared" si="31"/>
        <v>Percentage Reduction in Plant Downtime</v>
      </c>
      <c r="D162" s="11" t="s">
        <v>91</v>
      </c>
      <c r="E162" s="11" t="s">
        <v>311</v>
      </c>
      <c r="F162" s="11"/>
      <c r="G162" s="11"/>
      <c r="H162" s="59"/>
      <c r="I162" s="11" t="s">
        <v>53</v>
      </c>
      <c r="J162" s="92" t="str">
        <f t="shared" si="32"/>
        <v>Reduce Plant Downtime</v>
      </c>
      <c r="K162" s="92" t="str">
        <f t="shared" si="32"/>
        <v>elec reduce plant downtime</v>
      </c>
      <c r="L162" s="73"/>
      <c r="M162" s="73"/>
      <c r="N162" s="73"/>
      <c r="O162" s="11"/>
      <c r="P162" s="191" t="str">
        <f>INDEX('Policy Characteristics'!J:J,MATCH($C162,'Policy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2" s="11"/>
      <c r="R162" s="11"/>
      <c r="S162" s="87"/>
      <c r="T162" s="11"/>
    </row>
    <row r="163" spans="1:20" s="3" customFormat="1" ht="29.5" x14ac:dyDescent="0.75">
      <c r="A163" s="60" t="str">
        <f t="shared" si="31"/>
        <v>Electricity Supply</v>
      </c>
      <c r="B163" s="60" t="str">
        <f t="shared" si="31"/>
        <v>Reduce Plant Downtime</v>
      </c>
      <c r="C163" s="60" t="str">
        <f t="shared" si="31"/>
        <v>Percentage Reduction in Plant Downtime</v>
      </c>
      <c r="D163" s="11" t="s">
        <v>91</v>
      </c>
      <c r="E163" s="11" t="s">
        <v>312</v>
      </c>
      <c r="F163" s="11"/>
      <c r="G163" s="11"/>
      <c r="H163" s="59"/>
      <c r="I163" s="11" t="s">
        <v>53</v>
      </c>
      <c r="J163" s="92" t="str">
        <f t="shared" si="32"/>
        <v>Reduce Plant Downtime</v>
      </c>
      <c r="K163" s="92" t="str">
        <f t="shared" si="32"/>
        <v>elec reduce plant downtime</v>
      </c>
      <c r="L163" s="73"/>
      <c r="M163" s="73"/>
      <c r="N163" s="73"/>
      <c r="O163" s="11"/>
      <c r="P163" s="191" t="str">
        <f>INDEX('Policy Characteristics'!J:J,MATCH($C163,'Policy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3" s="11"/>
      <c r="R163" s="11"/>
      <c r="S163" s="87"/>
      <c r="T163" s="11"/>
    </row>
    <row r="164" spans="1:20" s="3" customFormat="1" ht="29.5" x14ac:dyDescent="0.75">
      <c r="A164" s="60" t="str">
        <f t="shared" si="31"/>
        <v>Electricity Supply</v>
      </c>
      <c r="B164" s="60" t="str">
        <f t="shared" si="31"/>
        <v>Reduce Plant Downtime</v>
      </c>
      <c r="C164" s="60" t="str">
        <f t="shared" si="31"/>
        <v>Percentage Reduction in Plant Downtime</v>
      </c>
      <c r="D164" s="11" t="s">
        <v>92</v>
      </c>
      <c r="E164" s="11" t="s">
        <v>310</v>
      </c>
      <c r="F164" s="11"/>
      <c r="G164" s="11"/>
      <c r="H164" s="59"/>
      <c r="I164" s="11" t="s">
        <v>53</v>
      </c>
      <c r="J164" s="92" t="str">
        <f t="shared" si="32"/>
        <v>Reduce Plant Downtime</v>
      </c>
      <c r="K164" s="92" t="str">
        <f t="shared" si="32"/>
        <v>elec reduce plant downtime</v>
      </c>
      <c r="L164" s="73"/>
      <c r="M164" s="73"/>
      <c r="N164" s="73"/>
      <c r="O164" s="11"/>
      <c r="P164" s="191" t="str">
        <f>INDEX('Policy Characteristics'!J:J,MATCH($C164,'Policy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4" s="11"/>
      <c r="R164" s="11"/>
      <c r="S164" s="87"/>
      <c r="T164" s="11"/>
    </row>
    <row r="165" spans="1:20" s="3" customFormat="1" ht="29.5" x14ac:dyDescent="0.75">
      <c r="A165" s="60" t="str">
        <f t="shared" si="31"/>
        <v>Electricity Supply</v>
      </c>
      <c r="B165" s="60" t="str">
        <f t="shared" si="31"/>
        <v>Reduce Plant Downtime</v>
      </c>
      <c r="C165" s="60" t="str">
        <f t="shared" si="31"/>
        <v>Percentage Reduction in Plant Downtime</v>
      </c>
      <c r="D165" s="11" t="s">
        <v>92</v>
      </c>
      <c r="E165" s="11" t="s">
        <v>311</v>
      </c>
      <c r="F165" s="11"/>
      <c r="G165" s="11"/>
      <c r="H165" s="59"/>
      <c r="I165" s="11" t="s">
        <v>53</v>
      </c>
      <c r="J165" s="92" t="str">
        <f t="shared" si="32"/>
        <v>Reduce Plant Downtime</v>
      </c>
      <c r="K165" s="92" t="str">
        <f t="shared" si="32"/>
        <v>elec reduce plant downtime</v>
      </c>
      <c r="L165" s="73"/>
      <c r="M165" s="73"/>
      <c r="N165" s="73"/>
      <c r="O165" s="11"/>
      <c r="P165" s="191" t="str">
        <f>INDEX('Policy Characteristics'!J:J,MATCH($C165,'Policy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5" s="11"/>
      <c r="R165" s="11"/>
      <c r="S165" s="87"/>
      <c r="T165" s="11"/>
    </row>
    <row r="166" spans="1:20" s="3" customFormat="1" ht="29.5" x14ac:dyDescent="0.75">
      <c r="A166" s="60" t="str">
        <f t="shared" si="31"/>
        <v>Electricity Supply</v>
      </c>
      <c r="B166" s="60" t="str">
        <f t="shared" si="31"/>
        <v>Reduce Plant Downtime</v>
      </c>
      <c r="C166" s="60" t="str">
        <f t="shared" si="31"/>
        <v>Percentage Reduction in Plant Downtime</v>
      </c>
      <c r="D166" s="11" t="s">
        <v>92</v>
      </c>
      <c r="E166" s="11" t="s">
        <v>312</v>
      </c>
      <c r="F166" s="11"/>
      <c r="G166" s="11"/>
      <c r="H166" s="59"/>
      <c r="I166" s="11" t="s">
        <v>53</v>
      </c>
      <c r="J166" s="92" t="str">
        <f t="shared" si="32"/>
        <v>Reduce Plant Downtime</v>
      </c>
      <c r="K166" s="92" t="str">
        <f t="shared" si="32"/>
        <v>elec reduce plant downtime</v>
      </c>
      <c r="L166" s="73"/>
      <c r="M166" s="73"/>
      <c r="N166" s="73"/>
      <c r="O166" s="11"/>
      <c r="P166" s="191" t="str">
        <f>INDEX('Policy Characteristics'!J:J,MATCH($C166,'Policy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6" s="11"/>
      <c r="R166" s="11"/>
      <c r="S166" s="87"/>
      <c r="T166" s="11"/>
    </row>
    <row r="167" spans="1:20" s="3" customFormat="1" ht="29.5" x14ac:dyDescent="0.75">
      <c r="A167" s="60" t="str">
        <f t="shared" si="31"/>
        <v>Electricity Supply</v>
      </c>
      <c r="B167" s="60" t="str">
        <f t="shared" si="31"/>
        <v>Reduce Plant Downtime</v>
      </c>
      <c r="C167" s="60" t="str">
        <f t="shared" si="31"/>
        <v>Percentage Reduction in Plant Downtime</v>
      </c>
      <c r="D167" s="11" t="s">
        <v>378</v>
      </c>
      <c r="E167" s="11" t="s">
        <v>310</v>
      </c>
      <c r="F167" s="11"/>
      <c r="G167" s="11"/>
      <c r="H167" s="59"/>
      <c r="I167" s="11" t="s">
        <v>53</v>
      </c>
      <c r="J167" s="92" t="str">
        <f t="shared" si="32"/>
        <v>Reduce Plant Downtime</v>
      </c>
      <c r="K167" s="92" t="str">
        <f t="shared" si="32"/>
        <v>elec reduce plant downtime</v>
      </c>
      <c r="L167" s="73"/>
      <c r="M167" s="73"/>
      <c r="N167" s="73"/>
      <c r="O167" s="11"/>
      <c r="P167" s="191" t="str">
        <f>INDEX('Policy Characteristics'!J:J,MATCH($C167,'Policy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7" s="11"/>
      <c r="R167" s="11"/>
      <c r="S167" s="87"/>
      <c r="T167" s="11"/>
    </row>
    <row r="168" spans="1:20" s="3" customFormat="1" ht="29.5" x14ac:dyDescent="0.75">
      <c r="A168" s="60" t="str">
        <f t="shared" si="31"/>
        <v>Electricity Supply</v>
      </c>
      <c r="B168" s="60" t="str">
        <f t="shared" si="31"/>
        <v>Reduce Plant Downtime</v>
      </c>
      <c r="C168" s="60" t="str">
        <f t="shared" si="31"/>
        <v>Percentage Reduction in Plant Downtime</v>
      </c>
      <c r="D168" s="11" t="s">
        <v>378</v>
      </c>
      <c r="E168" s="11" t="s">
        <v>311</v>
      </c>
      <c r="F168" s="11"/>
      <c r="G168" s="11"/>
      <c r="H168" s="59"/>
      <c r="I168" s="11" t="s">
        <v>53</v>
      </c>
      <c r="J168" s="92" t="str">
        <f t="shared" si="32"/>
        <v>Reduce Plant Downtime</v>
      </c>
      <c r="K168" s="92" t="str">
        <f t="shared" si="32"/>
        <v>elec reduce plant downtime</v>
      </c>
      <c r="L168" s="73"/>
      <c r="M168" s="73"/>
      <c r="N168" s="73"/>
      <c r="O168" s="11"/>
      <c r="P168" s="191" t="str">
        <f>INDEX('Policy Characteristics'!J:J,MATCH($C168,'Policy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8" s="11"/>
      <c r="R168" s="11"/>
      <c r="S168" s="87"/>
      <c r="T168" s="11"/>
    </row>
    <row r="169" spans="1:20" s="3" customFormat="1" ht="29.5" x14ac:dyDescent="0.75">
      <c r="A169" s="60" t="str">
        <f t="shared" si="31"/>
        <v>Electricity Supply</v>
      </c>
      <c r="B169" s="60" t="str">
        <f t="shared" si="31"/>
        <v>Reduce Plant Downtime</v>
      </c>
      <c r="C169" s="60" t="str">
        <f t="shared" si="31"/>
        <v>Percentage Reduction in Plant Downtime</v>
      </c>
      <c r="D169" s="11" t="s">
        <v>378</v>
      </c>
      <c r="E169" s="11" t="s">
        <v>312</v>
      </c>
      <c r="F169" s="11"/>
      <c r="G169" s="11"/>
      <c r="H169" s="59"/>
      <c r="I169" s="11" t="s">
        <v>53</v>
      </c>
      <c r="J169" s="92" t="str">
        <f t="shared" si="32"/>
        <v>Reduce Plant Downtime</v>
      </c>
      <c r="K169" s="92" t="str">
        <f t="shared" si="32"/>
        <v>elec reduce plant downtime</v>
      </c>
      <c r="L169" s="73"/>
      <c r="M169" s="73"/>
      <c r="N169" s="73"/>
      <c r="O169" s="11"/>
      <c r="P169" s="191" t="str">
        <f>INDEX('Policy Characteristics'!J:J,MATCH($C169,'Policy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9" s="11"/>
      <c r="R169" s="11"/>
      <c r="S169" s="87"/>
      <c r="T169" s="11"/>
    </row>
    <row r="170" spans="1:20" s="3" customFormat="1" ht="29.5" x14ac:dyDescent="0.75">
      <c r="A170" s="60" t="str">
        <f t="shared" si="31"/>
        <v>Electricity Supply</v>
      </c>
      <c r="B170" s="60" t="str">
        <f t="shared" si="31"/>
        <v>Reduce Plant Downtime</v>
      </c>
      <c r="C170" s="60" t="str">
        <f t="shared" si="31"/>
        <v>Percentage Reduction in Plant Downtime</v>
      </c>
      <c r="D170" s="11" t="s">
        <v>379</v>
      </c>
      <c r="E170" s="11" t="s">
        <v>310</v>
      </c>
      <c r="F170" s="11"/>
      <c r="G170" s="11"/>
      <c r="H170" s="59"/>
      <c r="I170" s="11" t="s">
        <v>53</v>
      </c>
      <c r="J170" s="92" t="str">
        <f t="shared" si="32"/>
        <v>Reduce Plant Downtime</v>
      </c>
      <c r="K170" s="92" t="str">
        <f t="shared" si="32"/>
        <v>elec reduce plant downtime</v>
      </c>
      <c r="L170" s="73"/>
      <c r="M170" s="73"/>
      <c r="N170" s="73"/>
      <c r="O170" s="11"/>
      <c r="P170" s="191" t="str">
        <f>INDEX('Policy Characteristics'!J:J,MATCH($C170,'Policy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0" s="11"/>
      <c r="R170" s="11"/>
      <c r="S170" s="87"/>
      <c r="T170" s="11"/>
    </row>
    <row r="171" spans="1:20" s="3" customFormat="1" ht="29.5" x14ac:dyDescent="0.75">
      <c r="A171" s="60" t="str">
        <f t="shared" si="31"/>
        <v>Electricity Supply</v>
      </c>
      <c r="B171" s="60" t="str">
        <f t="shared" si="31"/>
        <v>Reduce Plant Downtime</v>
      </c>
      <c r="C171" s="60" t="str">
        <f t="shared" si="31"/>
        <v>Percentage Reduction in Plant Downtime</v>
      </c>
      <c r="D171" s="11" t="s">
        <v>379</v>
      </c>
      <c r="E171" s="11" t="s">
        <v>311</v>
      </c>
      <c r="F171" s="11"/>
      <c r="G171" s="11"/>
      <c r="H171" s="59"/>
      <c r="I171" s="11" t="s">
        <v>53</v>
      </c>
      <c r="J171" s="92" t="str">
        <f t="shared" si="32"/>
        <v>Reduce Plant Downtime</v>
      </c>
      <c r="K171" s="92" t="str">
        <f t="shared" si="32"/>
        <v>elec reduce plant downtime</v>
      </c>
      <c r="L171" s="73"/>
      <c r="M171" s="73"/>
      <c r="N171" s="73"/>
      <c r="O171" s="11"/>
      <c r="P171" s="191" t="str">
        <f>INDEX('Policy Characteristics'!J:J,MATCH($C171,'Policy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1" s="11"/>
      <c r="R171" s="11"/>
      <c r="S171" s="87"/>
      <c r="T171" s="11"/>
    </row>
    <row r="172" spans="1:20" s="3" customFormat="1" ht="29.5" x14ac:dyDescent="0.75">
      <c r="A172" s="60" t="str">
        <f t="shared" si="31"/>
        <v>Electricity Supply</v>
      </c>
      <c r="B172" s="60" t="str">
        <f t="shared" si="31"/>
        <v>Reduce Plant Downtime</v>
      </c>
      <c r="C172" s="60" t="str">
        <f t="shared" si="31"/>
        <v>Percentage Reduction in Plant Downtime</v>
      </c>
      <c r="D172" s="11" t="s">
        <v>379</v>
      </c>
      <c r="E172" s="11" t="s">
        <v>312</v>
      </c>
      <c r="F172" s="11"/>
      <c r="G172" s="11"/>
      <c r="H172" s="59"/>
      <c r="I172" s="11" t="s">
        <v>53</v>
      </c>
      <c r="J172" s="92" t="str">
        <f t="shared" si="32"/>
        <v>Reduce Plant Downtime</v>
      </c>
      <c r="K172" s="92" t="str">
        <f t="shared" si="32"/>
        <v>elec reduce plant downtime</v>
      </c>
      <c r="L172" s="73"/>
      <c r="M172" s="73"/>
      <c r="N172" s="73"/>
      <c r="O172" s="11"/>
      <c r="P172" s="191" t="str">
        <f>INDEX('Policy Characteristics'!J:J,MATCH($C172,'Policy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2" s="11"/>
      <c r="R172" s="11"/>
      <c r="S172" s="87"/>
      <c r="T172" s="11"/>
    </row>
    <row r="173" spans="1:20" s="3" customFormat="1" ht="29.5" x14ac:dyDescent="0.75">
      <c r="A173" s="60" t="str">
        <f t="shared" si="31"/>
        <v>Electricity Supply</v>
      </c>
      <c r="B173" s="60" t="str">
        <f t="shared" si="31"/>
        <v>Reduce Plant Downtime</v>
      </c>
      <c r="C173" s="60" t="str">
        <f t="shared" si="31"/>
        <v>Percentage Reduction in Plant Downtime</v>
      </c>
      <c r="D173" s="11" t="s">
        <v>549</v>
      </c>
      <c r="E173" s="11" t="s">
        <v>310</v>
      </c>
      <c r="F173" s="11"/>
      <c r="G173" s="11"/>
      <c r="H173" s="59"/>
      <c r="I173" s="11" t="s">
        <v>53</v>
      </c>
      <c r="J173" s="92" t="str">
        <f t="shared" si="32"/>
        <v>Reduce Plant Downtime</v>
      </c>
      <c r="K173" s="92" t="str">
        <f t="shared" si="32"/>
        <v>elec reduce plant downtime</v>
      </c>
      <c r="L173" s="67"/>
      <c r="M173" s="67"/>
      <c r="N173" s="67"/>
      <c r="O173" s="58"/>
      <c r="P173" s="191" t="str">
        <f>INDEX('Policy Characteristics'!J:J,MATCH($C173,'Policy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3" s="11"/>
      <c r="R173" s="11"/>
      <c r="S173" s="87"/>
      <c r="T173" s="11"/>
    </row>
    <row r="174" spans="1:20" s="3" customFormat="1" ht="29.5" x14ac:dyDescent="0.75">
      <c r="A174" s="60" t="str">
        <f t="shared" ref="A174:C178" si="33">A$143</f>
        <v>Electricity Supply</v>
      </c>
      <c r="B174" s="60" t="str">
        <f t="shared" si="33"/>
        <v>Reduce Plant Downtime</v>
      </c>
      <c r="C174" s="60" t="str">
        <f t="shared" si="33"/>
        <v>Percentage Reduction in Plant Downtime</v>
      </c>
      <c r="D174" s="11" t="s">
        <v>549</v>
      </c>
      <c r="E174" s="11" t="s">
        <v>311</v>
      </c>
      <c r="F174" s="11"/>
      <c r="G174" s="11"/>
      <c r="H174" s="59"/>
      <c r="I174" s="11" t="s">
        <v>53</v>
      </c>
      <c r="J174" s="92" t="str">
        <f t="shared" si="32"/>
        <v>Reduce Plant Downtime</v>
      </c>
      <c r="K174" s="92" t="str">
        <f t="shared" si="32"/>
        <v>elec reduce plant downtime</v>
      </c>
      <c r="L174" s="67"/>
      <c r="M174" s="67"/>
      <c r="N174" s="67"/>
      <c r="O174" s="58"/>
      <c r="P174" s="191" t="str">
        <f>INDEX('Policy Characteristics'!J:J,MATCH($C174,'Policy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4" s="11"/>
      <c r="R174" s="11"/>
      <c r="S174" s="87"/>
      <c r="T174" s="11"/>
    </row>
    <row r="175" spans="1:20" s="3" customFormat="1" ht="29.5" x14ac:dyDescent="0.75">
      <c r="A175" s="60" t="str">
        <f t="shared" si="33"/>
        <v>Electricity Supply</v>
      </c>
      <c r="B175" s="60" t="str">
        <f t="shared" si="33"/>
        <v>Reduce Plant Downtime</v>
      </c>
      <c r="C175" s="60" t="str">
        <f t="shared" si="33"/>
        <v>Percentage Reduction in Plant Downtime</v>
      </c>
      <c r="D175" s="11" t="s">
        <v>549</v>
      </c>
      <c r="E175" s="11" t="s">
        <v>312</v>
      </c>
      <c r="F175" s="11"/>
      <c r="G175" s="11"/>
      <c r="H175" s="59"/>
      <c r="I175" s="11" t="s">
        <v>53</v>
      </c>
      <c r="J175" s="92" t="str">
        <f t="shared" si="32"/>
        <v>Reduce Plant Downtime</v>
      </c>
      <c r="K175" s="92" t="str">
        <f t="shared" si="32"/>
        <v>elec reduce plant downtime</v>
      </c>
      <c r="L175" s="67"/>
      <c r="M175" s="67"/>
      <c r="N175" s="67"/>
      <c r="O175" s="58"/>
      <c r="P175" s="191" t="str">
        <f>INDEX('Policy Characteristics'!J:J,MATCH($C175,'Policy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5" s="11"/>
      <c r="R175" s="11"/>
      <c r="S175" s="87"/>
      <c r="T175" s="11"/>
    </row>
    <row r="176" spans="1:20" s="3" customFormat="1" ht="29.5" x14ac:dyDescent="0.75">
      <c r="A176" s="60" t="str">
        <f t="shared" si="33"/>
        <v>Electricity Supply</v>
      </c>
      <c r="B176" s="60" t="str">
        <f t="shared" si="33"/>
        <v>Reduce Plant Downtime</v>
      </c>
      <c r="C176" s="60" t="str">
        <f t="shared" si="33"/>
        <v>Percentage Reduction in Plant Downtime</v>
      </c>
      <c r="D176" s="11" t="s">
        <v>560</v>
      </c>
      <c r="E176" s="11" t="s">
        <v>310</v>
      </c>
      <c r="F176" s="11"/>
      <c r="G176" s="11"/>
      <c r="H176" s="59"/>
      <c r="I176" s="11" t="s">
        <v>53</v>
      </c>
      <c r="J176" s="92" t="str">
        <f t="shared" si="32"/>
        <v>Reduce Plant Downtime</v>
      </c>
      <c r="K176" s="92" t="str">
        <f t="shared" si="32"/>
        <v>elec reduce plant downtime</v>
      </c>
      <c r="L176" s="67"/>
      <c r="M176" s="67"/>
      <c r="N176" s="67"/>
      <c r="O176" s="58"/>
      <c r="P176" s="191" t="str">
        <f>INDEX('Policy Characteristics'!J:J,MATCH($C176,'Policy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6" s="11"/>
      <c r="R176" s="11"/>
      <c r="S176" s="87"/>
      <c r="T176" s="11"/>
    </row>
    <row r="177" spans="1:20" s="3" customFormat="1" ht="29.5" x14ac:dyDescent="0.75">
      <c r="A177" s="60" t="str">
        <f t="shared" si="33"/>
        <v>Electricity Supply</v>
      </c>
      <c r="B177" s="60" t="str">
        <f t="shared" si="33"/>
        <v>Reduce Plant Downtime</v>
      </c>
      <c r="C177" s="60" t="str">
        <f t="shared" si="33"/>
        <v>Percentage Reduction in Plant Downtime</v>
      </c>
      <c r="D177" s="11" t="s">
        <v>560</v>
      </c>
      <c r="E177" s="11" t="s">
        <v>311</v>
      </c>
      <c r="F177" s="11"/>
      <c r="G177" s="11"/>
      <c r="H177" s="59"/>
      <c r="I177" s="11" t="s">
        <v>53</v>
      </c>
      <c r="J177" s="92" t="str">
        <f t="shared" si="32"/>
        <v>Reduce Plant Downtime</v>
      </c>
      <c r="K177" s="92" t="str">
        <f t="shared" si="32"/>
        <v>elec reduce plant downtime</v>
      </c>
      <c r="L177" s="67"/>
      <c r="M177" s="67"/>
      <c r="N177" s="67"/>
      <c r="O177" s="58"/>
      <c r="P177" s="191" t="str">
        <f>INDEX('Policy Characteristics'!J:J,MATCH($C177,'Policy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7" s="11"/>
      <c r="R177" s="11"/>
      <c r="S177" s="87"/>
      <c r="T177" s="11"/>
    </row>
    <row r="178" spans="1:20" s="3" customFormat="1" ht="73.75" x14ac:dyDescent="0.75">
      <c r="A178" s="60" t="str">
        <f t="shared" si="33"/>
        <v>Electricity Supply</v>
      </c>
      <c r="B178" s="60" t="str">
        <f t="shared" si="33"/>
        <v>Reduce Plant Downtime</v>
      </c>
      <c r="C178" s="60" t="str">
        <f t="shared" si="33"/>
        <v>Percentage Reduction in Plant Downtime</v>
      </c>
      <c r="D178" s="11" t="s">
        <v>560</v>
      </c>
      <c r="E178" s="11" t="s">
        <v>312</v>
      </c>
      <c r="F178" s="11" t="s">
        <v>383</v>
      </c>
      <c r="G178" s="11" t="s">
        <v>561</v>
      </c>
      <c r="H178" s="59">
        <v>182</v>
      </c>
      <c r="I178" s="11" t="s">
        <v>52</v>
      </c>
      <c r="J178" s="92" t="str">
        <f t="shared" si="32"/>
        <v>Reduce Plant Downtime</v>
      </c>
      <c r="K178" s="92" t="str">
        <f t="shared" si="32"/>
        <v>elec reduce plant downtime</v>
      </c>
      <c r="L178" s="66">
        <v>0</v>
      </c>
      <c r="M178" s="66">
        <v>0.25</v>
      </c>
      <c r="N178" s="66">
        <v>0.01</v>
      </c>
      <c r="O178" s="11" t="s">
        <v>313</v>
      </c>
      <c r="P178" s="191" t="str">
        <f>INDEX('Policy Characteristics'!J:J,MATCH($C178,'Policy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8" s="11" t="s">
        <v>612</v>
      </c>
      <c r="R178" s="11" t="s">
        <v>314</v>
      </c>
      <c r="S178" s="87" t="s">
        <v>385</v>
      </c>
      <c r="T178" s="11"/>
    </row>
    <row r="179" spans="1:20" s="3" customFormat="1" ht="29.5" x14ac:dyDescent="0.75">
      <c r="A179" s="11" t="s">
        <v>8</v>
      </c>
      <c r="B179" s="96" t="s">
        <v>812</v>
      </c>
      <c r="C179" s="96" t="s">
        <v>813</v>
      </c>
      <c r="D179" s="11" t="s">
        <v>552</v>
      </c>
      <c r="E179" s="11"/>
      <c r="F179" s="11" t="s">
        <v>558</v>
      </c>
      <c r="G179" s="11"/>
      <c r="H179" s="59">
        <v>199</v>
      </c>
      <c r="I179" s="11" t="s">
        <v>52</v>
      </c>
      <c r="J179" s="59" t="s">
        <v>812</v>
      </c>
      <c r="K179" s="100" t="s">
        <v>814</v>
      </c>
      <c r="L179" s="66">
        <v>0</v>
      </c>
      <c r="M179" s="66">
        <v>0.9</v>
      </c>
      <c r="N179" s="66">
        <v>0.01</v>
      </c>
      <c r="O179" s="11" t="s">
        <v>815</v>
      </c>
      <c r="P179" s="191" t="str">
        <f>INDEX('Policy Characteristics'!J:J,MATCH($C179,'Policy Characteristics'!$C:$C,0))</f>
        <v>**Description:** This policy specifies a reduction in soft costs (costs for things other than capital equipment) for new plants of the selected type(s),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v>
      </c>
      <c r="Q179" s="11" t="s">
        <v>942</v>
      </c>
      <c r="R179" s="11" t="s">
        <v>941</v>
      </c>
      <c r="S179" s="87"/>
      <c r="T179" s="11"/>
    </row>
    <row r="180" spans="1:20" s="3" customFormat="1" ht="29.5" x14ac:dyDescent="0.75">
      <c r="A180" s="60" t="str">
        <f>A$179</f>
        <v>Electricity Supply</v>
      </c>
      <c r="B180" s="60" t="str">
        <f t="shared" ref="B180:C181" si="34">B$179</f>
        <v>Reduce Soft Costs</v>
      </c>
      <c r="C180" s="60" t="str">
        <f t="shared" si="34"/>
        <v>Percent Reduction in Soft Costs of Capacity Construction</v>
      </c>
      <c r="D180" s="11" t="s">
        <v>90</v>
      </c>
      <c r="E180" s="11"/>
      <c r="F180" s="11" t="s">
        <v>104</v>
      </c>
      <c r="G180" s="11"/>
      <c r="H180" s="59">
        <v>200</v>
      </c>
      <c r="I180" s="11" t="s">
        <v>52</v>
      </c>
      <c r="J180" s="60" t="str">
        <f t="shared" ref="J180:R181" si="35">J$179</f>
        <v>Reduce Soft Costs</v>
      </c>
      <c r="K180" s="60" t="str">
        <f t="shared" si="35"/>
        <v>elec reduce soft costs</v>
      </c>
      <c r="L180" s="97">
        <f t="shared" si="35"/>
        <v>0</v>
      </c>
      <c r="M180" s="97">
        <f t="shared" si="35"/>
        <v>0.9</v>
      </c>
      <c r="N180" s="97">
        <f t="shared" si="35"/>
        <v>0.01</v>
      </c>
      <c r="O180" s="60" t="str">
        <f t="shared" si="35"/>
        <v>% reduction in soft costs</v>
      </c>
      <c r="P180" s="191" t="str">
        <f>INDEX('Policy Characteristics'!J:J,MATCH($C180,'Policy Characteristics'!$C:$C,0))</f>
        <v>**Description:** This policy specifies a reduction in soft costs (costs for things other than capital equipment) for new plants of the selected type(s),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v>
      </c>
      <c r="Q180" s="60" t="str">
        <f t="shared" si="35"/>
        <v>endogenous-learning.html#red-soft-costs</v>
      </c>
      <c r="R180" s="60" t="str">
        <f t="shared" si="35"/>
        <v>reduce-soft-costs.html</v>
      </c>
      <c r="S180" s="87"/>
      <c r="T180" s="11"/>
    </row>
    <row r="181" spans="1:20" s="3" customFormat="1" ht="29.5" x14ac:dyDescent="0.75">
      <c r="A181" s="60" t="str">
        <f>A$179</f>
        <v>Electricity Supply</v>
      </c>
      <c r="B181" s="60" t="str">
        <f t="shared" si="34"/>
        <v>Reduce Soft Costs</v>
      </c>
      <c r="C181" s="60" t="str">
        <f t="shared" si="34"/>
        <v>Percent Reduction in Soft Costs of Capacity Construction</v>
      </c>
      <c r="D181" s="11" t="s">
        <v>560</v>
      </c>
      <c r="E181" s="11"/>
      <c r="F181" s="11" t="s">
        <v>561</v>
      </c>
      <c r="G181" s="11"/>
      <c r="H181" s="59">
        <v>201</v>
      </c>
      <c r="I181" s="11" t="s">
        <v>52</v>
      </c>
      <c r="J181" s="60" t="str">
        <f t="shared" si="35"/>
        <v>Reduce Soft Costs</v>
      </c>
      <c r="K181" s="60" t="str">
        <f t="shared" si="35"/>
        <v>elec reduce soft costs</v>
      </c>
      <c r="L181" s="97">
        <f t="shared" si="35"/>
        <v>0</v>
      </c>
      <c r="M181" s="97">
        <f t="shared" si="35"/>
        <v>0.9</v>
      </c>
      <c r="N181" s="97">
        <f t="shared" si="35"/>
        <v>0.01</v>
      </c>
      <c r="O181" s="60" t="str">
        <f t="shared" si="35"/>
        <v>% reduction in soft costs</v>
      </c>
      <c r="P181" s="191" t="str">
        <f>INDEX('Policy Characteristics'!J:J,MATCH($C181,'Policy Characteristics'!$C:$C,0))</f>
        <v>**Description:** This policy specifies a reduction in soft costs (costs for things other than capital equipment) for new plants of the selected type(s),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v>
      </c>
      <c r="Q181" s="60" t="str">
        <f t="shared" si="35"/>
        <v>endogenous-learning.html#red-soft-costs</v>
      </c>
      <c r="R181" s="60" t="str">
        <f t="shared" si="35"/>
        <v>reduce-soft-costs.html</v>
      </c>
      <c r="S181" s="87"/>
      <c r="T181" s="11"/>
    </row>
    <row r="182" spans="1:20" s="3" customFormat="1" ht="44.25" x14ac:dyDescent="0.75">
      <c r="A182" s="11" t="s">
        <v>8</v>
      </c>
      <c r="B182" s="11" t="s">
        <v>305</v>
      </c>
      <c r="C182" s="11" t="s">
        <v>341</v>
      </c>
      <c r="D182" s="11"/>
      <c r="E182" s="11"/>
      <c r="F182" s="11"/>
      <c r="G182" s="11"/>
      <c r="H182" s="59">
        <v>145</v>
      </c>
      <c r="I182" s="11" t="s">
        <v>52</v>
      </c>
      <c r="J182" s="100" t="s">
        <v>442</v>
      </c>
      <c r="K182" s="99" t="s">
        <v>682</v>
      </c>
      <c r="L182" s="66">
        <v>0</v>
      </c>
      <c r="M182" s="105">
        <v>0.6</v>
      </c>
      <c r="N182" s="66">
        <v>0.01</v>
      </c>
      <c r="O182" s="11" t="s">
        <v>306</v>
      </c>
      <c r="P182" s="191" t="str">
        <f>INDEX('Policy Characteristics'!J:J,MATCH($C182,'Policy Characteristics'!$C:$C,0))</f>
        <v>**Description:** This policy specifies the reduction in transmission and distribution losses that will be achieved by 2050. // **Guidance for setting values:** Canada has transmission and distribution losses of about 8%.  Germany, Japan, Finland, and the Netherlands have T&amp;D losses of around 4%.  Therefore, a 50% policy setting would cause Canada to match these countries' current level of T&amp;D losses by 2050.</v>
      </c>
      <c r="Q182" s="11" t="s">
        <v>613</v>
      </c>
      <c r="R182" s="11" t="s">
        <v>307</v>
      </c>
      <c r="S182" s="87" t="s">
        <v>375</v>
      </c>
      <c r="T182" s="11"/>
    </row>
    <row r="183" spans="1:20" s="5" customFormat="1" ht="29.5" x14ac:dyDescent="0.75">
      <c r="A183" s="56" t="s">
        <v>8</v>
      </c>
      <c r="B183" s="56" t="s">
        <v>1130</v>
      </c>
      <c r="C183" s="56" t="s">
        <v>368</v>
      </c>
      <c r="D183" s="56"/>
      <c r="E183" s="56"/>
      <c r="F183" s="56"/>
      <c r="G183" s="56"/>
      <c r="H183" s="57">
        <v>36</v>
      </c>
      <c r="I183" s="56" t="s">
        <v>52</v>
      </c>
      <c r="J183" s="99" t="s">
        <v>1130</v>
      </c>
      <c r="K183" s="99" t="s">
        <v>681</v>
      </c>
      <c r="L183" s="62">
        <v>0</v>
      </c>
      <c r="M183" s="109">
        <v>0.34</v>
      </c>
      <c r="N183" s="63">
        <v>0.01</v>
      </c>
      <c r="O183" s="56" t="s">
        <v>41</v>
      </c>
      <c r="P183" s="191" t="str">
        <f>INDEX('Policy Characteristics'!J:J,MATCH($C183,'Policy Characteristics'!$C:$C,0))</f>
        <v xml:space="preserve">**Description:** This policy specifies the fraction of potential electricity generation that must come from qualifying clean energy sources (hydro, wind, solar, and biomass) in 2050. // **Guidance for setting values:** In the BAU case, electricity from qualifying sources accounts for 66% of the generation in 2017. </v>
      </c>
      <c r="Q183" s="56" t="s">
        <v>262</v>
      </c>
      <c r="R183" s="11"/>
      <c r="S183" s="87"/>
      <c r="T183" s="56"/>
    </row>
    <row r="184" spans="1:20" s="5" customFormat="1" ht="29.5" x14ac:dyDescent="0.75">
      <c r="A184" s="56" t="s">
        <v>8</v>
      </c>
      <c r="B184" s="56" t="s">
        <v>19</v>
      </c>
      <c r="C184" s="56" t="s">
        <v>148</v>
      </c>
      <c r="D184" s="56" t="s">
        <v>551</v>
      </c>
      <c r="E184" s="56"/>
      <c r="F184" s="11" t="s">
        <v>550</v>
      </c>
      <c r="G184" s="56"/>
      <c r="H184" s="57" t="s">
        <v>233</v>
      </c>
      <c r="I184" s="11" t="s">
        <v>53</v>
      </c>
      <c r="J184" s="99" t="s">
        <v>19</v>
      </c>
      <c r="K184" s="99" t="s">
        <v>680</v>
      </c>
      <c r="L184" s="68"/>
      <c r="M184" s="68"/>
      <c r="N184" s="68"/>
      <c r="O184" s="56"/>
      <c r="P184" s="191" t="str">
        <f>INDEX('Policy Characteristics'!J:J,MATCH($C184,'Policy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**Nuclear:**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84" s="58"/>
      <c r="R184" s="11"/>
      <c r="S184" s="87"/>
      <c r="T184" s="58"/>
    </row>
    <row r="185" spans="1:20" s="5" customFormat="1" ht="29.5" x14ac:dyDescent="0.75">
      <c r="A185" s="58" t="str">
        <f t="shared" ref="A185:C194" si="36">A$184</f>
        <v>Electricity Supply</v>
      </c>
      <c r="B185" s="58" t="str">
        <f t="shared" si="36"/>
        <v>Subsidy for Electricity Production</v>
      </c>
      <c r="C185" s="58" t="str">
        <f t="shared" si="36"/>
        <v>Subsidy for Elec Production by Fuel</v>
      </c>
      <c r="D185" s="11" t="s">
        <v>87</v>
      </c>
      <c r="E185" s="58"/>
      <c r="F185" s="11" t="s">
        <v>101</v>
      </c>
      <c r="G185" s="58"/>
      <c r="H185" s="57" t="s">
        <v>233</v>
      </c>
      <c r="I185" s="11" t="s">
        <v>53</v>
      </c>
      <c r="J185" s="77" t="str">
        <f t="shared" ref="J185:K194" si="37">J$184</f>
        <v>Subsidy for Electricity Production</v>
      </c>
      <c r="K185" s="77" t="str">
        <f t="shared" si="37"/>
        <v>elec subsidy</v>
      </c>
      <c r="L185" s="69"/>
      <c r="M185" s="69"/>
      <c r="N185" s="69"/>
      <c r="O185" s="58"/>
      <c r="P185" s="191" t="str">
        <f>INDEX('Policy Characteristics'!J:J,MATCH($C185,'Policy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**Nuclear:**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85" s="58"/>
      <c r="R185" s="11"/>
      <c r="S185" s="87"/>
      <c r="T185" s="58"/>
    </row>
    <row r="186" spans="1:20" s="5" customFormat="1" ht="132.75" x14ac:dyDescent="0.75">
      <c r="A186" s="58" t="str">
        <f t="shared" si="36"/>
        <v>Electricity Supply</v>
      </c>
      <c r="B186" s="58" t="str">
        <f t="shared" si="36"/>
        <v>Subsidy for Electricity Production</v>
      </c>
      <c r="C186" s="58" t="str">
        <f t="shared" si="36"/>
        <v>Subsidy for Elec Production by Fuel</v>
      </c>
      <c r="D186" s="11" t="s">
        <v>88</v>
      </c>
      <c r="E186" s="58"/>
      <c r="F186" s="11" t="s">
        <v>102</v>
      </c>
      <c r="G186" s="58"/>
      <c r="H186" s="57">
        <v>37</v>
      </c>
      <c r="I186" s="11" t="s">
        <v>52</v>
      </c>
      <c r="J186" s="77" t="str">
        <f t="shared" si="37"/>
        <v>Subsidy for Electricity Production</v>
      </c>
      <c r="K186" s="77" t="str">
        <f t="shared" si="37"/>
        <v>elec subsidy</v>
      </c>
      <c r="L186" s="73">
        <v>0</v>
      </c>
      <c r="M186" s="73">
        <v>60</v>
      </c>
      <c r="N186" s="73">
        <v>1</v>
      </c>
      <c r="O186" s="11" t="s">
        <v>994</v>
      </c>
      <c r="P186" s="191" t="str">
        <f>INDEX('Policy Characteristics'!J:J,MATCH($C186,'Policy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**Nuclear:**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86" s="56" t="s">
        <v>263</v>
      </c>
      <c r="R186" s="11" t="s">
        <v>264</v>
      </c>
      <c r="S186" s="81" t="s">
        <v>191</v>
      </c>
      <c r="T186" s="56"/>
    </row>
    <row r="187" spans="1:20" s="5" customFormat="1" ht="29.5" x14ac:dyDescent="0.75">
      <c r="A187" s="58" t="str">
        <f t="shared" si="36"/>
        <v>Electricity Supply</v>
      </c>
      <c r="B187" s="58" t="str">
        <f t="shared" si="36"/>
        <v>Subsidy for Electricity Production</v>
      </c>
      <c r="C187" s="58" t="str">
        <f t="shared" si="36"/>
        <v>Subsidy for Elec Production by Fuel</v>
      </c>
      <c r="D187" s="11" t="s">
        <v>89</v>
      </c>
      <c r="E187" s="58"/>
      <c r="F187" s="11" t="s">
        <v>103</v>
      </c>
      <c r="G187" s="58"/>
      <c r="H187" s="57"/>
      <c r="I187" s="11" t="s">
        <v>53</v>
      </c>
      <c r="J187" s="77" t="str">
        <f t="shared" si="37"/>
        <v>Subsidy for Electricity Production</v>
      </c>
      <c r="K187" s="77" t="str">
        <f t="shared" si="37"/>
        <v>elec subsidy</v>
      </c>
      <c r="L187" s="69"/>
      <c r="M187" s="69"/>
      <c r="N187" s="69"/>
      <c r="O187" s="58"/>
      <c r="P187" s="191" t="str">
        <f>INDEX('Policy Characteristics'!J:J,MATCH($C187,'Policy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**Nuclear:**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87" s="58"/>
      <c r="R187" s="11"/>
      <c r="S187" s="86"/>
      <c r="T187" s="58"/>
    </row>
    <row r="188" spans="1:20" ht="132.75" x14ac:dyDescent="0.75">
      <c r="A188" s="58" t="str">
        <f t="shared" si="36"/>
        <v>Electricity Supply</v>
      </c>
      <c r="B188" s="58" t="str">
        <f t="shared" si="36"/>
        <v>Subsidy for Electricity Production</v>
      </c>
      <c r="C188" s="58" t="str">
        <f t="shared" si="36"/>
        <v>Subsidy for Elec Production by Fuel</v>
      </c>
      <c r="D188" s="11" t="s">
        <v>552</v>
      </c>
      <c r="E188" s="58"/>
      <c r="F188" s="11" t="s">
        <v>558</v>
      </c>
      <c r="G188" s="58"/>
      <c r="H188" s="57">
        <v>39</v>
      </c>
      <c r="I188" s="11" t="s">
        <v>52</v>
      </c>
      <c r="J188" s="77" t="str">
        <f t="shared" si="37"/>
        <v>Subsidy for Electricity Production</v>
      </c>
      <c r="K188" s="77" t="str">
        <f t="shared" si="37"/>
        <v>elec subsidy</v>
      </c>
      <c r="L188" s="69">
        <f t="shared" ref="L188:O194" si="38">L$186</f>
        <v>0</v>
      </c>
      <c r="M188" s="69">
        <f t="shared" si="38"/>
        <v>60</v>
      </c>
      <c r="N188" s="69">
        <f t="shared" si="38"/>
        <v>1</v>
      </c>
      <c r="O188" s="58" t="str">
        <f t="shared" si="38"/>
        <v>CAD$/MWh</v>
      </c>
      <c r="P188" s="191" t="str">
        <f>INDEX('Policy Characteristics'!J:J,MATCH($C188,'Policy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**Nuclear:**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88" s="56" t="s">
        <v>263</v>
      </c>
      <c r="R188" s="11" t="s">
        <v>264</v>
      </c>
      <c r="S188" s="86"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8" s="56"/>
    </row>
    <row r="189" spans="1:20" ht="132.75" x14ac:dyDescent="0.75">
      <c r="A189" s="58" t="str">
        <f t="shared" si="36"/>
        <v>Electricity Supply</v>
      </c>
      <c r="B189" s="58" t="str">
        <f t="shared" si="36"/>
        <v>Subsidy for Electricity Production</v>
      </c>
      <c r="C189" s="58" t="str">
        <f t="shared" si="36"/>
        <v>Subsidy for Elec Production by Fuel</v>
      </c>
      <c r="D189" s="11" t="s">
        <v>90</v>
      </c>
      <c r="E189" s="58"/>
      <c r="F189" s="11" t="s">
        <v>104</v>
      </c>
      <c r="G189" s="58"/>
      <c r="H189" s="57">
        <v>40</v>
      </c>
      <c r="I189" s="11" t="s">
        <v>52</v>
      </c>
      <c r="J189" s="77" t="str">
        <f t="shared" si="37"/>
        <v>Subsidy for Electricity Production</v>
      </c>
      <c r="K189" s="77" t="str">
        <f t="shared" si="37"/>
        <v>elec subsidy</v>
      </c>
      <c r="L189" s="69">
        <f t="shared" si="38"/>
        <v>0</v>
      </c>
      <c r="M189" s="69">
        <f t="shared" si="38"/>
        <v>60</v>
      </c>
      <c r="N189" s="69">
        <f t="shared" si="38"/>
        <v>1</v>
      </c>
      <c r="O189" s="58" t="str">
        <f t="shared" si="38"/>
        <v>CAD$/MWh</v>
      </c>
      <c r="P189" s="191" t="str">
        <f>INDEX('Policy Characteristics'!J:J,MATCH($C189,'Policy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**Nuclear:**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89" s="56" t="s">
        <v>263</v>
      </c>
      <c r="R189" s="11" t="s">
        <v>264</v>
      </c>
      <c r="S189" s="86"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9" s="56"/>
    </row>
    <row r="190" spans="1:20" ht="132.75" x14ac:dyDescent="0.75">
      <c r="A190" s="58" t="str">
        <f t="shared" si="36"/>
        <v>Electricity Supply</v>
      </c>
      <c r="B190" s="58" t="str">
        <f t="shared" si="36"/>
        <v>Subsidy for Electricity Production</v>
      </c>
      <c r="C190" s="58" t="str">
        <f t="shared" si="36"/>
        <v>Subsidy for Elec Production by Fuel</v>
      </c>
      <c r="D190" s="11" t="s">
        <v>91</v>
      </c>
      <c r="E190" s="58"/>
      <c r="F190" s="11" t="s">
        <v>105</v>
      </c>
      <c r="G190" s="58"/>
      <c r="H190" s="57">
        <v>41</v>
      </c>
      <c r="I190" s="11" t="s">
        <v>52</v>
      </c>
      <c r="J190" s="77" t="str">
        <f t="shared" si="37"/>
        <v>Subsidy for Electricity Production</v>
      </c>
      <c r="K190" s="77" t="str">
        <f t="shared" si="37"/>
        <v>elec subsidy</v>
      </c>
      <c r="L190" s="69">
        <f t="shared" si="38"/>
        <v>0</v>
      </c>
      <c r="M190" s="69">
        <f t="shared" si="38"/>
        <v>60</v>
      </c>
      <c r="N190" s="69">
        <f t="shared" si="38"/>
        <v>1</v>
      </c>
      <c r="O190" s="58" t="str">
        <f t="shared" si="38"/>
        <v>CAD$/MWh</v>
      </c>
      <c r="P190" s="191" t="str">
        <f>INDEX('Policy Characteristics'!J:J,MATCH($C190,'Policy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**Nuclear:**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90" s="56" t="s">
        <v>263</v>
      </c>
      <c r="R190" s="11" t="s">
        <v>264</v>
      </c>
      <c r="S190" s="86"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0" s="56"/>
    </row>
    <row r="191" spans="1:20" ht="132.75" x14ac:dyDescent="0.75">
      <c r="A191" s="58" t="str">
        <f t="shared" si="36"/>
        <v>Electricity Supply</v>
      </c>
      <c r="B191" s="58" t="str">
        <f t="shared" si="36"/>
        <v>Subsidy for Electricity Production</v>
      </c>
      <c r="C191" s="58" t="str">
        <f t="shared" si="36"/>
        <v>Subsidy for Elec Production by Fuel</v>
      </c>
      <c r="D191" s="11" t="s">
        <v>92</v>
      </c>
      <c r="E191" s="58"/>
      <c r="F191" s="11" t="s">
        <v>106</v>
      </c>
      <c r="G191" s="58"/>
      <c r="H191" s="57">
        <v>42</v>
      </c>
      <c r="I191" s="11" t="s">
        <v>52</v>
      </c>
      <c r="J191" s="77" t="str">
        <f t="shared" si="37"/>
        <v>Subsidy for Electricity Production</v>
      </c>
      <c r="K191" s="77" t="str">
        <f t="shared" si="37"/>
        <v>elec subsidy</v>
      </c>
      <c r="L191" s="69">
        <f t="shared" si="38"/>
        <v>0</v>
      </c>
      <c r="M191" s="69">
        <f t="shared" si="38"/>
        <v>60</v>
      </c>
      <c r="N191" s="69">
        <f t="shared" si="38"/>
        <v>1</v>
      </c>
      <c r="O191" s="58" t="str">
        <f t="shared" si="38"/>
        <v>CAD$/MWh</v>
      </c>
      <c r="P191" s="191" t="str">
        <f>INDEX('Policy Characteristics'!J:J,MATCH($C191,'Policy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**Nuclear:**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91" s="56" t="s">
        <v>263</v>
      </c>
      <c r="R191" s="11" t="s">
        <v>264</v>
      </c>
      <c r="S191" s="86"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1" s="56"/>
    </row>
    <row r="192" spans="1:20" ht="29.5" x14ac:dyDescent="0.75">
      <c r="A192" s="58" t="str">
        <f t="shared" si="36"/>
        <v>Electricity Supply</v>
      </c>
      <c r="B192" s="58" t="str">
        <f t="shared" si="36"/>
        <v>Subsidy for Electricity Production</v>
      </c>
      <c r="C192" s="58" t="str">
        <f t="shared" si="36"/>
        <v>Subsidy for Elec Production by Fuel</v>
      </c>
      <c r="D192" s="11" t="s">
        <v>549</v>
      </c>
      <c r="E192" s="58"/>
      <c r="F192" s="11" t="s">
        <v>983</v>
      </c>
      <c r="G192" s="58"/>
      <c r="H192" s="57"/>
      <c r="I192" s="11" t="s">
        <v>53</v>
      </c>
      <c r="J192" s="77" t="str">
        <f t="shared" si="37"/>
        <v>Subsidy for Electricity Production</v>
      </c>
      <c r="K192" s="77" t="str">
        <f t="shared" si="37"/>
        <v>elec subsidy</v>
      </c>
      <c r="L192" s="67"/>
      <c r="M192" s="67"/>
      <c r="N192" s="67"/>
      <c r="O192" s="58"/>
      <c r="P192" s="191" t="str">
        <f>INDEX('Policy Characteristics'!J:J,MATCH($C192,'Policy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**Nuclear:**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92" s="56"/>
      <c r="R192" s="11"/>
      <c r="S192" s="86"/>
      <c r="T192" s="56"/>
    </row>
    <row r="193" spans="1:20" ht="132.75" x14ac:dyDescent="0.75">
      <c r="A193" s="58" t="str">
        <f t="shared" si="36"/>
        <v>Electricity Supply</v>
      </c>
      <c r="B193" s="58" t="str">
        <f t="shared" si="36"/>
        <v>Subsidy for Electricity Production</v>
      </c>
      <c r="C193" s="58" t="str">
        <f t="shared" si="36"/>
        <v>Subsidy for Elec Production by Fuel</v>
      </c>
      <c r="D193" s="11" t="s">
        <v>560</v>
      </c>
      <c r="E193" s="58"/>
      <c r="F193" s="11" t="s">
        <v>561</v>
      </c>
      <c r="G193" s="58"/>
      <c r="H193" s="57">
        <v>184</v>
      </c>
      <c r="I193" s="11" t="s">
        <v>52</v>
      </c>
      <c r="J193" s="77" t="str">
        <f t="shared" si="37"/>
        <v>Subsidy for Electricity Production</v>
      </c>
      <c r="K193" s="77" t="str">
        <f t="shared" si="37"/>
        <v>elec subsidy</v>
      </c>
      <c r="L193" s="69">
        <f t="shared" si="38"/>
        <v>0</v>
      </c>
      <c r="M193" s="69">
        <f t="shared" si="38"/>
        <v>60</v>
      </c>
      <c r="N193" s="69">
        <f t="shared" si="38"/>
        <v>1</v>
      </c>
      <c r="O193" s="58" t="str">
        <f t="shared" si="38"/>
        <v>CAD$/MWh</v>
      </c>
      <c r="P193" s="191" t="str">
        <f>INDEX('Policy Characteristics'!J:J,MATCH($C193,'Policy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**Nuclear:**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93" s="56" t="s">
        <v>263</v>
      </c>
      <c r="R193" s="11" t="s">
        <v>264</v>
      </c>
      <c r="S193" s="86"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3" s="56"/>
    </row>
    <row r="194" spans="1:20" s="120" customFormat="1" ht="132.75" x14ac:dyDescent="0.75">
      <c r="A194" s="58" t="str">
        <f t="shared" si="36"/>
        <v>Electricity Supply</v>
      </c>
      <c r="B194" s="58" t="str">
        <f t="shared" si="36"/>
        <v>Subsidy for Electricity Production</v>
      </c>
      <c r="C194" s="58" t="str">
        <f t="shared" si="36"/>
        <v>Subsidy for Elec Production by Fuel</v>
      </c>
      <c r="D194" s="116" t="s">
        <v>1062</v>
      </c>
      <c r="E194" s="115"/>
      <c r="F194" s="116" t="s">
        <v>539</v>
      </c>
      <c r="G194" s="115"/>
      <c r="H194" s="117">
        <v>202</v>
      </c>
      <c r="I194" s="116" t="s">
        <v>52</v>
      </c>
      <c r="J194" s="77" t="str">
        <f t="shared" si="37"/>
        <v>Subsidy for Electricity Production</v>
      </c>
      <c r="K194" s="77" t="str">
        <f t="shared" si="37"/>
        <v>elec subsidy</v>
      </c>
      <c r="L194" s="118">
        <v>0</v>
      </c>
      <c r="M194" s="118">
        <v>60</v>
      </c>
      <c r="N194" s="118">
        <v>1</v>
      </c>
      <c r="O194" s="58" t="str">
        <f t="shared" si="38"/>
        <v>CAD$/MWh</v>
      </c>
      <c r="P194" s="191" t="str">
        <f>INDEX('Policy Characteristics'!J:J,MATCH($C194,'Policy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**Nuclear:**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94" s="56" t="s">
        <v>263</v>
      </c>
      <c r="R194" s="11" t="s">
        <v>264</v>
      </c>
      <c r="S194" s="86"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4" s="119"/>
    </row>
    <row r="195" spans="1:20" ht="29.5" x14ac:dyDescent="0.75">
      <c r="A195" s="56" t="s">
        <v>9</v>
      </c>
      <c r="B195" s="56" t="s">
        <v>23</v>
      </c>
      <c r="C195" s="56" t="s">
        <v>342</v>
      </c>
      <c r="D195" s="56"/>
      <c r="E195" s="56"/>
      <c r="F195" s="56"/>
      <c r="G195" s="56"/>
      <c r="H195" s="57">
        <v>43</v>
      </c>
      <c r="I195" s="56" t="s">
        <v>52</v>
      </c>
      <c r="J195" s="99" t="s">
        <v>23</v>
      </c>
      <c r="K195" s="99" t="s">
        <v>679</v>
      </c>
      <c r="L195" s="62">
        <v>0</v>
      </c>
      <c r="M195" s="63">
        <v>1</v>
      </c>
      <c r="N195" s="63">
        <v>0.01</v>
      </c>
      <c r="O195" s="56" t="s">
        <v>40</v>
      </c>
      <c r="P195" s="191" t="str">
        <f>INDEX('Policy Characteristics'!J:J,MATCH($C195,'Policy Characteristics'!$C:$C,0))</f>
        <v>**Description:** This policy reduces CO2 emissions from the cement industry by substituing other inputs, such as fly ash, for a portion of the clinker in cement. // **Guidance for setting values:**  If this policy is fully implemented, process emissions (non-energy emissions) from the cement and other carbonates industry are reduced by 17% in 2050.</v>
      </c>
      <c r="Q195" s="56" t="s">
        <v>265</v>
      </c>
      <c r="R195" s="11" t="s">
        <v>266</v>
      </c>
      <c r="S195" s="81" t="s">
        <v>192</v>
      </c>
      <c r="T195" s="56"/>
    </row>
    <row r="196" spans="1:20" s="5" customFormat="1" ht="44.25" x14ac:dyDescent="0.75">
      <c r="A196" s="56" t="s">
        <v>9</v>
      </c>
      <c r="B196" s="56" t="s">
        <v>26</v>
      </c>
      <c r="C196" s="56" t="s">
        <v>343</v>
      </c>
      <c r="D196" s="56"/>
      <c r="E196" s="56"/>
      <c r="F196" s="56"/>
      <c r="G196" s="56"/>
      <c r="H196" s="57">
        <v>44</v>
      </c>
      <c r="I196" s="56" t="s">
        <v>52</v>
      </c>
      <c r="J196" s="99" t="s">
        <v>26</v>
      </c>
      <c r="K196" s="99" t="s">
        <v>678</v>
      </c>
      <c r="L196" s="62">
        <v>0</v>
      </c>
      <c r="M196" s="63">
        <v>1</v>
      </c>
      <c r="N196" s="63">
        <v>0.01</v>
      </c>
      <c r="O196" s="56" t="s">
        <v>40</v>
      </c>
      <c r="P196" s="191" t="str">
        <f>INDEX('Policy Characteristics'!J:J,MATCH($C196,'Policy Characteristics'!$C:$C,0))</f>
        <v>**Description:**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v>
      </c>
      <c r="Q196" s="56" t="s">
        <v>267</v>
      </c>
      <c r="R196" s="11" t="s">
        <v>268</v>
      </c>
      <c r="S196" s="81" t="s">
        <v>192</v>
      </c>
      <c r="T196" s="58"/>
    </row>
    <row r="197" spans="1:20" s="5" customFormat="1" ht="44.25" x14ac:dyDescent="0.75">
      <c r="A197" s="56" t="s">
        <v>9</v>
      </c>
      <c r="B197" s="56" t="s">
        <v>25</v>
      </c>
      <c r="C197" s="56" t="s">
        <v>70</v>
      </c>
      <c r="D197" s="56"/>
      <c r="E197" s="56"/>
      <c r="F197" s="56"/>
      <c r="G197" s="56"/>
      <c r="H197" s="57">
        <v>45</v>
      </c>
      <c r="I197" s="56" t="s">
        <v>52</v>
      </c>
      <c r="J197" s="99" t="s">
        <v>25</v>
      </c>
      <c r="K197" s="99" t="s">
        <v>677</v>
      </c>
      <c r="L197" s="62">
        <v>0</v>
      </c>
      <c r="M197" s="63">
        <v>1</v>
      </c>
      <c r="N197" s="63">
        <v>0.01</v>
      </c>
      <c r="O197" s="56" t="s">
        <v>40</v>
      </c>
      <c r="P197" s="191" t="str">
        <f>INDEX('Policy Characteristics'!J:J,MATCH($C197,'Policy Characteristics'!$C:$C,0))</f>
        <v>**Description:**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v>
      </c>
      <c r="Q197" s="56" t="s">
        <v>269</v>
      </c>
      <c r="R197" s="11" t="s">
        <v>270</v>
      </c>
      <c r="S197" s="81" t="s">
        <v>192</v>
      </c>
      <c r="T197" s="58"/>
    </row>
    <row r="198" spans="1:20" s="5" customFormat="1" ht="85.75" customHeight="1" x14ac:dyDescent="0.75">
      <c r="A198" s="56" t="s">
        <v>9</v>
      </c>
      <c r="B198" s="56" t="s">
        <v>116</v>
      </c>
      <c r="C198" s="56" t="s">
        <v>344</v>
      </c>
      <c r="D198" s="56" t="s">
        <v>151</v>
      </c>
      <c r="E198" s="56"/>
      <c r="F198" s="11" t="s">
        <v>159</v>
      </c>
      <c r="G198" s="56"/>
      <c r="H198" s="57">
        <v>46</v>
      </c>
      <c r="I198" s="56" t="s">
        <v>52</v>
      </c>
      <c r="J198" s="99" t="s">
        <v>116</v>
      </c>
      <c r="K198" s="99" t="s">
        <v>676</v>
      </c>
      <c r="L198" s="63">
        <v>0</v>
      </c>
      <c r="M198" s="63">
        <f>ROUND(MaxBoundCalculations!B189,2)</f>
        <v>0.33</v>
      </c>
      <c r="N198" s="63">
        <v>0.01</v>
      </c>
      <c r="O198" s="56" t="s">
        <v>37</v>
      </c>
      <c r="P198" s="191" t="str">
        <f>INDEX('Policy Characteristics'!J:J,MATCH($C198,'Policy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v>
      </c>
      <c r="Q198" s="56" t="s">
        <v>271</v>
      </c>
      <c r="R198" s="11" t="s">
        <v>272</v>
      </c>
      <c r="S198" s="87" t="s">
        <v>632</v>
      </c>
      <c r="T198" s="11" t="s">
        <v>632</v>
      </c>
    </row>
    <row r="199" spans="1:20" s="5" customFormat="1" ht="73.75" x14ac:dyDescent="0.75">
      <c r="A199" s="58" t="str">
        <f>A$198</f>
        <v>Industry</v>
      </c>
      <c r="B199" s="58" t="str">
        <f t="shared" ref="B199:C205" si="39">B$198</f>
        <v>Industry Energy Efficiency Standards</v>
      </c>
      <c r="C199" s="58" t="str">
        <f t="shared" si="39"/>
        <v>Percentage Improvement in Eqpt Efficiency Standards above BAU</v>
      </c>
      <c r="D199" s="11" t="s">
        <v>152</v>
      </c>
      <c r="E199" s="56"/>
      <c r="F199" s="11" t="s">
        <v>160</v>
      </c>
      <c r="G199" s="56"/>
      <c r="H199" s="57">
        <v>47</v>
      </c>
      <c r="I199" s="56" t="s">
        <v>52</v>
      </c>
      <c r="J199" s="77" t="str">
        <f t="shared" ref="J199:O205" si="40">J$198</f>
        <v>Industry Energy Efficiency Standards</v>
      </c>
      <c r="K199" s="77" t="str">
        <f t="shared" si="40"/>
        <v>indst efficiency standards</v>
      </c>
      <c r="L199" s="64">
        <f t="shared" si="40"/>
        <v>0</v>
      </c>
      <c r="M199" s="64">
        <f t="shared" si="40"/>
        <v>0.33</v>
      </c>
      <c r="N199" s="64">
        <f t="shared" si="40"/>
        <v>0.01</v>
      </c>
      <c r="O199" s="58" t="str">
        <f t="shared" si="40"/>
        <v>% reduction in energy use</v>
      </c>
      <c r="P199" s="191" t="str">
        <f>INDEX('Policy Characteristics'!J:J,MATCH($C199,'Policy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v>
      </c>
      <c r="Q199" s="56" t="s">
        <v>271</v>
      </c>
      <c r="R199" s="11" t="s">
        <v>272</v>
      </c>
      <c r="S199" s="86" t="str">
        <f t="shared" ref="S199:T205" si="41">S$198</f>
        <v>U.S. DOE, 2016, Industrial Energy Efficiency Potential Analysis, https://energy.gov/sites/prod/files/2017/04/f34/energy-savings-by-state-industrial-methodology.pdf</v>
      </c>
      <c r="T199" s="58" t="str">
        <f t="shared" si="41"/>
        <v>U.S. DOE, 2016, Industrial Energy Efficiency Potential Analysis, https://energy.gov/sites/prod/files/2017/04/f34/energy-savings-by-state-industrial-methodology.pdf</v>
      </c>
    </row>
    <row r="200" spans="1:20" s="5" customFormat="1" ht="73.75" x14ac:dyDescent="0.75">
      <c r="A200" s="58" t="str">
        <f t="shared" ref="A200:A205" si="42">A$198</f>
        <v>Industry</v>
      </c>
      <c r="B200" s="58" t="str">
        <f t="shared" si="39"/>
        <v>Industry Energy Efficiency Standards</v>
      </c>
      <c r="C200" s="58" t="str">
        <f t="shared" si="39"/>
        <v>Percentage Improvement in Eqpt Efficiency Standards above BAU</v>
      </c>
      <c r="D200" s="11" t="s">
        <v>153</v>
      </c>
      <c r="E200" s="56"/>
      <c r="F200" s="11" t="s">
        <v>161</v>
      </c>
      <c r="G200" s="56"/>
      <c r="H200" s="57">
        <v>48</v>
      </c>
      <c r="I200" s="56" t="s">
        <v>52</v>
      </c>
      <c r="J200" s="77" t="str">
        <f t="shared" si="40"/>
        <v>Industry Energy Efficiency Standards</v>
      </c>
      <c r="K200" s="77" t="str">
        <f t="shared" si="40"/>
        <v>indst efficiency standards</v>
      </c>
      <c r="L200" s="64">
        <f t="shared" si="40"/>
        <v>0</v>
      </c>
      <c r="M200" s="64">
        <f t="shared" si="40"/>
        <v>0.33</v>
      </c>
      <c r="N200" s="64">
        <f t="shared" si="40"/>
        <v>0.01</v>
      </c>
      <c r="O200" s="58" t="str">
        <f t="shared" si="40"/>
        <v>% reduction in energy use</v>
      </c>
      <c r="P200" s="191" t="str">
        <f>INDEX('Policy Characteristics'!J:J,MATCH($C200,'Policy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v>
      </c>
      <c r="Q200" s="56" t="s">
        <v>271</v>
      </c>
      <c r="R200" s="11" t="s">
        <v>272</v>
      </c>
      <c r="S200" s="86" t="str">
        <f t="shared" si="41"/>
        <v>U.S. DOE, 2016, Industrial Energy Efficiency Potential Analysis, https://energy.gov/sites/prod/files/2017/04/f34/energy-savings-by-state-industrial-methodology.pdf</v>
      </c>
      <c r="T200" s="58" t="str">
        <f t="shared" si="41"/>
        <v>U.S. DOE, 2016, Industrial Energy Efficiency Potential Analysis, https://energy.gov/sites/prod/files/2017/04/f34/energy-savings-by-state-industrial-methodology.pdf</v>
      </c>
    </row>
    <row r="201" spans="1:20" s="5" customFormat="1" ht="73.75" x14ac:dyDescent="0.75">
      <c r="A201" s="58" t="str">
        <f t="shared" si="42"/>
        <v>Industry</v>
      </c>
      <c r="B201" s="58" t="str">
        <f t="shared" si="39"/>
        <v>Industry Energy Efficiency Standards</v>
      </c>
      <c r="C201" s="58" t="str">
        <f t="shared" si="39"/>
        <v>Percentage Improvement in Eqpt Efficiency Standards above BAU</v>
      </c>
      <c r="D201" s="11" t="s">
        <v>154</v>
      </c>
      <c r="E201" s="56"/>
      <c r="F201" s="11" t="s">
        <v>162</v>
      </c>
      <c r="G201" s="56"/>
      <c r="H201" s="57">
        <v>49</v>
      </c>
      <c r="I201" s="56" t="s">
        <v>52</v>
      </c>
      <c r="J201" s="77" t="str">
        <f t="shared" si="40"/>
        <v>Industry Energy Efficiency Standards</v>
      </c>
      <c r="K201" s="77" t="str">
        <f t="shared" si="40"/>
        <v>indst efficiency standards</v>
      </c>
      <c r="L201" s="64">
        <f t="shared" si="40"/>
        <v>0</v>
      </c>
      <c r="M201" s="64">
        <f t="shared" si="40"/>
        <v>0.33</v>
      </c>
      <c r="N201" s="64">
        <f t="shared" si="40"/>
        <v>0.01</v>
      </c>
      <c r="O201" s="58" t="str">
        <f t="shared" si="40"/>
        <v>% reduction in energy use</v>
      </c>
      <c r="P201" s="191" t="str">
        <f>INDEX('Policy Characteristics'!J:J,MATCH($C201,'Policy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v>
      </c>
      <c r="Q201" s="56" t="s">
        <v>271</v>
      </c>
      <c r="R201" s="11" t="s">
        <v>272</v>
      </c>
      <c r="S201" s="86" t="str">
        <f t="shared" si="41"/>
        <v>U.S. DOE, 2016, Industrial Energy Efficiency Potential Analysis, https://energy.gov/sites/prod/files/2017/04/f34/energy-savings-by-state-industrial-methodology.pdf</v>
      </c>
      <c r="T201" s="58" t="str">
        <f t="shared" si="41"/>
        <v>U.S. DOE, 2016, Industrial Energy Efficiency Potential Analysis, https://energy.gov/sites/prod/files/2017/04/f34/energy-savings-by-state-industrial-methodology.pdf</v>
      </c>
    </row>
    <row r="202" spans="1:20" s="5" customFormat="1" ht="73.75" x14ac:dyDescent="0.75">
      <c r="A202" s="58" t="str">
        <f t="shared" si="42"/>
        <v>Industry</v>
      </c>
      <c r="B202" s="58" t="str">
        <f t="shared" si="39"/>
        <v>Industry Energy Efficiency Standards</v>
      </c>
      <c r="C202" s="58" t="str">
        <f t="shared" si="39"/>
        <v>Percentage Improvement in Eqpt Efficiency Standards above BAU</v>
      </c>
      <c r="D202" s="11" t="s">
        <v>155</v>
      </c>
      <c r="E202" s="56"/>
      <c r="F202" s="11" t="s">
        <v>163</v>
      </c>
      <c r="G202" s="56"/>
      <c r="H202" s="57">
        <v>50</v>
      </c>
      <c r="I202" s="56" t="s">
        <v>52</v>
      </c>
      <c r="J202" s="77" t="str">
        <f t="shared" si="40"/>
        <v>Industry Energy Efficiency Standards</v>
      </c>
      <c r="K202" s="77" t="str">
        <f t="shared" si="40"/>
        <v>indst efficiency standards</v>
      </c>
      <c r="L202" s="64">
        <f t="shared" si="40"/>
        <v>0</v>
      </c>
      <c r="M202" s="64">
        <f t="shared" si="40"/>
        <v>0.33</v>
      </c>
      <c r="N202" s="64">
        <f t="shared" si="40"/>
        <v>0.01</v>
      </c>
      <c r="O202" s="58" t="str">
        <f t="shared" si="40"/>
        <v>% reduction in energy use</v>
      </c>
      <c r="P202" s="191" t="str">
        <f>INDEX('Policy Characteristics'!J:J,MATCH($C202,'Policy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v>
      </c>
      <c r="Q202" s="56" t="s">
        <v>271</v>
      </c>
      <c r="R202" s="11" t="s">
        <v>272</v>
      </c>
      <c r="S202" s="86" t="str">
        <f t="shared" si="41"/>
        <v>U.S. DOE, 2016, Industrial Energy Efficiency Potential Analysis, https://energy.gov/sites/prod/files/2017/04/f34/energy-savings-by-state-industrial-methodology.pdf</v>
      </c>
      <c r="T202" s="58" t="str">
        <f t="shared" si="41"/>
        <v>U.S. DOE, 2016, Industrial Energy Efficiency Potential Analysis, https://energy.gov/sites/prod/files/2017/04/f34/energy-savings-by-state-industrial-methodology.pdf</v>
      </c>
    </row>
    <row r="203" spans="1:20" s="5" customFormat="1" ht="73.75" x14ac:dyDescent="0.75">
      <c r="A203" s="58" t="str">
        <f t="shared" si="42"/>
        <v>Industry</v>
      </c>
      <c r="B203" s="58" t="str">
        <f t="shared" si="39"/>
        <v>Industry Energy Efficiency Standards</v>
      </c>
      <c r="C203" s="58" t="str">
        <f t="shared" si="39"/>
        <v>Percentage Improvement in Eqpt Efficiency Standards above BAU</v>
      </c>
      <c r="D203" s="11" t="s">
        <v>156</v>
      </c>
      <c r="E203" s="56"/>
      <c r="F203" s="11" t="s">
        <v>164</v>
      </c>
      <c r="G203" s="56"/>
      <c r="H203" s="57">
        <v>51</v>
      </c>
      <c r="I203" s="56" t="s">
        <v>52</v>
      </c>
      <c r="J203" s="77" t="str">
        <f t="shared" si="40"/>
        <v>Industry Energy Efficiency Standards</v>
      </c>
      <c r="K203" s="77" t="str">
        <f t="shared" si="40"/>
        <v>indst efficiency standards</v>
      </c>
      <c r="L203" s="64">
        <f t="shared" si="40"/>
        <v>0</v>
      </c>
      <c r="M203" s="64">
        <f t="shared" si="40"/>
        <v>0.33</v>
      </c>
      <c r="N203" s="64">
        <f t="shared" si="40"/>
        <v>0.01</v>
      </c>
      <c r="O203" s="58" t="str">
        <f t="shared" si="40"/>
        <v>% reduction in energy use</v>
      </c>
      <c r="P203" s="191" t="str">
        <f>INDEX('Policy Characteristics'!J:J,MATCH($C203,'Policy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v>
      </c>
      <c r="Q203" s="56" t="s">
        <v>271</v>
      </c>
      <c r="R203" s="11" t="s">
        <v>272</v>
      </c>
      <c r="S203" s="86" t="str">
        <f t="shared" si="41"/>
        <v>U.S. DOE, 2016, Industrial Energy Efficiency Potential Analysis, https://energy.gov/sites/prod/files/2017/04/f34/energy-savings-by-state-industrial-methodology.pdf</v>
      </c>
      <c r="T203" s="58" t="str">
        <f t="shared" si="41"/>
        <v>U.S. DOE, 2016, Industrial Energy Efficiency Potential Analysis, https://energy.gov/sites/prod/files/2017/04/f34/energy-savings-by-state-industrial-methodology.pdf</v>
      </c>
    </row>
    <row r="204" spans="1:20" ht="73.75" x14ac:dyDescent="0.75">
      <c r="A204" s="58" t="str">
        <f t="shared" si="42"/>
        <v>Industry</v>
      </c>
      <c r="B204" s="58" t="str">
        <f>B$198</f>
        <v>Industry Energy Efficiency Standards</v>
      </c>
      <c r="C204" s="58" t="str">
        <f>C$198</f>
        <v>Percentage Improvement in Eqpt Efficiency Standards above BAU</v>
      </c>
      <c r="D204" s="11" t="s">
        <v>157</v>
      </c>
      <c r="E204" s="56"/>
      <c r="F204" s="11" t="s">
        <v>165</v>
      </c>
      <c r="G204" s="56"/>
      <c r="H204" s="57">
        <v>52</v>
      </c>
      <c r="I204" s="56" t="s">
        <v>52</v>
      </c>
      <c r="J204" s="77" t="str">
        <f t="shared" si="40"/>
        <v>Industry Energy Efficiency Standards</v>
      </c>
      <c r="K204" s="77" t="str">
        <f t="shared" si="40"/>
        <v>indst efficiency standards</v>
      </c>
      <c r="L204" s="64">
        <f>L$198</f>
        <v>0</v>
      </c>
      <c r="M204" s="64">
        <f>M$198</f>
        <v>0.33</v>
      </c>
      <c r="N204" s="64">
        <f>N$198</f>
        <v>0.01</v>
      </c>
      <c r="O204" s="58" t="str">
        <f>O$198</f>
        <v>% reduction in energy use</v>
      </c>
      <c r="P204" s="191" t="str">
        <f>INDEX('Policy Characteristics'!J:J,MATCH($C204,'Policy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v>
      </c>
      <c r="Q204" s="56" t="s">
        <v>271</v>
      </c>
      <c r="R204" s="11" t="s">
        <v>272</v>
      </c>
      <c r="S204" s="86" t="str">
        <f t="shared" si="41"/>
        <v>U.S. DOE, 2016, Industrial Energy Efficiency Potential Analysis, https://energy.gov/sites/prod/files/2017/04/f34/energy-savings-by-state-industrial-methodology.pdf</v>
      </c>
      <c r="T204" s="58" t="str">
        <f t="shared" si="41"/>
        <v>U.S. DOE, 2016, Industrial Energy Efficiency Potential Analysis, https://energy.gov/sites/prod/files/2017/04/f34/energy-savings-by-state-industrial-methodology.pdf</v>
      </c>
    </row>
    <row r="205" spans="1:20" s="5" customFormat="1" ht="73.75" x14ac:dyDescent="0.75">
      <c r="A205" s="58" t="str">
        <f t="shared" si="42"/>
        <v>Industry</v>
      </c>
      <c r="B205" s="58" t="str">
        <f t="shared" si="39"/>
        <v>Industry Energy Efficiency Standards</v>
      </c>
      <c r="C205" s="58" t="str">
        <f t="shared" si="39"/>
        <v>Percentage Improvement in Eqpt Efficiency Standards above BAU</v>
      </c>
      <c r="D205" s="11" t="s">
        <v>158</v>
      </c>
      <c r="E205" s="56"/>
      <c r="F205" s="11" t="s">
        <v>166</v>
      </c>
      <c r="G205" s="56"/>
      <c r="H205" s="57">
        <v>53</v>
      </c>
      <c r="I205" s="56" t="s">
        <v>52</v>
      </c>
      <c r="J205" s="77" t="str">
        <f t="shared" si="40"/>
        <v>Industry Energy Efficiency Standards</v>
      </c>
      <c r="K205" s="77" t="str">
        <f t="shared" si="40"/>
        <v>indst efficiency standards</v>
      </c>
      <c r="L205" s="64">
        <f t="shared" si="40"/>
        <v>0</v>
      </c>
      <c r="M205" s="64">
        <f t="shared" si="40"/>
        <v>0.33</v>
      </c>
      <c r="N205" s="64">
        <f t="shared" si="40"/>
        <v>0.01</v>
      </c>
      <c r="O205" s="58" t="str">
        <f t="shared" si="40"/>
        <v>% reduction in energy use</v>
      </c>
      <c r="P205" s="191" t="str">
        <f>INDEX('Policy Characteristics'!J:J,MATCH($C205,'Policy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v>
      </c>
      <c r="Q205" s="56" t="s">
        <v>271</v>
      </c>
      <c r="R205" s="11" t="s">
        <v>272</v>
      </c>
      <c r="S205" s="86" t="str">
        <f t="shared" si="41"/>
        <v>U.S. DOE, 2016, Industrial Energy Efficiency Potential Analysis, https://energy.gov/sites/prod/files/2017/04/f34/energy-savings-by-state-industrial-methodology.pdf</v>
      </c>
      <c r="T205" s="58" t="str">
        <f t="shared" si="41"/>
        <v>U.S. DOE, 2016, Industrial Energy Efficiency Potential Analysis, https://energy.gov/sites/prod/files/2017/04/f34/energy-savings-by-state-industrial-methodology.pdf</v>
      </c>
    </row>
    <row r="206" spans="1:20" s="5" customFormat="1" ht="59" x14ac:dyDescent="0.75">
      <c r="A206" s="138" t="s">
        <v>9</v>
      </c>
      <c r="B206" s="138" t="s">
        <v>1117</v>
      </c>
      <c r="C206" s="138" t="s">
        <v>345</v>
      </c>
      <c r="D206" s="138"/>
      <c r="E206" s="138"/>
      <c r="F206" s="138"/>
      <c r="G206" s="138"/>
      <c r="H206" s="139">
        <v>54</v>
      </c>
      <c r="I206" s="138" t="s">
        <v>52</v>
      </c>
      <c r="J206" s="140" t="s">
        <v>1118</v>
      </c>
      <c r="K206" s="140" t="s">
        <v>675</v>
      </c>
      <c r="L206" s="141">
        <v>0</v>
      </c>
      <c r="M206" s="141">
        <v>1</v>
      </c>
      <c r="N206" s="140">
        <v>1</v>
      </c>
      <c r="O206" s="138" t="s">
        <v>34</v>
      </c>
      <c r="P206" s="191" t="str">
        <f>INDEX('Policy Characteristics'!J:J,MATCH($C206,'Policy Characteristics'!$C:$C,0))</f>
        <v>**Description:** This policy estimates the effect of a 100 Mt limit on oilsands emissions. // **Guidance for setting values:** Oilsands energy use is frozen at 2024 level after 2025, when the 100 Mt oilsands limit is expected to be reached according to Pembina analysis. Note that the AB-EPS does not model oil production, which is simply an assumption input into the model. As a result, when this policy lever is activated, the model does not make assumptions concerning the volume of oilsands production under the limit. The implementation schedule was specifically designed to limit the oilsands sector’s energy use so that its emissions are capped at 100 Mt and should not be modified.</v>
      </c>
      <c r="Q206" s="142"/>
      <c r="R206" s="142" t="s">
        <v>1120</v>
      </c>
      <c r="S206" s="143" t="s">
        <v>1121</v>
      </c>
      <c r="T206" s="144"/>
    </row>
    <row r="207" spans="1:20" ht="29.5" x14ac:dyDescent="0.75">
      <c r="A207" s="151" t="s">
        <v>9</v>
      </c>
      <c r="B207" s="151" t="s">
        <v>1135</v>
      </c>
      <c r="C207" s="151" t="s">
        <v>554</v>
      </c>
      <c r="D207" s="151"/>
      <c r="E207" s="151"/>
      <c r="F207" s="151"/>
      <c r="G207" s="151"/>
      <c r="H207" s="152">
        <v>55</v>
      </c>
      <c r="I207" s="151" t="s">
        <v>52</v>
      </c>
      <c r="J207" s="153" t="s">
        <v>1137</v>
      </c>
      <c r="K207" s="153" t="s">
        <v>674</v>
      </c>
      <c r="L207" s="154">
        <v>0</v>
      </c>
      <c r="M207" s="154">
        <v>1</v>
      </c>
      <c r="N207" s="155">
        <v>0.01</v>
      </c>
      <c r="O207" s="151" t="s">
        <v>36</v>
      </c>
      <c r="P207" s="191" t="str">
        <f>INDEX('Policy Characteristics'!J:J,MATCH($C207,'Policy Characteristics'!$C:$C,0))</f>
        <v>**Description:** This policy reduces greenhouse gas emissions from the industry sector by switching the fuel used by facilities from hard coal to electricity. // **Guidance for setting values:** Over 90% of the coal used by industry is used to generate heat (to fuel boilers, generate process heat, and HVAC heat).  It is relatively uncommon to replace coal with electricity for these end uses today, but it may become necessary to electrify heat production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v>
      </c>
      <c r="Q207" s="151" t="s">
        <v>273</v>
      </c>
      <c r="R207" s="156" t="s">
        <v>274</v>
      </c>
      <c r="S207" s="157"/>
      <c r="T207" s="151"/>
    </row>
    <row r="208" spans="1:20" ht="29.5" x14ac:dyDescent="0.75">
      <c r="A208" s="151" t="s">
        <v>9</v>
      </c>
      <c r="B208" s="151" t="s">
        <v>1136</v>
      </c>
      <c r="C208" s="151" t="s">
        <v>387</v>
      </c>
      <c r="D208" s="151"/>
      <c r="E208" s="151"/>
      <c r="F208" s="151"/>
      <c r="G208" s="151"/>
      <c r="H208" s="152">
        <v>166</v>
      </c>
      <c r="I208" s="151" t="s">
        <v>52</v>
      </c>
      <c r="J208" s="153" t="s">
        <v>1137</v>
      </c>
      <c r="K208" s="153" t="s">
        <v>673</v>
      </c>
      <c r="L208" s="154">
        <v>0</v>
      </c>
      <c r="M208" s="154">
        <v>0.5</v>
      </c>
      <c r="N208" s="155">
        <v>0.01</v>
      </c>
      <c r="O208" s="151" t="s">
        <v>388</v>
      </c>
      <c r="P208" s="191" t="str">
        <f>INDEX('Policy Characteristics'!J:J,MATCH($C208,'Policy Characteristics'!$C:$C,0))</f>
        <v>**Description:** This policy reduces greenhouse gas emissions from the industry sector by switching the fuel used by facilities from natural gas to electricity. // **Guidance for setting values:** Over 90% of the natural gas used by industry is used to generate heat (to fuel boilers, generate process heat, and HVAC heat).  It is relatively uncommon to replace natural gas with electricity for these end uses today, but it may become necessary to electrify heat production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as natural gas, so they would be wasted if the refinery electrified all of its operations.</v>
      </c>
      <c r="Q208" s="151" t="s">
        <v>273</v>
      </c>
      <c r="R208" s="156" t="s">
        <v>274</v>
      </c>
      <c r="S208" s="157"/>
      <c r="T208" s="151"/>
    </row>
    <row r="209" spans="1:20" ht="29.5" x14ac:dyDescent="0.75">
      <c r="A209" s="56" t="s">
        <v>9</v>
      </c>
      <c r="B209" s="56" t="s">
        <v>24</v>
      </c>
      <c r="C209" s="56" t="s">
        <v>346</v>
      </c>
      <c r="D209" s="56"/>
      <c r="E209" s="56"/>
      <c r="F209" s="56"/>
      <c r="G209" s="56"/>
      <c r="H209" s="57">
        <v>56</v>
      </c>
      <c r="I209" s="56" t="s">
        <v>52</v>
      </c>
      <c r="J209" s="57" t="s">
        <v>443</v>
      </c>
      <c r="K209" s="99" t="s">
        <v>672</v>
      </c>
      <c r="L209" s="62">
        <v>0</v>
      </c>
      <c r="M209" s="63">
        <v>1</v>
      </c>
      <c r="N209" s="63">
        <v>0.01</v>
      </c>
      <c r="O209" s="56" t="s">
        <v>40</v>
      </c>
      <c r="P209" s="191" t="str">
        <f>INDEX('Policy Characteristics'!J:J,MATCH($C209,'Policy Characteristics'!$C:$C,0))</f>
        <v>**Description:** This policy reduces methane emissions from the industry sector by increasing the capture of methane that is currently being released into the atmosphere (for example, from leaks in pipes or decomposition of trash in landfills). // **Guidance for setting values:** If this policy is fully implemented, process emissions in 2050 are reduced by 81% from the natural gas and petroleum industry, 8% from the mining industry, and 86% from the waste management industry.</v>
      </c>
      <c r="Q209" s="56" t="s">
        <v>275</v>
      </c>
      <c r="R209" s="11" t="s">
        <v>276</v>
      </c>
      <c r="S209" s="81" t="s">
        <v>192</v>
      </c>
      <c r="T209" s="56"/>
    </row>
    <row r="210" spans="1:20" ht="29.5" x14ac:dyDescent="0.75">
      <c r="A210" s="56" t="s">
        <v>9</v>
      </c>
      <c r="B210" s="56" t="s">
        <v>21</v>
      </c>
      <c r="C210" s="56" t="s">
        <v>347</v>
      </c>
      <c r="D210" s="56"/>
      <c r="E210" s="56"/>
      <c r="F210" s="56"/>
      <c r="G210" s="56"/>
      <c r="H210" s="57">
        <v>57</v>
      </c>
      <c r="I210" s="56" t="s">
        <v>52</v>
      </c>
      <c r="J210" s="57" t="s">
        <v>443</v>
      </c>
      <c r="K210" s="99" t="s">
        <v>671</v>
      </c>
      <c r="L210" s="62">
        <v>0</v>
      </c>
      <c r="M210" s="63">
        <v>1</v>
      </c>
      <c r="N210" s="63">
        <v>0.01</v>
      </c>
      <c r="O210" s="56" t="s">
        <v>40</v>
      </c>
      <c r="P210" s="191" t="str">
        <f>INDEX('Policy Characteristics'!J:J,MATCH($C210,'Policy Characteristics'!$C:$C,0))</f>
        <v>**Description:** This policy reduces methane emissions from the industry sector by increasing the burning of methane that is currently being released into the atmosphere due to industrial processes. // **Guidance for setting values:** If this policy is fully implemented, process emissions in 2050 are reduced by 54% from the mining industry and 3% from the waste management industry.</v>
      </c>
      <c r="Q210" s="56" t="s">
        <v>277</v>
      </c>
      <c r="R210" s="11" t="s">
        <v>278</v>
      </c>
      <c r="S210" s="81" t="s">
        <v>192</v>
      </c>
      <c r="T210" s="56"/>
    </row>
    <row r="211" spans="1:20" ht="29.5" x14ac:dyDescent="0.75">
      <c r="A211" s="56" t="s">
        <v>9</v>
      </c>
      <c r="B211" s="56" t="s">
        <v>435</v>
      </c>
      <c r="C211" s="56" t="s">
        <v>635</v>
      </c>
      <c r="D211" s="56"/>
      <c r="E211" s="56"/>
      <c r="F211" s="56"/>
      <c r="G211" s="56"/>
      <c r="H211" s="57">
        <v>58</v>
      </c>
      <c r="I211" s="56" t="s">
        <v>52</v>
      </c>
      <c r="J211" s="99" t="s">
        <v>435</v>
      </c>
      <c r="K211" s="99" t="s">
        <v>670</v>
      </c>
      <c r="L211" s="62">
        <v>0</v>
      </c>
      <c r="M211" s="63">
        <v>1</v>
      </c>
      <c r="N211" s="63">
        <v>0.01</v>
      </c>
      <c r="O211" s="56" t="s">
        <v>40</v>
      </c>
      <c r="P211" s="191" t="str">
        <f>INDEX('Policy Characteristics'!J:J,MATCH($C211,'Policy Characteristics'!$C:$C,0))</f>
        <v>**Description:** This policy reduces emissions of high-GWP, fluorinated gases (F-gases) from the industry sector by improving production processes and by substituing less-harmful chemicals. // **Guidance for setting values:** If this policy is fully implemented, process emissions in 2050 are reduced by 58% from the chemicals industry and 55% from the "other industries" category.</v>
      </c>
      <c r="Q211" s="56" t="s">
        <v>636</v>
      </c>
      <c r="R211" s="11" t="s">
        <v>637</v>
      </c>
      <c r="S211" s="81" t="s">
        <v>192</v>
      </c>
      <c r="T211" s="56"/>
    </row>
    <row r="212" spans="1:20" ht="44.25" x14ac:dyDescent="0.75">
      <c r="A212" s="56" t="s">
        <v>9</v>
      </c>
      <c r="B212" s="56" t="s">
        <v>22</v>
      </c>
      <c r="C212" s="56" t="s">
        <v>348</v>
      </c>
      <c r="D212" s="56"/>
      <c r="E212" s="56"/>
      <c r="F212" s="56"/>
      <c r="G212" s="56"/>
      <c r="H212" s="57">
        <v>59</v>
      </c>
      <c r="I212" s="56" t="s">
        <v>52</v>
      </c>
      <c r="J212" s="99" t="s">
        <v>22</v>
      </c>
      <c r="K212" s="99" t="s">
        <v>669</v>
      </c>
      <c r="L212" s="62">
        <v>0</v>
      </c>
      <c r="M212" s="63">
        <v>1</v>
      </c>
      <c r="N212" s="63">
        <v>0.01</v>
      </c>
      <c r="O212" s="56" t="s">
        <v>40</v>
      </c>
      <c r="P212" s="191" t="str">
        <f>INDEX('Policy Characteristics'!J:J,MATCH($C212,'Policy Characteristics'!$C:$C,0))</f>
        <v>**Description:** This policy reduces emissions of greenhouse gases from the industry sector by improving worker training and equipment maintenance. // **Guidance for setting values:** If this policy is fully implemented, process emissions in 2050 are reduced by 8% from the natural gas and petroleum industry and 2% from the "other industries" category.</v>
      </c>
      <c r="Q212" s="56" t="s">
        <v>279</v>
      </c>
      <c r="R212" s="11" t="s">
        <v>280</v>
      </c>
      <c r="S212" s="81" t="s">
        <v>192</v>
      </c>
      <c r="T212" s="56"/>
    </row>
    <row r="213" spans="1:20" ht="73.75" x14ac:dyDescent="0.75">
      <c r="A213" s="56" t="s">
        <v>167</v>
      </c>
      <c r="B213" s="56" t="s">
        <v>171</v>
      </c>
      <c r="C213" s="56" t="s">
        <v>531</v>
      </c>
      <c r="D213" s="56"/>
      <c r="E213" s="56"/>
      <c r="F213" s="56"/>
      <c r="G213" s="56"/>
      <c r="H213" s="57">
        <v>60</v>
      </c>
      <c r="I213" s="56" t="s">
        <v>52</v>
      </c>
      <c r="J213" s="99" t="s">
        <v>171</v>
      </c>
      <c r="K213" s="99" t="s">
        <v>668</v>
      </c>
      <c r="L213" s="62">
        <v>0</v>
      </c>
      <c r="M213" s="63">
        <v>1</v>
      </c>
      <c r="N213" s="63">
        <v>0.01</v>
      </c>
      <c r="O213" s="56" t="s">
        <v>40</v>
      </c>
      <c r="P213" s="191" t="str">
        <f>INDEX('Policy Characteristics'!J:J,MATCH($C213,'Policy Characteristics'!$C:$C,0))</f>
        <v>**Description:**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410 thousand hectares per year in 2050.  If this rate were maintaned from 2018-2050, roughly 12% of the land area of Canada's prairies would be afforested/reforested by 2050.</v>
      </c>
      <c r="Q213" s="56" t="s">
        <v>281</v>
      </c>
      <c r="R213" s="11" t="s">
        <v>282</v>
      </c>
      <c r="S213" s="81" t="s">
        <v>192</v>
      </c>
      <c r="T213" s="56" t="s">
        <v>229</v>
      </c>
    </row>
    <row r="214" spans="1:20" ht="29.5" x14ac:dyDescent="0.75">
      <c r="A214" s="56" t="s">
        <v>167</v>
      </c>
      <c r="B214" s="56" t="s">
        <v>315</v>
      </c>
      <c r="C214" s="56" t="s">
        <v>540</v>
      </c>
      <c r="D214" s="56"/>
      <c r="E214" s="56"/>
      <c r="F214" s="56"/>
      <c r="G214" s="56"/>
      <c r="H214" s="57">
        <v>198</v>
      </c>
      <c r="I214" s="56" t="s">
        <v>52</v>
      </c>
      <c r="J214" s="99" t="s">
        <v>315</v>
      </c>
      <c r="K214" s="99" t="s">
        <v>667</v>
      </c>
      <c r="L214" s="62">
        <v>0</v>
      </c>
      <c r="M214" s="63">
        <v>1</v>
      </c>
      <c r="N214" s="63">
        <v>0.01</v>
      </c>
      <c r="O214" s="56" t="s">
        <v>40</v>
      </c>
      <c r="P214" s="191" t="str">
        <f>INDEX('Policy Characteristics'!J:J,MATCH($C214,'Policy Characteristics'!$C:$C,0))</f>
        <v>**Description:** This policy prevents the release of CO2 that accompanies deforestation. // **Guidance for setting values:** If this policy is fully implemented, the deforestation rate reaches zero acres per year in 2050 (down from roughly 74,000 acres per year in the BAU case).</v>
      </c>
      <c r="Q214" s="56" t="s">
        <v>389</v>
      </c>
      <c r="R214" s="11" t="s">
        <v>390</v>
      </c>
      <c r="S214" s="81"/>
      <c r="T214" s="56"/>
    </row>
    <row r="215" spans="1:20" ht="29.5" x14ac:dyDescent="0.75">
      <c r="A215" s="56" t="s">
        <v>167</v>
      </c>
      <c r="B215" s="56" t="s">
        <v>536</v>
      </c>
      <c r="C215" s="56" t="s">
        <v>537</v>
      </c>
      <c r="D215" s="56"/>
      <c r="E215" s="56"/>
      <c r="F215" s="56"/>
      <c r="G215" s="56"/>
      <c r="H215" s="57">
        <v>177</v>
      </c>
      <c r="I215" s="11" t="s">
        <v>53</v>
      </c>
      <c r="J215" s="99" t="s">
        <v>536</v>
      </c>
      <c r="K215" s="99" t="s">
        <v>666</v>
      </c>
      <c r="L215" s="62"/>
      <c r="M215" s="63"/>
      <c r="N215" s="63"/>
      <c r="O215" s="56"/>
      <c r="P215" s="191">
        <f>INDEX('Policy Characteristics'!J:J,MATCH($C215,'Policy Characteristics'!$C:$C,0))</f>
        <v>0</v>
      </c>
      <c r="Q215" s="56"/>
      <c r="R215" s="11"/>
      <c r="S215" s="81"/>
      <c r="T215" s="56"/>
    </row>
    <row r="216" spans="1:20" ht="29.5" x14ac:dyDescent="0.75">
      <c r="A216" s="56" t="s">
        <v>167</v>
      </c>
      <c r="B216" s="56" t="s">
        <v>230</v>
      </c>
      <c r="C216" s="56" t="s">
        <v>532</v>
      </c>
      <c r="D216" s="56"/>
      <c r="E216" s="56"/>
      <c r="F216" s="56"/>
      <c r="G216" s="56"/>
      <c r="H216" s="57">
        <v>61</v>
      </c>
      <c r="I216" s="56" t="s">
        <v>52</v>
      </c>
      <c r="J216" s="99" t="s">
        <v>230</v>
      </c>
      <c r="K216" s="99" t="s">
        <v>665</v>
      </c>
      <c r="L216" s="62">
        <v>0</v>
      </c>
      <c r="M216" s="63">
        <v>1</v>
      </c>
      <c r="N216" s="63">
        <v>0.01</v>
      </c>
      <c r="O216" s="56" t="s">
        <v>40</v>
      </c>
      <c r="P216" s="191" t="str">
        <f>INDEX('Policy Characteristics'!J:J,MATCH($C216,'Policy Characteristics'!$C:$C,0))</f>
        <v>**Description:** This policy avoids the release of CO2 from forests by reducing timber harvesting. // **Guidance for setting values:** A 100% setting of this lever reduces timber harvesting by 2% of the BAU amount per year, reaching a roughly 70% reduction in timber harvesting by 2050.</v>
      </c>
      <c r="Q216" s="56" t="s">
        <v>283</v>
      </c>
      <c r="R216" s="11" t="s">
        <v>284</v>
      </c>
      <c r="S216" s="81" t="s">
        <v>192</v>
      </c>
      <c r="T216" s="56"/>
    </row>
    <row r="217" spans="1:20" ht="29.5" x14ac:dyDescent="0.75">
      <c r="A217" s="56" t="s">
        <v>167</v>
      </c>
      <c r="B217" s="56" t="s">
        <v>168</v>
      </c>
      <c r="C217" s="56" t="s">
        <v>349</v>
      </c>
      <c r="D217" s="56"/>
      <c r="E217" s="56"/>
      <c r="F217" s="56"/>
      <c r="G217" s="56"/>
      <c r="H217" s="57">
        <v>62</v>
      </c>
      <c r="I217" s="56" t="s">
        <v>52</v>
      </c>
      <c r="J217" s="99" t="s">
        <v>168</v>
      </c>
      <c r="K217" s="99" t="s">
        <v>664</v>
      </c>
      <c r="L217" s="62">
        <v>0</v>
      </c>
      <c r="M217" s="63">
        <v>1</v>
      </c>
      <c r="N217" s="63">
        <v>0.01</v>
      </c>
      <c r="O217" s="56" t="s">
        <v>40</v>
      </c>
      <c r="P217" s="191" t="str">
        <f>INDEX('Policy Characteristics'!J:J,MATCH($C217,'Policy Characteristics'!$C:$C,0))</f>
        <v>**Description:**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If this policy is fully implemented, agricultural process emissions in 2050 are reduced by 3%.</v>
      </c>
      <c r="Q217" s="56" t="s">
        <v>285</v>
      </c>
      <c r="R217" s="11" t="s">
        <v>286</v>
      </c>
      <c r="S217" s="81" t="s">
        <v>192</v>
      </c>
      <c r="T217" s="56"/>
    </row>
    <row r="218" spans="1:20" ht="29.5" x14ac:dyDescent="0.75">
      <c r="A218" s="56" t="s">
        <v>167</v>
      </c>
      <c r="B218" s="56" t="s">
        <v>172</v>
      </c>
      <c r="C218" s="56" t="s">
        <v>533</v>
      </c>
      <c r="D218" s="56"/>
      <c r="E218" s="56"/>
      <c r="F218" s="56"/>
      <c r="G218" s="56"/>
      <c r="H218" s="57">
        <v>63</v>
      </c>
      <c r="I218" s="56" t="s">
        <v>52</v>
      </c>
      <c r="J218" s="99" t="s">
        <v>172</v>
      </c>
      <c r="K218" s="99" t="s">
        <v>663</v>
      </c>
      <c r="L218" s="62">
        <v>0</v>
      </c>
      <c r="M218" s="63">
        <v>1</v>
      </c>
      <c r="N218" s="63">
        <v>0.01</v>
      </c>
      <c r="O218" s="56" t="s">
        <v>40</v>
      </c>
      <c r="P218" s="191" t="str">
        <f>INDEX('Policy Characteristics'!J:J,MATCH($C218,'Policy Characteristics'!$C:$C,0))</f>
        <v>**Description:** This policy increases CO2 sequestration by forests through improved forest management practices.  // **Guidance for setting values:** If this policy is fully implemented, all of the 66 million hectares of forest not currently under best management practices will instead be managed with best practices by 2050.</v>
      </c>
      <c r="Q218" s="56" t="s">
        <v>287</v>
      </c>
      <c r="R218" s="11" t="s">
        <v>288</v>
      </c>
      <c r="S218" s="81" t="s">
        <v>192</v>
      </c>
      <c r="T218" s="56"/>
    </row>
    <row r="219" spans="1:20" ht="29.5" x14ac:dyDescent="0.75">
      <c r="A219" s="56" t="s">
        <v>167</v>
      </c>
      <c r="B219" s="56" t="s">
        <v>170</v>
      </c>
      <c r="C219" s="56" t="s">
        <v>350</v>
      </c>
      <c r="D219" s="56"/>
      <c r="E219" s="56"/>
      <c r="F219" s="56"/>
      <c r="G219" s="56"/>
      <c r="H219" s="57">
        <v>64</v>
      </c>
      <c r="I219" s="56" t="s">
        <v>52</v>
      </c>
      <c r="J219" s="99" t="s">
        <v>170</v>
      </c>
      <c r="K219" s="99" t="s">
        <v>662</v>
      </c>
      <c r="L219" s="62">
        <v>0</v>
      </c>
      <c r="M219" s="63">
        <v>1</v>
      </c>
      <c r="N219" s="63">
        <v>0.01</v>
      </c>
      <c r="O219" s="56" t="s">
        <v>40</v>
      </c>
      <c r="P219" s="191" t="str">
        <f>INDEX('Policy Characteristics'!J:J,MATCH($C219,'Policy Characteristics'!$C:$C,0))</f>
        <v>**Description:**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17%.</v>
      </c>
      <c r="Q219" s="56" t="s">
        <v>289</v>
      </c>
      <c r="R219" s="11" t="s">
        <v>290</v>
      </c>
      <c r="S219" s="81" t="s">
        <v>192</v>
      </c>
      <c r="T219" s="56"/>
    </row>
    <row r="220" spans="1:20" ht="29.5" x14ac:dyDescent="0.75">
      <c r="A220" s="56" t="s">
        <v>167</v>
      </c>
      <c r="B220" s="56" t="s">
        <v>534</v>
      </c>
      <c r="C220" s="56" t="s">
        <v>535</v>
      </c>
      <c r="D220" s="56"/>
      <c r="E220" s="56"/>
      <c r="F220" s="56"/>
      <c r="G220" s="56"/>
      <c r="H220" s="57">
        <v>178</v>
      </c>
      <c r="I220" s="56" t="s">
        <v>53</v>
      </c>
      <c r="J220" s="99" t="s">
        <v>534</v>
      </c>
      <c r="K220" s="99" t="s">
        <v>661</v>
      </c>
      <c r="L220" s="62"/>
      <c r="M220" s="63"/>
      <c r="N220" s="63"/>
      <c r="O220" s="56"/>
      <c r="P220" s="191">
        <f>INDEX('Policy Characteristics'!J:J,MATCH($C220,'Policy Characteristics'!$C:$C,0))</f>
        <v>0</v>
      </c>
      <c r="Q220" s="56"/>
      <c r="R220" s="11"/>
      <c r="S220" s="81"/>
      <c r="T220" s="56"/>
    </row>
    <row r="221" spans="1:20" ht="44.25" x14ac:dyDescent="0.75">
      <c r="A221" s="56" t="s">
        <v>167</v>
      </c>
      <c r="B221" s="56" t="s">
        <v>169</v>
      </c>
      <c r="C221" s="56" t="s">
        <v>351</v>
      </c>
      <c r="D221" s="56"/>
      <c r="E221" s="56"/>
      <c r="F221" s="56"/>
      <c r="G221" s="56"/>
      <c r="H221" s="57">
        <v>65</v>
      </c>
      <c r="I221" s="56" t="s">
        <v>53</v>
      </c>
      <c r="J221" s="99" t="s">
        <v>169</v>
      </c>
      <c r="K221" s="99" t="s">
        <v>660</v>
      </c>
      <c r="L221" s="62">
        <v>0</v>
      </c>
      <c r="M221" s="63">
        <v>1</v>
      </c>
      <c r="N221" s="63">
        <v>0.01</v>
      </c>
      <c r="O221" s="56" t="s">
        <v>40</v>
      </c>
      <c r="P221" s="191" t="str">
        <f>INDEX('Policy Characteristics'!J:J,MATCH($C221,'Policy Characteristics'!$C:$C,0))</f>
        <v>**Description:** This policy reduces greenhouse gas emissions from agriculture through measures pertaining to rice cultivation, such as improved flooding practices that avoid anaerobic, methane-forming conditions. // **Guidance for setting values:** If this policy is fully implemented, agricultural process emissions in 2050 are reduced by 0.4%.</v>
      </c>
      <c r="Q221" s="56" t="s">
        <v>291</v>
      </c>
      <c r="R221" s="11" t="s">
        <v>292</v>
      </c>
      <c r="S221" s="81" t="s">
        <v>192</v>
      </c>
      <c r="T221" s="56"/>
    </row>
    <row r="222" spans="1:20" s="3" customFormat="1" ht="29.5" x14ac:dyDescent="0.75">
      <c r="A222" s="11" t="s">
        <v>436</v>
      </c>
      <c r="B222" s="11" t="s">
        <v>68</v>
      </c>
      <c r="C222" s="11" t="s">
        <v>352</v>
      </c>
      <c r="D222" s="11"/>
      <c r="E222" s="11"/>
      <c r="F222" s="11"/>
      <c r="G222" s="11"/>
      <c r="H222" s="57">
        <v>68</v>
      </c>
      <c r="I222" s="11" t="s">
        <v>52</v>
      </c>
      <c r="J222" s="100" t="s">
        <v>68</v>
      </c>
      <c r="K222" s="99" t="s">
        <v>659</v>
      </c>
      <c r="L222" s="66">
        <v>0</v>
      </c>
      <c r="M222" s="66">
        <v>1</v>
      </c>
      <c r="N222" s="66">
        <v>0.01</v>
      </c>
      <c r="O222" s="11" t="s">
        <v>69</v>
      </c>
      <c r="P222" s="191" t="str">
        <f>INDEX('Policy Characteristics'!J:J,MATCH($C222,'Policy Characteristics'!$C:$C,0))</f>
        <v>**Description:**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30%.  Therefore, a policy setting of 50% would increase the CHP fraction to 65% in 2050.</v>
      </c>
      <c r="Q222" s="11" t="s">
        <v>297</v>
      </c>
      <c r="R222" s="11" t="s">
        <v>298</v>
      </c>
      <c r="S222" s="81" t="s">
        <v>192</v>
      </c>
      <c r="T222" s="11"/>
    </row>
    <row r="223" spans="1:20" s="3" customFormat="1" ht="44.25" x14ac:dyDescent="0.75">
      <c r="A223" s="11" t="s">
        <v>436</v>
      </c>
      <c r="B223" s="11" t="s">
        <v>553</v>
      </c>
      <c r="C223" s="11" t="s">
        <v>555</v>
      </c>
      <c r="D223" s="11"/>
      <c r="E223" s="11"/>
      <c r="F223" s="11"/>
      <c r="G223" s="11"/>
      <c r="H223" s="57">
        <v>176</v>
      </c>
      <c r="I223" s="56" t="s">
        <v>53</v>
      </c>
      <c r="J223" s="100" t="s">
        <v>444</v>
      </c>
      <c r="K223" s="99" t="s">
        <v>658</v>
      </c>
      <c r="L223" s="66">
        <v>0</v>
      </c>
      <c r="M223" s="66">
        <v>1</v>
      </c>
      <c r="N223" s="66">
        <v>0.01</v>
      </c>
      <c r="O223" s="56" t="s">
        <v>36</v>
      </c>
      <c r="P223" s="191" t="str">
        <f>INDEX('Policy Characteristics'!J:J,MATCH($C223,'Policy Characteristics'!$C:$C,0))</f>
        <v>**Description:** This policy causes a percentage of the district heat that would be generated by burning coal to instead be generated by burning natural gas. // **Guidance for setting values:** In the BAU Scenario, the fraction of heat derived from coal is constant at 0% and from natural gas is constant at 93%.</v>
      </c>
      <c r="Q223" s="11" t="s">
        <v>437</v>
      </c>
      <c r="R223" s="11" t="s">
        <v>274</v>
      </c>
      <c r="S223" s="81" t="s">
        <v>192</v>
      </c>
      <c r="T223" s="11"/>
    </row>
    <row r="224" spans="1:20" ht="29.5" x14ac:dyDescent="0.75">
      <c r="A224" s="56" t="s">
        <v>10</v>
      </c>
      <c r="B224" s="56" t="s">
        <v>30</v>
      </c>
      <c r="C224" s="56" t="s">
        <v>67</v>
      </c>
      <c r="D224" s="56"/>
      <c r="E224" s="56"/>
      <c r="F224" s="56"/>
      <c r="G224" s="56"/>
      <c r="H224" s="57">
        <v>66</v>
      </c>
      <c r="I224" s="56" t="s">
        <v>52</v>
      </c>
      <c r="J224" s="99" t="s">
        <v>30</v>
      </c>
      <c r="K224" s="99" t="s">
        <v>657</v>
      </c>
      <c r="L224" s="62">
        <v>0</v>
      </c>
      <c r="M224" s="62">
        <v>1</v>
      </c>
      <c r="N224" s="62">
        <v>0.01</v>
      </c>
      <c r="O224" s="56" t="s">
        <v>40</v>
      </c>
      <c r="P224" s="191" t="str">
        <f>INDEX('Policy Characteristics'!J:J,MATCH($C224,'Policy Characteristics'!$C:$C,0))</f>
        <v>**Description:** This policy specifies the fraction of the potential annual amount of carbon capture and sequestration (CCS) that is achieved in 2050, above the amount predicted in the business-as-usual scenario. // **Guidance for setting values:** If this policy is fully implemented, Canada will sequester an additional 100 million tons of CO2 in 2050 (on top of a BAU Scenario quantity of 2 million tons).</v>
      </c>
      <c r="Q224" s="56" t="s">
        <v>293</v>
      </c>
      <c r="R224" s="11" t="s">
        <v>294</v>
      </c>
      <c r="S224" s="81" t="s">
        <v>192</v>
      </c>
      <c r="T224" s="56"/>
    </row>
    <row r="225" spans="1:20" s="5" customFormat="1" ht="59" x14ac:dyDescent="0.75">
      <c r="A225" s="56" t="s">
        <v>10</v>
      </c>
      <c r="B225" s="56" t="s">
        <v>28</v>
      </c>
      <c r="C225" s="56" t="s">
        <v>28</v>
      </c>
      <c r="D225" s="56" t="s">
        <v>421</v>
      </c>
      <c r="E225" s="56"/>
      <c r="F225" s="56" t="s">
        <v>427</v>
      </c>
      <c r="G225" s="56"/>
      <c r="H225" s="57">
        <v>171</v>
      </c>
      <c r="I225" s="56" t="s">
        <v>52</v>
      </c>
      <c r="J225" s="99" t="s">
        <v>28</v>
      </c>
      <c r="K225" s="99" t="s">
        <v>656</v>
      </c>
      <c r="L225" s="68">
        <v>0</v>
      </c>
      <c r="M225" s="111">
        <v>350</v>
      </c>
      <c r="N225" s="68">
        <v>5</v>
      </c>
      <c r="O225" s="56" t="s">
        <v>1014</v>
      </c>
      <c r="P225" s="191" t="str">
        <f>INDEX('Policy Characteristics'!J:J,MATCH($C225,'Policy Characteristics'!$C:$C,0))</f>
        <v>**Description:** 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**Guidance for setting values:** The Canadian government's revised 2016 Social Cost of Carbon estimates for the year 2050 range from CAD$75 in the central estimate to CAD$320 per ton in the 95th percentile estimate (in inflation-adjusted 2012 Canadian dollars).</v>
      </c>
      <c r="Q225" s="56" t="s">
        <v>295</v>
      </c>
      <c r="R225" s="11" t="s">
        <v>296</v>
      </c>
      <c r="S225" s="87" t="s">
        <v>530</v>
      </c>
      <c r="T225" s="11" t="s">
        <v>496</v>
      </c>
    </row>
    <row r="226" spans="1:20" s="5" customFormat="1" x14ac:dyDescent="0.75">
      <c r="A226" s="58" t="str">
        <f>A$225</f>
        <v>Cross-Sector</v>
      </c>
      <c r="B226" s="58" t="str">
        <f t="shared" ref="B226:C226" si="43">B$225</f>
        <v>Carbon Tax</v>
      </c>
      <c r="C226" s="58" t="str">
        <f t="shared" si="43"/>
        <v>Carbon Tax</v>
      </c>
      <c r="D226" s="56" t="s">
        <v>431</v>
      </c>
      <c r="E226" s="56"/>
      <c r="F226" s="56" t="s">
        <v>432</v>
      </c>
      <c r="G226" s="56"/>
      <c r="H226" s="57">
        <v>172</v>
      </c>
      <c r="I226" s="56" t="s">
        <v>52</v>
      </c>
      <c r="J226" s="77" t="str">
        <f t="shared" ref="J226:O231" si="44">J$225</f>
        <v>Carbon Tax</v>
      </c>
      <c r="K226" s="77" t="str">
        <f t="shared" si="44"/>
        <v>cross carbon tax</v>
      </c>
      <c r="L226" s="69">
        <f t="shared" si="44"/>
        <v>0</v>
      </c>
      <c r="M226" s="69">
        <f t="shared" si="44"/>
        <v>350</v>
      </c>
      <c r="N226" s="69">
        <f t="shared" si="44"/>
        <v>5</v>
      </c>
      <c r="O226" s="58" t="str">
        <f t="shared" si="44"/>
        <v>CAD$/metric ton CO2e</v>
      </c>
      <c r="P226" s="191" t="str">
        <f>INDEX('Policy Characteristics'!J:J,MATCH($C226,'Policy Characteristics'!$C:$C,0))</f>
        <v>**Description:** 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**Guidance for setting values:** The Canadian government's revised 2016 Social Cost of Carbon estimates for the year 2050 range from CAD$75 in the central estimate to CAD$320 per ton in the 95th percentile estimate (in inflation-adjusted 2012 Canadian dollars).</v>
      </c>
      <c r="Q226" s="58" t="str">
        <f t="shared" ref="Q226:R229" si="45">Q$225</f>
        <v>fuels.html#carbon-tax</v>
      </c>
      <c r="R226" s="58" t="str">
        <f t="shared" si="45"/>
        <v>carbon-tax.html</v>
      </c>
      <c r="S226" s="87"/>
      <c r="T226" s="58"/>
    </row>
    <row r="227" spans="1:20" s="5" customFormat="1" ht="29.5" x14ac:dyDescent="0.75">
      <c r="A227" s="58" t="str">
        <f t="shared" ref="A227:C231" si="46">A$225</f>
        <v>Cross-Sector</v>
      </c>
      <c r="B227" s="58" t="str">
        <f t="shared" si="46"/>
        <v>Carbon Tax</v>
      </c>
      <c r="C227" s="58" t="str">
        <f t="shared" si="46"/>
        <v>Carbon Tax</v>
      </c>
      <c r="D227" s="56" t="s">
        <v>423</v>
      </c>
      <c r="E227" s="56"/>
      <c r="F227" s="56" t="s">
        <v>429</v>
      </c>
      <c r="G227" s="56"/>
      <c r="H227" s="57">
        <v>173</v>
      </c>
      <c r="I227" s="56" t="s">
        <v>52</v>
      </c>
      <c r="J227" s="77" t="str">
        <f t="shared" si="44"/>
        <v>Carbon Tax</v>
      </c>
      <c r="K227" s="77" t="str">
        <f t="shared" si="44"/>
        <v>cross carbon tax</v>
      </c>
      <c r="L227" s="69">
        <f t="shared" si="44"/>
        <v>0</v>
      </c>
      <c r="M227" s="69">
        <f t="shared" si="44"/>
        <v>350</v>
      </c>
      <c r="N227" s="69">
        <f t="shared" si="44"/>
        <v>5</v>
      </c>
      <c r="O227" s="58" t="str">
        <f t="shared" si="44"/>
        <v>CAD$/metric ton CO2e</v>
      </c>
      <c r="P227" s="191" t="str">
        <f>INDEX('Policy Characteristics'!J:J,MATCH($C227,'Policy Characteristics'!$C:$C,0))</f>
        <v>**Description:** 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**Guidance for setting values:** The Canadian government's revised 2016 Social Cost of Carbon estimates for the year 2050 range from CAD$75 in the central estimate to CAD$320 per ton in the 95th percentile estimate (in inflation-adjusted 2012 Canadian dollars).</v>
      </c>
      <c r="Q227" s="58" t="str">
        <f t="shared" si="45"/>
        <v>fuels.html#carbon-tax</v>
      </c>
      <c r="R227" s="58" t="str">
        <f t="shared" si="45"/>
        <v>carbon-tax.html</v>
      </c>
      <c r="S227" s="87"/>
      <c r="T227" s="58"/>
    </row>
    <row r="228" spans="1:20" s="5" customFormat="1" ht="29.5" x14ac:dyDescent="0.75">
      <c r="A228" s="58" t="str">
        <f t="shared" si="46"/>
        <v>Cross-Sector</v>
      </c>
      <c r="B228" s="58" t="str">
        <f t="shared" si="46"/>
        <v>Carbon Tax</v>
      </c>
      <c r="C228" s="58" t="str">
        <f t="shared" si="46"/>
        <v>Carbon Tax</v>
      </c>
      <c r="D228" s="56" t="s">
        <v>424</v>
      </c>
      <c r="E228" s="56"/>
      <c r="F228" s="56" t="s">
        <v>430</v>
      </c>
      <c r="G228" s="56"/>
      <c r="H228" s="57">
        <v>174</v>
      </c>
      <c r="I228" s="56" t="s">
        <v>52</v>
      </c>
      <c r="J228" s="77" t="str">
        <f t="shared" si="44"/>
        <v>Carbon Tax</v>
      </c>
      <c r="K228" s="77" t="str">
        <f t="shared" si="44"/>
        <v>cross carbon tax</v>
      </c>
      <c r="L228" s="69">
        <f t="shared" si="44"/>
        <v>0</v>
      </c>
      <c r="M228" s="69">
        <f t="shared" si="44"/>
        <v>350</v>
      </c>
      <c r="N228" s="69">
        <f t="shared" si="44"/>
        <v>5</v>
      </c>
      <c r="O228" s="58" t="str">
        <f t="shared" si="44"/>
        <v>CAD$/metric ton CO2e</v>
      </c>
      <c r="P228" s="191" t="str">
        <f>INDEX('Policy Characteristics'!J:J,MATCH($C228,'Policy Characteristics'!$C:$C,0))</f>
        <v>**Description:** 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**Guidance for setting values:** The Canadian government's revised 2016 Social Cost of Carbon estimates for the year 2050 range from CAD$75 in the central estimate to CAD$320 per ton in the 95th percentile estimate (in inflation-adjusted 2012 Canadian dollars).</v>
      </c>
      <c r="Q228" s="58" t="str">
        <f t="shared" si="45"/>
        <v>fuels.html#carbon-tax</v>
      </c>
      <c r="R228" s="58" t="str">
        <f t="shared" si="45"/>
        <v>carbon-tax.html</v>
      </c>
      <c r="S228" s="87"/>
      <c r="T228" s="58"/>
    </row>
    <row r="229" spans="1:20" s="5" customFormat="1" x14ac:dyDescent="0.75">
      <c r="A229" s="58" t="str">
        <f t="shared" si="46"/>
        <v>Cross-Sector</v>
      </c>
      <c r="B229" s="58" t="str">
        <f t="shared" si="46"/>
        <v>Carbon Tax</v>
      </c>
      <c r="C229" s="58" t="str">
        <f t="shared" si="46"/>
        <v>Carbon Tax</v>
      </c>
      <c r="D229" s="56" t="s">
        <v>422</v>
      </c>
      <c r="E229" s="56"/>
      <c r="F229" s="56" t="s">
        <v>428</v>
      </c>
      <c r="G229" s="56"/>
      <c r="H229" s="57">
        <v>175</v>
      </c>
      <c r="I229" s="56" t="s">
        <v>52</v>
      </c>
      <c r="J229" s="77" t="str">
        <f t="shared" si="44"/>
        <v>Carbon Tax</v>
      </c>
      <c r="K229" s="77" t="str">
        <f t="shared" si="44"/>
        <v>cross carbon tax</v>
      </c>
      <c r="L229" s="69">
        <f t="shared" si="44"/>
        <v>0</v>
      </c>
      <c r="M229" s="69">
        <f t="shared" si="44"/>
        <v>350</v>
      </c>
      <c r="N229" s="69">
        <f t="shared" si="44"/>
        <v>5</v>
      </c>
      <c r="O229" s="58" t="str">
        <f t="shared" si="44"/>
        <v>CAD$/metric ton CO2e</v>
      </c>
      <c r="P229" s="191" t="str">
        <f>INDEX('Policy Characteristics'!J:J,MATCH($C229,'Policy Characteristics'!$C:$C,0))</f>
        <v>**Description:** 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**Guidance for setting values:** The Canadian government's revised 2016 Social Cost of Carbon estimates for the year 2050 range from CAD$75 in the central estimate to CAD$320 per ton in the 95th percentile estimate (in inflation-adjusted 2012 Canadian dollars).</v>
      </c>
      <c r="Q229" s="58" t="str">
        <f t="shared" si="45"/>
        <v>fuels.html#carbon-tax</v>
      </c>
      <c r="R229" s="58" t="str">
        <f t="shared" si="45"/>
        <v>carbon-tax.html</v>
      </c>
      <c r="S229" s="87"/>
      <c r="T229" s="58"/>
    </row>
    <row r="230" spans="1:20" s="5" customFormat="1" ht="29.5" x14ac:dyDescent="0.75">
      <c r="A230" s="58" t="str">
        <f t="shared" si="46"/>
        <v>Cross-Sector</v>
      </c>
      <c r="B230" s="58" t="str">
        <f t="shared" si="46"/>
        <v>Carbon Tax</v>
      </c>
      <c r="C230" s="58" t="str">
        <f t="shared" si="46"/>
        <v>Carbon Tax</v>
      </c>
      <c r="D230" s="56" t="s">
        <v>425</v>
      </c>
      <c r="E230" s="56"/>
      <c r="F230" s="56" t="s">
        <v>433</v>
      </c>
      <c r="G230" s="56"/>
      <c r="H230" s="57"/>
      <c r="I230" s="11" t="s">
        <v>53</v>
      </c>
      <c r="J230" s="77" t="str">
        <f t="shared" si="44"/>
        <v>Carbon Tax</v>
      </c>
      <c r="K230" s="77" t="str">
        <f t="shared" si="44"/>
        <v>cross carbon tax</v>
      </c>
      <c r="L230" s="68"/>
      <c r="M230" s="68"/>
      <c r="N230" s="68"/>
      <c r="O230" s="56"/>
      <c r="P230" s="191" t="str">
        <f>INDEX('Policy Characteristics'!J:J,MATCH($C230,'Policy Characteristics'!$C:$C,0))</f>
        <v>**Description:** 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**Guidance for setting values:** The Canadian government's revised 2016 Social Cost of Carbon estimates for the year 2050 range from CAD$75 in the central estimate to CAD$320 per ton in the 95th percentile estimate (in inflation-adjusted 2012 Canadian dollars).</v>
      </c>
      <c r="Q230" s="56"/>
      <c r="R230" s="11"/>
      <c r="S230" s="87"/>
      <c r="T230" s="58"/>
    </row>
    <row r="231" spans="1:20" s="5" customFormat="1" x14ac:dyDescent="0.75">
      <c r="A231" s="58" t="str">
        <f t="shared" si="46"/>
        <v>Cross-Sector</v>
      </c>
      <c r="B231" s="58" t="str">
        <f t="shared" si="46"/>
        <v>Carbon Tax</v>
      </c>
      <c r="C231" s="58" t="str">
        <f t="shared" si="46"/>
        <v>Carbon Tax</v>
      </c>
      <c r="D231" s="56" t="s">
        <v>426</v>
      </c>
      <c r="E231" s="56"/>
      <c r="F231" s="56" t="s">
        <v>434</v>
      </c>
      <c r="G231" s="56"/>
      <c r="H231" s="57"/>
      <c r="I231" s="11" t="s">
        <v>53</v>
      </c>
      <c r="J231" s="77" t="str">
        <f t="shared" si="44"/>
        <v>Carbon Tax</v>
      </c>
      <c r="K231" s="77" t="str">
        <f t="shared" si="44"/>
        <v>cross carbon tax</v>
      </c>
      <c r="L231" s="68"/>
      <c r="M231" s="68"/>
      <c r="N231" s="68"/>
      <c r="O231" s="56"/>
      <c r="P231" s="191" t="str">
        <f>INDEX('Policy Characteristics'!J:J,MATCH($C231,'Policy Characteristics'!$C:$C,0))</f>
        <v>**Description:** 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**Guidance for setting values:** The Canadian government's revised 2016 Social Cost of Carbon estimates for the year 2050 range from CAD$75 in the central estimate to CAD$320 per ton in the 95th percentile estimate (in inflation-adjusted 2012 Canadian dollars).</v>
      </c>
      <c r="Q231" s="56"/>
      <c r="R231" s="11"/>
      <c r="S231" s="87"/>
      <c r="T231" s="58"/>
    </row>
    <row r="232" spans="1:20" s="5" customFormat="1" ht="29.5" x14ac:dyDescent="0.75">
      <c r="A232" s="56" t="s">
        <v>10</v>
      </c>
      <c r="B232" s="56" t="s">
        <v>29</v>
      </c>
      <c r="C232" s="56" t="s">
        <v>175</v>
      </c>
      <c r="D232" s="56" t="s">
        <v>61</v>
      </c>
      <c r="E232" s="56"/>
      <c r="F232" s="56" t="s">
        <v>107</v>
      </c>
      <c r="G232" s="56"/>
      <c r="H232" s="57" t="s">
        <v>233</v>
      </c>
      <c r="I232" s="11" t="s">
        <v>53</v>
      </c>
      <c r="J232" s="99" t="s">
        <v>29</v>
      </c>
      <c r="K232" s="99" t="s">
        <v>655</v>
      </c>
      <c r="L232" s="68"/>
      <c r="M232" s="68"/>
      <c r="N232" s="68"/>
      <c r="O232" s="56"/>
      <c r="P232" s="191" t="str">
        <f>INDEX('Policy Characteristics'!J:J,MATCH($C232,'Policy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2" s="58"/>
      <c r="R232" s="11"/>
      <c r="S232" s="86"/>
      <c r="T232" s="58"/>
    </row>
    <row r="233" spans="1:20" s="5" customFormat="1" ht="29.5" x14ac:dyDescent="0.75">
      <c r="A233" s="58" t="str">
        <f>A$232</f>
        <v>Cross-Sector</v>
      </c>
      <c r="B233" s="58" t="str">
        <f>B$232</f>
        <v>End Existing Subsidies</v>
      </c>
      <c r="C233" s="58" t="str">
        <f t="shared" ref="B233:C247" si="47">C$232</f>
        <v>Percent Reduction in BAU Subsidies</v>
      </c>
      <c r="D233" s="11" t="s">
        <v>556</v>
      </c>
      <c r="E233" s="56"/>
      <c r="F233" s="11" t="s">
        <v>550</v>
      </c>
      <c r="G233" s="56"/>
      <c r="H233" s="57">
        <v>69</v>
      </c>
      <c r="I233" s="11" t="s">
        <v>52</v>
      </c>
      <c r="J233" s="77" t="str">
        <f t="shared" ref="J233:K247" si="48">J$232</f>
        <v>End Existing Subsidies</v>
      </c>
      <c r="K233" s="77" t="str">
        <f t="shared" si="48"/>
        <v>cross reduce BAU subsidies</v>
      </c>
      <c r="L233" s="66">
        <v>0</v>
      </c>
      <c r="M233" s="66">
        <v>1</v>
      </c>
      <c r="N233" s="66">
        <v>0.01</v>
      </c>
      <c r="O233" s="56" t="s">
        <v>176</v>
      </c>
      <c r="P233" s="191" t="str">
        <f>INDEX('Policy Characteristics'!J:J,MATCH($C233,'Policy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3" s="11" t="s">
        <v>299</v>
      </c>
      <c r="R233" s="11" t="s">
        <v>300</v>
      </c>
      <c r="S233" s="81" t="s">
        <v>192</v>
      </c>
      <c r="T233" s="58"/>
    </row>
    <row r="234" spans="1:20" s="5" customFormat="1" ht="29.5" x14ac:dyDescent="0.75">
      <c r="A234" s="58" t="str">
        <f t="shared" ref="A234:A247" si="49">A$232</f>
        <v>Cross-Sector</v>
      </c>
      <c r="B234" s="58" t="str">
        <f t="shared" si="47"/>
        <v>End Existing Subsidies</v>
      </c>
      <c r="C234" s="58" t="str">
        <f t="shared" si="47"/>
        <v>Percent Reduction in BAU Subsidies</v>
      </c>
      <c r="D234" s="11" t="s">
        <v>55</v>
      </c>
      <c r="E234" s="56"/>
      <c r="F234" s="11" t="s">
        <v>101</v>
      </c>
      <c r="G234" s="56"/>
      <c r="H234" s="57">
        <v>70</v>
      </c>
      <c r="I234" s="11" t="s">
        <v>52</v>
      </c>
      <c r="J234" s="77" t="str">
        <f t="shared" si="48"/>
        <v>End Existing Subsidies</v>
      </c>
      <c r="K234" s="77" t="str">
        <f t="shared" si="48"/>
        <v>cross reduce BAU subsidies</v>
      </c>
      <c r="L234" s="64">
        <f>L$233</f>
        <v>0</v>
      </c>
      <c r="M234" s="64">
        <f>M$233</f>
        <v>1</v>
      </c>
      <c r="N234" s="64">
        <f>N$233</f>
        <v>0.01</v>
      </c>
      <c r="O234" s="58" t="str">
        <f>O$233</f>
        <v>% reduction in BAU subsidies</v>
      </c>
      <c r="P234" s="191" t="str">
        <f>INDEX('Policy Characteristics'!J:J,MATCH($C234,'Policy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4" s="11" t="s">
        <v>299</v>
      </c>
      <c r="R234" s="11" t="s">
        <v>300</v>
      </c>
      <c r="S234" s="81" t="s">
        <v>192</v>
      </c>
      <c r="T234" s="58"/>
    </row>
    <row r="235" spans="1:20" s="5" customFormat="1" ht="29.5" x14ac:dyDescent="0.75">
      <c r="A235" s="58" t="str">
        <f t="shared" si="49"/>
        <v>Cross-Sector</v>
      </c>
      <c r="B235" s="58" t="str">
        <f t="shared" si="47"/>
        <v>End Existing Subsidies</v>
      </c>
      <c r="C235" s="58" t="str">
        <f t="shared" si="47"/>
        <v>Percent Reduction in BAU Subsidies</v>
      </c>
      <c r="D235" s="11" t="s">
        <v>56</v>
      </c>
      <c r="E235" s="56"/>
      <c r="F235" s="11" t="s">
        <v>102</v>
      </c>
      <c r="G235" s="56"/>
      <c r="H235" s="57">
        <v>71</v>
      </c>
      <c r="I235" s="11" t="s">
        <v>53</v>
      </c>
      <c r="J235" s="77" t="str">
        <f t="shared" si="48"/>
        <v>End Existing Subsidies</v>
      </c>
      <c r="K235" s="77" t="str">
        <f t="shared" si="48"/>
        <v>cross reduce BAU subsidies</v>
      </c>
      <c r="L235" s="64">
        <f t="shared" ref="L235:O238" si="50">L$233</f>
        <v>0</v>
      </c>
      <c r="M235" s="64">
        <f t="shared" si="50"/>
        <v>1</v>
      </c>
      <c r="N235" s="64">
        <f t="shared" si="50"/>
        <v>0.01</v>
      </c>
      <c r="O235" s="58" t="str">
        <f t="shared" si="50"/>
        <v>% reduction in BAU subsidies</v>
      </c>
      <c r="P235" s="191" t="str">
        <f>INDEX('Policy Characteristics'!J:J,MATCH($C235,'Policy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5" s="11" t="s">
        <v>299</v>
      </c>
      <c r="R235" s="11" t="s">
        <v>300</v>
      </c>
      <c r="S235" s="81" t="s">
        <v>192</v>
      </c>
      <c r="T235" s="58"/>
    </row>
    <row r="236" spans="1:20" s="5" customFormat="1" ht="29.5" x14ac:dyDescent="0.75">
      <c r="A236" s="58" t="str">
        <f t="shared" si="49"/>
        <v>Cross-Sector</v>
      </c>
      <c r="B236" s="58" t="str">
        <f t="shared" si="47"/>
        <v>End Existing Subsidies</v>
      </c>
      <c r="C236" s="58" t="str">
        <f t="shared" si="47"/>
        <v>Percent Reduction in BAU Subsidies</v>
      </c>
      <c r="D236" s="11" t="s">
        <v>57</v>
      </c>
      <c r="E236" s="56"/>
      <c r="F236" s="11" t="s">
        <v>103</v>
      </c>
      <c r="G236" s="56"/>
      <c r="H236" s="57">
        <v>72</v>
      </c>
      <c r="I236" s="11" t="s">
        <v>53</v>
      </c>
      <c r="J236" s="77" t="str">
        <f t="shared" si="48"/>
        <v>End Existing Subsidies</v>
      </c>
      <c r="K236" s="77" t="str">
        <f t="shared" si="48"/>
        <v>cross reduce BAU subsidies</v>
      </c>
      <c r="L236" s="64"/>
      <c r="M236" s="64"/>
      <c r="N236" s="64"/>
      <c r="O236" s="58"/>
      <c r="P236" s="191" t="str">
        <f>INDEX('Policy Characteristics'!J:J,MATCH($C236,'Policy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6" s="11"/>
      <c r="R236" s="11"/>
      <c r="S236" s="81"/>
      <c r="T236" s="58"/>
    </row>
    <row r="237" spans="1:20" s="5" customFormat="1" ht="29.5" x14ac:dyDescent="0.75">
      <c r="A237" s="58" t="str">
        <f t="shared" si="49"/>
        <v>Cross-Sector</v>
      </c>
      <c r="B237" s="58" t="str">
        <f t="shared" si="47"/>
        <v>End Existing Subsidies</v>
      </c>
      <c r="C237" s="58" t="str">
        <f t="shared" si="47"/>
        <v>Percent Reduction in BAU Subsidies</v>
      </c>
      <c r="D237" s="11" t="s">
        <v>58</v>
      </c>
      <c r="E237" s="56"/>
      <c r="F237" s="11" t="s">
        <v>558</v>
      </c>
      <c r="G237" s="56"/>
      <c r="H237" s="57">
        <v>73</v>
      </c>
      <c r="I237" s="11" t="s">
        <v>53</v>
      </c>
      <c r="J237" s="77" t="str">
        <f t="shared" si="48"/>
        <v>End Existing Subsidies</v>
      </c>
      <c r="K237" s="77" t="str">
        <f t="shared" si="48"/>
        <v>cross reduce BAU subsidies</v>
      </c>
      <c r="L237" s="64"/>
      <c r="M237" s="64"/>
      <c r="N237" s="64"/>
      <c r="O237" s="58"/>
      <c r="P237" s="191" t="str">
        <f>INDEX('Policy Characteristics'!J:J,MATCH($C237,'Policy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7" s="11"/>
      <c r="R237" s="11"/>
      <c r="S237" s="81"/>
      <c r="T237" s="58"/>
    </row>
    <row r="238" spans="1:20" s="5" customFormat="1" ht="29.5" x14ac:dyDescent="0.75">
      <c r="A238" s="58" t="str">
        <f t="shared" si="49"/>
        <v>Cross-Sector</v>
      </c>
      <c r="B238" s="58" t="str">
        <f t="shared" si="47"/>
        <v>End Existing Subsidies</v>
      </c>
      <c r="C238" s="58" t="str">
        <f t="shared" si="47"/>
        <v>Percent Reduction in BAU Subsidies</v>
      </c>
      <c r="D238" s="11" t="s">
        <v>59</v>
      </c>
      <c r="E238" s="56"/>
      <c r="F238" s="11" t="s">
        <v>108</v>
      </c>
      <c r="G238" s="56"/>
      <c r="H238" s="57">
        <v>74</v>
      </c>
      <c r="I238" s="11" t="s">
        <v>53</v>
      </c>
      <c r="J238" s="77" t="str">
        <f t="shared" si="48"/>
        <v>End Existing Subsidies</v>
      </c>
      <c r="K238" s="77" t="str">
        <f t="shared" si="48"/>
        <v>cross reduce BAU subsidies</v>
      </c>
      <c r="L238" s="64">
        <f t="shared" si="50"/>
        <v>0</v>
      </c>
      <c r="M238" s="64">
        <f t="shared" si="50"/>
        <v>1</v>
      </c>
      <c r="N238" s="64">
        <f t="shared" si="50"/>
        <v>0.01</v>
      </c>
      <c r="O238" s="58" t="str">
        <f t="shared" si="50"/>
        <v>% reduction in BAU subsidies</v>
      </c>
      <c r="P238" s="191" t="str">
        <f>INDEX('Policy Characteristics'!J:J,MATCH($C238,'Policy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8" s="11" t="s">
        <v>299</v>
      </c>
      <c r="R238" s="11" t="s">
        <v>300</v>
      </c>
      <c r="S238" s="81" t="s">
        <v>192</v>
      </c>
      <c r="T238" s="58"/>
    </row>
    <row r="239" spans="1:20" s="5" customFormat="1" ht="29.5" x14ac:dyDescent="0.75">
      <c r="A239" s="58" t="str">
        <f t="shared" si="49"/>
        <v>Cross-Sector</v>
      </c>
      <c r="B239" s="58" t="str">
        <f t="shared" si="47"/>
        <v>End Existing Subsidies</v>
      </c>
      <c r="C239" s="58" t="str">
        <f t="shared" si="47"/>
        <v>Percent Reduction in BAU Subsidies</v>
      </c>
      <c r="D239" s="11" t="s">
        <v>60</v>
      </c>
      <c r="E239" s="56"/>
      <c r="F239" s="11" t="s">
        <v>106</v>
      </c>
      <c r="G239" s="56"/>
      <c r="H239" s="57" t="s">
        <v>233</v>
      </c>
      <c r="I239" s="11" t="s">
        <v>53</v>
      </c>
      <c r="J239" s="77" t="str">
        <f t="shared" si="48"/>
        <v>End Existing Subsidies</v>
      </c>
      <c r="K239" s="77" t="str">
        <f t="shared" si="48"/>
        <v>cross reduce BAU subsidies</v>
      </c>
      <c r="L239" s="68"/>
      <c r="M239" s="68"/>
      <c r="N239" s="68"/>
      <c r="O239" s="56"/>
      <c r="P239" s="191" t="str">
        <f>INDEX('Policy Characteristics'!J:J,MATCH($C239,'Policy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9" s="58"/>
      <c r="R239" s="11"/>
      <c r="S239" s="86"/>
      <c r="T239" s="58"/>
    </row>
    <row r="240" spans="1:20" s="5" customFormat="1" ht="43" customHeight="1" x14ac:dyDescent="0.75">
      <c r="A240" s="58" t="str">
        <f t="shared" si="49"/>
        <v>Cross-Sector</v>
      </c>
      <c r="B240" s="58" t="str">
        <f t="shared" si="47"/>
        <v>End Existing Subsidies</v>
      </c>
      <c r="C240" s="58" t="str">
        <f t="shared" si="47"/>
        <v>Percent Reduction in BAU Subsidies</v>
      </c>
      <c r="D240" s="11" t="s">
        <v>62</v>
      </c>
      <c r="E240" s="56"/>
      <c r="F240" s="11" t="s">
        <v>109</v>
      </c>
      <c r="G240" s="56"/>
      <c r="H240" s="57">
        <v>75</v>
      </c>
      <c r="I240" s="11" t="s">
        <v>52</v>
      </c>
      <c r="J240" s="77" t="str">
        <f t="shared" si="48"/>
        <v>End Existing Subsidies</v>
      </c>
      <c r="K240" s="77" t="str">
        <f t="shared" si="48"/>
        <v>cross reduce BAU subsidies</v>
      </c>
      <c r="L240" s="64">
        <f t="shared" ref="L240:O241" si="51">L$233</f>
        <v>0</v>
      </c>
      <c r="M240" s="64">
        <f t="shared" si="51"/>
        <v>1</v>
      </c>
      <c r="N240" s="64">
        <f t="shared" si="51"/>
        <v>0.01</v>
      </c>
      <c r="O240" s="58" t="str">
        <f t="shared" si="51"/>
        <v>% reduction in BAU subsidies</v>
      </c>
      <c r="P240" s="191" t="str">
        <f>INDEX('Policy Characteristics'!J:J,MATCH($C240,'Policy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0" s="11" t="s">
        <v>299</v>
      </c>
      <c r="R240" s="11" t="s">
        <v>300</v>
      </c>
      <c r="S240" s="81" t="s">
        <v>192</v>
      </c>
      <c r="T240" s="58"/>
    </row>
    <row r="241" spans="1:20" s="5" customFormat="1" ht="44.5" customHeight="1" x14ac:dyDescent="0.75">
      <c r="A241" s="58" t="str">
        <f t="shared" si="49"/>
        <v>Cross-Sector</v>
      </c>
      <c r="B241" s="58" t="str">
        <f t="shared" si="47"/>
        <v>End Existing Subsidies</v>
      </c>
      <c r="C241" s="58" t="str">
        <f t="shared" si="47"/>
        <v>Percent Reduction in BAU Subsidies</v>
      </c>
      <c r="D241" s="11" t="s">
        <v>63</v>
      </c>
      <c r="E241" s="56"/>
      <c r="F241" s="11" t="s">
        <v>110</v>
      </c>
      <c r="G241" s="56"/>
      <c r="H241" s="57">
        <v>76</v>
      </c>
      <c r="I241" s="11" t="s">
        <v>52</v>
      </c>
      <c r="J241" s="77" t="str">
        <f t="shared" si="48"/>
        <v>End Existing Subsidies</v>
      </c>
      <c r="K241" s="77" t="str">
        <f t="shared" si="48"/>
        <v>cross reduce BAU subsidies</v>
      </c>
      <c r="L241" s="64">
        <f t="shared" si="51"/>
        <v>0</v>
      </c>
      <c r="M241" s="64">
        <f t="shared" si="51"/>
        <v>1</v>
      </c>
      <c r="N241" s="64">
        <f t="shared" si="51"/>
        <v>0.01</v>
      </c>
      <c r="O241" s="58" t="str">
        <f t="shared" si="51"/>
        <v>% reduction in BAU subsidies</v>
      </c>
      <c r="P241" s="191" t="str">
        <f>INDEX('Policy Characteristics'!J:J,MATCH($C241,'Policy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1" s="11" t="s">
        <v>299</v>
      </c>
      <c r="R241" s="11" t="s">
        <v>300</v>
      </c>
      <c r="S241" s="81" t="s">
        <v>192</v>
      </c>
      <c r="T241" s="58"/>
    </row>
    <row r="242" spans="1:20" s="5" customFormat="1" ht="29.5" x14ac:dyDescent="0.75">
      <c r="A242" s="58" t="str">
        <f t="shared" si="49"/>
        <v>Cross-Sector</v>
      </c>
      <c r="B242" s="58" t="str">
        <f t="shared" si="47"/>
        <v>End Existing Subsidies</v>
      </c>
      <c r="C242" s="58" t="str">
        <f t="shared" si="47"/>
        <v>Percent Reduction in BAU Subsidies</v>
      </c>
      <c r="D242" s="11" t="s">
        <v>64</v>
      </c>
      <c r="E242" s="56"/>
      <c r="F242" s="11" t="s">
        <v>111</v>
      </c>
      <c r="G242" s="56"/>
      <c r="H242" s="57" t="s">
        <v>233</v>
      </c>
      <c r="I242" s="11" t="s">
        <v>53</v>
      </c>
      <c r="J242" s="77" t="str">
        <f t="shared" si="48"/>
        <v>End Existing Subsidies</v>
      </c>
      <c r="K242" s="77" t="str">
        <f t="shared" si="48"/>
        <v>cross reduce BAU subsidies</v>
      </c>
      <c r="L242" s="68"/>
      <c r="M242" s="68"/>
      <c r="N242" s="68"/>
      <c r="O242" s="56"/>
      <c r="P242" s="191" t="str">
        <f>INDEX('Policy Characteristics'!J:J,MATCH($C242,'Policy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2" s="58"/>
      <c r="R242" s="11"/>
      <c r="S242" s="86"/>
      <c r="T242" s="58"/>
    </row>
    <row r="243" spans="1:20" s="5" customFormat="1" ht="29.5" x14ac:dyDescent="0.75">
      <c r="A243" s="58" t="str">
        <f t="shared" si="49"/>
        <v>Cross-Sector</v>
      </c>
      <c r="B243" s="58" t="str">
        <f t="shared" si="47"/>
        <v>End Existing Subsidies</v>
      </c>
      <c r="C243" s="58" t="str">
        <f t="shared" si="47"/>
        <v>Percent Reduction in BAU Subsidies</v>
      </c>
      <c r="D243" s="11" t="s">
        <v>65</v>
      </c>
      <c r="E243" s="56"/>
      <c r="F243" s="11" t="s">
        <v>112</v>
      </c>
      <c r="G243" s="56"/>
      <c r="H243" s="57" t="s">
        <v>233</v>
      </c>
      <c r="I243" s="11" t="s">
        <v>53</v>
      </c>
      <c r="J243" s="77" t="str">
        <f t="shared" si="48"/>
        <v>End Existing Subsidies</v>
      </c>
      <c r="K243" s="77" t="str">
        <f t="shared" si="48"/>
        <v>cross reduce BAU subsidies</v>
      </c>
      <c r="L243" s="68"/>
      <c r="M243" s="68"/>
      <c r="N243" s="68"/>
      <c r="O243" s="56"/>
      <c r="P243" s="191" t="str">
        <f>INDEX('Policy Characteristics'!J:J,MATCH($C243,'Policy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3" s="58"/>
      <c r="R243" s="11"/>
      <c r="S243" s="86"/>
      <c r="T243" s="58"/>
    </row>
    <row r="244" spans="1:20" s="5" customFormat="1" ht="29.5" x14ac:dyDescent="0.75">
      <c r="A244" s="58" t="str">
        <f t="shared" si="49"/>
        <v>Cross-Sector</v>
      </c>
      <c r="B244" s="58" t="str">
        <f t="shared" si="47"/>
        <v>End Existing Subsidies</v>
      </c>
      <c r="C244" s="58" t="str">
        <f t="shared" si="47"/>
        <v>Percent Reduction in BAU Subsidies</v>
      </c>
      <c r="D244" s="11" t="s">
        <v>66</v>
      </c>
      <c r="E244" s="56"/>
      <c r="F244" s="11" t="s">
        <v>113</v>
      </c>
      <c r="G244" s="56"/>
      <c r="H244" s="57">
        <v>196</v>
      </c>
      <c r="I244" s="11" t="s">
        <v>52</v>
      </c>
      <c r="J244" s="77" t="str">
        <f t="shared" si="48"/>
        <v>End Existing Subsidies</v>
      </c>
      <c r="K244" s="77" t="str">
        <f t="shared" si="48"/>
        <v>cross reduce BAU subsidies</v>
      </c>
      <c r="L244" s="64">
        <f t="shared" ref="L244:O244" si="52">L$233</f>
        <v>0</v>
      </c>
      <c r="M244" s="64">
        <f t="shared" si="52"/>
        <v>1</v>
      </c>
      <c r="N244" s="64">
        <f t="shared" si="52"/>
        <v>0.01</v>
      </c>
      <c r="O244" s="58" t="str">
        <f t="shared" si="52"/>
        <v>% reduction in BAU subsidies</v>
      </c>
      <c r="P244" s="191" t="str">
        <f>INDEX('Policy Characteristics'!J:J,MATCH($C244,'Policy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4" s="11" t="s">
        <v>299</v>
      </c>
      <c r="R244" s="11" t="s">
        <v>300</v>
      </c>
      <c r="S244" s="81"/>
      <c r="T244" s="58"/>
    </row>
    <row r="245" spans="1:20" s="5" customFormat="1" ht="29.5" x14ac:dyDescent="0.75">
      <c r="A245" s="58" t="str">
        <f t="shared" si="49"/>
        <v>Cross-Sector</v>
      </c>
      <c r="B245" s="58" t="str">
        <f t="shared" si="47"/>
        <v>End Existing Subsidies</v>
      </c>
      <c r="C245" s="58" t="str">
        <f t="shared" si="47"/>
        <v>Percent Reduction in BAU Subsidies</v>
      </c>
      <c r="D245" s="11" t="s">
        <v>86</v>
      </c>
      <c r="E245" s="56"/>
      <c r="F245" s="11" t="s">
        <v>114</v>
      </c>
      <c r="G245" s="56"/>
      <c r="H245" s="57" t="s">
        <v>233</v>
      </c>
      <c r="I245" s="11" t="s">
        <v>53</v>
      </c>
      <c r="J245" s="77" t="str">
        <f t="shared" si="48"/>
        <v>End Existing Subsidies</v>
      </c>
      <c r="K245" s="77" t="str">
        <f t="shared" si="48"/>
        <v>cross reduce BAU subsidies</v>
      </c>
      <c r="L245" s="68"/>
      <c r="M245" s="68"/>
      <c r="N245" s="68"/>
      <c r="O245" s="56"/>
      <c r="P245" s="191" t="str">
        <f>INDEX('Policy Characteristics'!J:J,MATCH($C245,'Policy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5" s="58"/>
      <c r="R245" s="11"/>
      <c r="S245" s="86"/>
      <c r="T245" s="58"/>
    </row>
    <row r="246" spans="1:20" s="5" customFormat="1" ht="29.5" x14ac:dyDescent="0.75">
      <c r="A246" s="58" t="str">
        <f t="shared" si="49"/>
        <v>Cross-Sector</v>
      </c>
      <c r="B246" s="58" t="str">
        <f t="shared" si="47"/>
        <v>End Existing Subsidies</v>
      </c>
      <c r="C246" s="58" t="str">
        <f t="shared" si="47"/>
        <v>Percent Reduction in BAU Subsidies</v>
      </c>
      <c r="D246" s="11" t="s">
        <v>538</v>
      </c>
      <c r="E246" s="56"/>
      <c r="F246" s="11" t="s">
        <v>539</v>
      </c>
      <c r="G246" s="56"/>
      <c r="H246" s="57"/>
      <c r="I246" s="11" t="s">
        <v>53</v>
      </c>
      <c r="J246" s="77" t="str">
        <f t="shared" si="48"/>
        <v>End Existing Subsidies</v>
      </c>
      <c r="K246" s="77" t="str">
        <f t="shared" si="48"/>
        <v>cross reduce BAU subsidies</v>
      </c>
      <c r="L246" s="68"/>
      <c r="M246" s="68"/>
      <c r="N246" s="68"/>
      <c r="O246" s="56"/>
      <c r="P246" s="191" t="str">
        <f>INDEX('Policy Characteristics'!J:J,MATCH($C246,'Policy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6" s="58"/>
      <c r="R246" s="11"/>
      <c r="S246" s="86"/>
      <c r="T246" s="58"/>
    </row>
    <row r="247" spans="1:20" s="5" customFormat="1" ht="29.5" x14ac:dyDescent="0.75">
      <c r="A247" s="58" t="str">
        <f t="shared" si="49"/>
        <v>Cross-Sector</v>
      </c>
      <c r="B247" s="58" t="str">
        <f t="shared" si="47"/>
        <v>End Existing Subsidies</v>
      </c>
      <c r="C247" s="58" t="str">
        <f t="shared" si="47"/>
        <v>Percent Reduction in BAU Subsidies</v>
      </c>
      <c r="D247" s="11" t="s">
        <v>548</v>
      </c>
      <c r="E247" s="56"/>
      <c r="F247" s="11" t="s">
        <v>983</v>
      </c>
      <c r="G247" s="56"/>
      <c r="H247" s="57"/>
      <c r="I247" s="11" t="s">
        <v>53</v>
      </c>
      <c r="J247" s="77" t="str">
        <f t="shared" si="48"/>
        <v>End Existing Subsidies</v>
      </c>
      <c r="K247" s="77" t="str">
        <f t="shared" si="48"/>
        <v>cross reduce BAU subsidies</v>
      </c>
      <c r="L247" s="67"/>
      <c r="M247" s="67"/>
      <c r="N247" s="67"/>
      <c r="O247" s="58"/>
      <c r="P247" s="191" t="str">
        <f>INDEX('Policy Characteristics'!J:J,MATCH($C247,'Policy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7" s="58"/>
      <c r="R247" s="11"/>
      <c r="S247" s="86"/>
      <c r="T247" s="58"/>
    </row>
    <row r="248" spans="1:20" s="3" customFormat="1" ht="59" x14ac:dyDescent="0.75">
      <c r="A248" s="11" t="s">
        <v>10</v>
      </c>
      <c r="B248" s="11" t="s">
        <v>179</v>
      </c>
      <c r="C248" s="11" t="s">
        <v>178</v>
      </c>
      <c r="D248" s="11"/>
      <c r="E248" s="11"/>
      <c r="F248" s="11"/>
      <c r="G248" s="11"/>
      <c r="H248" s="57"/>
      <c r="I248" s="11" t="s">
        <v>53</v>
      </c>
      <c r="J248" s="100" t="s">
        <v>179</v>
      </c>
      <c r="K248" s="99" t="s">
        <v>654</v>
      </c>
      <c r="L248" s="68"/>
      <c r="M248" s="68"/>
      <c r="N248" s="68"/>
      <c r="O248" s="11"/>
      <c r="P248" s="191">
        <f>INDEX('Policy Characteristics'!J:J,MATCH($C248,'Policy Characteristics'!$C:$C,0))</f>
        <v>0</v>
      </c>
      <c r="Q248" s="11"/>
      <c r="R248" s="11"/>
      <c r="S248" s="81"/>
      <c r="T248" s="11"/>
    </row>
    <row r="249" spans="1:20" s="5" customFormat="1" ht="103.25" x14ac:dyDescent="0.75">
      <c r="A249" s="56" t="s">
        <v>10</v>
      </c>
      <c r="B249" s="56" t="s">
        <v>27</v>
      </c>
      <c r="C249" s="56" t="s">
        <v>353</v>
      </c>
      <c r="D249" s="56" t="s">
        <v>61</v>
      </c>
      <c r="E249" s="56"/>
      <c r="F249" s="56" t="s">
        <v>107</v>
      </c>
      <c r="G249" s="56"/>
      <c r="H249" s="57">
        <v>78</v>
      </c>
      <c r="I249" s="56" t="s">
        <v>52</v>
      </c>
      <c r="J249" s="99" t="s">
        <v>27</v>
      </c>
      <c r="K249" s="99" t="s">
        <v>653</v>
      </c>
      <c r="L249" s="62">
        <v>0</v>
      </c>
      <c r="M249" s="106">
        <v>0.4</v>
      </c>
      <c r="N249" s="105">
        <v>0.01</v>
      </c>
      <c r="O249" s="56" t="s">
        <v>177</v>
      </c>
      <c r="P249" s="191" t="str">
        <f>INDEX('Policy Characteristics'!J:J,MATCH($C249,'Policy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49" s="11" t="s">
        <v>301</v>
      </c>
      <c r="R249" s="11" t="s">
        <v>302</v>
      </c>
      <c r="S249" s="87" t="s">
        <v>193</v>
      </c>
      <c r="T249" s="58"/>
    </row>
    <row r="250" spans="1:20" s="5" customFormat="1" ht="103.25" x14ac:dyDescent="0.75">
      <c r="A250" s="61" t="str">
        <f t="shared" ref="A250:C263" si="53">A$249</f>
        <v>Cross-Sector</v>
      </c>
      <c r="B250" s="61" t="str">
        <f t="shared" si="53"/>
        <v>Fuel Taxes</v>
      </c>
      <c r="C250" s="61" t="str">
        <f t="shared" si="53"/>
        <v>Additional Fuel Tax Rate by Fuel</v>
      </c>
      <c r="D250" s="11" t="s">
        <v>556</v>
      </c>
      <c r="E250" s="11"/>
      <c r="F250" s="11" t="s">
        <v>550</v>
      </c>
      <c r="G250" s="58"/>
      <c r="H250" s="57">
        <v>79</v>
      </c>
      <c r="I250" s="11" t="s">
        <v>52</v>
      </c>
      <c r="J250" s="78" t="str">
        <f t="shared" ref="J250:O263" si="54">J$249</f>
        <v>Fuel Taxes</v>
      </c>
      <c r="K250" s="78" t="str">
        <f t="shared" si="54"/>
        <v>cross fuel tax</v>
      </c>
      <c r="L250" s="67">
        <f t="shared" si="54"/>
        <v>0</v>
      </c>
      <c r="M250" s="67">
        <f t="shared" si="54"/>
        <v>0.4</v>
      </c>
      <c r="N250" s="67">
        <f t="shared" si="54"/>
        <v>0.01</v>
      </c>
      <c r="O250" s="61" t="str">
        <f t="shared" si="54"/>
        <v>% of BAU price</v>
      </c>
      <c r="P250" s="191" t="str">
        <f>INDEX('Policy Characteristics'!J:J,MATCH($C250,'Policy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0" s="11" t="s">
        <v>301</v>
      </c>
      <c r="R250" s="11" t="s">
        <v>302</v>
      </c>
      <c r="S250" s="86"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0" s="58"/>
    </row>
    <row r="251" spans="1:20" s="5" customFormat="1" ht="103.25" x14ac:dyDescent="0.75">
      <c r="A251" s="61" t="str">
        <f t="shared" si="53"/>
        <v>Cross-Sector</v>
      </c>
      <c r="B251" s="61" t="str">
        <f t="shared" si="53"/>
        <v>Fuel Taxes</v>
      </c>
      <c r="C251" s="61" t="str">
        <f t="shared" si="53"/>
        <v>Additional Fuel Tax Rate by Fuel</v>
      </c>
      <c r="D251" s="11" t="s">
        <v>55</v>
      </c>
      <c r="E251" s="11"/>
      <c r="F251" s="11" t="s">
        <v>101</v>
      </c>
      <c r="G251" s="58"/>
      <c r="H251" s="57">
        <v>80</v>
      </c>
      <c r="I251" s="11" t="s">
        <v>52</v>
      </c>
      <c r="J251" s="78" t="str">
        <f t="shared" si="54"/>
        <v>Fuel Taxes</v>
      </c>
      <c r="K251" s="78" t="str">
        <f t="shared" si="54"/>
        <v>cross fuel tax</v>
      </c>
      <c r="L251" s="67">
        <f t="shared" si="54"/>
        <v>0</v>
      </c>
      <c r="M251" s="67">
        <f t="shared" si="54"/>
        <v>0.4</v>
      </c>
      <c r="N251" s="67">
        <f t="shared" si="54"/>
        <v>0.01</v>
      </c>
      <c r="O251" s="61" t="str">
        <f t="shared" si="54"/>
        <v>% of BAU price</v>
      </c>
      <c r="P251" s="191" t="str">
        <f>INDEX('Policy Characteristics'!J:J,MATCH($C251,'Policy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1" s="11" t="s">
        <v>301</v>
      </c>
      <c r="R251" s="11" t="s">
        <v>302</v>
      </c>
      <c r="S251" s="86"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1" s="58"/>
    </row>
    <row r="252" spans="1:20" s="5" customFormat="1" x14ac:dyDescent="0.75">
      <c r="A252" s="61" t="str">
        <f t="shared" si="53"/>
        <v>Cross-Sector</v>
      </c>
      <c r="B252" s="61" t="str">
        <f t="shared" si="53"/>
        <v>Fuel Taxes</v>
      </c>
      <c r="C252" s="61" t="str">
        <f t="shared" si="53"/>
        <v>Additional Fuel Tax Rate by Fuel</v>
      </c>
      <c r="D252" s="11" t="s">
        <v>56</v>
      </c>
      <c r="E252" s="11"/>
      <c r="F252" s="11" t="s">
        <v>102</v>
      </c>
      <c r="G252" s="58"/>
      <c r="H252" s="57" t="s">
        <v>233</v>
      </c>
      <c r="I252" s="11" t="s">
        <v>53</v>
      </c>
      <c r="J252" s="78" t="str">
        <f t="shared" si="54"/>
        <v>Fuel Taxes</v>
      </c>
      <c r="K252" s="78" t="str">
        <f t="shared" si="54"/>
        <v>cross fuel tax</v>
      </c>
      <c r="L252" s="67"/>
      <c r="M252" s="67"/>
      <c r="N252" s="75"/>
      <c r="O252" s="61"/>
      <c r="P252" s="191" t="str">
        <f>INDEX('Policy Characteristics'!J:J,MATCH($C252,'Policy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2" s="58"/>
      <c r="R252" s="11"/>
      <c r="S252" s="86"/>
      <c r="T252" s="58"/>
    </row>
    <row r="253" spans="1:20" s="5" customFormat="1" x14ac:dyDescent="0.75">
      <c r="A253" s="61" t="str">
        <f t="shared" si="53"/>
        <v>Cross-Sector</v>
      </c>
      <c r="B253" s="61" t="str">
        <f t="shared" si="53"/>
        <v>Fuel Taxes</v>
      </c>
      <c r="C253" s="61" t="str">
        <f t="shared" si="53"/>
        <v>Additional Fuel Tax Rate by Fuel</v>
      </c>
      <c r="D253" s="11" t="s">
        <v>57</v>
      </c>
      <c r="E253" s="11"/>
      <c r="F253" s="11" t="s">
        <v>103</v>
      </c>
      <c r="G253" s="58"/>
      <c r="H253" s="57" t="s">
        <v>233</v>
      </c>
      <c r="I253" s="11" t="s">
        <v>53</v>
      </c>
      <c r="J253" s="78" t="str">
        <f t="shared" si="54"/>
        <v>Fuel Taxes</v>
      </c>
      <c r="K253" s="78" t="str">
        <f t="shared" si="54"/>
        <v>cross fuel tax</v>
      </c>
      <c r="L253" s="67"/>
      <c r="M253" s="67"/>
      <c r="N253" s="75"/>
      <c r="O253" s="61"/>
      <c r="P253" s="191" t="str">
        <f>INDEX('Policy Characteristics'!J:J,MATCH($C253,'Policy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3" s="58"/>
      <c r="R253" s="11"/>
      <c r="S253" s="86"/>
      <c r="T253" s="58"/>
    </row>
    <row r="254" spans="1:20" s="5" customFormat="1" x14ac:dyDescent="0.75">
      <c r="A254" s="61" t="str">
        <f t="shared" si="53"/>
        <v>Cross-Sector</v>
      </c>
      <c r="B254" s="61" t="str">
        <f t="shared" si="53"/>
        <v>Fuel Taxes</v>
      </c>
      <c r="C254" s="61" t="str">
        <f t="shared" si="53"/>
        <v>Additional Fuel Tax Rate by Fuel</v>
      </c>
      <c r="D254" s="11" t="s">
        <v>58</v>
      </c>
      <c r="E254" s="11"/>
      <c r="F254" s="11" t="s">
        <v>558</v>
      </c>
      <c r="G254" s="58"/>
      <c r="H254" s="57" t="s">
        <v>233</v>
      </c>
      <c r="I254" s="11" t="s">
        <v>53</v>
      </c>
      <c r="J254" s="78" t="str">
        <f t="shared" si="54"/>
        <v>Fuel Taxes</v>
      </c>
      <c r="K254" s="78" t="str">
        <f t="shared" si="54"/>
        <v>cross fuel tax</v>
      </c>
      <c r="L254" s="67"/>
      <c r="M254" s="67"/>
      <c r="N254" s="75"/>
      <c r="O254" s="61"/>
      <c r="P254" s="191" t="str">
        <f>INDEX('Policy Characteristics'!J:J,MATCH($C254,'Policy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4" s="58"/>
      <c r="R254" s="11"/>
      <c r="S254" s="86"/>
      <c r="T254" s="58"/>
    </row>
    <row r="255" spans="1:20" s="5" customFormat="1" x14ac:dyDescent="0.75">
      <c r="A255" s="61" t="str">
        <f t="shared" si="53"/>
        <v>Cross-Sector</v>
      </c>
      <c r="B255" s="61" t="str">
        <f t="shared" si="53"/>
        <v>Fuel Taxes</v>
      </c>
      <c r="C255" s="61" t="str">
        <f t="shared" si="53"/>
        <v>Additional Fuel Tax Rate by Fuel</v>
      </c>
      <c r="D255" s="11" t="s">
        <v>59</v>
      </c>
      <c r="E255" s="11"/>
      <c r="F255" s="11" t="s">
        <v>108</v>
      </c>
      <c r="G255" s="58"/>
      <c r="H255" s="57" t="s">
        <v>233</v>
      </c>
      <c r="I255" s="11" t="s">
        <v>53</v>
      </c>
      <c r="J255" s="78" t="str">
        <f t="shared" si="54"/>
        <v>Fuel Taxes</v>
      </c>
      <c r="K255" s="78" t="str">
        <f t="shared" si="54"/>
        <v>cross fuel tax</v>
      </c>
      <c r="L255" s="67"/>
      <c r="M255" s="67"/>
      <c r="N255" s="75"/>
      <c r="O255" s="61"/>
      <c r="P255" s="191" t="str">
        <f>INDEX('Policy Characteristics'!J:J,MATCH($C255,'Policy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5" s="58"/>
      <c r="R255" s="11"/>
      <c r="S255" s="86"/>
      <c r="T255" s="58"/>
    </row>
    <row r="256" spans="1:20" s="5" customFormat="1" x14ac:dyDescent="0.75">
      <c r="A256" s="61" t="str">
        <f t="shared" si="53"/>
        <v>Cross-Sector</v>
      </c>
      <c r="B256" s="61" t="str">
        <f t="shared" si="53"/>
        <v>Fuel Taxes</v>
      </c>
      <c r="C256" s="61" t="str">
        <f t="shared" si="53"/>
        <v>Additional Fuel Tax Rate by Fuel</v>
      </c>
      <c r="D256" s="11" t="s">
        <v>60</v>
      </c>
      <c r="E256" s="11"/>
      <c r="F256" s="11" t="s">
        <v>106</v>
      </c>
      <c r="G256" s="58"/>
      <c r="H256" s="57" t="s">
        <v>233</v>
      </c>
      <c r="I256" s="11" t="s">
        <v>53</v>
      </c>
      <c r="J256" s="78" t="str">
        <f t="shared" si="54"/>
        <v>Fuel Taxes</v>
      </c>
      <c r="K256" s="78" t="str">
        <f t="shared" si="54"/>
        <v>cross fuel tax</v>
      </c>
      <c r="L256" s="67"/>
      <c r="M256" s="67"/>
      <c r="N256" s="75"/>
      <c r="O256" s="61"/>
      <c r="P256" s="191" t="str">
        <f>INDEX('Policy Characteristics'!J:J,MATCH($C256,'Policy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6" s="58"/>
      <c r="R256" s="11"/>
      <c r="S256" s="86"/>
      <c r="T256" s="58"/>
    </row>
    <row r="257" spans="1:20" s="5" customFormat="1" ht="103.25" x14ac:dyDescent="0.75">
      <c r="A257" s="61" t="str">
        <f t="shared" si="53"/>
        <v>Cross-Sector</v>
      </c>
      <c r="B257" s="61" t="str">
        <f t="shared" si="53"/>
        <v>Fuel Taxes</v>
      </c>
      <c r="C257" s="61" t="str">
        <f t="shared" si="53"/>
        <v>Additional Fuel Tax Rate by Fuel</v>
      </c>
      <c r="D257" s="11" t="s">
        <v>62</v>
      </c>
      <c r="E257" s="11"/>
      <c r="F257" s="11" t="s">
        <v>109</v>
      </c>
      <c r="G257" s="58"/>
      <c r="H257" s="57">
        <v>81</v>
      </c>
      <c r="I257" s="11" t="s">
        <v>52</v>
      </c>
      <c r="J257" s="78" t="str">
        <f t="shared" si="54"/>
        <v>Fuel Taxes</v>
      </c>
      <c r="K257" s="78" t="str">
        <f t="shared" si="54"/>
        <v>cross fuel tax</v>
      </c>
      <c r="L257" s="67">
        <f t="shared" si="54"/>
        <v>0</v>
      </c>
      <c r="M257" s="67">
        <f t="shared" si="54"/>
        <v>0.4</v>
      </c>
      <c r="N257" s="67">
        <f t="shared" si="54"/>
        <v>0.01</v>
      </c>
      <c r="O257" s="61" t="str">
        <f t="shared" si="54"/>
        <v>% of BAU price</v>
      </c>
      <c r="P257" s="191" t="str">
        <f>INDEX('Policy Characteristics'!J:J,MATCH($C257,'Policy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7" s="11" t="s">
        <v>301</v>
      </c>
      <c r="R257" s="11" t="s">
        <v>302</v>
      </c>
      <c r="S257" s="86"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7" s="58"/>
    </row>
    <row r="258" spans="1:20" s="5" customFormat="1" ht="103.25" x14ac:dyDescent="0.75">
      <c r="A258" s="61" t="str">
        <f t="shared" si="53"/>
        <v>Cross-Sector</v>
      </c>
      <c r="B258" s="61" t="str">
        <f t="shared" si="53"/>
        <v>Fuel Taxes</v>
      </c>
      <c r="C258" s="61" t="str">
        <f t="shared" si="53"/>
        <v>Additional Fuel Tax Rate by Fuel</v>
      </c>
      <c r="D258" s="11" t="s">
        <v>63</v>
      </c>
      <c r="E258" s="11"/>
      <c r="F258" s="11" t="s">
        <v>110</v>
      </c>
      <c r="G258" s="58"/>
      <c r="H258" s="57">
        <v>82</v>
      </c>
      <c r="I258" s="11" t="s">
        <v>52</v>
      </c>
      <c r="J258" s="78" t="str">
        <f t="shared" si="54"/>
        <v>Fuel Taxes</v>
      </c>
      <c r="K258" s="78" t="str">
        <f t="shared" si="54"/>
        <v>cross fuel tax</v>
      </c>
      <c r="L258" s="67">
        <f t="shared" si="54"/>
        <v>0</v>
      </c>
      <c r="M258" s="67">
        <f t="shared" si="54"/>
        <v>0.4</v>
      </c>
      <c r="N258" s="67">
        <f t="shared" si="54"/>
        <v>0.01</v>
      </c>
      <c r="O258" s="61" t="str">
        <f t="shared" si="54"/>
        <v>% of BAU price</v>
      </c>
      <c r="P258" s="191" t="str">
        <f>INDEX('Policy Characteristics'!J:J,MATCH($C258,'Policy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8" s="11" t="s">
        <v>301</v>
      </c>
      <c r="R258" s="11" t="s">
        <v>302</v>
      </c>
      <c r="S258" s="86"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8" s="58"/>
    </row>
    <row r="259" spans="1:20" s="5" customFormat="1" x14ac:dyDescent="0.75">
      <c r="A259" s="61" t="str">
        <f t="shared" si="53"/>
        <v>Cross-Sector</v>
      </c>
      <c r="B259" s="61" t="str">
        <f t="shared" si="53"/>
        <v>Fuel Taxes</v>
      </c>
      <c r="C259" s="61" t="str">
        <f t="shared" si="53"/>
        <v>Additional Fuel Tax Rate by Fuel</v>
      </c>
      <c r="D259" s="11" t="s">
        <v>64</v>
      </c>
      <c r="E259" s="11"/>
      <c r="F259" s="11" t="s">
        <v>111</v>
      </c>
      <c r="G259" s="58"/>
      <c r="H259" s="57" t="s">
        <v>233</v>
      </c>
      <c r="I259" s="11" t="s">
        <v>53</v>
      </c>
      <c r="J259" s="78" t="str">
        <f t="shared" si="54"/>
        <v>Fuel Taxes</v>
      </c>
      <c r="K259" s="78" t="str">
        <f t="shared" si="54"/>
        <v>cross fuel tax</v>
      </c>
      <c r="L259" s="67"/>
      <c r="M259" s="67"/>
      <c r="N259" s="75"/>
      <c r="O259" s="61"/>
      <c r="P259" s="191" t="str">
        <f>INDEX('Policy Characteristics'!J:J,MATCH($C259,'Policy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9" s="58"/>
      <c r="R259" s="11"/>
      <c r="S259" s="86"/>
      <c r="T259" s="58"/>
    </row>
    <row r="260" spans="1:20" s="5" customFormat="1" x14ac:dyDescent="0.75">
      <c r="A260" s="61" t="str">
        <f t="shared" si="53"/>
        <v>Cross-Sector</v>
      </c>
      <c r="B260" s="61" t="str">
        <f t="shared" si="53"/>
        <v>Fuel Taxes</v>
      </c>
      <c r="C260" s="61" t="str">
        <f t="shared" si="53"/>
        <v>Additional Fuel Tax Rate by Fuel</v>
      </c>
      <c r="D260" s="11" t="s">
        <v>65</v>
      </c>
      <c r="E260" s="11"/>
      <c r="F260" s="11" t="s">
        <v>112</v>
      </c>
      <c r="G260" s="58"/>
      <c r="H260" s="57" t="s">
        <v>233</v>
      </c>
      <c r="I260" s="11" t="s">
        <v>53</v>
      </c>
      <c r="J260" s="78" t="str">
        <f t="shared" si="54"/>
        <v>Fuel Taxes</v>
      </c>
      <c r="K260" s="78" t="str">
        <f t="shared" si="54"/>
        <v>cross fuel tax</v>
      </c>
      <c r="L260" s="67"/>
      <c r="M260" s="67"/>
      <c r="N260" s="75"/>
      <c r="O260" s="61"/>
      <c r="P260" s="191" t="str">
        <f>INDEX('Policy Characteristics'!J:J,MATCH($C260,'Policy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60" s="58"/>
      <c r="R260" s="11"/>
      <c r="S260" s="86"/>
      <c r="T260" s="58"/>
    </row>
    <row r="261" spans="1:20" x14ac:dyDescent="0.75">
      <c r="A261" s="61" t="str">
        <f t="shared" si="53"/>
        <v>Cross-Sector</v>
      </c>
      <c r="B261" s="61" t="str">
        <f t="shared" si="53"/>
        <v>Fuel Taxes</v>
      </c>
      <c r="C261" s="61" t="str">
        <f t="shared" si="53"/>
        <v>Additional Fuel Tax Rate by Fuel</v>
      </c>
      <c r="D261" s="11" t="s">
        <v>66</v>
      </c>
      <c r="E261" s="11"/>
      <c r="F261" s="11" t="s">
        <v>113</v>
      </c>
      <c r="G261" s="58"/>
      <c r="H261" s="57"/>
      <c r="I261" s="11" t="s">
        <v>53</v>
      </c>
      <c r="J261" s="78" t="str">
        <f t="shared" si="54"/>
        <v>Fuel Taxes</v>
      </c>
      <c r="K261" s="78" t="str">
        <f t="shared" si="54"/>
        <v>cross fuel tax</v>
      </c>
      <c r="L261" s="67"/>
      <c r="M261" s="67"/>
      <c r="N261" s="75"/>
      <c r="O261" s="61"/>
      <c r="P261" s="191" t="str">
        <f>INDEX('Policy Characteristics'!J:J,MATCH($C261,'Policy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61" s="11"/>
      <c r="R261" s="11"/>
      <c r="S261" s="86"/>
      <c r="T261" s="56"/>
    </row>
    <row r="262" spans="1:20" x14ac:dyDescent="0.75">
      <c r="A262" s="61" t="str">
        <f t="shared" si="53"/>
        <v>Cross-Sector</v>
      </c>
      <c r="B262" s="61" t="str">
        <f t="shared" si="53"/>
        <v>Fuel Taxes</v>
      </c>
      <c r="C262" s="61" t="str">
        <f t="shared" si="53"/>
        <v>Additional Fuel Tax Rate by Fuel</v>
      </c>
      <c r="D262" s="11" t="s">
        <v>86</v>
      </c>
      <c r="E262" s="11"/>
      <c r="F262" s="11" t="s">
        <v>114</v>
      </c>
      <c r="G262" s="58"/>
      <c r="H262" s="57" t="s">
        <v>233</v>
      </c>
      <c r="I262" s="11" t="s">
        <v>53</v>
      </c>
      <c r="J262" s="78" t="str">
        <f t="shared" si="54"/>
        <v>Fuel Taxes</v>
      </c>
      <c r="K262" s="78" t="str">
        <f t="shared" si="54"/>
        <v>cross fuel tax</v>
      </c>
      <c r="L262" s="67"/>
      <c r="M262" s="67"/>
      <c r="N262" s="75"/>
      <c r="O262" s="61"/>
      <c r="P262" s="191" t="str">
        <f>INDEX('Policy Characteristics'!J:J,MATCH($C262,'Policy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62" s="56"/>
      <c r="R262" s="11"/>
      <c r="S262" s="81"/>
      <c r="T262" s="56"/>
    </row>
    <row r="263" spans="1:20" x14ac:dyDescent="0.75">
      <c r="A263" s="61" t="str">
        <f t="shared" si="53"/>
        <v>Cross-Sector</v>
      </c>
      <c r="B263" s="61" t="str">
        <f t="shared" si="53"/>
        <v>Fuel Taxes</v>
      </c>
      <c r="C263" s="61" t="str">
        <f t="shared" si="53"/>
        <v>Additional Fuel Tax Rate by Fuel</v>
      </c>
      <c r="D263" s="11" t="s">
        <v>548</v>
      </c>
      <c r="E263" s="11"/>
      <c r="F263" s="11" t="s">
        <v>983</v>
      </c>
      <c r="G263" s="58"/>
      <c r="H263" s="57"/>
      <c r="I263" s="11" t="s">
        <v>53</v>
      </c>
      <c r="J263" s="78" t="str">
        <f t="shared" si="54"/>
        <v>Fuel Taxes</v>
      </c>
      <c r="K263" s="78" t="str">
        <f t="shared" si="54"/>
        <v>cross fuel tax</v>
      </c>
      <c r="L263" s="67"/>
      <c r="M263" s="67"/>
      <c r="N263" s="67"/>
      <c r="O263" s="61"/>
      <c r="P263" s="191" t="str">
        <f>INDEX('Policy Characteristics'!J:J,MATCH($C263,'Policy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63" s="56"/>
      <c r="R263" s="11"/>
      <c r="S263" s="81"/>
      <c r="T263" s="56"/>
    </row>
    <row r="264" spans="1:20" ht="44.25" x14ac:dyDescent="0.75">
      <c r="A264" s="56" t="s">
        <v>31</v>
      </c>
      <c r="B264" s="56" t="s">
        <v>391</v>
      </c>
      <c r="C264" s="56" t="s">
        <v>354</v>
      </c>
      <c r="D264" s="56" t="s">
        <v>131</v>
      </c>
      <c r="E264" s="56"/>
      <c r="F264" s="56" t="s">
        <v>392</v>
      </c>
      <c r="G264" s="56"/>
      <c r="H264" s="57">
        <v>85</v>
      </c>
      <c r="I264" s="56" t="s">
        <v>52</v>
      </c>
      <c r="J264" s="99" t="s">
        <v>445</v>
      </c>
      <c r="K264" s="99" t="s">
        <v>652</v>
      </c>
      <c r="L264" s="63">
        <v>0</v>
      </c>
      <c r="M264" s="63">
        <v>0.4</v>
      </c>
      <c r="N264" s="62">
        <v>0.01</v>
      </c>
      <c r="O264" s="56" t="s">
        <v>38</v>
      </c>
      <c r="P264" s="191" t="str">
        <f>INDEX('Policy Characteristics'!J:J,MATCH($C264,'Policy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4" s="56" t="s">
        <v>303</v>
      </c>
      <c r="R264" s="11" t="s">
        <v>304</v>
      </c>
      <c r="S264" s="81" t="s">
        <v>85</v>
      </c>
      <c r="T264" s="56"/>
    </row>
    <row r="265" spans="1:20" ht="44.25" x14ac:dyDescent="0.75">
      <c r="A265" s="58" t="str">
        <f t="shared" ref="A265:C271" si="55">A$264</f>
        <v>R&amp;D</v>
      </c>
      <c r="B265" s="58" t="str">
        <f t="shared" si="55"/>
        <v>Capital Cost Reduction</v>
      </c>
      <c r="C265" s="58" t="str">
        <f t="shared" si="55"/>
        <v>RnD Building Capital Cost Perc Reduction</v>
      </c>
      <c r="D265" s="56" t="s">
        <v>132</v>
      </c>
      <c r="E265" s="56"/>
      <c r="F265" s="56" t="s">
        <v>393</v>
      </c>
      <c r="G265" s="56"/>
      <c r="H265" s="57">
        <v>86</v>
      </c>
      <c r="I265" s="56" t="s">
        <v>52</v>
      </c>
      <c r="J265" s="77" t="str">
        <f t="shared" ref="J265:O295" si="56">J$264</f>
        <v>R&amp;D Capital Cost Reductions</v>
      </c>
      <c r="K265" s="78" t="str">
        <f t="shared" si="56"/>
        <v>RnD building capital cost reduction</v>
      </c>
      <c r="L265" s="67">
        <f t="shared" si="56"/>
        <v>0</v>
      </c>
      <c r="M265" s="67">
        <f t="shared" si="56"/>
        <v>0.4</v>
      </c>
      <c r="N265" s="67">
        <f t="shared" si="56"/>
        <v>0.01</v>
      </c>
      <c r="O265" s="58" t="str">
        <f t="shared" si="56"/>
        <v>% reduction in cost</v>
      </c>
      <c r="P265" s="191" t="str">
        <f>INDEX('Policy Characteristics'!J:J,MATCH($C265,'Policy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5" s="56" t="s">
        <v>303</v>
      </c>
      <c r="R265" s="11" t="s">
        <v>304</v>
      </c>
      <c r="S265" s="81" t="s">
        <v>85</v>
      </c>
      <c r="T265" s="56"/>
    </row>
    <row r="266" spans="1:20" ht="44.25" x14ac:dyDescent="0.75">
      <c r="A266" s="58" t="str">
        <f t="shared" si="55"/>
        <v>R&amp;D</v>
      </c>
      <c r="B266" s="58" t="str">
        <f t="shared" si="55"/>
        <v>Capital Cost Reduction</v>
      </c>
      <c r="C266" s="58" t="str">
        <f t="shared" si="55"/>
        <v>RnD Building Capital Cost Perc Reduction</v>
      </c>
      <c r="D266" s="56" t="s">
        <v>133</v>
      </c>
      <c r="E266" s="56"/>
      <c r="F266" s="56" t="s">
        <v>394</v>
      </c>
      <c r="G266" s="56"/>
      <c r="H266" s="57">
        <v>87</v>
      </c>
      <c r="I266" s="56" t="s">
        <v>52</v>
      </c>
      <c r="J266" s="77" t="str">
        <f t="shared" si="56"/>
        <v>R&amp;D Capital Cost Reductions</v>
      </c>
      <c r="K266" s="78" t="str">
        <f t="shared" si="56"/>
        <v>RnD building capital cost reduction</v>
      </c>
      <c r="L266" s="67">
        <f t="shared" si="56"/>
        <v>0</v>
      </c>
      <c r="M266" s="67">
        <f t="shared" si="56"/>
        <v>0.4</v>
      </c>
      <c r="N266" s="67">
        <f t="shared" si="56"/>
        <v>0.01</v>
      </c>
      <c r="O266" s="58" t="str">
        <f t="shared" si="56"/>
        <v>% reduction in cost</v>
      </c>
      <c r="P266" s="191" t="str">
        <f>INDEX('Policy Characteristics'!J:J,MATCH($C266,'Policy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6" s="56" t="s">
        <v>303</v>
      </c>
      <c r="R266" s="11" t="s">
        <v>304</v>
      </c>
      <c r="S266" s="81" t="s">
        <v>85</v>
      </c>
      <c r="T266" s="56"/>
    </row>
    <row r="267" spans="1:20" ht="44.25" x14ac:dyDescent="0.75">
      <c r="A267" s="58" t="str">
        <f t="shared" si="55"/>
        <v>R&amp;D</v>
      </c>
      <c r="B267" s="58" t="str">
        <f t="shared" si="55"/>
        <v>Capital Cost Reduction</v>
      </c>
      <c r="C267" s="58" t="str">
        <f t="shared" si="55"/>
        <v>RnD Building Capital Cost Perc Reduction</v>
      </c>
      <c r="D267" s="56" t="s">
        <v>134</v>
      </c>
      <c r="E267" s="56"/>
      <c r="F267" s="56" t="s">
        <v>395</v>
      </c>
      <c r="G267" s="56"/>
      <c r="H267" s="57">
        <v>88</v>
      </c>
      <c r="I267" s="56" t="s">
        <v>52</v>
      </c>
      <c r="J267" s="77" t="str">
        <f t="shared" si="56"/>
        <v>R&amp;D Capital Cost Reductions</v>
      </c>
      <c r="K267" s="78" t="str">
        <f t="shared" si="56"/>
        <v>RnD building capital cost reduction</v>
      </c>
      <c r="L267" s="67">
        <f t="shared" si="56"/>
        <v>0</v>
      </c>
      <c r="M267" s="67">
        <f t="shared" si="56"/>
        <v>0.4</v>
      </c>
      <c r="N267" s="67">
        <f t="shared" si="56"/>
        <v>0.01</v>
      </c>
      <c r="O267" s="58" t="str">
        <f t="shared" si="56"/>
        <v>% reduction in cost</v>
      </c>
      <c r="P267" s="191" t="str">
        <f>INDEX('Policy Characteristics'!J:J,MATCH($C267,'Policy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7" s="56" t="s">
        <v>303</v>
      </c>
      <c r="R267" s="11" t="s">
        <v>304</v>
      </c>
      <c r="S267" s="81" t="s">
        <v>85</v>
      </c>
      <c r="T267" s="56"/>
    </row>
    <row r="268" spans="1:20" ht="44.25" x14ac:dyDescent="0.75">
      <c r="A268" s="58" t="str">
        <f t="shared" si="55"/>
        <v>R&amp;D</v>
      </c>
      <c r="B268" s="58" t="str">
        <f t="shared" si="55"/>
        <v>Capital Cost Reduction</v>
      </c>
      <c r="C268" s="58" t="str">
        <f t="shared" si="55"/>
        <v>RnD Building Capital Cost Perc Reduction</v>
      </c>
      <c r="D268" s="56" t="s">
        <v>135</v>
      </c>
      <c r="E268" s="56"/>
      <c r="F268" s="56" t="s">
        <v>396</v>
      </c>
      <c r="G268" s="56"/>
      <c r="H268" s="57">
        <v>89</v>
      </c>
      <c r="I268" s="56" t="s">
        <v>52</v>
      </c>
      <c r="J268" s="77" t="str">
        <f t="shared" si="56"/>
        <v>R&amp;D Capital Cost Reductions</v>
      </c>
      <c r="K268" s="78" t="str">
        <f t="shared" si="56"/>
        <v>RnD building capital cost reduction</v>
      </c>
      <c r="L268" s="67">
        <f t="shared" si="56"/>
        <v>0</v>
      </c>
      <c r="M268" s="67">
        <f t="shared" si="56"/>
        <v>0.4</v>
      </c>
      <c r="N268" s="67">
        <f t="shared" si="56"/>
        <v>0.01</v>
      </c>
      <c r="O268" s="58" t="str">
        <f t="shared" si="56"/>
        <v>% reduction in cost</v>
      </c>
      <c r="P268" s="191" t="str">
        <f>INDEX('Policy Characteristics'!J:J,MATCH($C268,'Policy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8" s="56" t="s">
        <v>303</v>
      </c>
      <c r="R268" s="11" t="s">
        <v>304</v>
      </c>
      <c r="S268" s="81" t="s">
        <v>85</v>
      </c>
      <c r="T268" s="56"/>
    </row>
    <row r="269" spans="1:20" ht="44.25" x14ac:dyDescent="0.75">
      <c r="A269" s="58" t="str">
        <f t="shared" si="55"/>
        <v>R&amp;D</v>
      </c>
      <c r="B269" s="58" t="str">
        <f t="shared" si="55"/>
        <v>Capital Cost Reduction</v>
      </c>
      <c r="C269" s="58" t="str">
        <f t="shared" si="55"/>
        <v>RnD Building Capital Cost Perc Reduction</v>
      </c>
      <c r="D269" s="56" t="s">
        <v>136</v>
      </c>
      <c r="E269" s="56"/>
      <c r="F269" s="56" t="s">
        <v>397</v>
      </c>
      <c r="G269" s="56"/>
      <c r="H269" s="57">
        <v>90</v>
      </c>
      <c r="I269" s="56" t="s">
        <v>52</v>
      </c>
      <c r="J269" s="77" t="str">
        <f t="shared" si="56"/>
        <v>R&amp;D Capital Cost Reductions</v>
      </c>
      <c r="K269" s="78" t="str">
        <f t="shared" si="56"/>
        <v>RnD building capital cost reduction</v>
      </c>
      <c r="L269" s="67">
        <f t="shared" si="56"/>
        <v>0</v>
      </c>
      <c r="M269" s="67">
        <f t="shared" si="56"/>
        <v>0.4</v>
      </c>
      <c r="N269" s="67">
        <f t="shared" si="56"/>
        <v>0.01</v>
      </c>
      <c r="O269" s="58" t="str">
        <f t="shared" si="56"/>
        <v>% reduction in cost</v>
      </c>
      <c r="P269" s="191" t="str">
        <f>INDEX('Policy Characteristics'!J:J,MATCH($C269,'Policy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9" s="56" t="s">
        <v>303</v>
      </c>
      <c r="R269" s="11" t="s">
        <v>304</v>
      </c>
      <c r="S269" s="81" t="s">
        <v>85</v>
      </c>
      <c r="T269" s="56"/>
    </row>
    <row r="270" spans="1:20" ht="29.5" x14ac:dyDescent="0.75">
      <c r="A270" s="58" t="str">
        <f t="shared" si="55"/>
        <v>R&amp;D</v>
      </c>
      <c r="B270" s="58" t="str">
        <f t="shared" si="55"/>
        <v>Capital Cost Reduction</v>
      </c>
      <c r="C270" s="56" t="s">
        <v>355</v>
      </c>
      <c r="D270" s="56"/>
      <c r="E270" s="56"/>
      <c r="F270" s="56" t="s">
        <v>30</v>
      </c>
      <c r="G270" s="56"/>
      <c r="H270" s="57">
        <v>91</v>
      </c>
      <c r="I270" s="56" t="s">
        <v>52</v>
      </c>
      <c r="J270" s="77" t="str">
        <f t="shared" si="56"/>
        <v>R&amp;D Capital Cost Reductions</v>
      </c>
      <c r="K270" s="99" t="s">
        <v>651</v>
      </c>
      <c r="L270" s="63">
        <v>0</v>
      </c>
      <c r="M270" s="63">
        <v>0.4</v>
      </c>
      <c r="N270" s="62">
        <v>0.01</v>
      </c>
      <c r="O270" s="56" t="s">
        <v>38</v>
      </c>
      <c r="P270" s="191" t="str">
        <f>INDEX('Policy Characteristics'!J:J,MATCH($C270,'Policy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0" s="56" t="s">
        <v>303</v>
      </c>
      <c r="R270" s="11" t="s">
        <v>304</v>
      </c>
      <c r="S270" s="81" t="s">
        <v>85</v>
      </c>
      <c r="T270" s="56"/>
    </row>
    <row r="271" spans="1:20" ht="44.25" x14ac:dyDescent="0.75">
      <c r="A271" s="56" t="s">
        <v>31</v>
      </c>
      <c r="B271" s="58" t="str">
        <f t="shared" si="55"/>
        <v>Capital Cost Reduction</v>
      </c>
      <c r="C271" s="56" t="s">
        <v>356</v>
      </c>
      <c r="D271" s="56" t="s">
        <v>551</v>
      </c>
      <c r="E271" s="56"/>
      <c r="F271" s="11" t="s">
        <v>557</v>
      </c>
      <c r="G271" s="56"/>
      <c r="H271" s="57">
        <v>92</v>
      </c>
      <c r="I271" s="56" t="s">
        <v>52</v>
      </c>
      <c r="J271" s="77" t="str">
        <f t="shared" si="56"/>
        <v>R&amp;D Capital Cost Reductions</v>
      </c>
      <c r="K271" s="99" t="s">
        <v>650</v>
      </c>
      <c r="L271" s="63">
        <v>0</v>
      </c>
      <c r="M271" s="63">
        <v>0.4</v>
      </c>
      <c r="N271" s="62">
        <v>0.01</v>
      </c>
      <c r="O271" s="56" t="s">
        <v>38</v>
      </c>
      <c r="P271" s="191" t="str">
        <f>INDEX('Policy Characteristics'!J:J,MATCH($C271,'Policy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1" s="56" t="s">
        <v>303</v>
      </c>
      <c r="R271" s="11" t="s">
        <v>304</v>
      </c>
      <c r="S271" s="81" t="s">
        <v>85</v>
      </c>
      <c r="T271" s="56"/>
    </row>
    <row r="272" spans="1:20" ht="44.25" x14ac:dyDescent="0.75">
      <c r="A272" s="58" t="str">
        <f>A$271</f>
        <v>R&amp;D</v>
      </c>
      <c r="B272" s="58" t="str">
        <f t="shared" ref="B272:C282" si="57">B$271</f>
        <v>Capital Cost Reduction</v>
      </c>
      <c r="C272" s="58" t="str">
        <f t="shared" si="57"/>
        <v>RnD Electricity Capital Cost Perc Reduction</v>
      </c>
      <c r="D272" s="11" t="s">
        <v>376</v>
      </c>
      <c r="E272" s="58"/>
      <c r="F272" s="11" t="s">
        <v>633</v>
      </c>
      <c r="G272" s="56"/>
      <c r="H272" s="57">
        <v>93</v>
      </c>
      <c r="I272" s="56" t="s">
        <v>52</v>
      </c>
      <c r="J272" s="77" t="str">
        <f t="shared" si="56"/>
        <v>R&amp;D Capital Cost Reductions</v>
      </c>
      <c r="K272" s="78" t="str">
        <f t="shared" ref="K272:O281" si="58">K$271</f>
        <v>RnD electricity capital cost reduction</v>
      </c>
      <c r="L272" s="67">
        <f t="shared" si="58"/>
        <v>0</v>
      </c>
      <c r="M272" s="64">
        <f t="shared" si="58"/>
        <v>0.4</v>
      </c>
      <c r="N272" s="64">
        <f t="shared" si="58"/>
        <v>0.01</v>
      </c>
      <c r="O272" s="58" t="str">
        <f t="shared" si="58"/>
        <v>% reduction in cost</v>
      </c>
      <c r="P272" s="191" t="str">
        <f>INDEX('Policy Characteristics'!J:J,MATCH($C272,'Policy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2" s="56" t="s">
        <v>303</v>
      </c>
      <c r="R272" s="11" t="s">
        <v>304</v>
      </c>
      <c r="S272" s="81" t="s">
        <v>85</v>
      </c>
      <c r="T272" s="56"/>
    </row>
    <row r="273" spans="1:20" ht="44.25" x14ac:dyDescent="0.75">
      <c r="A273" s="58" t="str">
        <f t="shared" ref="A273:C281" si="59">A$271</f>
        <v>R&amp;D</v>
      </c>
      <c r="B273" s="58" t="str">
        <f t="shared" si="57"/>
        <v>Capital Cost Reduction</v>
      </c>
      <c r="C273" s="58" t="str">
        <f t="shared" si="57"/>
        <v>RnD Electricity Capital Cost Perc Reduction</v>
      </c>
      <c r="D273" s="11" t="s">
        <v>88</v>
      </c>
      <c r="E273" s="58"/>
      <c r="F273" s="11" t="s">
        <v>398</v>
      </c>
      <c r="G273" s="56"/>
      <c r="H273" s="57">
        <v>94</v>
      </c>
      <c r="I273" s="56" t="s">
        <v>52</v>
      </c>
      <c r="J273" s="77" t="str">
        <f t="shared" si="56"/>
        <v>R&amp;D Capital Cost Reductions</v>
      </c>
      <c r="K273" s="78" t="str">
        <f t="shared" si="58"/>
        <v>RnD electricity capital cost reduction</v>
      </c>
      <c r="L273" s="67">
        <f t="shared" si="58"/>
        <v>0</v>
      </c>
      <c r="M273" s="64">
        <f t="shared" si="58"/>
        <v>0.4</v>
      </c>
      <c r="N273" s="64">
        <f t="shared" si="58"/>
        <v>0.01</v>
      </c>
      <c r="O273" s="58" t="str">
        <f t="shared" si="58"/>
        <v>% reduction in cost</v>
      </c>
      <c r="P273" s="191" t="str">
        <f>INDEX('Policy Characteristics'!J:J,MATCH($C273,'Policy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3" s="56" t="s">
        <v>303</v>
      </c>
      <c r="R273" s="11" t="s">
        <v>304</v>
      </c>
      <c r="S273" s="81" t="s">
        <v>85</v>
      </c>
      <c r="T273" s="56"/>
    </row>
    <row r="274" spans="1:20" ht="44.25" x14ac:dyDescent="0.75">
      <c r="A274" s="58" t="str">
        <f t="shared" si="59"/>
        <v>R&amp;D</v>
      </c>
      <c r="B274" s="58" t="str">
        <f t="shared" si="57"/>
        <v>Capital Cost Reduction</v>
      </c>
      <c r="C274" s="58" t="str">
        <f t="shared" si="57"/>
        <v>RnD Electricity Capital Cost Perc Reduction</v>
      </c>
      <c r="D274" s="11" t="s">
        <v>89</v>
      </c>
      <c r="E274" s="58"/>
      <c r="F274" s="11" t="s">
        <v>399</v>
      </c>
      <c r="G274" s="56"/>
      <c r="H274" s="57">
        <v>95</v>
      </c>
      <c r="I274" s="56" t="s">
        <v>52</v>
      </c>
      <c r="J274" s="77" t="str">
        <f t="shared" si="56"/>
        <v>R&amp;D Capital Cost Reductions</v>
      </c>
      <c r="K274" s="78" t="str">
        <f t="shared" si="58"/>
        <v>RnD electricity capital cost reduction</v>
      </c>
      <c r="L274" s="67">
        <f t="shared" si="58"/>
        <v>0</v>
      </c>
      <c r="M274" s="64">
        <f t="shared" si="58"/>
        <v>0.4</v>
      </c>
      <c r="N274" s="64">
        <f t="shared" si="58"/>
        <v>0.01</v>
      </c>
      <c r="O274" s="58" t="str">
        <f t="shared" si="58"/>
        <v>% reduction in cost</v>
      </c>
      <c r="P274" s="191" t="str">
        <f>INDEX('Policy Characteristics'!J:J,MATCH($C274,'Policy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4" s="56" t="s">
        <v>303</v>
      </c>
      <c r="R274" s="11" t="s">
        <v>304</v>
      </c>
      <c r="S274" s="81" t="s">
        <v>85</v>
      </c>
      <c r="T274" s="56"/>
    </row>
    <row r="275" spans="1:20" ht="44.25" x14ac:dyDescent="0.75">
      <c r="A275" s="58" t="str">
        <f t="shared" si="59"/>
        <v>R&amp;D</v>
      </c>
      <c r="B275" s="58" t="str">
        <f t="shared" si="57"/>
        <v>Capital Cost Reduction</v>
      </c>
      <c r="C275" s="58" t="str">
        <f t="shared" si="57"/>
        <v>RnD Electricity Capital Cost Perc Reduction</v>
      </c>
      <c r="D275" s="11" t="s">
        <v>552</v>
      </c>
      <c r="E275" s="58"/>
      <c r="F275" s="11" t="s">
        <v>559</v>
      </c>
      <c r="G275" s="56"/>
      <c r="H275" s="57">
        <v>96</v>
      </c>
      <c r="I275" s="56" t="s">
        <v>52</v>
      </c>
      <c r="J275" s="77" t="str">
        <f t="shared" si="56"/>
        <v>R&amp;D Capital Cost Reductions</v>
      </c>
      <c r="K275" s="78" t="str">
        <f t="shared" si="58"/>
        <v>RnD electricity capital cost reduction</v>
      </c>
      <c r="L275" s="67">
        <f t="shared" si="58"/>
        <v>0</v>
      </c>
      <c r="M275" s="64">
        <f t="shared" si="58"/>
        <v>0.4</v>
      </c>
      <c r="N275" s="64">
        <f t="shared" si="58"/>
        <v>0.01</v>
      </c>
      <c r="O275" s="58" t="str">
        <f t="shared" si="58"/>
        <v>% reduction in cost</v>
      </c>
      <c r="P275" s="191" t="str">
        <f>INDEX('Policy Characteristics'!J:J,MATCH($C275,'Policy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5" s="56" t="s">
        <v>303</v>
      </c>
      <c r="R275" s="11" t="s">
        <v>304</v>
      </c>
      <c r="S275" s="81" t="s">
        <v>85</v>
      </c>
      <c r="T275" s="56"/>
    </row>
    <row r="276" spans="1:20" ht="44.25" x14ac:dyDescent="0.75">
      <c r="A276" s="58" t="str">
        <f t="shared" si="59"/>
        <v>R&amp;D</v>
      </c>
      <c r="B276" s="58" t="str">
        <f t="shared" si="57"/>
        <v>Capital Cost Reduction</v>
      </c>
      <c r="C276" s="58" t="str">
        <f t="shared" si="57"/>
        <v>RnD Electricity Capital Cost Perc Reduction</v>
      </c>
      <c r="D276" s="11" t="s">
        <v>90</v>
      </c>
      <c r="E276" s="58"/>
      <c r="F276" s="11" t="s">
        <v>400</v>
      </c>
      <c r="G276" s="56"/>
      <c r="H276" s="57">
        <v>97</v>
      </c>
      <c r="I276" s="56" t="s">
        <v>52</v>
      </c>
      <c r="J276" s="77" t="str">
        <f t="shared" si="56"/>
        <v>R&amp;D Capital Cost Reductions</v>
      </c>
      <c r="K276" s="78" t="str">
        <f t="shared" si="58"/>
        <v>RnD electricity capital cost reduction</v>
      </c>
      <c r="L276" s="67">
        <f t="shared" si="58"/>
        <v>0</v>
      </c>
      <c r="M276" s="64">
        <f t="shared" si="58"/>
        <v>0.4</v>
      </c>
      <c r="N276" s="64">
        <f t="shared" si="58"/>
        <v>0.01</v>
      </c>
      <c r="O276" s="58" t="str">
        <f t="shared" si="58"/>
        <v>% reduction in cost</v>
      </c>
      <c r="P276" s="191" t="str">
        <f>INDEX('Policy Characteristics'!J:J,MATCH($C276,'Policy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6" s="56" t="s">
        <v>303</v>
      </c>
      <c r="R276" s="11" t="s">
        <v>304</v>
      </c>
      <c r="S276" s="81" t="s">
        <v>85</v>
      </c>
      <c r="T276" s="56"/>
    </row>
    <row r="277" spans="1:20" ht="44.25" x14ac:dyDescent="0.75">
      <c r="A277" s="58" t="str">
        <f t="shared" si="59"/>
        <v>R&amp;D</v>
      </c>
      <c r="B277" s="58" t="str">
        <f t="shared" si="57"/>
        <v>Capital Cost Reduction</v>
      </c>
      <c r="C277" s="58" t="str">
        <f t="shared" si="57"/>
        <v>RnD Electricity Capital Cost Perc Reduction</v>
      </c>
      <c r="D277" s="11" t="s">
        <v>91</v>
      </c>
      <c r="E277" s="58"/>
      <c r="F277" s="11" t="s">
        <v>401</v>
      </c>
      <c r="G277" s="56"/>
      <c r="H277" s="57">
        <v>98</v>
      </c>
      <c r="I277" s="56" t="s">
        <v>52</v>
      </c>
      <c r="J277" s="77" t="str">
        <f t="shared" si="56"/>
        <v>R&amp;D Capital Cost Reductions</v>
      </c>
      <c r="K277" s="78" t="str">
        <f t="shared" si="58"/>
        <v>RnD electricity capital cost reduction</v>
      </c>
      <c r="L277" s="67">
        <f t="shared" si="58"/>
        <v>0</v>
      </c>
      <c r="M277" s="64">
        <f t="shared" si="58"/>
        <v>0.4</v>
      </c>
      <c r="N277" s="64">
        <f t="shared" si="58"/>
        <v>0.01</v>
      </c>
      <c r="O277" s="58" t="str">
        <f t="shared" si="58"/>
        <v>% reduction in cost</v>
      </c>
      <c r="P277" s="191" t="str">
        <f>INDEX('Policy Characteristics'!J:J,MATCH($C277,'Policy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7" s="56" t="s">
        <v>303</v>
      </c>
      <c r="R277" s="11" t="s">
        <v>304</v>
      </c>
      <c r="S277" s="81" t="s">
        <v>85</v>
      </c>
      <c r="T277" s="56"/>
    </row>
    <row r="278" spans="1:20" ht="44.25" x14ac:dyDescent="0.75">
      <c r="A278" s="58" t="str">
        <f t="shared" si="59"/>
        <v>R&amp;D</v>
      </c>
      <c r="B278" s="58" t="str">
        <f t="shared" si="57"/>
        <v>Capital Cost Reduction</v>
      </c>
      <c r="C278" s="58" t="str">
        <f t="shared" si="57"/>
        <v>RnD Electricity Capital Cost Perc Reduction</v>
      </c>
      <c r="D278" s="11" t="s">
        <v>92</v>
      </c>
      <c r="E278" s="58"/>
      <c r="F278" s="11" t="s">
        <v>402</v>
      </c>
      <c r="G278" s="56"/>
      <c r="H278" s="57">
        <v>99</v>
      </c>
      <c r="I278" s="56" t="s">
        <v>52</v>
      </c>
      <c r="J278" s="77" t="str">
        <f t="shared" si="56"/>
        <v>R&amp;D Capital Cost Reductions</v>
      </c>
      <c r="K278" s="78" t="str">
        <f t="shared" si="58"/>
        <v>RnD electricity capital cost reduction</v>
      </c>
      <c r="L278" s="67">
        <f t="shared" si="58"/>
        <v>0</v>
      </c>
      <c r="M278" s="64">
        <f t="shared" si="58"/>
        <v>0.4</v>
      </c>
      <c r="N278" s="64">
        <f t="shared" si="58"/>
        <v>0.01</v>
      </c>
      <c r="O278" s="58" t="str">
        <f t="shared" si="58"/>
        <v>% reduction in cost</v>
      </c>
      <c r="P278" s="191" t="str">
        <f>INDEX('Policy Characteristics'!J:J,MATCH($C278,'Policy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8" s="56" t="s">
        <v>303</v>
      </c>
      <c r="R278" s="11" t="s">
        <v>304</v>
      </c>
      <c r="S278" s="81" t="s">
        <v>85</v>
      </c>
      <c r="T278" s="56"/>
    </row>
    <row r="279" spans="1:20" ht="44.25" x14ac:dyDescent="0.75">
      <c r="A279" s="58" t="str">
        <f>A$271</f>
        <v>R&amp;D</v>
      </c>
      <c r="B279" s="58" t="str">
        <f t="shared" si="57"/>
        <v>Capital Cost Reduction</v>
      </c>
      <c r="C279" s="58" t="str">
        <f t="shared" si="57"/>
        <v>RnD Electricity Capital Cost Perc Reduction</v>
      </c>
      <c r="D279" s="11" t="s">
        <v>379</v>
      </c>
      <c r="E279" s="58"/>
      <c r="F279" s="11" t="s">
        <v>634</v>
      </c>
      <c r="G279" s="56"/>
      <c r="H279" s="57">
        <v>192</v>
      </c>
      <c r="I279" s="56" t="s">
        <v>52</v>
      </c>
      <c r="J279" s="77" t="str">
        <f t="shared" si="56"/>
        <v>R&amp;D Capital Cost Reductions</v>
      </c>
      <c r="K279" s="78" t="str">
        <f t="shared" si="58"/>
        <v>RnD electricity capital cost reduction</v>
      </c>
      <c r="L279" s="67">
        <f t="shared" si="58"/>
        <v>0</v>
      </c>
      <c r="M279" s="64">
        <f t="shared" si="58"/>
        <v>0.4</v>
      </c>
      <c r="N279" s="64">
        <f t="shared" si="58"/>
        <v>0.01</v>
      </c>
      <c r="O279" s="58" t="str">
        <f t="shared" si="58"/>
        <v>% reduction in cost</v>
      </c>
      <c r="P279" s="191" t="str">
        <f>INDEX('Policy Characteristics'!J:J,MATCH($C279,'Policy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9" s="56" t="s">
        <v>303</v>
      </c>
      <c r="R279" s="11" t="s">
        <v>304</v>
      </c>
      <c r="S279" s="81" t="s">
        <v>85</v>
      </c>
      <c r="T279" s="56"/>
    </row>
    <row r="280" spans="1:20" ht="44.25" x14ac:dyDescent="0.75">
      <c r="A280" s="58" t="str">
        <f t="shared" si="59"/>
        <v>R&amp;D</v>
      </c>
      <c r="B280" s="58" t="str">
        <f t="shared" si="59"/>
        <v>Capital Cost Reduction</v>
      </c>
      <c r="C280" s="58" t="str">
        <f t="shared" si="59"/>
        <v>RnD Electricity Capital Cost Perc Reduction</v>
      </c>
      <c r="D280" s="11" t="s">
        <v>549</v>
      </c>
      <c r="E280" s="58"/>
      <c r="F280" s="11" t="s">
        <v>1025</v>
      </c>
      <c r="G280" s="56"/>
      <c r="H280" s="57">
        <v>180</v>
      </c>
      <c r="I280" s="56" t="s">
        <v>52</v>
      </c>
      <c r="J280" s="77" t="str">
        <f t="shared" si="56"/>
        <v>R&amp;D Capital Cost Reductions</v>
      </c>
      <c r="K280" s="78" t="str">
        <f t="shared" si="58"/>
        <v>RnD electricity capital cost reduction</v>
      </c>
      <c r="L280" s="67">
        <f t="shared" si="58"/>
        <v>0</v>
      </c>
      <c r="M280" s="64">
        <f t="shared" si="58"/>
        <v>0.4</v>
      </c>
      <c r="N280" s="64">
        <f t="shared" si="58"/>
        <v>0.01</v>
      </c>
      <c r="O280" s="58" t="str">
        <f t="shared" si="58"/>
        <v>% reduction in cost</v>
      </c>
      <c r="P280" s="191" t="str">
        <f>INDEX('Policy Characteristics'!J:J,MATCH($C280,'Policy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0" s="56" t="s">
        <v>303</v>
      </c>
      <c r="R280" s="11" t="s">
        <v>304</v>
      </c>
      <c r="S280" s="81" t="s">
        <v>85</v>
      </c>
      <c r="T280" s="56"/>
    </row>
    <row r="281" spans="1:20" ht="44.25" x14ac:dyDescent="0.75">
      <c r="A281" s="58" t="str">
        <f t="shared" si="59"/>
        <v>R&amp;D</v>
      </c>
      <c r="B281" s="58" t="str">
        <f t="shared" si="59"/>
        <v>Capital Cost Reduction</v>
      </c>
      <c r="C281" s="58" t="str">
        <f t="shared" si="59"/>
        <v>RnD Electricity Capital Cost Perc Reduction</v>
      </c>
      <c r="D281" s="11" t="s">
        <v>560</v>
      </c>
      <c r="E281" s="58"/>
      <c r="F281" s="11" t="s">
        <v>562</v>
      </c>
      <c r="G281" s="56"/>
      <c r="H281" s="57">
        <v>183</v>
      </c>
      <c r="I281" s="56" t="s">
        <v>52</v>
      </c>
      <c r="J281" s="77" t="str">
        <f t="shared" si="56"/>
        <v>R&amp;D Capital Cost Reductions</v>
      </c>
      <c r="K281" s="78" t="str">
        <f t="shared" si="58"/>
        <v>RnD electricity capital cost reduction</v>
      </c>
      <c r="L281" s="67">
        <f t="shared" si="58"/>
        <v>0</v>
      </c>
      <c r="M281" s="64">
        <f t="shared" si="58"/>
        <v>0.4</v>
      </c>
      <c r="N281" s="64">
        <f t="shared" si="58"/>
        <v>0.01</v>
      </c>
      <c r="O281" s="58" t="str">
        <f t="shared" si="58"/>
        <v>% reduction in cost</v>
      </c>
      <c r="P281" s="191" t="str">
        <f>INDEX('Policy Characteristics'!J:J,MATCH($C281,'Policy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1" s="56" t="s">
        <v>303</v>
      </c>
      <c r="R281" s="11" t="s">
        <v>304</v>
      </c>
      <c r="S281" s="81" t="s">
        <v>85</v>
      </c>
      <c r="T281" s="56"/>
    </row>
    <row r="282" spans="1:20" ht="44.25" x14ac:dyDescent="0.75">
      <c r="A282" s="56" t="s">
        <v>31</v>
      </c>
      <c r="B282" s="58" t="str">
        <f t="shared" si="57"/>
        <v>Capital Cost Reduction</v>
      </c>
      <c r="C282" s="56" t="s">
        <v>357</v>
      </c>
      <c r="D282" s="56" t="s">
        <v>151</v>
      </c>
      <c r="E282" s="56"/>
      <c r="F282" s="11" t="s">
        <v>403</v>
      </c>
      <c r="G282" s="56"/>
      <c r="H282" s="57">
        <v>100</v>
      </c>
      <c r="I282" s="56" t="s">
        <v>52</v>
      </c>
      <c r="J282" s="77" t="str">
        <f t="shared" si="56"/>
        <v>R&amp;D Capital Cost Reductions</v>
      </c>
      <c r="K282" s="99" t="s">
        <v>649</v>
      </c>
      <c r="L282" s="63">
        <v>0</v>
      </c>
      <c r="M282" s="63">
        <v>0.4</v>
      </c>
      <c r="N282" s="62">
        <v>0.01</v>
      </c>
      <c r="O282" s="56" t="s">
        <v>38</v>
      </c>
      <c r="P282" s="191" t="str">
        <f>INDEX('Policy Characteristics'!J:J,MATCH($C282,'Policy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2" s="56" t="s">
        <v>303</v>
      </c>
      <c r="R282" s="11" t="s">
        <v>304</v>
      </c>
      <c r="S282" s="81" t="s">
        <v>85</v>
      </c>
      <c r="T282" s="56"/>
    </row>
    <row r="283" spans="1:20" ht="44.25" x14ac:dyDescent="0.75">
      <c r="A283" s="58" t="str">
        <f>A$282</f>
        <v>R&amp;D</v>
      </c>
      <c r="B283" s="58" t="str">
        <f t="shared" ref="B283:C290" si="60">B$282</f>
        <v>Capital Cost Reduction</v>
      </c>
      <c r="C283" s="58" t="str">
        <f t="shared" si="60"/>
        <v>RnD Industry Capital Cost Perc Reduction</v>
      </c>
      <c r="D283" s="11" t="s">
        <v>152</v>
      </c>
      <c r="E283" s="56"/>
      <c r="F283" s="11" t="s">
        <v>404</v>
      </c>
      <c r="G283" s="56"/>
      <c r="H283" s="57">
        <v>101</v>
      </c>
      <c r="I283" s="56" t="s">
        <v>52</v>
      </c>
      <c r="J283" s="77" t="str">
        <f t="shared" si="56"/>
        <v>R&amp;D Capital Cost Reductions</v>
      </c>
      <c r="K283" s="78" t="str">
        <f t="shared" ref="K283:O289" si="61">K$282</f>
        <v>RnD industry capital cost reduction</v>
      </c>
      <c r="L283" s="67">
        <f t="shared" si="61"/>
        <v>0</v>
      </c>
      <c r="M283" s="67">
        <f t="shared" si="61"/>
        <v>0.4</v>
      </c>
      <c r="N283" s="67">
        <f t="shared" si="61"/>
        <v>0.01</v>
      </c>
      <c r="O283" s="58" t="str">
        <f t="shared" si="61"/>
        <v>% reduction in cost</v>
      </c>
      <c r="P283" s="191" t="str">
        <f>INDEX('Policy Characteristics'!J:J,MATCH($C283,'Policy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3" s="56" t="s">
        <v>303</v>
      </c>
      <c r="R283" s="11" t="s">
        <v>304</v>
      </c>
      <c r="S283" s="81" t="s">
        <v>85</v>
      </c>
      <c r="T283" s="56"/>
    </row>
    <row r="284" spans="1:20" ht="44.25" x14ac:dyDescent="0.75">
      <c r="A284" s="58" t="str">
        <f t="shared" ref="A284:A289" si="62">A$282</f>
        <v>R&amp;D</v>
      </c>
      <c r="B284" s="58" t="str">
        <f t="shared" si="60"/>
        <v>Capital Cost Reduction</v>
      </c>
      <c r="C284" s="58" t="str">
        <f t="shared" si="60"/>
        <v>RnD Industry Capital Cost Perc Reduction</v>
      </c>
      <c r="D284" s="11" t="s">
        <v>153</v>
      </c>
      <c r="E284" s="56"/>
      <c r="F284" s="11" t="s">
        <v>405</v>
      </c>
      <c r="G284" s="56"/>
      <c r="H284" s="57">
        <v>102</v>
      </c>
      <c r="I284" s="56" t="s">
        <v>52</v>
      </c>
      <c r="J284" s="77" t="str">
        <f t="shared" si="56"/>
        <v>R&amp;D Capital Cost Reductions</v>
      </c>
      <c r="K284" s="78" t="str">
        <f t="shared" si="61"/>
        <v>RnD industry capital cost reduction</v>
      </c>
      <c r="L284" s="67">
        <f t="shared" si="61"/>
        <v>0</v>
      </c>
      <c r="M284" s="67">
        <f t="shared" si="61"/>
        <v>0.4</v>
      </c>
      <c r="N284" s="67">
        <f t="shared" si="61"/>
        <v>0.01</v>
      </c>
      <c r="O284" s="58" t="str">
        <f t="shared" si="61"/>
        <v>% reduction in cost</v>
      </c>
      <c r="P284" s="191" t="str">
        <f>INDEX('Policy Characteristics'!J:J,MATCH($C284,'Policy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4" s="56" t="s">
        <v>303</v>
      </c>
      <c r="R284" s="11" t="s">
        <v>304</v>
      </c>
      <c r="S284" s="81" t="s">
        <v>85</v>
      </c>
      <c r="T284" s="56"/>
    </row>
    <row r="285" spans="1:20" ht="44.25" x14ac:dyDescent="0.75">
      <c r="A285" s="58" t="str">
        <f t="shared" si="62"/>
        <v>R&amp;D</v>
      </c>
      <c r="B285" s="58" t="str">
        <f t="shared" si="60"/>
        <v>Capital Cost Reduction</v>
      </c>
      <c r="C285" s="58" t="str">
        <f t="shared" si="60"/>
        <v>RnD Industry Capital Cost Perc Reduction</v>
      </c>
      <c r="D285" s="11" t="s">
        <v>154</v>
      </c>
      <c r="E285" s="56"/>
      <c r="F285" s="11" t="s">
        <v>406</v>
      </c>
      <c r="G285" s="56"/>
      <c r="H285" s="57">
        <v>103</v>
      </c>
      <c r="I285" s="56" t="s">
        <v>52</v>
      </c>
      <c r="J285" s="77" t="str">
        <f t="shared" si="56"/>
        <v>R&amp;D Capital Cost Reductions</v>
      </c>
      <c r="K285" s="78" t="str">
        <f t="shared" si="61"/>
        <v>RnD industry capital cost reduction</v>
      </c>
      <c r="L285" s="67">
        <f t="shared" si="61"/>
        <v>0</v>
      </c>
      <c r="M285" s="67">
        <f t="shared" si="61"/>
        <v>0.4</v>
      </c>
      <c r="N285" s="67">
        <f t="shared" si="61"/>
        <v>0.01</v>
      </c>
      <c r="O285" s="58" t="str">
        <f t="shared" si="61"/>
        <v>% reduction in cost</v>
      </c>
      <c r="P285" s="191" t="str">
        <f>INDEX('Policy Characteristics'!J:J,MATCH($C285,'Policy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5" s="56" t="s">
        <v>303</v>
      </c>
      <c r="R285" s="11" t="s">
        <v>304</v>
      </c>
      <c r="S285" s="81" t="s">
        <v>85</v>
      </c>
      <c r="T285" s="56"/>
    </row>
    <row r="286" spans="1:20" ht="44.25" x14ac:dyDescent="0.75">
      <c r="A286" s="58" t="str">
        <f t="shared" si="62"/>
        <v>R&amp;D</v>
      </c>
      <c r="B286" s="58" t="str">
        <f t="shared" si="60"/>
        <v>Capital Cost Reduction</v>
      </c>
      <c r="C286" s="58" t="str">
        <f t="shared" si="60"/>
        <v>RnD Industry Capital Cost Perc Reduction</v>
      </c>
      <c r="D286" s="11" t="s">
        <v>155</v>
      </c>
      <c r="E286" s="56"/>
      <c r="F286" s="11" t="s">
        <v>407</v>
      </c>
      <c r="G286" s="56"/>
      <c r="H286" s="57">
        <v>104</v>
      </c>
      <c r="I286" s="56" t="s">
        <v>52</v>
      </c>
      <c r="J286" s="77" t="str">
        <f t="shared" si="56"/>
        <v>R&amp;D Capital Cost Reductions</v>
      </c>
      <c r="K286" s="78" t="str">
        <f t="shared" si="61"/>
        <v>RnD industry capital cost reduction</v>
      </c>
      <c r="L286" s="67">
        <f t="shared" si="61"/>
        <v>0</v>
      </c>
      <c r="M286" s="67">
        <f t="shared" si="61"/>
        <v>0.4</v>
      </c>
      <c r="N286" s="67">
        <f t="shared" si="61"/>
        <v>0.01</v>
      </c>
      <c r="O286" s="58" t="str">
        <f t="shared" si="61"/>
        <v>% reduction in cost</v>
      </c>
      <c r="P286" s="191" t="str">
        <f>INDEX('Policy Characteristics'!J:J,MATCH($C286,'Policy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6" s="56" t="s">
        <v>303</v>
      </c>
      <c r="R286" s="11" t="s">
        <v>304</v>
      </c>
      <c r="S286" s="81" t="s">
        <v>85</v>
      </c>
      <c r="T286" s="56"/>
    </row>
    <row r="287" spans="1:20" ht="44.25" x14ac:dyDescent="0.75">
      <c r="A287" s="58" t="str">
        <f t="shared" si="62"/>
        <v>R&amp;D</v>
      </c>
      <c r="B287" s="58" t="str">
        <f t="shared" si="60"/>
        <v>Capital Cost Reduction</v>
      </c>
      <c r="C287" s="58" t="str">
        <f t="shared" si="60"/>
        <v>RnD Industry Capital Cost Perc Reduction</v>
      </c>
      <c r="D287" s="11" t="s">
        <v>156</v>
      </c>
      <c r="E287" s="56"/>
      <c r="F287" s="11" t="s">
        <v>408</v>
      </c>
      <c r="G287" s="56"/>
      <c r="H287" s="57">
        <v>105</v>
      </c>
      <c r="I287" s="56" t="s">
        <v>52</v>
      </c>
      <c r="J287" s="77" t="str">
        <f t="shared" si="56"/>
        <v>R&amp;D Capital Cost Reductions</v>
      </c>
      <c r="K287" s="78" t="str">
        <f t="shared" si="61"/>
        <v>RnD industry capital cost reduction</v>
      </c>
      <c r="L287" s="67">
        <f t="shared" si="61"/>
        <v>0</v>
      </c>
      <c r="M287" s="67">
        <f t="shared" si="61"/>
        <v>0.4</v>
      </c>
      <c r="N287" s="67">
        <f t="shared" si="61"/>
        <v>0.01</v>
      </c>
      <c r="O287" s="58" t="str">
        <f t="shared" si="61"/>
        <v>% reduction in cost</v>
      </c>
      <c r="P287" s="191" t="str">
        <f>INDEX('Policy Characteristics'!J:J,MATCH($C287,'Policy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7" s="56" t="s">
        <v>303</v>
      </c>
      <c r="R287" s="11" t="s">
        <v>304</v>
      </c>
      <c r="S287" s="81" t="s">
        <v>85</v>
      </c>
      <c r="T287" s="56"/>
    </row>
    <row r="288" spans="1:20" ht="44.25" x14ac:dyDescent="0.75">
      <c r="A288" s="58" t="str">
        <f t="shared" si="62"/>
        <v>R&amp;D</v>
      </c>
      <c r="B288" s="58" t="str">
        <f t="shared" si="60"/>
        <v>Capital Cost Reduction</v>
      </c>
      <c r="C288" s="58" t="str">
        <f t="shared" si="60"/>
        <v>RnD Industry Capital Cost Perc Reduction</v>
      </c>
      <c r="D288" s="11" t="s">
        <v>157</v>
      </c>
      <c r="E288" s="56"/>
      <c r="F288" s="11" t="s">
        <v>409</v>
      </c>
      <c r="G288" s="56"/>
      <c r="H288" s="57">
        <v>106</v>
      </c>
      <c r="I288" s="56" t="s">
        <v>52</v>
      </c>
      <c r="J288" s="77" t="str">
        <f t="shared" si="56"/>
        <v>R&amp;D Capital Cost Reductions</v>
      </c>
      <c r="K288" s="78" t="str">
        <f t="shared" si="61"/>
        <v>RnD industry capital cost reduction</v>
      </c>
      <c r="L288" s="67">
        <f t="shared" si="61"/>
        <v>0</v>
      </c>
      <c r="M288" s="67">
        <f t="shared" si="61"/>
        <v>0.4</v>
      </c>
      <c r="N288" s="67">
        <f t="shared" si="61"/>
        <v>0.01</v>
      </c>
      <c r="O288" s="58" t="str">
        <f t="shared" si="61"/>
        <v>% reduction in cost</v>
      </c>
      <c r="P288" s="191" t="str">
        <f>INDEX('Policy Characteristics'!J:J,MATCH($C288,'Policy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8" s="56" t="s">
        <v>303</v>
      </c>
      <c r="R288" s="11" t="s">
        <v>304</v>
      </c>
      <c r="S288" s="81" t="s">
        <v>85</v>
      </c>
      <c r="T288" s="56"/>
    </row>
    <row r="289" spans="1:20" ht="44.25" x14ac:dyDescent="0.75">
      <c r="A289" s="58" t="str">
        <f t="shared" si="62"/>
        <v>R&amp;D</v>
      </c>
      <c r="B289" s="58" t="str">
        <f t="shared" si="60"/>
        <v>Capital Cost Reduction</v>
      </c>
      <c r="C289" s="58" t="str">
        <f t="shared" si="60"/>
        <v>RnD Industry Capital Cost Perc Reduction</v>
      </c>
      <c r="D289" s="11" t="s">
        <v>158</v>
      </c>
      <c r="E289" s="56"/>
      <c r="F289" s="11" t="s">
        <v>410</v>
      </c>
      <c r="G289" s="56"/>
      <c r="H289" s="57">
        <v>107</v>
      </c>
      <c r="I289" s="56" t="s">
        <v>52</v>
      </c>
      <c r="J289" s="77" t="str">
        <f t="shared" si="56"/>
        <v>R&amp;D Capital Cost Reductions</v>
      </c>
      <c r="K289" s="78" t="str">
        <f t="shared" si="61"/>
        <v>RnD industry capital cost reduction</v>
      </c>
      <c r="L289" s="67">
        <f t="shared" si="61"/>
        <v>0</v>
      </c>
      <c r="M289" s="67">
        <f t="shared" si="61"/>
        <v>0.4</v>
      </c>
      <c r="N289" s="67">
        <f t="shared" si="61"/>
        <v>0.01</v>
      </c>
      <c r="O289" s="58" t="str">
        <f t="shared" si="61"/>
        <v>% reduction in cost</v>
      </c>
      <c r="P289" s="191" t="str">
        <f>INDEX('Policy Characteristics'!J:J,MATCH($C289,'Policy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9" s="56" t="s">
        <v>303</v>
      </c>
      <c r="R289" s="11" t="s">
        <v>304</v>
      </c>
      <c r="S289" s="81" t="s">
        <v>85</v>
      </c>
      <c r="T289" s="56"/>
    </row>
    <row r="290" spans="1:20" ht="44.25" x14ac:dyDescent="0.75">
      <c r="A290" s="11" t="s">
        <v>31</v>
      </c>
      <c r="B290" s="58" t="str">
        <f t="shared" si="60"/>
        <v>Capital Cost Reduction</v>
      </c>
      <c r="C290" s="11" t="s">
        <v>358</v>
      </c>
      <c r="D290" s="56" t="s">
        <v>614</v>
      </c>
      <c r="E290" s="56"/>
      <c r="F290" s="56" t="s">
        <v>587</v>
      </c>
      <c r="G290" s="56"/>
      <c r="H290" s="57">
        <v>108</v>
      </c>
      <c r="I290" s="56" t="s">
        <v>52</v>
      </c>
      <c r="J290" s="77" t="str">
        <f t="shared" si="56"/>
        <v>R&amp;D Capital Cost Reductions</v>
      </c>
      <c r="K290" s="99" t="s">
        <v>648</v>
      </c>
      <c r="L290" s="63">
        <v>0</v>
      </c>
      <c r="M290" s="63">
        <v>0.4</v>
      </c>
      <c r="N290" s="62">
        <v>0.01</v>
      </c>
      <c r="O290" s="56" t="s">
        <v>38</v>
      </c>
      <c r="P290" s="191" t="str">
        <f>INDEX('Policy Characteristics'!J:J,MATCH($C290,'Policy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0" s="56" t="s">
        <v>303</v>
      </c>
      <c r="R290" s="11" t="s">
        <v>304</v>
      </c>
      <c r="S290" s="81" t="s">
        <v>85</v>
      </c>
      <c r="T290" s="56"/>
    </row>
    <row r="291" spans="1:20" ht="44.25" x14ac:dyDescent="0.75">
      <c r="A291" s="58" t="str">
        <f>A$290</f>
        <v>R&amp;D</v>
      </c>
      <c r="B291" s="58" t="str">
        <f t="shared" ref="B291:C295" si="63">B$290</f>
        <v>Capital Cost Reduction</v>
      </c>
      <c r="C291" s="58" t="str">
        <f t="shared" si="63"/>
        <v>RnD Transportation Capital Cost Perc Reduction</v>
      </c>
      <c r="D291" s="56" t="s">
        <v>615</v>
      </c>
      <c r="E291" s="56"/>
      <c r="F291" s="56" t="s">
        <v>588</v>
      </c>
      <c r="G291" s="56"/>
      <c r="H291" s="57">
        <v>109</v>
      </c>
      <c r="I291" s="56" t="s">
        <v>52</v>
      </c>
      <c r="J291" s="77" t="str">
        <f t="shared" si="56"/>
        <v>R&amp;D Capital Cost Reductions</v>
      </c>
      <c r="K291" s="78" t="str">
        <f t="shared" ref="K291:O295" si="64">K$290</f>
        <v>RnD transportation capital cost reduction</v>
      </c>
      <c r="L291" s="67">
        <f t="shared" si="64"/>
        <v>0</v>
      </c>
      <c r="M291" s="67">
        <f t="shared" si="64"/>
        <v>0.4</v>
      </c>
      <c r="N291" s="67">
        <f t="shared" si="64"/>
        <v>0.01</v>
      </c>
      <c r="O291" s="58" t="str">
        <f t="shared" si="64"/>
        <v>% reduction in cost</v>
      </c>
      <c r="P291" s="191" t="str">
        <f>INDEX('Policy Characteristics'!J:J,MATCH($C291,'Policy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1" s="56" t="s">
        <v>303</v>
      </c>
      <c r="R291" s="11" t="s">
        <v>304</v>
      </c>
      <c r="S291" s="81" t="s">
        <v>85</v>
      </c>
      <c r="T291" s="56"/>
    </row>
    <row r="292" spans="1:20" ht="44.25" x14ac:dyDescent="0.75">
      <c r="A292" s="58" t="str">
        <f>A$290</f>
        <v>R&amp;D</v>
      </c>
      <c r="B292" s="58" t="str">
        <f t="shared" si="63"/>
        <v>Capital Cost Reduction</v>
      </c>
      <c r="C292" s="58" t="str">
        <f t="shared" si="63"/>
        <v>RnD Transportation Capital Cost Perc Reduction</v>
      </c>
      <c r="D292" s="56" t="s">
        <v>616</v>
      </c>
      <c r="E292" s="56"/>
      <c r="F292" s="56" t="s">
        <v>589</v>
      </c>
      <c r="G292" s="56"/>
      <c r="H292" s="57">
        <v>110</v>
      </c>
      <c r="I292" s="56" t="s">
        <v>52</v>
      </c>
      <c r="J292" s="77" t="str">
        <f t="shared" si="56"/>
        <v>R&amp;D Capital Cost Reductions</v>
      </c>
      <c r="K292" s="78" t="str">
        <f t="shared" si="64"/>
        <v>RnD transportation capital cost reduction</v>
      </c>
      <c r="L292" s="67">
        <f t="shared" si="64"/>
        <v>0</v>
      </c>
      <c r="M292" s="67">
        <f t="shared" si="64"/>
        <v>0.4</v>
      </c>
      <c r="N292" s="67">
        <f t="shared" si="64"/>
        <v>0.01</v>
      </c>
      <c r="O292" s="58" t="str">
        <f t="shared" si="64"/>
        <v>% reduction in cost</v>
      </c>
      <c r="P292" s="191" t="str">
        <f>INDEX('Policy Characteristics'!J:J,MATCH($C292,'Policy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2" s="56" t="s">
        <v>303</v>
      </c>
      <c r="R292" s="11" t="s">
        <v>304</v>
      </c>
      <c r="S292" s="81" t="s">
        <v>85</v>
      </c>
      <c r="T292" s="56"/>
    </row>
    <row r="293" spans="1:20" ht="44.25" x14ac:dyDescent="0.75">
      <c r="A293" s="58" t="str">
        <f>A$290</f>
        <v>R&amp;D</v>
      </c>
      <c r="B293" s="58" t="str">
        <f t="shared" si="63"/>
        <v>Capital Cost Reduction</v>
      </c>
      <c r="C293" s="58" t="str">
        <f t="shared" si="63"/>
        <v>RnD Transportation Capital Cost Perc Reduction</v>
      </c>
      <c r="D293" s="56" t="s">
        <v>617</v>
      </c>
      <c r="E293" s="56"/>
      <c r="F293" s="56" t="s">
        <v>590</v>
      </c>
      <c r="G293" s="56"/>
      <c r="H293" s="57">
        <v>111</v>
      </c>
      <c r="I293" s="56" t="s">
        <v>52</v>
      </c>
      <c r="J293" s="77" t="str">
        <f t="shared" si="56"/>
        <v>R&amp;D Capital Cost Reductions</v>
      </c>
      <c r="K293" s="78" t="str">
        <f t="shared" si="64"/>
        <v>RnD transportation capital cost reduction</v>
      </c>
      <c r="L293" s="67">
        <f t="shared" si="64"/>
        <v>0</v>
      </c>
      <c r="M293" s="67">
        <f t="shared" si="64"/>
        <v>0.4</v>
      </c>
      <c r="N293" s="67">
        <f t="shared" si="64"/>
        <v>0.01</v>
      </c>
      <c r="O293" s="58" t="str">
        <f t="shared" si="64"/>
        <v>% reduction in cost</v>
      </c>
      <c r="P293" s="191" t="str">
        <f>INDEX('Policy Characteristics'!J:J,MATCH($C293,'Policy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3" s="56" t="s">
        <v>303</v>
      </c>
      <c r="R293" s="11" t="s">
        <v>304</v>
      </c>
      <c r="S293" s="81" t="s">
        <v>85</v>
      </c>
      <c r="T293" s="56"/>
    </row>
    <row r="294" spans="1:20" ht="44.25" x14ac:dyDescent="0.75">
      <c r="A294" s="58" t="str">
        <f>A$290</f>
        <v>R&amp;D</v>
      </c>
      <c r="B294" s="58" t="str">
        <f t="shared" si="63"/>
        <v>Capital Cost Reduction</v>
      </c>
      <c r="C294" s="58" t="str">
        <f t="shared" si="63"/>
        <v>RnD Transportation Capital Cost Perc Reduction</v>
      </c>
      <c r="D294" s="56" t="s">
        <v>618</v>
      </c>
      <c r="E294" s="56"/>
      <c r="F294" s="56" t="s">
        <v>591</v>
      </c>
      <c r="G294" s="56"/>
      <c r="H294" s="57">
        <v>112</v>
      </c>
      <c r="I294" s="56" t="s">
        <v>52</v>
      </c>
      <c r="J294" s="77" t="str">
        <f t="shared" si="56"/>
        <v>R&amp;D Capital Cost Reductions</v>
      </c>
      <c r="K294" s="78" t="str">
        <f t="shared" si="64"/>
        <v>RnD transportation capital cost reduction</v>
      </c>
      <c r="L294" s="67">
        <f t="shared" si="64"/>
        <v>0</v>
      </c>
      <c r="M294" s="67">
        <f t="shared" si="64"/>
        <v>0.4</v>
      </c>
      <c r="N294" s="67">
        <f t="shared" si="64"/>
        <v>0.01</v>
      </c>
      <c r="O294" s="58" t="str">
        <f t="shared" si="64"/>
        <v>% reduction in cost</v>
      </c>
      <c r="P294" s="191" t="str">
        <f>INDEX('Policy Characteristics'!J:J,MATCH($C294,'Policy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4" s="56" t="s">
        <v>303</v>
      </c>
      <c r="R294" s="11" t="s">
        <v>304</v>
      </c>
      <c r="S294" s="81" t="s">
        <v>85</v>
      </c>
      <c r="T294" s="56"/>
    </row>
    <row r="295" spans="1:20" ht="44.25" x14ac:dyDescent="0.75">
      <c r="A295" s="58" t="str">
        <f>A$290</f>
        <v>R&amp;D</v>
      </c>
      <c r="B295" s="58" t="str">
        <f t="shared" si="63"/>
        <v>Capital Cost Reduction</v>
      </c>
      <c r="C295" s="58" t="str">
        <f t="shared" si="63"/>
        <v>RnD Transportation Capital Cost Perc Reduction</v>
      </c>
      <c r="D295" s="56" t="s">
        <v>619</v>
      </c>
      <c r="E295" s="56"/>
      <c r="F295" s="56" t="s">
        <v>592</v>
      </c>
      <c r="G295" s="56"/>
      <c r="H295" s="57">
        <v>113</v>
      </c>
      <c r="I295" s="56" t="s">
        <v>52</v>
      </c>
      <c r="J295" s="77" t="str">
        <f t="shared" si="56"/>
        <v>R&amp;D Capital Cost Reductions</v>
      </c>
      <c r="K295" s="78" t="str">
        <f t="shared" si="64"/>
        <v>RnD transportation capital cost reduction</v>
      </c>
      <c r="L295" s="67">
        <f t="shared" si="64"/>
        <v>0</v>
      </c>
      <c r="M295" s="67">
        <f t="shared" si="64"/>
        <v>0.4</v>
      </c>
      <c r="N295" s="67">
        <f t="shared" si="64"/>
        <v>0.01</v>
      </c>
      <c r="O295" s="58" t="str">
        <f t="shared" si="64"/>
        <v>% reduction in cost</v>
      </c>
      <c r="P295" s="191" t="str">
        <f>INDEX('Policy Characteristics'!J:J,MATCH($C295,'Policy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5" s="56" t="s">
        <v>303</v>
      </c>
      <c r="R295" s="11" t="s">
        <v>304</v>
      </c>
      <c r="S295" s="81" t="s">
        <v>85</v>
      </c>
      <c r="T295" s="56"/>
    </row>
    <row r="296" spans="1:20" ht="29.5" x14ac:dyDescent="0.75">
      <c r="A296" s="56" t="s">
        <v>31</v>
      </c>
      <c r="B296" s="56" t="s">
        <v>411</v>
      </c>
      <c r="C296" s="56" t="s">
        <v>359</v>
      </c>
      <c r="D296" s="56" t="s">
        <v>131</v>
      </c>
      <c r="E296" s="56"/>
      <c r="F296" s="56" t="s">
        <v>392</v>
      </c>
      <c r="G296" s="56"/>
      <c r="H296" s="57">
        <v>114</v>
      </c>
      <c r="I296" s="56" t="s">
        <v>52</v>
      </c>
      <c r="J296" s="99" t="s">
        <v>446</v>
      </c>
      <c r="K296" s="99" t="s">
        <v>647</v>
      </c>
      <c r="L296" s="63">
        <v>0</v>
      </c>
      <c r="M296" s="63">
        <v>0.4</v>
      </c>
      <c r="N296" s="62">
        <v>0.01</v>
      </c>
      <c r="O296" s="56" t="s">
        <v>39</v>
      </c>
      <c r="P296" s="191" t="str">
        <f>INDEX('Policy Characteristics'!J:J,MATCH($C296,'Policy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6" s="56" t="s">
        <v>303</v>
      </c>
      <c r="R296" s="11" t="s">
        <v>304</v>
      </c>
      <c r="S296" s="81" t="s">
        <v>85</v>
      </c>
      <c r="T296" s="56"/>
    </row>
    <row r="297" spans="1:20" ht="29.5" x14ac:dyDescent="0.75">
      <c r="A297" s="58" t="str">
        <f>A$296</f>
        <v>R&amp;D</v>
      </c>
      <c r="B297" s="58" t="str">
        <f t="shared" ref="B297:C303" si="65">B$296</f>
        <v>Fuel Use Reduction</v>
      </c>
      <c r="C297" s="58" t="str">
        <f t="shared" si="65"/>
        <v>RnD Building Fuel Use Perc Reduction</v>
      </c>
      <c r="D297" s="56" t="s">
        <v>132</v>
      </c>
      <c r="E297" s="56"/>
      <c r="F297" s="56" t="s">
        <v>393</v>
      </c>
      <c r="G297" s="56"/>
      <c r="H297" s="57">
        <v>115</v>
      </c>
      <c r="I297" s="56" t="s">
        <v>52</v>
      </c>
      <c r="J297" s="77" t="str">
        <f t="shared" ref="J297:O327" si="66">J$296</f>
        <v>R&amp;D Fuel Use Reductions</v>
      </c>
      <c r="K297" s="78" t="str">
        <f t="shared" si="66"/>
        <v>RnD building fuel use reduction</v>
      </c>
      <c r="L297" s="67">
        <f t="shared" si="66"/>
        <v>0</v>
      </c>
      <c r="M297" s="67">
        <f t="shared" si="66"/>
        <v>0.4</v>
      </c>
      <c r="N297" s="67">
        <f t="shared" si="66"/>
        <v>0.01</v>
      </c>
      <c r="O297" s="58" t="str">
        <f t="shared" si="66"/>
        <v>% reduction in fuel use</v>
      </c>
      <c r="P297" s="191" t="str">
        <f>INDEX('Policy Characteristics'!J:J,MATCH($C297,'Policy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7" s="56" t="s">
        <v>303</v>
      </c>
      <c r="R297" s="11" t="s">
        <v>304</v>
      </c>
      <c r="S297" s="81" t="s">
        <v>85</v>
      </c>
      <c r="T297" s="56"/>
    </row>
    <row r="298" spans="1:20" ht="29.5" x14ac:dyDescent="0.75">
      <c r="A298" s="58" t="str">
        <f>A$296</f>
        <v>R&amp;D</v>
      </c>
      <c r="B298" s="58" t="str">
        <f t="shared" si="65"/>
        <v>Fuel Use Reduction</v>
      </c>
      <c r="C298" s="58" t="str">
        <f t="shared" si="65"/>
        <v>RnD Building Fuel Use Perc Reduction</v>
      </c>
      <c r="D298" s="56" t="s">
        <v>133</v>
      </c>
      <c r="E298" s="56"/>
      <c r="F298" s="56" t="s">
        <v>394</v>
      </c>
      <c r="G298" s="56"/>
      <c r="H298" s="57"/>
      <c r="I298" s="56" t="s">
        <v>53</v>
      </c>
      <c r="J298" s="77" t="str">
        <f t="shared" si="66"/>
        <v>R&amp;D Fuel Use Reductions</v>
      </c>
      <c r="K298" s="78" t="str">
        <f t="shared" si="66"/>
        <v>RnD building fuel use reduction</v>
      </c>
      <c r="L298" s="67"/>
      <c r="M298" s="67"/>
      <c r="N298" s="67"/>
      <c r="O298" s="58"/>
      <c r="P298" s="191" t="str">
        <f>INDEX('Policy Characteristics'!J:J,MATCH($C298,'Policy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8" s="56"/>
      <c r="R298" s="11"/>
      <c r="S298" s="81"/>
      <c r="T298" s="56"/>
    </row>
    <row r="299" spans="1:20" ht="29.5" x14ac:dyDescent="0.75">
      <c r="A299" s="58" t="str">
        <f>A$296</f>
        <v>R&amp;D</v>
      </c>
      <c r="B299" s="58" t="str">
        <f t="shared" si="65"/>
        <v>Fuel Use Reduction</v>
      </c>
      <c r="C299" s="58" t="str">
        <f t="shared" si="65"/>
        <v>RnD Building Fuel Use Perc Reduction</v>
      </c>
      <c r="D299" s="56" t="s">
        <v>134</v>
      </c>
      <c r="E299" s="56"/>
      <c r="F299" s="56" t="s">
        <v>395</v>
      </c>
      <c r="G299" s="56"/>
      <c r="H299" s="57">
        <v>117</v>
      </c>
      <c r="I299" s="56" t="s">
        <v>52</v>
      </c>
      <c r="J299" s="77" t="str">
        <f t="shared" si="66"/>
        <v>R&amp;D Fuel Use Reductions</v>
      </c>
      <c r="K299" s="78" t="str">
        <f t="shared" si="66"/>
        <v>RnD building fuel use reduction</v>
      </c>
      <c r="L299" s="67">
        <f t="shared" si="66"/>
        <v>0</v>
      </c>
      <c r="M299" s="67">
        <f t="shared" si="66"/>
        <v>0.4</v>
      </c>
      <c r="N299" s="67">
        <f t="shared" si="66"/>
        <v>0.01</v>
      </c>
      <c r="O299" s="58" t="str">
        <f t="shared" si="66"/>
        <v>% reduction in fuel use</v>
      </c>
      <c r="P299" s="191" t="str">
        <f>INDEX('Policy Characteristics'!J:J,MATCH($C299,'Policy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9" s="56" t="s">
        <v>303</v>
      </c>
      <c r="R299" s="11" t="s">
        <v>304</v>
      </c>
      <c r="S299" s="81" t="s">
        <v>85</v>
      </c>
      <c r="T299" s="56"/>
    </row>
    <row r="300" spans="1:20" ht="29.5" x14ac:dyDescent="0.75">
      <c r="A300" s="58" t="str">
        <f>A$296</f>
        <v>R&amp;D</v>
      </c>
      <c r="B300" s="58" t="str">
        <f t="shared" si="65"/>
        <v>Fuel Use Reduction</v>
      </c>
      <c r="C300" s="58" t="str">
        <f t="shared" si="65"/>
        <v>RnD Building Fuel Use Perc Reduction</v>
      </c>
      <c r="D300" s="56" t="s">
        <v>135</v>
      </c>
      <c r="E300" s="56"/>
      <c r="F300" s="56" t="s">
        <v>396</v>
      </c>
      <c r="G300" s="56"/>
      <c r="H300" s="57">
        <v>118</v>
      </c>
      <c r="I300" s="56" t="s">
        <v>52</v>
      </c>
      <c r="J300" s="77" t="str">
        <f t="shared" si="66"/>
        <v>R&amp;D Fuel Use Reductions</v>
      </c>
      <c r="K300" s="78" t="str">
        <f t="shared" si="66"/>
        <v>RnD building fuel use reduction</v>
      </c>
      <c r="L300" s="67">
        <f t="shared" si="66"/>
        <v>0</v>
      </c>
      <c r="M300" s="67">
        <f t="shared" si="66"/>
        <v>0.4</v>
      </c>
      <c r="N300" s="67">
        <f t="shared" si="66"/>
        <v>0.01</v>
      </c>
      <c r="O300" s="58" t="str">
        <f t="shared" si="66"/>
        <v>% reduction in fuel use</v>
      </c>
      <c r="P300" s="191" t="str">
        <f>INDEX('Policy Characteristics'!J:J,MATCH($C300,'Policy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0" s="56" t="s">
        <v>303</v>
      </c>
      <c r="R300" s="11" t="s">
        <v>304</v>
      </c>
      <c r="S300" s="81" t="s">
        <v>85</v>
      </c>
      <c r="T300" s="56"/>
    </row>
    <row r="301" spans="1:20" ht="29.5" x14ac:dyDescent="0.75">
      <c r="A301" s="58" t="str">
        <f>A$296</f>
        <v>R&amp;D</v>
      </c>
      <c r="B301" s="58" t="str">
        <f t="shared" si="65"/>
        <v>Fuel Use Reduction</v>
      </c>
      <c r="C301" s="58" t="str">
        <f t="shared" si="65"/>
        <v>RnD Building Fuel Use Perc Reduction</v>
      </c>
      <c r="D301" s="56" t="s">
        <v>136</v>
      </c>
      <c r="E301" s="56"/>
      <c r="F301" s="56" t="s">
        <v>397</v>
      </c>
      <c r="G301" s="56"/>
      <c r="H301" s="57">
        <v>119</v>
      </c>
      <c r="I301" s="56" t="s">
        <v>52</v>
      </c>
      <c r="J301" s="77" t="str">
        <f t="shared" si="66"/>
        <v>R&amp;D Fuel Use Reductions</v>
      </c>
      <c r="K301" s="78" t="str">
        <f t="shared" si="66"/>
        <v>RnD building fuel use reduction</v>
      </c>
      <c r="L301" s="67">
        <f t="shared" si="66"/>
        <v>0</v>
      </c>
      <c r="M301" s="67">
        <f t="shared" si="66"/>
        <v>0.4</v>
      </c>
      <c r="N301" s="67">
        <f t="shared" si="66"/>
        <v>0.01</v>
      </c>
      <c r="O301" s="58" t="str">
        <f t="shared" si="66"/>
        <v>% reduction in fuel use</v>
      </c>
      <c r="P301" s="191" t="str">
        <f>INDEX('Policy Characteristics'!J:J,MATCH($C301,'Policy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1" s="56" t="s">
        <v>303</v>
      </c>
      <c r="R301" s="11" t="s">
        <v>304</v>
      </c>
      <c r="S301" s="81" t="s">
        <v>85</v>
      </c>
      <c r="T301" s="56"/>
    </row>
    <row r="302" spans="1:20" ht="29.5" x14ac:dyDescent="0.75">
      <c r="A302" s="56" t="s">
        <v>31</v>
      </c>
      <c r="B302" s="58" t="str">
        <f t="shared" si="65"/>
        <v>Fuel Use Reduction</v>
      </c>
      <c r="C302" s="56" t="s">
        <v>360</v>
      </c>
      <c r="D302" s="56"/>
      <c r="E302" s="56"/>
      <c r="F302" s="56" t="s">
        <v>30</v>
      </c>
      <c r="G302" s="56"/>
      <c r="H302" s="57">
        <v>120</v>
      </c>
      <c r="I302" s="56" t="s">
        <v>52</v>
      </c>
      <c r="J302" s="77" t="str">
        <f t="shared" si="66"/>
        <v>R&amp;D Fuel Use Reductions</v>
      </c>
      <c r="K302" s="99" t="s">
        <v>646</v>
      </c>
      <c r="L302" s="63">
        <v>0</v>
      </c>
      <c r="M302" s="63">
        <v>0.4</v>
      </c>
      <c r="N302" s="62">
        <v>0.01</v>
      </c>
      <c r="O302" s="56" t="s">
        <v>39</v>
      </c>
      <c r="P302" s="191" t="str">
        <f>INDEX('Policy Characteristics'!J:J,MATCH($C302,'Policy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2" s="56" t="s">
        <v>303</v>
      </c>
      <c r="R302" s="11" t="s">
        <v>304</v>
      </c>
      <c r="S302" s="81" t="s">
        <v>85</v>
      </c>
      <c r="T302" s="56"/>
    </row>
    <row r="303" spans="1:20" ht="29.5" x14ac:dyDescent="0.75">
      <c r="A303" s="56" t="s">
        <v>31</v>
      </c>
      <c r="B303" s="58" t="str">
        <f t="shared" si="65"/>
        <v>Fuel Use Reduction</v>
      </c>
      <c r="C303" s="56" t="s">
        <v>361</v>
      </c>
      <c r="D303" s="56" t="s">
        <v>551</v>
      </c>
      <c r="E303" s="56"/>
      <c r="F303" s="11" t="s">
        <v>557</v>
      </c>
      <c r="G303" s="56"/>
      <c r="H303" s="57">
        <v>121</v>
      </c>
      <c r="I303" s="56" t="s">
        <v>52</v>
      </c>
      <c r="J303" s="77" t="str">
        <f t="shared" si="66"/>
        <v>R&amp;D Fuel Use Reductions</v>
      </c>
      <c r="K303" s="99" t="s">
        <v>645</v>
      </c>
      <c r="L303" s="63">
        <v>0</v>
      </c>
      <c r="M303" s="63">
        <v>0.4</v>
      </c>
      <c r="N303" s="62">
        <v>0.01</v>
      </c>
      <c r="O303" s="56" t="s">
        <v>39</v>
      </c>
      <c r="P303" s="191" t="str">
        <f>INDEX('Policy Characteristics'!J:J,MATCH($C303,'Policy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3" s="56" t="s">
        <v>303</v>
      </c>
      <c r="R303" s="11" t="s">
        <v>304</v>
      </c>
      <c r="S303" s="81" t="s">
        <v>85</v>
      </c>
      <c r="T303" s="56"/>
    </row>
    <row r="304" spans="1:20" ht="29.5" x14ac:dyDescent="0.75">
      <c r="A304" s="58" t="str">
        <f>A$303</f>
        <v>R&amp;D</v>
      </c>
      <c r="B304" s="58" t="str">
        <f t="shared" ref="B304:C314" si="67">B$303</f>
        <v>Fuel Use Reduction</v>
      </c>
      <c r="C304" s="58" t="str">
        <f t="shared" si="67"/>
        <v>RnD Electricity Fuel Use Perc Reduction</v>
      </c>
      <c r="D304" s="11" t="s">
        <v>376</v>
      </c>
      <c r="E304" s="58"/>
      <c r="F304" s="11" t="s">
        <v>633</v>
      </c>
      <c r="G304" s="56"/>
      <c r="H304" s="57">
        <v>122</v>
      </c>
      <c r="I304" s="56" t="s">
        <v>52</v>
      </c>
      <c r="J304" s="77" t="str">
        <f t="shared" si="66"/>
        <v>R&amp;D Fuel Use Reductions</v>
      </c>
      <c r="K304" s="78" t="str">
        <f t="shared" ref="K304:O313" si="68">K$303</f>
        <v>RnD electricity fuel use reduction</v>
      </c>
      <c r="L304" s="67">
        <f t="shared" si="68"/>
        <v>0</v>
      </c>
      <c r="M304" s="67">
        <f t="shared" si="68"/>
        <v>0.4</v>
      </c>
      <c r="N304" s="67">
        <f t="shared" si="68"/>
        <v>0.01</v>
      </c>
      <c r="O304" s="58" t="str">
        <f t="shared" si="68"/>
        <v>% reduction in fuel use</v>
      </c>
      <c r="P304" s="191" t="str">
        <f>INDEX('Policy Characteristics'!J:J,MATCH($C304,'Policy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4" s="56" t="s">
        <v>303</v>
      </c>
      <c r="R304" s="11" t="s">
        <v>304</v>
      </c>
      <c r="S304" s="81" t="s">
        <v>85</v>
      </c>
      <c r="T304" s="56"/>
    </row>
    <row r="305" spans="1:20" ht="29.5" x14ac:dyDescent="0.75">
      <c r="A305" s="58" t="str">
        <f t="shared" ref="A305:C313" si="69">A$303</f>
        <v>R&amp;D</v>
      </c>
      <c r="B305" s="58" t="str">
        <f t="shared" si="67"/>
        <v>Fuel Use Reduction</v>
      </c>
      <c r="C305" s="58" t="str">
        <f t="shared" si="67"/>
        <v>RnD Electricity Fuel Use Perc Reduction</v>
      </c>
      <c r="D305" s="11" t="s">
        <v>88</v>
      </c>
      <c r="E305" s="58"/>
      <c r="F305" s="11" t="s">
        <v>398</v>
      </c>
      <c r="G305" s="56"/>
      <c r="H305" s="57">
        <v>123</v>
      </c>
      <c r="I305" s="56" t="s">
        <v>52</v>
      </c>
      <c r="J305" s="77" t="str">
        <f t="shared" si="66"/>
        <v>R&amp;D Fuel Use Reductions</v>
      </c>
      <c r="K305" s="78" t="str">
        <f t="shared" si="68"/>
        <v>RnD electricity fuel use reduction</v>
      </c>
      <c r="L305" s="67">
        <f t="shared" si="68"/>
        <v>0</v>
      </c>
      <c r="M305" s="67">
        <f t="shared" si="68"/>
        <v>0.4</v>
      </c>
      <c r="N305" s="67">
        <f t="shared" si="68"/>
        <v>0.01</v>
      </c>
      <c r="O305" s="58" t="str">
        <f t="shared" si="68"/>
        <v>% reduction in fuel use</v>
      </c>
      <c r="P305" s="191" t="str">
        <f>INDEX('Policy Characteristics'!J:J,MATCH($C305,'Policy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5" s="56" t="s">
        <v>303</v>
      </c>
      <c r="R305" s="11" t="s">
        <v>304</v>
      </c>
      <c r="S305" s="81" t="s">
        <v>85</v>
      </c>
      <c r="T305" s="56"/>
    </row>
    <row r="306" spans="1:20" ht="29.5" x14ac:dyDescent="0.75">
      <c r="A306" s="58" t="str">
        <f t="shared" si="69"/>
        <v>R&amp;D</v>
      </c>
      <c r="B306" s="58" t="str">
        <f t="shared" si="67"/>
        <v>Fuel Use Reduction</v>
      </c>
      <c r="C306" s="58" t="str">
        <f t="shared" si="67"/>
        <v>RnD Electricity Fuel Use Perc Reduction</v>
      </c>
      <c r="D306" s="11" t="s">
        <v>89</v>
      </c>
      <c r="E306" s="58"/>
      <c r="F306" s="11" t="s">
        <v>399</v>
      </c>
      <c r="G306" s="56"/>
      <c r="H306" s="57" t="s">
        <v>233</v>
      </c>
      <c r="I306" s="56" t="s">
        <v>53</v>
      </c>
      <c r="J306" s="77" t="str">
        <f t="shared" si="66"/>
        <v>R&amp;D Fuel Use Reductions</v>
      </c>
      <c r="K306" s="78" t="str">
        <f t="shared" si="68"/>
        <v>RnD electricity fuel use reduction</v>
      </c>
      <c r="L306" s="67"/>
      <c r="M306" s="67"/>
      <c r="N306" s="67"/>
      <c r="O306" s="58"/>
      <c r="P306" s="191" t="str">
        <f>INDEX('Policy Characteristics'!J:J,MATCH($C306,'Policy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6" s="56"/>
      <c r="R306" s="11"/>
      <c r="S306" s="81"/>
      <c r="T306" s="56"/>
    </row>
    <row r="307" spans="1:20" ht="29.5" x14ac:dyDescent="0.75">
      <c r="A307" s="58" t="str">
        <f t="shared" si="69"/>
        <v>R&amp;D</v>
      </c>
      <c r="B307" s="58" t="str">
        <f t="shared" si="67"/>
        <v>Fuel Use Reduction</v>
      </c>
      <c r="C307" s="58" t="str">
        <f t="shared" si="67"/>
        <v>RnD Electricity Fuel Use Perc Reduction</v>
      </c>
      <c r="D307" s="11" t="s">
        <v>552</v>
      </c>
      <c r="E307" s="58"/>
      <c r="F307" s="11" t="s">
        <v>559</v>
      </c>
      <c r="G307" s="56"/>
      <c r="H307" s="57" t="s">
        <v>233</v>
      </c>
      <c r="I307" s="56" t="s">
        <v>53</v>
      </c>
      <c r="J307" s="77" t="str">
        <f t="shared" si="66"/>
        <v>R&amp;D Fuel Use Reductions</v>
      </c>
      <c r="K307" s="78" t="str">
        <f t="shared" si="68"/>
        <v>RnD electricity fuel use reduction</v>
      </c>
      <c r="L307" s="67"/>
      <c r="M307" s="67"/>
      <c r="N307" s="67"/>
      <c r="O307" s="58"/>
      <c r="P307" s="191" t="str">
        <f>INDEX('Policy Characteristics'!J:J,MATCH($C307,'Policy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7" s="56"/>
      <c r="R307" s="11"/>
      <c r="S307" s="81"/>
      <c r="T307" s="56"/>
    </row>
    <row r="308" spans="1:20" ht="29.5" x14ac:dyDescent="0.75">
      <c r="A308" s="58" t="str">
        <f t="shared" si="69"/>
        <v>R&amp;D</v>
      </c>
      <c r="B308" s="58" t="str">
        <f t="shared" si="67"/>
        <v>Fuel Use Reduction</v>
      </c>
      <c r="C308" s="58" t="str">
        <f t="shared" si="67"/>
        <v>RnD Electricity Fuel Use Perc Reduction</v>
      </c>
      <c r="D308" s="11" t="s">
        <v>90</v>
      </c>
      <c r="E308" s="58"/>
      <c r="F308" s="11" t="s">
        <v>400</v>
      </c>
      <c r="G308" s="56"/>
      <c r="H308" s="57" t="s">
        <v>233</v>
      </c>
      <c r="I308" s="56" t="s">
        <v>53</v>
      </c>
      <c r="J308" s="77" t="str">
        <f t="shared" si="66"/>
        <v>R&amp;D Fuel Use Reductions</v>
      </c>
      <c r="K308" s="78" t="str">
        <f t="shared" si="68"/>
        <v>RnD electricity fuel use reduction</v>
      </c>
      <c r="L308" s="67"/>
      <c r="M308" s="67"/>
      <c r="N308" s="67"/>
      <c r="O308" s="58"/>
      <c r="P308" s="191" t="str">
        <f>INDEX('Policy Characteristics'!J:J,MATCH($C308,'Policy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8" s="56"/>
      <c r="R308" s="11"/>
      <c r="S308" s="81"/>
      <c r="T308" s="56"/>
    </row>
    <row r="309" spans="1:20" ht="29.5" x14ac:dyDescent="0.75">
      <c r="A309" s="58" t="str">
        <f t="shared" si="69"/>
        <v>R&amp;D</v>
      </c>
      <c r="B309" s="58" t="str">
        <f t="shared" si="67"/>
        <v>Fuel Use Reduction</v>
      </c>
      <c r="C309" s="58" t="str">
        <f t="shared" si="67"/>
        <v>RnD Electricity Fuel Use Perc Reduction</v>
      </c>
      <c r="D309" s="11" t="s">
        <v>91</v>
      </c>
      <c r="E309" s="58"/>
      <c r="F309" s="11" t="s">
        <v>401</v>
      </c>
      <c r="G309" s="56"/>
      <c r="H309" s="57" t="s">
        <v>233</v>
      </c>
      <c r="I309" s="56" t="s">
        <v>53</v>
      </c>
      <c r="J309" s="77" t="str">
        <f t="shared" si="66"/>
        <v>R&amp;D Fuel Use Reductions</v>
      </c>
      <c r="K309" s="78" t="str">
        <f t="shared" si="68"/>
        <v>RnD electricity fuel use reduction</v>
      </c>
      <c r="L309" s="67"/>
      <c r="M309" s="67"/>
      <c r="N309" s="67"/>
      <c r="O309" s="58"/>
      <c r="P309" s="191" t="str">
        <f>INDEX('Policy Characteristics'!J:J,MATCH($C309,'Policy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9" s="56"/>
      <c r="R309" s="11"/>
      <c r="S309" s="81"/>
      <c r="T309" s="56"/>
    </row>
    <row r="310" spans="1:20" ht="29.5" x14ac:dyDescent="0.75">
      <c r="A310" s="58" t="str">
        <f t="shared" si="69"/>
        <v>R&amp;D</v>
      </c>
      <c r="B310" s="58" t="str">
        <f t="shared" si="67"/>
        <v>Fuel Use Reduction</v>
      </c>
      <c r="C310" s="58" t="str">
        <f t="shared" si="67"/>
        <v>RnD Electricity Fuel Use Perc Reduction</v>
      </c>
      <c r="D310" s="11" t="s">
        <v>92</v>
      </c>
      <c r="E310" s="58"/>
      <c r="F310" s="11" t="s">
        <v>402</v>
      </c>
      <c r="G310" s="56"/>
      <c r="H310" s="57">
        <v>124</v>
      </c>
      <c r="I310" s="56" t="s">
        <v>52</v>
      </c>
      <c r="J310" s="77" t="str">
        <f t="shared" si="66"/>
        <v>R&amp;D Fuel Use Reductions</v>
      </c>
      <c r="K310" s="78" t="str">
        <f t="shared" si="68"/>
        <v>RnD electricity fuel use reduction</v>
      </c>
      <c r="L310" s="67">
        <f t="shared" si="68"/>
        <v>0</v>
      </c>
      <c r="M310" s="67">
        <f t="shared" si="68"/>
        <v>0.4</v>
      </c>
      <c r="N310" s="67">
        <f t="shared" si="68"/>
        <v>0.01</v>
      </c>
      <c r="O310" s="58" t="str">
        <f t="shared" si="68"/>
        <v>% reduction in fuel use</v>
      </c>
      <c r="P310" s="191" t="str">
        <f>INDEX('Policy Characteristics'!J:J,MATCH($C310,'Policy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0" s="56" t="s">
        <v>303</v>
      </c>
      <c r="R310" s="11" t="s">
        <v>304</v>
      </c>
      <c r="S310" s="81" t="s">
        <v>85</v>
      </c>
      <c r="T310" s="56"/>
    </row>
    <row r="311" spans="1:20" ht="29.5" x14ac:dyDescent="0.75">
      <c r="A311" s="58" t="str">
        <f>A$303</f>
        <v>R&amp;D</v>
      </c>
      <c r="B311" s="58" t="str">
        <f t="shared" si="67"/>
        <v>Fuel Use Reduction</v>
      </c>
      <c r="C311" s="58" t="str">
        <f t="shared" si="67"/>
        <v>RnD Electricity Fuel Use Perc Reduction</v>
      </c>
      <c r="D311" s="11" t="s">
        <v>379</v>
      </c>
      <c r="E311" s="58"/>
      <c r="F311" s="11" t="s">
        <v>634</v>
      </c>
      <c r="G311" s="56"/>
      <c r="H311" s="57">
        <v>193</v>
      </c>
      <c r="I311" s="56" t="s">
        <v>52</v>
      </c>
      <c r="J311" s="77" t="str">
        <f t="shared" si="66"/>
        <v>R&amp;D Fuel Use Reductions</v>
      </c>
      <c r="K311" s="78" t="str">
        <f t="shared" si="68"/>
        <v>RnD electricity fuel use reduction</v>
      </c>
      <c r="L311" s="67">
        <f t="shared" si="68"/>
        <v>0</v>
      </c>
      <c r="M311" s="67">
        <f t="shared" si="68"/>
        <v>0.4</v>
      </c>
      <c r="N311" s="67">
        <f t="shared" si="68"/>
        <v>0.01</v>
      </c>
      <c r="O311" s="58" t="str">
        <f t="shared" si="68"/>
        <v>% reduction in fuel use</v>
      </c>
      <c r="P311" s="191" t="str">
        <f>INDEX('Policy Characteristics'!J:J,MATCH($C311,'Policy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1" s="56" t="s">
        <v>303</v>
      </c>
      <c r="R311" s="11" t="s">
        <v>304</v>
      </c>
      <c r="S311" s="81" t="s">
        <v>85</v>
      </c>
      <c r="T311" s="56"/>
    </row>
    <row r="312" spans="1:20" ht="29.5" x14ac:dyDescent="0.75">
      <c r="A312" s="58" t="str">
        <f t="shared" si="69"/>
        <v>R&amp;D</v>
      </c>
      <c r="B312" s="58" t="str">
        <f t="shared" si="69"/>
        <v>Fuel Use Reduction</v>
      </c>
      <c r="C312" s="58" t="str">
        <f t="shared" si="69"/>
        <v>RnD Electricity Fuel Use Perc Reduction</v>
      </c>
      <c r="D312" s="11" t="s">
        <v>549</v>
      </c>
      <c r="E312" s="58"/>
      <c r="F312" s="11" t="s">
        <v>1025</v>
      </c>
      <c r="G312" s="56"/>
      <c r="H312" s="57">
        <v>181</v>
      </c>
      <c r="I312" s="56" t="s">
        <v>52</v>
      </c>
      <c r="J312" s="77" t="str">
        <f t="shared" si="66"/>
        <v>R&amp;D Fuel Use Reductions</v>
      </c>
      <c r="K312" s="78" t="str">
        <f t="shared" si="68"/>
        <v>RnD electricity fuel use reduction</v>
      </c>
      <c r="L312" s="67">
        <f t="shared" si="68"/>
        <v>0</v>
      </c>
      <c r="M312" s="67">
        <f t="shared" si="68"/>
        <v>0.4</v>
      </c>
      <c r="N312" s="67">
        <f t="shared" si="68"/>
        <v>0.01</v>
      </c>
      <c r="O312" s="58" t="str">
        <f t="shared" si="68"/>
        <v>% reduction in fuel use</v>
      </c>
      <c r="P312" s="191" t="str">
        <f>INDEX('Policy Characteristics'!J:J,MATCH($C312,'Policy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2" s="56" t="s">
        <v>303</v>
      </c>
      <c r="R312" s="11" t="s">
        <v>304</v>
      </c>
      <c r="S312" s="81" t="s">
        <v>85</v>
      </c>
      <c r="T312" s="56"/>
    </row>
    <row r="313" spans="1:20" ht="29.5" x14ac:dyDescent="0.75">
      <c r="A313" s="58" t="str">
        <f t="shared" si="69"/>
        <v>R&amp;D</v>
      </c>
      <c r="B313" s="58" t="str">
        <f t="shared" si="69"/>
        <v>Fuel Use Reduction</v>
      </c>
      <c r="C313" s="58" t="str">
        <f t="shared" si="69"/>
        <v>RnD Electricity Fuel Use Perc Reduction</v>
      </c>
      <c r="D313" s="11" t="s">
        <v>560</v>
      </c>
      <c r="E313" s="58"/>
      <c r="F313" s="11" t="s">
        <v>562</v>
      </c>
      <c r="G313" s="56"/>
      <c r="H313" s="57"/>
      <c r="I313" s="56" t="s">
        <v>53</v>
      </c>
      <c r="J313" s="77" t="str">
        <f t="shared" si="66"/>
        <v>R&amp;D Fuel Use Reductions</v>
      </c>
      <c r="K313" s="78" t="str">
        <f t="shared" si="68"/>
        <v>RnD electricity fuel use reduction</v>
      </c>
      <c r="L313" s="67"/>
      <c r="M313" s="67"/>
      <c r="N313" s="67"/>
      <c r="O313" s="58"/>
      <c r="P313" s="191" t="str">
        <f>INDEX('Policy Characteristics'!J:J,MATCH($C313,'Policy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3" s="56"/>
      <c r="R313" s="11"/>
      <c r="S313" s="81"/>
      <c r="T313" s="56"/>
    </row>
    <row r="314" spans="1:20" ht="29.5" x14ac:dyDescent="0.75">
      <c r="A314" s="56" t="s">
        <v>31</v>
      </c>
      <c r="B314" s="58" t="str">
        <f t="shared" si="67"/>
        <v>Fuel Use Reduction</v>
      </c>
      <c r="C314" s="56" t="s">
        <v>362</v>
      </c>
      <c r="D314" s="56" t="s">
        <v>151</v>
      </c>
      <c r="E314" s="56"/>
      <c r="F314" s="11" t="s">
        <v>403</v>
      </c>
      <c r="G314" s="56"/>
      <c r="H314" s="57">
        <v>125</v>
      </c>
      <c r="I314" s="56" t="s">
        <v>52</v>
      </c>
      <c r="J314" s="77" t="str">
        <f t="shared" si="66"/>
        <v>R&amp;D Fuel Use Reductions</v>
      </c>
      <c r="K314" s="99" t="s">
        <v>644</v>
      </c>
      <c r="L314" s="63">
        <v>0</v>
      </c>
      <c r="M314" s="63">
        <v>0.4</v>
      </c>
      <c r="N314" s="62">
        <v>0.01</v>
      </c>
      <c r="O314" s="56" t="s">
        <v>39</v>
      </c>
      <c r="P314" s="191" t="str">
        <f>INDEX('Policy Characteristics'!J:J,MATCH($C314,'Policy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4" s="56" t="s">
        <v>303</v>
      </c>
      <c r="R314" s="11" t="s">
        <v>304</v>
      </c>
      <c r="S314" s="81" t="s">
        <v>85</v>
      </c>
      <c r="T314" s="56"/>
    </row>
    <row r="315" spans="1:20" ht="29.5" x14ac:dyDescent="0.75">
      <c r="A315" s="58" t="str">
        <f>A$314</f>
        <v>R&amp;D</v>
      </c>
      <c r="B315" s="58" t="str">
        <f t="shared" ref="B315:C322" si="70">B$314</f>
        <v>Fuel Use Reduction</v>
      </c>
      <c r="C315" s="58" t="str">
        <f t="shared" si="70"/>
        <v>RnD Industry Fuel Use Perc Reduction</v>
      </c>
      <c r="D315" s="11" t="s">
        <v>152</v>
      </c>
      <c r="E315" s="56"/>
      <c r="F315" s="11" t="s">
        <v>404</v>
      </c>
      <c r="G315" s="56"/>
      <c r="H315" s="57">
        <v>126</v>
      </c>
      <c r="I315" s="56" t="s">
        <v>52</v>
      </c>
      <c r="J315" s="77" t="str">
        <f t="shared" si="66"/>
        <v>R&amp;D Fuel Use Reductions</v>
      </c>
      <c r="K315" s="78" t="str">
        <f t="shared" ref="K315:O321" si="71">K$314</f>
        <v>RnD industry fuel use reduction</v>
      </c>
      <c r="L315" s="67">
        <f t="shared" si="71"/>
        <v>0</v>
      </c>
      <c r="M315" s="67">
        <f t="shared" si="71"/>
        <v>0.4</v>
      </c>
      <c r="N315" s="67">
        <f t="shared" si="71"/>
        <v>0.01</v>
      </c>
      <c r="O315" s="58" t="str">
        <f t="shared" si="71"/>
        <v>% reduction in fuel use</v>
      </c>
      <c r="P315" s="191" t="str">
        <f>INDEX('Policy Characteristics'!J:J,MATCH($C315,'Policy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5" s="56" t="s">
        <v>303</v>
      </c>
      <c r="R315" s="11" t="s">
        <v>304</v>
      </c>
      <c r="S315" s="81" t="s">
        <v>85</v>
      </c>
      <c r="T315" s="56"/>
    </row>
    <row r="316" spans="1:20" ht="29.5" x14ac:dyDescent="0.75">
      <c r="A316" s="58" t="str">
        <f t="shared" ref="A316:A321" si="72">A$314</f>
        <v>R&amp;D</v>
      </c>
      <c r="B316" s="58" t="str">
        <f t="shared" si="70"/>
        <v>Fuel Use Reduction</v>
      </c>
      <c r="C316" s="58" t="str">
        <f t="shared" si="70"/>
        <v>RnD Industry Fuel Use Perc Reduction</v>
      </c>
      <c r="D316" s="11" t="s">
        <v>153</v>
      </c>
      <c r="E316" s="56"/>
      <c r="F316" s="11" t="s">
        <v>405</v>
      </c>
      <c r="G316" s="56"/>
      <c r="H316" s="57">
        <v>127</v>
      </c>
      <c r="I316" s="56" t="s">
        <v>52</v>
      </c>
      <c r="J316" s="77" t="str">
        <f t="shared" si="66"/>
        <v>R&amp;D Fuel Use Reductions</v>
      </c>
      <c r="K316" s="78" t="str">
        <f t="shared" si="71"/>
        <v>RnD industry fuel use reduction</v>
      </c>
      <c r="L316" s="67">
        <f t="shared" si="71"/>
        <v>0</v>
      </c>
      <c r="M316" s="67">
        <f t="shared" si="71"/>
        <v>0.4</v>
      </c>
      <c r="N316" s="67">
        <f t="shared" si="71"/>
        <v>0.01</v>
      </c>
      <c r="O316" s="58" t="str">
        <f t="shared" si="71"/>
        <v>% reduction in fuel use</v>
      </c>
      <c r="P316" s="191" t="str">
        <f>INDEX('Policy Characteristics'!J:J,MATCH($C316,'Policy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6" s="56" t="s">
        <v>303</v>
      </c>
      <c r="R316" s="11" t="s">
        <v>304</v>
      </c>
      <c r="S316" s="81" t="s">
        <v>85</v>
      </c>
      <c r="T316" s="56"/>
    </row>
    <row r="317" spans="1:20" ht="29.5" x14ac:dyDescent="0.75">
      <c r="A317" s="58" t="str">
        <f t="shared" si="72"/>
        <v>R&amp;D</v>
      </c>
      <c r="B317" s="58" t="str">
        <f t="shared" si="70"/>
        <v>Fuel Use Reduction</v>
      </c>
      <c r="C317" s="58" t="str">
        <f t="shared" si="70"/>
        <v>RnD Industry Fuel Use Perc Reduction</v>
      </c>
      <c r="D317" s="11" t="s">
        <v>154</v>
      </c>
      <c r="E317" s="56"/>
      <c r="F317" s="11" t="s">
        <v>406</v>
      </c>
      <c r="G317" s="56"/>
      <c r="H317" s="57">
        <v>128</v>
      </c>
      <c r="I317" s="56" t="s">
        <v>52</v>
      </c>
      <c r="J317" s="77" t="str">
        <f t="shared" si="66"/>
        <v>R&amp;D Fuel Use Reductions</v>
      </c>
      <c r="K317" s="78" t="str">
        <f t="shared" si="71"/>
        <v>RnD industry fuel use reduction</v>
      </c>
      <c r="L317" s="67">
        <f t="shared" si="71"/>
        <v>0</v>
      </c>
      <c r="M317" s="67">
        <f t="shared" si="71"/>
        <v>0.4</v>
      </c>
      <c r="N317" s="67">
        <f t="shared" si="71"/>
        <v>0.01</v>
      </c>
      <c r="O317" s="58" t="str">
        <f t="shared" si="71"/>
        <v>% reduction in fuel use</v>
      </c>
      <c r="P317" s="191" t="str">
        <f>INDEX('Policy Characteristics'!J:J,MATCH($C317,'Policy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7" s="56" t="s">
        <v>303</v>
      </c>
      <c r="R317" s="11" t="s">
        <v>304</v>
      </c>
      <c r="S317" s="81" t="s">
        <v>85</v>
      </c>
      <c r="T317" s="56"/>
    </row>
    <row r="318" spans="1:20" ht="29.5" x14ac:dyDescent="0.75">
      <c r="A318" s="58" t="str">
        <f t="shared" si="72"/>
        <v>R&amp;D</v>
      </c>
      <c r="B318" s="58" t="str">
        <f t="shared" si="70"/>
        <v>Fuel Use Reduction</v>
      </c>
      <c r="C318" s="58" t="str">
        <f t="shared" si="70"/>
        <v>RnD Industry Fuel Use Perc Reduction</v>
      </c>
      <c r="D318" s="11" t="s">
        <v>155</v>
      </c>
      <c r="E318" s="56"/>
      <c r="F318" s="11" t="s">
        <v>407</v>
      </c>
      <c r="G318" s="56"/>
      <c r="H318" s="57">
        <v>129</v>
      </c>
      <c r="I318" s="56" t="s">
        <v>52</v>
      </c>
      <c r="J318" s="77" t="str">
        <f t="shared" si="66"/>
        <v>R&amp;D Fuel Use Reductions</v>
      </c>
      <c r="K318" s="78" t="str">
        <f t="shared" si="71"/>
        <v>RnD industry fuel use reduction</v>
      </c>
      <c r="L318" s="67">
        <f t="shared" si="71"/>
        <v>0</v>
      </c>
      <c r="M318" s="67">
        <f t="shared" si="71"/>
        <v>0.4</v>
      </c>
      <c r="N318" s="67">
        <f t="shared" si="71"/>
        <v>0.01</v>
      </c>
      <c r="O318" s="58" t="str">
        <f t="shared" si="71"/>
        <v>% reduction in fuel use</v>
      </c>
      <c r="P318" s="191" t="str">
        <f>INDEX('Policy Characteristics'!J:J,MATCH($C318,'Policy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8" s="56" t="s">
        <v>303</v>
      </c>
      <c r="R318" s="11" t="s">
        <v>304</v>
      </c>
      <c r="S318" s="81" t="s">
        <v>85</v>
      </c>
      <c r="T318" s="56"/>
    </row>
    <row r="319" spans="1:20" ht="29.5" x14ac:dyDescent="0.75">
      <c r="A319" s="58" t="str">
        <f t="shared" si="72"/>
        <v>R&amp;D</v>
      </c>
      <c r="B319" s="58" t="str">
        <f t="shared" si="70"/>
        <v>Fuel Use Reduction</v>
      </c>
      <c r="C319" s="58" t="str">
        <f t="shared" si="70"/>
        <v>RnD Industry Fuel Use Perc Reduction</v>
      </c>
      <c r="D319" s="11" t="s">
        <v>156</v>
      </c>
      <c r="E319" s="56"/>
      <c r="F319" s="11" t="s">
        <v>408</v>
      </c>
      <c r="G319" s="56"/>
      <c r="H319" s="57">
        <v>130</v>
      </c>
      <c r="I319" s="56" t="s">
        <v>52</v>
      </c>
      <c r="J319" s="77" t="str">
        <f t="shared" si="66"/>
        <v>R&amp;D Fuel Use Reductions</v>
      </c>
      <c r="K319" s="78" t="str">
        <f t="shared" si="71"/>
        <v>RnD industry fuel use reduction</v>
      </c>
      <c r="L319" s="67">
        <f t="shared" si="71"/>
        <v>0</v>
      </c>
      <c r="M319" s="67">
        <f t="shared" si="71"/>
        <v>0.4</v>
      </c>
      <c r="N319" s="67">
        <f t="shared" si="71"/>
        <v>0.01</v>
      </c>
      <c r="O319" s="58" t="str">
        <f t="shared" si="71"/>
        <v>% reduction in fuel use</v>
      </c>
      <c r="P319" s="191" t="str">
        <f>INDEX('Policy Characteristics'!J:J,MATCH($C319,'Policy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9" s="56" t="s">
        <v>303</v>
      </c>
      <c r="R319" s="11" t="s">
        <v>304</v>
      </c>
      <c r="S319" s="81" t="s">
        <v>85</v>
      </c>
      <c r="T319" s="56"/>
    </row>
    <row r="320" spans="1:20" ht="29.5" x14ac:dyDescent="0.75">
      <c r="A320" s="58" t="str">
        <f t="shared" si="72"/>
        <v>R&amp;D</v>
      </c>
      <c r="B320" s="58" t="str">
        <f t="shared" si="70"/>
        <v>Fuel Use Reduction</v>
      </c>
      <c r="C320" s="58" t="str">
        <f t="shared" si="70"/>
        <v>RnD Industry Fuel Use Perc Reduction</v>
      </c>
      <c r="D320" s="11" t="s">
        <v>157</v>
      </c>
      <c r="E320" s="56"/>
      <c r="F320" s="11" t="s">
        <v>409</v>
      </c>
      <c r="G320" s="56"/>
      <c r="H320" s="57">
        <v>131</v>
      </c>
      <c r="I320" s="56" t="s">
        <v>52</v>
      </c>
      <c r="J320" s="77" t="str">
        <f t="shared" si="66"/>
        <v>R&amp;D Fuel Use Reductions</v>
      </c>
      <c r="K320" s="78" t="str">
        <f t="shared" si="71"/>
        <v>RnD industry fuel use reduction</v>
      </c>
      <c r="L320" s="67">
        <f t="shared" si="71"/>
        <v>0</v>
      </c>
      <c r="M320" s="67">
        <f t="shared" si="71"/>
        <v>0.4</v>
      </c>
      <c r="N320" s="67">
        <f t="shared" si="71"/>
        <v>0.01</v>
      </c>
      <c r="O320" s="58" t="str">
        <f t="shared" si="71"/>
        <v>% reduction in fuel use</v>
      </c>
      <c r="P320" s="191" t="str">
        <f>INDEX('Policy Characteristics'!J:J,MATCH($C320,'Policy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0" s="56" t="s">
        <v>303</v>
      </c>
      <c r="R320" s="11" t="s">
        <v>304</v>
      </c>
      <c r="S320" s="81" t="s">
        <v>85</v>
      </c>
      <c r="T320" s="56"/>
    </row>
    <row r="321" spans="1:20" ht="29.5" x14ac:dyDescent="0.75">
      <c r="A321" s="58" t="str">
        <f t="shared" si="72"/>
        <v>R&amp;D</v>
      </c>
      <c r="B321" s="58" t="str">
        <f t="shared" si="70"/>
        <v>Fuel Use Reduction</v>
      </c>
      <c r="C321" s="58" t="str">
        <f t="shared" si="70"/>
        <v>RnD Industry Fuel Use Perc Reduction</v>
      </c>
      <c r="D321" s="11" t="s">
        <v>158</v>
      </c>
      <c r="E321" s="56"/>
      <c r="F321" s="11" t="s">
        <v>410</v>
      </c>
      <c r="G321" s="56"/>
      <c r="H321" s="57">
        <v>132</v>
      </c>
      <c r="I321" s="56" t="s">
        <v>52</v>
      </c>
      <c r="J321" s="77" t="str">
        <f t="shared" si="66"/>
        <v>R&amp;D Fuel Use Reductions</v>
      </c>
      <c r="K321" s="78" t="str">
        <f t="shared" si="71"/>
        <v>RnD industry fuel use reduction</v>
      </c>
      <c r="L321" s="67">
        <f t="shared" si="71"/>
        <v>0</v>
      </c>
      <c r="M321" s="67">
        <f t="shared" si="71"/>
        <v>0.4</v>
      </c>
      <c r="N321" s="67">
        <f t="shared" si="71"/>
        <v>0.01</v>
      </c>
      <c r="O321" s="58" t="str">
        <f t="shared" si="71"/>
        <v>% reduction in fuel use</v>
      </c>
      <c r="P321" s="191" t="str">
        <f>INDEX('Policy Characteristics'!J:J,MATCH($C321,'Policy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1" s="56" t="s">
        <v>303</v>
      </c>
      <c r="R321" s="11" t="s">
        <v>304</v>
      </c>
      <c r="S321" s="81" t="s">
        <v>85</v>
      </c>
      <c r="T321" s="56"/>
    </row>
    <row r="322" spans="1:20" ht="29.5" x14ac:dyDescent="0.75">
      <c r="A322" s="56" t="s">
        <v>31</v>
      </c>
      <c r="B322" s="58" t="str">
        <f t="shared" si="70"/>
        <v>Fuel Use Reduction</v>
      </c>
      <c r="C322" s="56" t="s">
        <v>363</v>
      </c>
      <c r="D322" s="56" t="s">
        <v>614</v>
      </c>
      <c r="E322" s="56"/>
      <c r="F322" s="56" t="s">
        <v>587</v>
      </c>
      <c r="G322" s="56"/>
      <c r="H322" s="57">
        <v>133</v>
      </c>
      <c r="I322" s="56" t="s">
        <v>52</v>
      </c>
      <c r="J322" s="77" t="str">
        <f t="shared" si="66"/>
        <v>R&amp;D Fuel Use Reductions</v>
      </c>
      <c r="K322" s="99" t="s">
        <v>643</v>
      </c>
      <c r="L322" s="63">
        <v>0</v>
      </c>
      <c r="M322" s="63">
        <v>0.4</v>
      </c>
      <c r="N322" s="62">
        <v>0.01</v>
      </c>
      <c r="O322" s="56" t="s">
        <v>39</v>
      </c>
      <c r="P322" s="191" t="str">
        <f>INDEX('Policy Characteristics'!J:J,MATCH($C322,'Policy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2" s="56" t="s">
        <v>303</v>
      </c>
      <c r="R322" s="11" t="s">
        <v>304</v>
      </c>
      <c r="S322" s="81" t="s">
        <v>85</v>
      </c>
      <c r="T322" s="56"/>
    </row>
    <row r="323" spans="1:20" ht="29.5" x14ac:dyDescent="0.75">
      <c r="A323" s="58" t="str">
        <f>A$322</f>
        <v>R&amp;D</v>
      </c>
      <c r="B323" s="58" t="str">
        <f t="shared" ref="B323:C327" si="73">B$322</f>
        <v>Fuel Use Reduction</v>
      </c>
      <c r="C323" s="58" t="str">
        <f t="shared" si="73"/>
        <v>RnD Transportation Fuel Use Perc Reduction</v>
      </c>
      <c r="D323" s="56" t="s">
        <v>615</v>
      </c>
      <c r="E323" s="56"/>
      <c r="F323" s="56" t="s">
        <v>588</v>
      </c>
      <c r="G323" s="56"/>
      <c r="H323" s="57">
        <v>134</v>
      </c>
      <c r="I323" s="56" t="s">
        <v>52</v>
      </c>
      <c r="J323" s="77" t="str">
        <f t="shared" si="66"/>
        <v>R&amp;D Fuel Use Reductions</v>
      </c>
      <c r="K323" s="78" t="str">
        <f t="shared" ref="K323:O327" si="74">K$322</f>
        <v>RnD transportation fuel use reduction</v>
      </c>
      <c r="L323" s="67">
        <f t="shared" si="74"/>
        <v>0</v>
      </c>
      <c r="M323" s="67">
        <f t="shared" si="74"/>
        <v>0.4</v>
      </c>
      <c r="N323" s="67">
        <f t="shared" si="74"/>
        <v>0.01</v>
      </c>
      <c r="O323" s="58" t="str">
        <f t="shared" si="74"/>
        <v>% reduction in fuel use</v>
      </c>
      <c r="P323" s="191" t="str">
        <f>INDEX('Policy Characteristics'!J:J,MATCH($C323,'Policy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3" s="56" t="s">
        <v>303</v>
      </c>
      <c r="R323" s="11" t="s">
        <v>304</v>
      </c>
      <c r="S323" s="81" t="s">
        <v>85</v>
      </c>
      <c r="T323" s="56"/>
    </row>
    <row r="324" spans="1:20" ht="29.5" x14ac:dyDescent="0.75">
      <c r="A324" s="58" t="str">
        <f>A$322</f>
        <v>R&amp;D</v>
      </c>
      <c r="B324" s="58" t="str">
        <f t="shared" si="73"/>
        <v>Fuel Use Reduction</v>
      </c>
      <c r="C324" s="58" t="str">
        <f t="shared" si="73"/>
        <v>RnD Transportation Fuel Use Perc Reduction</v>
      </c>
      <c r="D324" s="56" t="s">
        <v>616</v>
      </c>
      <c r="E324" s="56"/>
      <c r="F324" s="56" t="s">
        <v>589</v>
      </c>
      <c r="G324" s="56"/>
      <c r="H324" s="57">
        <v>135</v>
      </c>
      <c r="I324" s="56" t="s">
        <v>52</v>
      </c>
      <c r="J324" s="77" t="str">
        <f t="shared" si="66"/>
        <v>R&amp;D Fuel Use Reductions</v>
      </c>
      <c r="K324" s="78" t="str">
        <f t="shared" si="74"/>
        <v>RnD transportation fuel use reduction</v>
      </c>
      <c r="L324" s="67">
        <f t="shared" si="74"/>
        <v>0</v>
      </c>
      <c r="M324" s="67">
        <f t="shared" si="74"/>
        <v>0.4</v>
      </c>
      <c r="N324" s="67">
        <f t="shared" si="74"/>
        <v>0.01</v>
      </c>
      <c r="O324" s="58" t="str">
        <f t="shared" si="74"/>
        <v>% reduction in fuel use</v>
      </c>
      <c r="P324" s="191" t="str">
        <f>INDEX('Policy Characteristics'!J:J,MATCH($C324,'Policy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4" s="56" t="s">
        <v>303</v>
      </c>
      <c r="R324" s="11" t="s">
        <v>304</v>
      </c>
      <c r="S324" s="81" t="s">
        <v>85</v>
      </c>
      <c r="T324" s="56"/>
    </row>
    <row r="325" spans="1:20" ht="29.5" x14ac:dyDescent="0.75">
      <c r="A325" s="58" t="str">
        <f>A$322</f>
        <v>R&amp;D</v>
      </c>
      <c r="B325" s="58" t="str">
        <f t="shared" si="73"/>
        <v>Fuel Use Reduction</v>
      </c>
      <c r="C325" s="58" t="str">
        <f t="shared" si="73"/>
        <v>RnD Transportation Fuel Use Perc Reduction</v>
      </c>
      <c r="D325" s="56" t="s">
        <v>617</v>
      </c>
      <c r="E325" s="56"/>
      <c r="F325" s="56" t="s">
        <v>590</v>
      </c>
      <c r="G325" s="56"/>
      <c r="H325" s="57">
        <v>136</v>
      </c>
      <c r="I325" s="56" t="s">
        <v>52</v>
      </c>
      <c r="J325" s="77" t="str">
        <f t="shared" si="66"/>
        <v>R&amp;D Fuel Use Reductions</v>
      </c>
      <c r="K325" s="78" t="str">
        <f t="shared" si="74"/>
        <v>RnD transportation fuel use reduction</v>
      </c>
      <c r="L325" s="67">
        <f t="shared" si="74"/>
        <v>0</v>
      </c>
      <c r="M325" s="67">
        <f t="shared" si="74"/>
        <v>0.4</v>
      </c>
      <c r="N325" s="67">
        <f t="shared" si="74"/>
        <v>0.01</v>
      </c>
      <c r="O325" s="58" t="str">
        <f t="shared" si="74"/>
        <v>% reduction in fuel use</v>
      </c>
      <c r="P325" s="191" t="str">
        <f>INDEX('Policy Characteristics'!J:J,MATCH($C325,'Policy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5" s="56" t="s">
        <v>303</v>
      </c>
      <c r="R325" s="11" t="s">
        <v>304</v>
      </c>
      <c r="S325" s="81" t="s">
        <v>85</v>
      </c>
      <c r="T325" s="56"/>
    </row>
    <row r="326" spans="1:20" ht="29.5" x14ac:dyDescent="0.75">
      <c r="A326" s="58" t="str">
        <f>A$322</f>
        <v>R&amp;D</v>
      </c>
      <c r="B326" s="58" t="str">
        <f t="shared" si="73"/>
        <v>Fuel Use Reduction</v>
      </c>
      <c r="C326" s="58" t="str">
        <f t="shared" si="73"/>
        <v>RnD Transportation Fuel Use Perc Reduction</v>
      </c>
      <c r="D326" s="56" t="s">
        <v>618</v>
      </c>
      <c r="E326" s="56"/>
      <c r="F326" s="56" t="s">
        <v>591</v>
      </c>
      <c r="G326" s="56"/>
      <c r="H326" s="57">
        <v>137</v>
      </c>
      <c r="I326" s="56" t="s">
        <v>52</v>
      </c>
      <c r="J326" s="77" t="str">
        <f t="shared" si="66"/>
        <v>R&amp;D Fuel Use Reductions</v>
      </c>
      <c r="K326" s="78" t="str">
        <f t="shared" si="74"/>
        <v>RnD transportation fuel use reduction</v>
      </c>
      <c r="L326" s="67">
        <f t="shared" si="74"/>
        <v>0</v>
      </c>
      <c r="M326" s="67">
        <f t="shared" si="74"/>
        <v>0.4</v>
      </c>
      <c r="N326" s="67">
        <f t="shared" si="74"/>
        <v>0.01</v>
      </c>
      <c r="O326" s="58" t="str">
        <f t="shared" si="74"/>
        <v>% reduction in fuel use</v>
      </c>
      <c r="P326" s="191" t="str">
        <f>INDEX('Policy Characteristics'!J:J,MATCH($C326,'Policy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6" s="56" t="s">
        <v>303</v>
      </c>
      <c r="R326" s="11" t="s">
        <v>304</v>
      </c>
      <c r="S326" s="81" t="s">
        <v>85</v>
      </c>
      <c r="T326" s="56"/>
    </row>
    <row r="327" spans="1:20" ht="29.5" x14ac:dyDescent="0.75">
      <c r="A327" s="58" t="str">
        <f>A$322</f>
        <v>R&amp;D</v>
      </c>
      <c r="B327" s="58" t="str">
        <f t="shared" si="73"/>
        <v>Fuel Use Reduction</v>
      </c>
      <c r="C327" s="58" t="str">
        <f t="shared" si="73"/>
        <v>RnD Transportation Fuel Use Perc Reduction</v>
      </c>
      <c r="D327" s="56" t="s">
        <v>619</v>
      </c>
      <c r="E327" s="56"/>
      <c r="F327" s="56" t="s">
        <v>592</v>
      </c>
      <c r="G327" s="56"/>
      <c r="H327" s="57">
        <v>138</v>
      </c>
      <c r="I327" s="56" t="s">
        <v>52</v>
      </c>
      <c r="J327" s="77" t="str">
        <f t="shared" si="66"/>
        <v>R&amp;D Fuel Use Reductions</v>
      </c>
      <c r="K327" s="78" t="str">
        <f t="shared" si="74"/>
        <v>RnD transportation fuel use reduction</v>
      </c>
      <c r="L327" s="67">
        <f t="shared" si="74"/>
        <v>0</v>
      </c>
      <c r="M327" s="67">
        <f t="shared" si="74"/>
        <v>0.4</v>
      </c>
      <c r="N327" s="67">
        <f t="shared" si="74"/>
        <v>0.01</v>
      </c>
      <c r="O327" s="58" t="str">
        <f t="shared" si="74"/>
        <v>% reduction in fuel use</v>
      </c>
      <c r="P327" s="191" t="str">
        <f>INDEX('Policy Characteristics'!J:J,MATCH($C327,'Policy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7" s="56" t="s">
        <v>303</v>
      </c>
      <c r="R327" s="11" t="s">
        <v>304</v>
      </c>
      <c r="S327" s="81" t="s">
        <v>85</v>
      </c>
      <c r="T327" s="56"/>
    </row>
  </sheetData>
  <sortState xmlns:xlrd2="http://schemas.microsoft.com/office/spreadsheetml/2017/richdata2" ref="A119:I139">
    <sortCondition ref="B119:B139"/>
  </sortState>
  <conditionalFormatting sqref="I35:I39 I43 I51 I57 I63 I280:I310 I312 I21:I33 I66:I178 I314:I1048576 I1 I182:I205 I8:I9 I207:I278">
    <cfRule type="containsText" dxfId="37" priority="18" operator="containsText" text="No">
      <formula>NOT(ISERROR(SEARCH("No",I1)))</formula>
    </cfRule>
  </conditionalFormatting>
  <conditionalFormatting sqref="I313">
    <cfRule type="containsText" dxfId="36" priority="17" operator="containsText" text="No">
      <formula>NOT(ISERROR(SEARCH("No",I313)))</formula>
    </cfRule>
  </conditionalFormatting>
  <conditionalFormatting sqref="I11 I19">
    <cfRule type="containsText" dxfId="35" priority="16" operator="containsText" text="No">
      <formula>NOT(ISERROR(SEARCH("No",I11)))</formula>
    </cfRule>
  </conditionalFormatting>
  <conditionalFormatting sqref="I20">
    <cfRule type="containsText" dxfId="34" priority="15" operator="containsText" text="No">
      <formula>NOT(ISERROR(SEARCH("No",I20)))</formula>
    </cfRule>
  </conditionalFormatting>
  <conditionalFormatting sqref="I13:I18">
    <cfRule type="containsText" dxfId="33" priority="14" operator="containsText" text="No">
      <formula>NOT(ISERROR(SEARCH("No",I13)))</formula>
    </cfRule>
  </conditionalFormatting>
  <conditionalFormatting sqref="I34">
    <cfRule type="containsText" dxfId="32" priority="12" operator="containsText" text="No">
      <formula>NOT(ISERROR(SEARCH("No",I34)))</formula>
    </cfRule>
  </conditionalFormatting>
  <conditionalFormatting sqref="I40:I42">
    <cfRule type="containsText" dxfId="31" priority="11" operator="containsText" text="No">
      <formula>NOT(ISERROR(SEARCH("No",I40)))</formula>
    </cfRule>
  </conditionalFormatting>
  <conditionalFormatting sqref="I44:I50">
    <cfRule type="containsText" dxfId="30" priority="10" operator="containsText" text="No">
      <formula>NOT(ISERROR(SEARCH("No",I44)))</formula>
    </cfRule>
  </conditionalFormatting>
  <conditionalFormatting sqref="I52:I56">
    <cfRule type="containsText" dxfId="29" priority="9" operator="containsText" text="No">
      <formula>NOT(ISERROR(SEARCH("No",I52)))</formula>
    </cfRule>
  </conditionalFormatting>
  <conditionalFormatting sqref="I58:I62">
    <cfRule type="containsText" dxfId="28" priority="8" operator="containsText" text="No">
      <formula>NOT(ISERROR(SEARCH("No",I58)))</formula>
    </cfRule>
  </conditionalFormatting>
  <conditionalFormatting sqref="I64:I65">
    <cfRule type="containsText" dxfId="27" priority="7" operator="containsText" text="No">
      <formula>NOT(ISERROR(SEARCH("No",I64)))</formula>
    </cfRule>
  </conditionalFormatting>
  <conditionalFormatting sqref="I279">
    <cfRule type="containsText" dxfId="26" priority="6" operator="containsText" text="No">
      <formula>NOT(ISERROR(SEARCH("No",I279)))</formula>
    </cfRule>
  </conditionalFormatting>
  <conditionalFormatting sqref="I311">
    <cfRule type="containsText" dxfId="25" priority="5" operator="containsText" text="No">
      <formula>NOT(ISERROR(SEARCH("No",I311)))</formula>
    </cfRule>
  </conditionalFormatting>
  <conditionalFormatting sqref="I10">
    <cfRule type="containsText" dxfId="24" priority="4" operator="containsText" text="No">
      <formula>NOT(ISERROR(SEARCH("No",I10)))</formula>
    </cfRule>
  </conditionalFormatting>
  <conditionalFormatting sqref="I179:I181">
    <cfRule type="containsText" dxfId="23" priority="3" operator="containsText" text="No">
      <formula>NOT(ISERROR(SEARCH("No",I179)))</formula>
    </cfRule>
  </conditionalFormatting>
  <conditionalFormatting sqref="I12">
    <cfRule type="containsText" dxfId="22" priority="13" operator="containsText" text="No">
      <formula>NOT(ISERROR(SEARCH("No",I12)))</formula>
    </cfRule>
  </conditionalFormatting>
  <conditionalFormatting sqref="I2:I7">
    <cfRule type="containsText" dxfId="21" priority="2" operator="containsText" text="No">
      <formula>NOT(ISERROR(SEARCH("No",I2)))</formula>
    </cfRule>
  </conditionalFormatting>
  <conditionalFormatting sqref="I206">
    <cfRule type="containsText" dxfId="20" priority="1" operator="containsText" text="No">
      <formula>NOT(ISERROR(SEARCH("No",I206)))</formula>
    </cfRule>
  </conditionalFormatting>
  <hyperlinks>
    <hyperlink ref="T213" r:id="rId1" display="https://www.fas.org/sgp/crs/misc/R40562.pdf, p.3, paragraph 1" xr:uid="{00000000-0004-0000-0100-000000000000}"/>
  </hyperlinks>
  <pageMargins left="0.7" right="0.7" top="0.75" bottom="0.75" header="0.3" footer="0.3"/>
  <pageSetup orientation="portrait" horizontalDpi="1200" verticalDpi="1200"/>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82"/>
  <sheetViews>
    <sheetView workbookViewId="0">
      <selection activeCell="J2" sqref="J2"/>
    </sheetView>
  </sheetViews>
  <sheetFormatPr defaultColWidth="11.26953125" defaultRowHeight="14.75" x14ac:dyDescent="0.75"/>
  <cols>
    <col min="1" max="1" width="44.1328125" customWidth="1"/>
    <col min="2" max="2" width="71.26953125" customWidth="1"/>
    <col min="3" max="3" width="14.86328125" style="98" customWidth="1"/>
    <col min="6" max="6" width="24.1328125" customWidth="1"/>
    <col min="7" max="7" width="57.1328125" customWidth="1"/>
    <col min="8" max="8" width="39.26953125" customWidth="1"/>
    <col min="9" max="9" width="24.1328125" customWidth="1"/>
  </cols>
  <sheetData>
    <row r="1" spans="1:19" ht="44.25" x14ac:dyDescent="0.75">
      <c r="A1" s="93" t="s">
        <v>788</v>
      </c>
      <c r="B1" s="94" t="s">
        <v>789</v>
      </c>
      <c r="C1" s="161" t="s">
        <v>1200</v>
      </c>
      <c r="D1" s="94" t="s">
        <v>71</v>
      </c>
      <c r="E1" s="94" t="s">
        <v>73</v>
      </c>
      <c r="F1" s="94" t="s">
        <v>545</v>
      </c>
      <c r="G1" s="94" t="s">
        <v>72</v>
      </c>
      <c r="H1" s="94" t="s">
        <v>811</v>
      </c>
      <c r="I1" s="95" t="s">
        <v>372</v>
      </c>
      <c r="J1" s="1" t="s">
        <v>1201</v>
      </c>
      <c r="K1" s="1" t="s">
        <v>1202</v>
      </c>
      <c r="L1" s="1" t="s">
        <v>1203</v>
      </c>
      <c r="M1" s="1" t="s">
        <v>1204</v>
      </c>
      <c r="N1" s="1" t="s">
        <v>1205</v>
      </c>
      <c r="O1" s="1" t="s">
        <v>1206</v>
      </c>
      <c r="P1" s="1" t="s">
        <v>1207</v>
      </c>
      <c r="Q1" s="1" t="s">
        <v>1208</v>
      </c>
      <c r="R1" s="1" t="s">
        <v>1209</v>
      </c>
      <c r="S1" s="1" t="s">
        <v>1210</v>
      </c>
    </row>
    <row r="2" spans="1:19" x14ac:dyDescent="0.75">
      <c r="A2" s="4" t="s">
        <v>819</v>
      </c>
      <c r="B2" s="4" t="s">
        <v>820</v>
      </c>
      <c r="C2" s="162">
        <v>1</v>
      </c>
      <c r="D2" s="4" t="s">
        <v>74</v>
      </c>
      <c r="E2" s="4" t="s">
        <v>75</v>
      </c>
      <c r="F2" s="4" t="s">
        <v>447</v>
      </c>
      <c r="G2" s="4" t="s">
        <v>218</v>
      </c>
      <c r="H2" s="4"/>
      <c r="I2" s="4"/>
      <c r="J2" t="str">
        <f>'Target Calculations'!A2</f>
        <v>2030 Target from Paris Climate Accord 2015</v>
      </c>
      <c r="K2" s="98">
        <f>'Target Calculations'!B2</f>
        <v>2030</v>
      </c>
      <c r="L2" s="98">
        <f>'Target Calculations'!C2</f>
        <v>557.53187855361591</v>
      </c>
      <c r="M2" s="98">
        <f>'Target Calculations'!D2</f>
        <v>557.53187855361591</v>
      </c>
      <c r="N2" s="98" t="str">
        <f>'Target Calculations'!E2</f>
        <v xml:space="preserve">In its Nationally Determined Contribution (NDC) to the U.N. Framework Convention on Climate Change, Canada committed to reduce greenhouse gas emissions 30 percent below 2005 levels by 2030. This target has been adjusted based on the Energy Policy Simulator baseline emissions and methodology to 557 Mt CO2e. For an understanding of the methodological differences, visit our online guide. </v>
      </c>
      <c r="O2" t="str">
        <f>'Target Calculations'!A3</f>
        <v>2050 Mid-Century Strategy for Deep Decarbonization 2016</v>
      </c>
      <c r="P2" s="98">
        <f>'Target Calculations'!B3</f>
        <v>2050</v>
      </c>
      <c r="Q2" s="98">
        <f>'Target Calculations'!C3</f>
        <v>159.2948224438903</v>
      </c>
      <c r="R2" s="98">
        <f>'Target Calculations'!D3</f>
        <v>159.2948224438903</v>
      </c>
      <c r="S2" s="98" t="str">
        <f>'Target Calculations'!E3</f>
        <v xml:space="preserve">In its Long Term Low Greenhouse Gas Strategy submitted to the U.N. Framework Convention on Climate Change in November 2016, Canada outlined four deep decarbonization scenarios, which achieved greenhouse gas reductions of at least 80 percent from 2005 levels by 2050.  This target has been adjusted based on the Energy Policy Simulator baseline emissions and methodology to 159 Mt CO2e. For an understanding of the methodological differences, visit our online guide. </v>
      </c>
    </row>
    <row r="3" spans="1:19" x14ac:dyDescent="0.75">
      <c r="A3" s="4" t="s">
        <v>819</v>
      </c>
      <c r="B3" s="4" t="s">
        <v>821</v>
      </c>
      <c r="C3" s="162">
        <v>1</v>
      </c>
      <c r="D3" s="4" t="s">
        <v>74</v>
      </c>
      <c r="E3" s="4" t="s">
        <v>75</v>
      </c>
      <c r="F3" s="4" t="s">
        <v>447</v>
      </c>
      <c r="G3" s="4" t="s">
        <v>787</v>
      </c>
      <c r="H3" s="4"/>
      <c r="I3" s="4"/>
    </row>
    <row r="4" spans="1:19" ht="88.5" x14ac:dyDescent="0.75">
      <c r="A4" s="4" t="s">
        <v>819</v>
      </c>
      <c r="B4" s="4" t="s">
        <v>822</v>
      </c>
      <c r="C4" s="162">
        <v>1</v>
      </c>
      <c r="D4" s="4" t="s">
        <v>76</v>
      </c>
      <c r="E4" s="4" t="s">
        <v>75</v>
      </c>
      <c r="F4" s="4" t="s">
        <v>447</v>
      </c>
      <c r="G4" s="4" t="s">
        <v>1100</v>
      </c>
      <c r="H4" s="4" t="s">
        <v>1101</v>
      </c>
      <c r="I4" s="4" t="s">
        <v>1102</v>
      </c>
    </row>
    <row r="5" spans="1:19" ht="29.5" x14ac:dyDescent="0.75">
      <c r="A5" s="4" t="s">
        <v>819</v>
      </c>
      <c r="B5" s="4" t="s">
        <v>823</v>
      </c>
      <c r="C5" s="162">
        <v>1</v>
      </c>
      <c r="D5" s="4" t="s">
        <v>76</v>
      </c>
      <c r="E5" s="4" t="s">
        <v>75</v>
      </c>
      <c r="F5" s="4" t="s">
        <v>447</v>
      </c>
      <c r="G5" s="4" t="s">
        <v>911</v>
      </c>
      <c r="H5" s="4" t="s">
        <v>912</v>
      </c>
      <c r="I5" s="4" t="s">
        <v>913</v>
      </c>
    </row>
    <row r="6" spans="1:19" ht="44.25" x14ac:dyDescent="0.75">
      <c r="A6" s="4" t="s">
        <v>819</v>
      </c>
      <c r="B6" s="4" t="s">
        <v>824</v>
      </c>
      <c r="C6" s="162">
        <v>1</v>
      </c>
      <c r="D6" s="4" t="s">
        <v>76</v>
      </c>
      <c r="E6" s="4" t="s">
        <v>77</v>
      </c>
      <c r="F6" s="4" t="s">
        <v>447</v>
      </c>
      <c r="G6" s="4" t="s">
        <v>875</v>
      </c>
      <c r="H6" s="4" t="s">
        <v>876</v>
      </c>
      <c r="I6" s="4" t="s">
        <v>877</v>
      </c>
    </row>
    <row r="7" spans="1:19" x14ac:dyDescent="0.75">
      <c r="A7" s="4" t="s">
        <v>825</v>
      </c>
      <c r="B7" s="4" t="s">
        <v>600</v>
      </c>
      <c r="C7" s="162">
        <v>1</v>
      </c>
      <c r="D7" s="4" t="s">
        <v>74</v>
      </c>
      <c r="E7" s="4" t="s">
        <v>75</v>
      </c>
      <c r="F7" s="4" t="s">
        <v>447</v>
      </c>
      <c r="G7" s="4" t="s">
        <v>810</v>
      </c>
      <c r="H7" s="4"/>
      <c r="I7" s="4"/>
    </row>
    <row r="8" spans="1:19" x14ac:dyDescent="0.75">
      <c r="A8" s="4" t="s">
        <v>825</v>
      </c>
      <c r="B8" s="4" t="s">
        <v>607</v>
      </c>
      <c r="C8" s="162">
        <v>1</v>
      </c>
      <c r="D8" s="4" t="s">
        <v>74</v>
      </c>
      <c r="E8" s="4" t="s">
        <v>75</v>
      </c>
      <c r="F8" s="4" t="s">
        <v>447</v>
      </c>
      <c r="G8" s="4" t="s">
        <v>801</v>
      </c>
      <c r="H8" s="4"/>
      <c r="I8" s="4"/>
    </row>
    <row r="9" spans="1:19" x14ac:dyDescent="0.75">
      <c r="A9" s="4" t="s">
        <v>825</v>
      </c>
      <c r="B9" s="4" t="s">
        <v>608</v>
      </c>
      <c r="C9" s="162">
        <v>1</v>
      </c>
      <c r="D9" s="4" t="s">
        <v>74</v>
      </c>
      <c r="E9" s="4" t="s">
        <v>75</v>
      </c>
      <c r="F9" s="4" t="s">
        <v>447</v>
      </c>
      <c r="G9" s="4" t="s">
        <v>800</v>
      </c>
      <c r="H9" s="4"/>
      <c r="I9" s="4"/>
    </row>
    <row r="10" spans="1:19" x14ac:dyDescent="0.75">
      <c r="A10" s="4" t="s">
        <v>825</v>
      </c>
      <c r="B10" s="4" t="s">
        <v>797</v>
      </c>
      <c r="C10" s="162">
        <v>1</v>
      </c>
      <c r="D10" s="4" t="s">
        <v>74</v>
      </c>
      <c r="E10" s="4" t="s">
        <v>75</v>
      </c>
      <c r="F10" s="4" t="s">
        <v>447</v>
      </c>
      <c r="G10" s="4" t="s">
        <v>799</v>
      </c>
      <c r="H10" s="4"/>
      <c r="I10" s="4"/>
    </row>
    <row r="11" spans="1:19" x14ac:dyDescent="0.75">
      <c r="A11" s="4" t="s">
        <v>825</v>
      </c>
      <c r="B11" s="4" t="s">
        <v>796</v>
      </c>
      <c r="C11" s="162">
        <v>1</v>
      </c>
      <c r="D11" s="4" t="s">
        <v>74</v>
      </c>
      <c r="E11" s="4" t="s">
        <v>75</v>
      </c>
      <c r="F11" s="4" t="s">
        <v>798</v>
      </c>
      <c r="G11" s="4" t="s">
        <v>805</v>
      </c>
      <c r="H11" s="4"/>
      <c r="I11" s="4"/>
    </row>
    <row r="12" spans="1:19" x14ac:dyDescent="0.75">
      <c r="A12" s="4" t="s">
        <v>825</v>
      </c>
      <c r="B12" s="4" t="s">
        <v>603</v>
      </c>
      <c r="C12" s="162">
        <v>1</v>
      </c>
      <c r="D12" s="4" t="s">
        <v>74</v>
      </c>
      <c r="E12" s="4" t="s">
        <v>75</v>
      </c>
      <c r="F12" s="4" t="s">
        <v>798</v>
      </c>
      <c r="G12" s="4" t="s">
        <v>806</v>
      </c>
      <c r="H12" s="4"/>
      <c r="I12" s="4"/>
    </row>
    <row r="13" spans="1:19" x14ac:dyDescent="0.75">
      <c r="A13" s="4" t="s">
        <v>825</v>
      </c>
      <c r="B13" s="4" t="s">
        <v>605</v>
      </c>
      <c r="C13" s="162">
        <v>1</v>
      </c>
      <c r="D13" s="4" t="s">
        <v>74</v>
      </c>
      <c r="E13" s="4" t="s">
        <v>75</v>
      </c>
      <c r="F13" s="4" t="s">
        <v>798</v>
      </c>
      <c r="G13" s="4" t="s">
        <v>803</v>
      </c>
      <c r="H13" s="4"/>
      <c r="I13" s="4"/>
    </row>
    <row r="14" spans="1:19" x14ac:dyDescent="0.75">
      <c r="A14" s="4" t="s">
        <v>825</v>
      </c>
      <c r="B14" s="4" t="s">
        <v>606</v>
      </c>
      <c r="C14" s="162">
        <v>1</v>
      </c>
      <c r="D14" s="4" t="s">
        <v>74</v>
      </c>
      <c r="E14" s="4" t="s">
        <v>75</v>
      </c>
      <c r="F14" s="4" t="s">
        <v>798</v>
      </c>
      <c r="G14" s="4" t="s">
        <v>802</v>
      </c>
      <c r="H14" s="4"/>
      <c r="I14" s="4"/>
    </row>
    <row r="15" spans="1:19" x14ac:dyDescent="0.75">
      <c r="A15" s="4" t="s">
        <v>825</v>
      </c>
      <c r="B15" s="4" t="s">
        <v>602</v>
      </c>
      <c r="C15" s="162">
        <v>1</v>
      </c>
      <c r="D15" s="4" t="s">
        <v>74</v>
      </c>
      <c r="E15" s="4" t="s">
        <v>75</v>
      </c>
      <c r="F15" s="4" t="s">
        <v>447</v>
      </c>
      <c r="G15" s="4" t="s">
        <v>807</v>
      </c>
      <c r="H15" s="4"/>
      <c r="I15" s="4"/>
    </row>
    <row r="16" spans="1:19" x14ac:dyDescent="0.75">
      <c r="A16" s="4" t="s">
        <v>825</v>
      </c>
      <c r="B16" s="4" t="s">
        <v>601</v>
      </c>
      <c r="C16" s="162">
        <v>1</v>
      </c>
      <c r="D16" s="4" t="s">
        <v>74</v>
      </c>
      <c r="E16" s="4" t="s">
        <v>75</v>
      </c>
      <c r="F16" s="4" t="s">
        <v>798</v>
      </c>
      <c r="G16" s="4" t="s">
        <v>809</v>
      </c>
      <c r="H16" s="4"/>
      <c r="I16" s="4"/>
    </row>
    <row r="17" spans="1:9" x14ac:dyDescent="0.75">
      <c r="A17" s="4" t="s">
        <v>825</v>
      </c>
      <c r="B17" s="4" t="s">
        <v>604</v>
      </c>
      <c r="C17" s="162">
        <v>1</v>
      </c>
      <c r="D17" s="4" t="s">
        <v>74</v>
      </c>
      <c r="E17" s="4" t="s">
        <v>75</v>
      </c>
      <c r="F17" s="4" t="s">
        <v>447</v>
      </c>
      <c r="G17" s="4" t="s">
        <v>804</v>
      </c>
      <c r="H17" s="4"/>
      <c r="I17" s="4"/>
    </row>
    <row r="18" spans="1:9" x14ac:dyDescent="0.75">
      <c r="A18" s="4" t="s">
        <v>825</v>
      </c>
      <c r="B18" s="4" t="s">
        <v>599</v>
      </c>
      <c r="C18" s="162">
        <v>1</v>
      </c>
      <c r="D18" s="4" t="s">
        <v>74</v>
      </c>
      <c r="E18" s="4" t="s">
        <v>75</v>
      </c>
      <c r="F18" s="4" t="s">
        <v>447</v>
      </c>
      <c r="G18" s="4" t="s">
        <v>808</v>
      </c>
      <c r="H18" s="4"/>
      <c r="I18" s="4"/>
    </row>
    <row r="19" spans="1:9" ht="103.25" x14ac:dyDescent="0.75">
      <c r="A19" s="4" t="s">
        <v>826</v>
      </c>
      <c r="B19" s="4" t="s">
        <v>822</v>
      </c>
      <c r="C19" s="162">
        <v>1</v>
      </c>
      <c r="D19" s="4" t="s">
        <v>76</v>
      </c>
      <c r="E19" s="4" t="s">
        <v>77</v>
      </c>
      <c r="F19" s="4" t="s">
        <v>447</v>
      </c>
      <c r="G19" s="4" t="s">
        <v>1103</v>
      </c>
      <c r="H19" s="4" t="s">
        <v>1104</v>
      </c>
      <c r="I19" s="4" t="s">
        <v>1105</v>
      </c>
    </row>
    <row r="20" spans="1:9" ht="118" x14ac:dyDescent="0.75">
      <c r="A20" s="4" t="s">
        <v>826</v>
      </c>
      <c r="B20" s="4" t="s">
        <v>827</v>
      </c>
      <c r="C20" s="162">
        <v>1</v>
      </c>
      <c r="D20" s="4" t="s">
        <v>76</v>
      </c>
      <c r="E20" s="4" t="s">
        <v>77</v>
      </c>
      <c r="F20" s="4" t="s">
        <v>447</v>
      </c>
      <c r="G20" s="4" t="s">
        <v>1106</v>
      </c>
      <c r="H20" s="4" t="s">
        <v>1107</v>
      </c>
      <c r="I20" s="4" t="s">
        <v>1108</v>
      </c>
    </row>
    <row r="21" spans="1:9" ht="44.25" x14ac:dyDescent="0.75">
      <c r="A21" s="158" t="s">
        <v>826</v>
      </c>
      <c r="B21" s="158" t="s">
        <v>828</v>
      </c>
      <c r="C21" s="162">
        <v>1</v>
      </c>
      <c r="D21" s="158" t="s">
        <v>76</v>
      </c>
      <c r="E21" s="158" t="s">
        <v>77</v>
      </c>
      <c r="F21" s="158" t="s">
        <v>447</v>
      </c>
      <c r="G21" s="113" t="s">
        <v>1053</v>
      </c>
      <c r="H21" s="113" t="s">
        <v>1054</v>
      </c>
      <c r="I21" s="108" t="s">
        <v>1055</v>
      </c>
    </row>
    <row r="22" spans="1:9" ht="29.5" x14ac:dyDescent="0.75">
      <c r="A22" s="4" t="s">
        <v>451</v>
      </c>
      <c r="B22" s="4"/>
      <c r="C22" s="162">
        <v>1</v>
      </c>
      <c r="D22" s="4" t="s">
        <v>74</v>
      </c>
      <c r="E22" s="4" t="s">
        <v>1199</v>
      </c>
      <c r="F22" s="4" t="s">
        <v>447</v>
      </c>
      <c r="G22" s="4" t="s">
        <v>218</v>
      </c>
      <c r="H22" s="4"/>
      <c r="I22" s="4"/>
    </row>
    <row r="23" spans="1:9" ht="59" x14ac:dyDescent="0.75">
      <c r="A23" s="4" t="s">
        <v>452</v>
      </c>
      <c r="B23" s="4" t="s">
        <v>829</v>
      </c>
      <c r="C23" s="162">
        <v>1</v>
      </c>
      <c r="D23" s="4" t="s">
        <v>76</v>
      </c>
      <c r="E23" s="4" t="s">
        <v>541</v>
      </c>
      <c r="F23" s="158" t="s">
        <v>1084</v>
      </c>
      <c r="G23" s="4" t="s">
        <v>880</v>
      </c>
      <c r="H23" s="4"/>
      <c r="I23" s="4"/>
    </row>
    <row r="24" spans="1:9" ht="59" x14ac:dyDescent="0.75">
      <c r="A24" s="4" t="s">
        <v>452</v>
      </c>
      <c r="B24" s="4" t="s">
        <v>830</v>
      </c>
      <c r="C24" s="162">
        <v>1</v>
      </c>
      <c r="D24" s="4" t="s">
        <v>76</v>
      </c>
      <c r="E24" s="4" t="s">
        <v>541</v>
      </c>
      <c r="F24" s="158" t="s">
        <v>1085</v>
      </c>
      <c r="G24" s="4" t="s">
        <v>880</v>
      </c>
      <c r="H24" s="4"/>
      <c r="I24" s="4"/>
    </row>
    <row r="25" spans="1:9" ht="59" x14ac:dyDescent="0.75">
      <c r="A25" s="4" t="s">
        <v>452</v>
      </c>
      <c r="B25" s="4" t="s">
        <v>1139</v>
      </c>
      <c r="C25" s="162">
        <v>1</v>
      </c>
      <c r="D25" s="4" t="s">
        <v>76</v>
      </c>
      <c r="E25" s="4" t="s">
        <v>541</v>
      </c>
      <c r="F25" s="158" t="s">
        <v>1085</v>
      </c>
      <c r="G25" s="4" t="s">
        <v>609</v>
      </c>
      <c r="H25" s="4"/>
      <c r="I25" s="4"/>
    </row>
    <row r="26" spans="1:9" ht="59" x14ac:dyDescent="0.75">
      <c r="A26" s="4" t="s">
        <v>452</v>
      </c>
      <c r="B26" s="4" t="s">
        <v>1140</v>
      </c>
      <c r="C26" s="162">
        <v>1</v>
      </c>
      <c r="D26" s="4" t="s">
        <v>76</v>
      </c>
      <c r="E26" s="4" t="s">
        <v>541</v>
      </c>
      <c r="F26" s="158" t="s">
        <v>1085</v>
      </c>
      <c r="G26" s="4" t="s">
        <v>609</v>
      </c>
      <c r="H26" s="4"/>
      <c r="I26" s="4"/>
    </row>
    <row r="27" spans="1:9" ht="59" x14ac:dyDescent="0.75">
      <c r="A27" s="4" t="s">
        <v>831</v>
      </c>
      <c r="B27" s="4" t="s">
        <v>832</v>
      </c>
      <c r="C27" s="162">
        <v>1</v>
      </c>
      <c r="D27" s="4" t="s">
        <v>76</v>
      </c>
      <c r="E27" s="4" t="s">
        <v>75</v>
      </c>
      <c r="F27" s="158" t="s">
        <v>1039</v>
      </c>
      <c r="G27" s="4" t="s">
        <v>1141</v>
      </c>
      <c r="H27" s="4" t="s">
        <v>1142</v>
      </c>
      <c r="I27" s="4" t="s">
        <v>1143</v>
      </c>
    </row>
    <row r="28" spans="1:9" ht="59" x14ac:dyDescent="0.75">
      <c r="A28" s="4" t="s">
        <v>831</v>
      </c>
      <c r="B28" s="4" t="s">
        <v>833</v>
      </c>
      <c r="C28" s="162">
        <v>1</v>
      </c>
      <c r="D28" s="4" t="s">
        <v>76</v>
      </c>
      <c r="E28" s="4" t="s">
        <v>75</v>
      </c>
      <c r="F28" s="158" t="s">
        <v>1039</v>
      </c>
      <c r="G28" s="4" t="s">
        <v>1144</v>
      </c>
      <c r="H28" s="4" t="s">
        <v>1145</v>
      </c>
      <c r="I28" s="4" t="s">
        <v>1146</v>
      </c>
    </row>
    <row r="29" spans="1:9" ht="44.25" x14ac:dyDescent="0.75">
      <c r="A29" s="4" t="s">
        <v>831</v>
      </c>
      <c r="B29" s="4" t="s">
        <v>1147</v>
      </c>
      <c r="C29" s="162">
        <v>1</v>
      </c>
      <c r="D29" s="4" t="s">
        <v>76</v>
      </c>
      <c r="E29" s="4" t="s">
        <v>75</v>
      </c>
      <c r="F29" s="158" t="s">
        <v>1039</v>
      </c>
      <c r="G29" s="4" t="s">
        <v>1148</v>
      </c>
      <c r="H29" s="4" t="s">
        <v>1149</v>
      </c>
      <c r="I29" s="4" t="s">
        <v>1150</v>
      </c>
    </row>
    <row r="30" spans="1:9" ht="44.25" x14ac:dyDescent="0.75">
      <c r="A30" s="4" t="s">
        <v>831</v>
      </c>
      <c r="B30" s="4" t="s">
        <v>1151</v>
      </c>
      <c r="C30" s="162">
        <v>1</v>
      </c>
      <c r="D30" s="4" t="s">
        <v>76</v>
      </c>
      <c r="E30" s="4" t="s">
        <v>75</v>
      </c>
      <c r="F30" s="158" t="s">
        <v>1039</v>
      </c>
      <c r="G30" s="4" t="s">
        <v>1152</v>
      </c>
      <c r="H30" s="4" t="s">
        <v>1153</v>
      </c>
      <c r="I30" s="4" t="s">
        <v>1154</v>
      </c>
    </row>
    <row r="31" spans="1:9" ht="132.75" x14ac:dyDescent="0.75">
      <c r="A31" s="4" t="s">
        <v>831</v>
      </c>
      <c r="B31" s="4" t="s">
        <v>834</v>
      </c>
      <c r="C31" s="162">
        <v>1</v>
      </c>
      <c r="D31" s="4" t="s">
        <v>76</v>
      </c>
      <c r="E31" s="4" t="s">
        <v>75</v>
      </c>
      <c r="F31" s="158" t="s">
        <v>1039</v>
      </c>
      <c r="G31" s="4" t="s">
        <v>1181</v>
      </c>
      <c r="H31" s="4" t="s">
        <v>914</v>
      </c>
      <c r="I31" s="4" t="s">
        <v>915</v>
      </c>
    </row>
    <row r="32" spans="1:9" x14ac:dyDescent="0.75">
      <c r="A32" s="4" t="s">
        <v>835</v>
      </c>
      <c r="B32" s="4" t="s">
        <v>836</v>
      </c>
      <c r="C32" s="162">
        <v>1</v>
      </c>
      <c r="D32" s="4" t="s">
        <v>74</v>
      </c>
      <c r="E32" s="4" t="s">
        <v>75</v>
      </c>
      <c r="F32" s="4" t="s">
        <v>448</v>
      </c>
      <c r="G32" s="4" t="s">
        <v>316</v>
      </c>
      <c r="H32" s="4"/>
      <c r="I32" s="4"/>
    </row>
    <row r="33" spans="1:9" x14ac:dyDescent="0.75">
      <c r="A33" s="4" t="s">
        <v>835</v>
      </c>
      <c r="B33" s="4" t="s">
        <v>837</v>
      </c>
      <c r="C33" s="162">
        <v>1</v>
      </c>
      <c r="D33" s="4" t="s">
        <v>74</v>
      </c>
      <c r="E33" s="4" t="s">
        <v>75</v>
      </c>
      <c r="F33" s="158" t="s">
        <v>1039</v>
      </c>
      <c r="G33" s="4" t="s">
        <v>78</v>
      </c>
      <c r="H33" s="4"/>
      <c r="I33" s="4"/>
    </row>
    <row r="34" spans="1:9" ht="191.75" x14ac:dyDescent="0.75">
      <c r="A34" s="100" t="s">
        <v>838</v>
      </c>
      <c r="B34" s="100" t="s">
        <v>839</v>
      </c>
      <c r="C34" s="162">
        <v>1</v>
      </c>
      <c r="D34" s="99" t="s">
        <v>76</v>
      </c>
      <c r="E34" s="99" t="s">
        <v>77</v>
      </c>
      <c r="F34" s="99" t="s">
        <v>449</v>
      </c>
      <c r="G34" s="108" t="s">
        <v>1183</v>
      </c>
      <c r="H34" s="113" t="s">
        <v>1184</v>
      </c>
      <c r="I34" s="108" t="s">
        <v>1185</v>
      </c>
    </row>
    <row r="35" spans="1:9" ht="221.25" x14ac:dyDescent="0.75">
      <c r="A35" s="4" t="s">
        <v>838</v>
      </c>
      <c r="B35" s="4" t="s">
        <v>840</v>
      </c>
      <c r="C35" s="162">
        <v>1</v>
      </c>
      <c r="D35" s="4" t="s">
        <v>76</v>
      </c>
      <c r="E35" s="4" t="s">
        <v>75</v>
      </c>
      <c r="F35" s="4" t="s">
        <v>449</v>
      </c>
      <c r="G35" s="108" t="s">
        <v>1186</v>
      </c>
      <c r="H35" s="113" t="s">
        <v>1187</v>
      </c>
      <c r="I35" s="108" t="s">
        <v>1188</v>
      </c>
    </row>
    <row r="36" spans="1:9" ht="191.75" x14ac:dyDescent="0.75">
      <c r="A36" s="4" t="s">
        <v>838</v>
      </c>
      <c r="B36" s="4" t="s">
        <v>841</v>
      </c>
      <c r="C36" s="162">
        <v>1</v>
      </c>
      <c r="D36" s="4" t="s">
        <v>76</v>
      </c>
      <c r="E36" s="4" t="s">
        <v>77</v>
      </c>
      <c r="F36" s="4" t="s">
        <v>450</v>
      </c>
      <c r="G36" s="108" t="s">
        <v>1189</v>
      </c>
      <c r="H36" s="113" t="s">
        <v>1190</v>
      </c>
      <c r="I36" s="108" t="s">
        <v>1191</v>
      </c>
    </row>
    <row r="37" spans="1:9" ht="221.25" x14ac:dyDescent="0.75">
      <c r="A37" s="4" t="s">
        <v>838</v>
      </c>
      <c r="B37" s="4" t="s">
        <v>842</v>
      </c>
      <c r="C37" s="162">
        <v>1</v>
      </c>
      <c r="D37" s="4" t="s">
        <v>76</v>
      </c>
      <c r="E37" s="4" t="s">
        <v>75</v>
      </c>
      <c r="F37" s="4" t="s">
        <v>450</v>
      </c>
      <c r="G37" s="108" t="s">
        <v>1192</v>
      </c>
      <c r="H37" s="113" t="s">
        <v>1193</v>
      </c>
      <c r="I37" s="108" t="s">
        <v>1194</v>
      </c>
    </row>
    <row r="38" spans="1:9" ht="177" x14ac:dyDescent="0.75">
      <c r="A38" s="4" t="s">
        <v>843</v>
      </c>
      <c r="B38" s="4" t="s">
        <v>844</v>
      </c>
      <c r="C38" s="162">
        <v>1</v>
      </c>
      <c r="D38" s="4" t="s">
        <v>76</v>
      </c>
      <c r="E38" s="4" t="s">
        <v>881</v>
      </c>
      <c r="F38" s="158" t="s">
        <v>1041</v>
      </c>
      <c r="G38" s="158" t="s">
        <v>1127</v>
      </c>
      <c r="H38" s="158" t="s">
        <v>1128</v>
      </c>
      <c r="I38" s="158" t="s">
        <v>1129</v>
      </c>
    </row>
    <row r="39" spans="1:9" ht="44.25" x14ac:dyDescent="0.75">
      <c r="A39" s="4" t="s">
        <v>843</v>
      </c>
      <c r="B39" s="4" t="s">
        <v>845</v>
      </c>
      <c r="C39" s="162">
        <v>1</v>
      </c>
      <c r="D39" s="4" t="s">
        <v>76</v>
      </c>
      <c r="E39" s="4" t="s">
        <v>75</v>
      </c>
      <c r="F39" s="4" t="s">
        <v>449</v>
      </c>
      <c r="G39" s="4" t="s">
        <v>882</v>
      </c>
      <c r="H39" s="4" t="s">
        <v>884</v>
      </c>
      <c r="I39" s="4" t="s">
        <v>883</v>
      </c>
    </row>
    <row r="40" spans="1:9" ht="73.75" x14ac:dyDescent="0.75">
      <c r="A40" s="4" t="s">
        <v>846</v>
      </c>
      <c r="B40" s="4" t="s">
        <v>847</v>
      </c>
      <c r="C40" s="162">
        <v>1</v>
      </c>
      <c r="D40" s="4" t="s">
        <v>76</v>
      </c>
      <c r="E40" s="4" t="s">
        <v>77</v>
      </c>
      <c r="F40" s="158" t="s">
        <v>1042</v>
      </c>
      <c r="G40" s="4" t="s">
        <v>885</v>
      </c>
      <c r="H40" s="4" t="s">
        <v>886</v>
      </c>
      <c r="I40" s="4" t="s">
        <v>887</v>
      </c>
    </row>
    <row r="41" spans="1:9" ht="73.75" x14ac:dyDescent="0.75">
      <c r="A41" s="4" t="s">
        <v>846</v>
      </c>
      <c r="B41" s="4" t="s">
        <v>848</v>
      </c>
      <c r="C41" s="162">
        <v>1</v>
      </c>
      <c r="D41" s="4" t="s">
        <v>76</v>
      </c>
      <c r="E41" s="4" t="s">
        <v>77</v>
      </c>
      <c r="F41" s="158" t="s">
        <v>1043</v>
      </c>
      <c r="G41" s="4" t="s">
        <v>888</v>
      </c>
      <c r="H41" s="4" t="s">
        <v>936</v>
      </c>
      <c r="I41" s="4" t="s">
        <v>889</v>
      </c>
    </row>
    <row r="42" spans="1:9" ht="88.5" x14ac:dyDescent="0.75">
      <c r="A42" s="4" t="s">
        <v>849</v>
      </c>
      <c r="B42" s="4" t="s">
        <v>850</v>
      </c>
      <c r="C42" s="162">
        <v>1</v>
      </c>
      <c r="D42" s="4" t="s">
        <v>76</v>
      </c>
      <c r="E42" s="4" t="s">
        <v>77</v>
      </c>
      <c r="F42" s="4" t="s">
        <v>593</v>
      </c>
      <c r="G42" s="4" t="s">
        <v>891</v>
      </c>
      <c r="H42" s="4" t="s">
        <v>595</v>
      </c>
      <c r="I42" s="4" t="s">
        <v>596</v>
      </c>
    </row>
    <row r="43" spans="1:9" ht="88.5" x14ac:dyDescent="0.75">
      <c r="A43" s="4" t="s">
        <v>849</v>
      </c>
      <c r="B43" s="4" t="s">
        <v>851</v>
      </c>
      <c r="C43" s="162">
        <v>1</v>
      </c>
      <c r="D43" s="4" t="s">
        <v>76</v>
      </c>
      <c r="E43" s="4" t="s">
        <v>77</v>
      </c>
      <c r="F43" s="4" t="s">
        <v>893</v>
      </c>
      <c r="G43" s="4" t="s">
        <v>894</v>
      </c>
      <c r="H43" s="4" t="s">
        <v>595</v>
      </c>
      <c r="I43" s="4" t="s">
        <v>596</v>
      </c>
    </row>
    <row r="44" spans="1:9" ht="88.5" x14ac:dyDescent="0.75">
      <c r="A44" s="4" t="s">
        <v>849</v>
      </c>
      <c r="B44" s="4" t="s">
        <v>852</v>
      </c>
      <c r="C44" s="162">
        <v>1</v>
      </c>
      <c r="D44" s="4" t="s">
        <v>76</v>
      </c>
      <c r="E44" s="4" t="s">
        <v>77</v>
      </c>
      <c r="F44" s="4" t="s">
        <v>893</v>
      </c>
      <c r="G44" s="4" t="s">
        <v>895</v>
      </c>
      <c r="H44" s="4" t="s">
        <v>595</v>
      </c>
      <c r="I44" s="4" t="s">
        <v>596</v>
      </c>
    </row>
    <row r="45" spans="1:9" ht="88.5" x14ac:dyDescent="0.75">
      <c r="A45" s="4" t="s">
        <v>849</v>
      </c>
      <c r="B45" s="4" t="s">
        <v>853</v>
      </c>
      <c r="C45" s="162">
        <v>1</v>
      </c>
      <c r="D45" s="4" t="s">
        <v>76</v>
      </c>
      <c r="E45" s="4" t="s">
        <v>77</v>
      </c>
      <c r="F45" s="4" t="s">
        <v>893</v>
      </c>
      <c r="G45" s="4" t="s">
        <v>896</v>
      </c>
      <c r="H45" s="4" t="s">
        <v>595</v>
      </c>
      <c r="I45" s="4" t="s">
        <v>596</v>
      </c>
    </row>
    <row r="46" spans="1:9" ht="44.25" x14ac:dyDescent="0.75">
      <c r="A46" s="4" t="s">
        <v>849</v>
      </c>
      <c r="B46" s="4" t="s">
        <v>180</v>
      </c>
      <c r="C46" s="162">
        <v>1</v>
      </c>
      <c r="D46" s="4" t="s">
        <v>76</v>
      </c>
      <c r="E46" s="4" t="s">
        <v>77</v>
      </c>
      <c r="F46" s="4" t="s">
        <v>893</v>
      </c>
      <c r="G46" s="4" t="s">
        <v>897</v>
      </c>
      <c r="H46" s="4" t="s">
        <v>898</v>
      </c>
      <c r="I46" s="4" t="s">
        <v>899</v>
      </c>
    </row>
    <row r="47" spans="1:9" ht="73.75" x14ac:dyDescent="0.75">
      <c r="A47" s="4" t="s">
        <v>854</v>
      </c>
      <c r="B47" s="4" t="s">
        <v>850</v>
      </c>
      <c r="C47" s="162">
        <v>1</v>
      </c>
      <c r="D47" s="4" t="s">
        <v>76</v>
      </c>
      <c r="E47" s="4" t="s">
        <v>77</v>
      </c>
      <c r="F47" s="4" t="s">
        <v>890</v>
      </c>
      <c r="G47" s="4" t="s">
        <v>892</v>
      </c>
      <c r="H47" s="4" t="s">
        <v>595</v>
      </c>
      <c r="I47" s="4" t="s">
        <v>596</v>
      </c>
    </row>
    <row r="48" spans="1:9" ht="73.75" x14ac:dyDescent="0.75">
      <c r="A48" s="101" t="s">
        <v>854</v>
      </c>
      <c r="B48" s="100" t="s">
        <v>851</v>
      </c>
      <c r="C48" s="162">
        <v>1</v>
      </c>
      <c r="D48" s="99" t="s">
        <v>76</v>
      </c>
      <c r="E48" s="99" t="s">
        <v>77</v>
      </c>
      <c r="F48" s="158" t="s">
        <v>1155</v>
      </c>
      <c r="G48" s="158" t="s">
        <v>1059</v>
      </c>
      <c r="H48" s="158" t="s">
        <v>1060</v>
      </c>
      <c r="I48" s="158" t="s">
        <v>1061</v>
      </c>
    </row>
    <row r="49" spans="1:9" ht="73.75" x14ac:dyDescent="0.75">
      <c r="A49" s="101" t="s">
        <v>854</v>
      </c>
      <c r="B49" s="100" t="s">
        <v>852</v>
      </c>
      <c r="C49" s="162">
        <v>1</v>
      </c>
      <c r="D49" s="99" t="s">
        <v>76</v>
      </c>
      <c r="E49" s="99" t="s">
        <v>77</v>
      </c>
      <c r="F49" s="158" t="s">
        <v>1155</v>
      </c>
      <c r="G49" s="153" t="s">
        <v>1169</v>
      </c>
      <c r="H49" s="99" t="s">
        <v>595</v>
      </c>
      <c r="I49" s="99" t="s">
        <v>596</v>
      </c>
    </row>
    <row r="50" spans="1:9" ht="73.75" x14ac:dyDescent="0.75">
      <c r="A50" s="101" t="s">
        <v>854</v>
      </c>
      <c r="B50" s="100" t="s">
        <v>853</v>
      </c>
      <c r="C50" s="162">
        <v>1</v>
      </c>
      <c r="D50" s="99" t="s">
        <v>76</v>
      </c>
      <c r="E50" s="99" t="s">
        <v>77</v>
      </c>
      <c r="F50" s="158" t="s">
        <v>1155</v>
      </c>
      <c r="G50" s="153" t="s">
        <v>1170</v>
      </c>
      <c r="H50" s="99" t="s">
        <v>595</v>
      </c>
      <c r="I50" s="99" t="s">
        <v>596</v>
      </c>
    </row>
    <row r="51" spans="1:9" ht="44.25" x14ac:dyDescent="0.75">
      <c r="A51" s="101" t="s">
        <v>854</v>
      </c>
      <c r="B51" s="100" t="s">
        <v>180</v>
      </c>
      <c r="C51" s="162">
        <v>1</v>
      </c>
      <c r="D51" s="99" t="s">
        <v>76</v>
      </c>
      <c r="E51" s="99" t="s">
        <v>77</v>
      </c>
      <c r="F51" s="158" t="s">
        <v>1155</v>
      </c>
      <c r="G51" s="153" t="s">
        <v>1171</v>
      </c>
      <c r="H51" s="99" t="s">
        <v>898</v>
      </c>
      <c r="I51" s="99" t="s">
        <v>899</v>
      </c>
    </row>
    <row r="52" spans="1:9" ht="236" x14ac:dyDescent="0.75">
      <c r="A52" s="100" t="s">
        <v>874</v>
      </c>
      <c r="B52" s="100" t="s">
        <v>855</v>
      </c>
      <c r="C52" s="162">
        <v>1</v>
      </c>
      <c r="D52" s="99" t="s">
        <v>76</v>
      </c>
      <c r="E52" s="99" t="s">
        <v>77</v>
      </c>
      <c r="F52" s="99" t="s">
        <v>447</v>
      </c>
      <c r="G52" s="99" t="s">
        <v>611</v>
      </c>
      <c r="H52" s="108" t="s">
        <v>1040</v>
      </c>
      <c r="I52" s="99" t="s">
        <v>594</v>
      </c>
    </row>
    <row r="53" spans="1:9" ht="118" x14ac:dyDescent="0.75">
      <c r="A53" s="100" t="s">
        <v>874</v>
      </c>
      <c r="B53" s="100" t="s">
        <v>856</v>
      </c>
      <c r="C53" s="162">
        <v>1</v>
      </c>
      <c r="D53" s="99" t="s">
        <v>76</v>
      </c>
      <c r="E53" s="99" t="s">
        <v>77</v>
      </c>
      <c r="F53" s="108" t="s">
        <v>1044</v>
      </c>
      <c r="G53" s="99" t="s">
        <v>610</v>
      </c>
      <c r="H53" s="99" t="s">
        <v>597</v>
      </c>
      <c r="I53" s="99" t="s">
        <v>598</v>
      </c>
    </row>
    <row r="54" spans="1:9" ht="206.5" x14ac:dyDescent="0.75">
      <c r="A54" s="100" t="s">
        <v>874</v>
      </c>
      <c r="B54" s="100" t="s">
        <v>1157</v>
      </c>
      <c r="C54" s="162">
        <v>1</v>
      </c>
      <c r="D54" s="99" t="s">
        <v>76</v>
      </c>
      <c r="E54" s="99" t="s">
        <v>77</v>
      </c>
      <c r="F54" s="108" t="s">
        <v>1044</v>
      </c>
      <c r="G54" s="99" t="s">
        <v>1158</v>
      </c>
      <c r="H54" s="99" t="s">
        <v>1156</v>
      </c>
      <c r="I54" s="99" t="s">
        <v>594</v>
      </c>
    </row>
    <row r="55" spans="1:9" ht="103.25" x14ac:dyDescent="0.75">
      <c r="A55" s="101" t="s">
        <v>1159</v>
      </c>
      <c r="B55" s="100" t="s">
        <v>1160</v>
      </c>
      <c r="C55" s="162">
        <v>1</v>
      </c>
      <c r="D55" s="99" t="s">
        <v>76</v>
      </c>
      <c r="E55" s="99" t="s">
        <v>77</v>
      </c>
      <c r="F55" s="99" t="s">
        <v>447</v>
      </c>
      <c r="G55" s="99" t="s">
        <v>1161</v>
      </c>
      <c r="H55" s="79" t="s">
        <v>1162</v>
      </c>
      <c r="I55" s="99" t="s">
        <v>1163</v>
      </c>
    </row>
    <row r="56" spans="1:9" ht="59" x14ac:dyDescent="0.75">
      <c r="A56" s="101" t="s">
        <v>1159</v>
      </c>
      <c r="B56" s="100" t="s">
        <v>1164</v>
      </c>
      <c r="C56" s="162">
        <v>1</v>
      </c>
      <c r="D56" s="99" t="s">
        <v>76</v>
      </c>
      <c r="E56" s="99" t="s">
        <v>77</v>
      </c>
      <c r="F56" s="99" t="s">
        <v>447</v>
      </c>
      <c r="G56" s="99" t="s">
        <v>1165</v>
      </c>
      <c r="H56" s="79" t="s">
        <v>876</v>
      </c>
      <c r="I56" s="99" t="s">
        <v>877</v>
      </c>
    </row>
    <row r="57" spans="1:9" ht="103.25" x14ac:dyDescent="0.75">
      <c r="A57" s="101" t="s">
        <v>1159</v>
      </c>
      <c r="B57" s="100" t="s">
        <v>1166</v>
      </c>
      <c r="C57" s="162">
        <v>1</v>
      </c>
      <c r="D57" s="99" t="s">
        <v>76</v>
      </c>
      <c r="E57" s="99" t="s">
        <v>77</v>
      </c>
      <c r="F57" s="99" t="s">
        <v>447</v>
      </c>
      <c r="G57" s="99" t="s">
        <v>1167</v>
      </c>
      <c r="H57" s="79" t="s">
        <v>1162</v>
      </c>
      <c r="I57" s="99" t="s">
        <v>1163</v>
      </c>
    </row>
    <row r="58" spans="1:9" ht="59" x14ac:dyDescent="0.75">
      <c r="A58" s="101" t="s">
        <v>1159</v>
      </c>
      <c r="B58" s="100" t="s">
        <v>1168</v>
      </c>
      <c r="C58" s="162">
        <v>1</v>
      </c>
      <c r="D58" s="99" t="s">
        <v>76</v>
      </c>
      <c r="E58" s="99" t="s">
        <v>77</v>
      </c>
      <c r="F58" s="99" t="s">
        <v>447</v>
      </c>
      <c r="G58" s="99" t="s">
        <v>905</v>
      </c>
      <c r="H58" s="79" t="s">
        <v>876</v>
      </c>
      <c r="I58" s="99" t="s">
        <v>877</v>
      </c>
    </row>
    <row r="59" spans="1:9" ht="118" x14ac:dyDescent="0.75">
      <c r="A59" s="101" t="s">
        <v>857</v>
      </c>
      <c r="B59" s="100" t="s">
        <v>858</v>
      </c>
      <c r="C59" s="162">
        <v>1</v>
      </c>
      <c r="D59" s="99" t="s">
        <v>76</v>
      </c>
      <c r="E59" s="99" t="s">
        <v>77</v>
      </c>
      <c r="F59" s="108" t="s">
        <v>1044</v>
      </c>
      <c r="G59" s="99" t="s">
        <v>900</v>
      </c>
      <c r="H59" s="79" t="s">
        <v>901</v>
      </c>
      <c r="I59" s="99" t="s">
        <v>902</v>
      </c>
    </row>
    <row r="60" spans="1:9" ht="73.75" x14ac:dyDescent="0.75">
      <c r="A60" s="101" t="s">
        <v>857</v>
      </c>
      <c r="B60" s="100" t="s">
        <v>859</v>
      </c>
      <c r="C60" s="162">
        <v>1</v>
      </c>
      <c r="D60" s="99" t="s">
        <v>76</v>
      </c>
      <c r="E60" s="99" t="s">
        <v>77</v>
      </c>
      <c r="F60" s="108" t="s">
        <v>1044</v>
      </c>
      <c r="G60" s="99" t="s">
        <v>937</v>
      </c>
      <c r="H60" s="79" t="s">
        <v>903</v>
      </c>
      <c r="I60" s="99" t="s">
        <v>904</v>
      </c>
    </row>
    <row r="61" spans="1:9" ht="73.75" x14ac:dyDescent="0.75">
      <c r="A61" s="101" t="s">
        <v>860</v>
      </c>
      <c r="B61" s="100" t="s">
        <v>861</v>
      </c>
      <c r="C61" s="162">
        <v>1</v>
      </c>
      <c r="D61" s="99" t="s">
        <v>76</v>
      </c>
      <c r="E61" s="99" t="s">
        <v>77</v>
      </c>
      <c r="F61" s="108" t="s">
        <v>1044</v>
      </c>
      <c r="G61" s="99" t="s">
        <v>906</v>
      </c>
      <c r="H61" s="79" t="s">
        <v>907</v>
      </c>
      <c r="I61" s="99" t="s">
        <v>908</v>
      </c>
    </row>
    <row r="62" spans="1:9" ht="59" x14ac:dyDescent="0.75">
      <c r="A62" s="101" t="s">
        <v>860</v>
      </c>
      <c r="B62" s="100" t="s">
        <v>862</v>
      </c>
      <c r="C62" s="162">
        <v>1</v>
      </c>
      <c r="D62" s="99" t="s">
        <v>76</v>
      </c>
      <c r="E62" s="99" t="s">
        <v>77</v>
      </c>
      <c r="F62" s="108" t="s">
        <v>1044</v>
      </c>
      <c r="G62" s="99" t="s">
        <v>938</v>
      </c>
      <c r="H62" s="79" t="s">
        <v>909</v>
      </c>
      <c r="I62" s="99" t="s">
        <v>910</v>
      </c>
    </row>
    <row r="63" spans="1:9" ht="88.5" x14ac:dyDescent="0.75">
      <c r="A63" s="101" t="s">
        <v>860</v>
      </c>
      <c r="B63" s="100" t="s">
        <v>863</v>
      </c>
      <c r="C63" s="162">
        <v>1</v>
      </c>
      <c r="D63" s="99" t="s">
        <v>76</v>
      </c>
      <c r="E63" s="99" t="s">
        <v>77</v>
      </c>
      <c r="F63" s="108" t="s">
        <v>1044</v>
      </c>
      <c r="G63" s="99" t="s">
        <v>939</v>
      </c>
      <c r="H63" s="79" t="s">
        <v>903</v>
      </c>
      <c r="I63" s="99" t="s">
        <v>904</v>
      </c>
    </row>
    <row r="64" spans="1:9" ht="132.75" x14ac:dyDescent="0.75">
      <c r="A64" s="100" t="s">
        <v>864</v>
      </c>
      <c r="B64" s="100" t="s">
        <v>863</v>
      </c>
      <c r="C64" s="162">
        <v>1</v>
      </c>
      <c r="D64" s="99" t="s">
        <v>76</v>
      </c>
      <c r="E64" s="99" t="s">
        <v>77</v>
      </c>
      <c r="F64" s="108" t="s">
        <v>1044</v>
      </c>
      <c r="G64" s="108" t="s">
        <v>1056</v>
      </c>
      <c r="H64" s="108" t="s">
        <v>1057</v>
      </c>
      <c r="I64" s="108" t="s">
        <v>1058</v>
      </c>
    </row>
    <row r="65" spans="1:9" ht="59" x14ac:dyDescent="0.75">
      <c r="A65" s="100" t="s">
        <v>864</v>
      </c>
      <c r="B65" s="100" t="s">
        <v>865</v>
      </c>
      <c r="C65" s="162">
        <v>1</v>
      </c>
      <c r="D65" s="99" t="s">
        <v>76</v>
      </c>
      <c r="E65" s="99" t="s">
        <v>77</v>
      </c>
      <c r="F65" s="108" t="s">
        <v>1044</v>
      </c>
      <c r="G65" s="99" t="s">
        <v>916</v>
      </c>
      <c r="H65" s="99" t="s">
        <v>878</v>
      </c>
      <c r="I65" s="99" t="s">
        <v>879</v>
      </c>
    </row>
    <row r="66" spans="1:9" ht="29.5" x14ac:dyDescent="0.75">
      <c r="A66" s="100" t="s">
        <v>544</v>
      </c>
      <c r="B66" s="100" t="s">
        <v>107</v>
      </c>
      <c r="C66" s="162">
        <v>1</v>
      </c>
      <c r="D66" s="99" t="s">
        <v>74</v>
      </c>
      <c r="E66" s="99" t="s">
        <v>75</v>
      </c>
      <c r="F66" s="99" t="s">
        <v>449</v>
      </c>
      <c r="G66" s="99" t="s">
        <v>795</v>
      </c>
      <c r="H66" s="79"/>
      <c r="I66" s="99"/>
    </row>
    <row r="67" spans="1:9" x14ac:dyDescent="0.75">
      <c r="A67" s="100" t="s">
        <v>544</v>
      </c>
      <c r="B67" s="100" t="s">
        <v>550</v>
      </c>
      <c r="C67" s="162">
        <v>1</v>
      </c>
      <c r="D67" s="99" t="s">
        <v>74</v>
      </c>
      <c r="E67" s="99" t="s">
        <v>75</v>
      </c>
      <c r="F67" s="114" t="s">
        <v>447</v>
      </c>
      <c r="G67" s="99" t="s">
        <v>794</v>
      </c>
      <c r="H67" s="79"/>
      <c r="I67" s="99"/>
    </row>
    <row r="68" spans="1:9" x14ac:dyDescent="0.75">
      <c r="A68" s="100" t="s">
        <v>544</v>
      </c>
      <c r="B68" s="100" t="s">
        <v>101</v>
      </c>
      <c r="C68" s="162">
        <v>1</v>
      </c>
      <c r="D68" s="99" t="s">
        <v>74</v>
      </c>
      <c r="E68" s="99" t="s">
        <v>75</v>
      </c>
      <c r="F68" s="114" t="s">
        <v>1046</v>
      </c>
      <c r="G68" s="99" t="s">
        <v>793</v>
      </c>
      <c r="H68" s="79"/>
      <c r="I68" s="99"/>
    </row>
    <row r="69" spans="1:9" x14ac:dyDescent="0.75">
      <c r="A69" s="100" t="s">
        <v>544</v>
      </c>
      <c r="B69" s="100" t="s">
        <v>790</v>
      </c>
      <c r="C69" s="162">
        <v>1</v>
      </c>
      <c r="D69" s="99" t="s">
        <v>74</v>
      </c>
      <c r="E69" s="99" t="s">
        <v>75</v>
      </c>
      <c r="F69" s="98" t="s">
        <v>791</v>
      </c>
      <c r="G69" s="99" t="s">
        <v>792</v>
      </c>
      <c r="H69" s="79"/>
      <c r="I69" s="99"/>
    </row>
    <row r="70" spans="1:9" x14ac:dyDescent="0.75">
      <c r="A70" s="100" t="s">
        <v>544</v>
      </c>
      <c r="B70" s="100" t="s">
        <v>866</v>
      </c>
      <c r="C70" s="162">
        <v>1</v>
      </c>
      <c r="D70" s="99" t="s">
        <v>74</v>
      </c>
      <c r="E70" s="99" t="s">
        <v>75</v>
      </c>
      <c r="F70" s="98" t="s">
        <v>791</v>
      </c>
      <c r="G70" s="99" t="s">
        <v>917</v>
      </c>
      <c r="H70" s="79"/>
      <c r="I70" s="99"/>
    </row>
    <row r="71" spans="1:9" x14ac:dyDescent="0.75">
      <c r="A71" s="100" t="s">
        <v>544</v>
      </c>
      <c r="B71" s="100" t="s">
        <v>106</v>
      </c>
      <c r="C71" s="162">
        <v>1</v>
      </c>
      <c r="D71" s="99" t="s">
        <v>74</v>
      </c>
      <c r="E71" s="99" t="s">
        <v>75</v>
      </c>
      <c r="F71" s="114" t="s">
        <v>1045</v>
      </c>
      <c r="G71" s="99" t="s">
        <v>918</v>
      </c>
      <c r="H71" s="79"/>
      <c r="I71" s="99"/>
    </row>
    <row r="72" spans="1:9" ht="73.75" x14ac:dyDescent="0.75">
      <c r="A72" s="101" t="s">
        <v>867</v>
      </c>
      <c r="B72" s="100" t="s">
        <v>107</v>
      </c>
      <c r="C72" s="162">
        <v>1</v>
      </c>
      <c r="D72" s="99" t="s">
        <v>76</v>
      </c>
      <c r="E72" s="99" t="s">
        <v>881</v>
      </c>
      <c r="F72" s="108" t="s">
        <v>1041</v>
      </c>
      <c r="G72" s="99" t="s">
        <v>919</v>
      </c>
      <c r="H72" s="79" t="s">
        <v>920</v>
      </c>
      <c r="I72" s="99" t="s">
        <v>921</v>
      </c>
    </row>
    <row r="73" spans="1:9" ht="59" x14ac:dyDescent="0.75">
      <c r="A73" s="101" t="s">
        <v>867</v>
      </c>
      <c r="B73" s="100" t="s">
        <v>550</v>
      </c>
      <c r="C73" s="162">
        <v>1</v>
      </c>
      <c r="D73" s="99" t="s">
        <v>76</v>
      </c>
      <c r="E73" s="99" t="s">
        <v>881</v>
      </c>
      <c r="F73" s="108" t="s">
        <v>1047</v>
      </c>
      <c r="G73" s="99" t="s">
        <v>943</v>
      </c>
      <c r="H73" s="79" t="s">
        <v>944</v>
      </c>
      <c r="I73" s="99" t="s">
        <v>945</v>
      </c>
    </row>
    <row r="74" spans="1:9" ht="118" x14ac:dyDescent="0.75">
      <c r="A74" s="101" t="s">
        <v>867</v>
      </c>
      <c r="B74" s="100" t="s">
        <v>101</v>
      </c>
      <c r="C74" s="162">
        <v>1</v>
      </c>
      <c r="D74" s="99" t="s">
        <v>76</v>
      </c>
      <c r="E74" s="99" t="s">
        <v>881</v>
      </c>
      <c r="F74" s="108" t="s">
        <v>1048</v>
      </c>
      <c r="G74" s="99" t="s">
        <v>923</v>
      </c>
      <c r="H74" s="79" t="s">
        <v>922</v>
      </c>
      <c r="I74" s="99" t="s">
        <v>924</v>
      </c>
    </row>
    <row r="75" spans="1:9" ht="29.5" x14ac:dyDescent="0.75">
      <c r="A75" s="101" t="s">
        <v>867</v>
      </c>
      <c r="B75" s="100" t="s">
        <v>109</v>
      </c>
      <c r="C75" s="162">
        <v>1</v>
      </c>
      <c r="D75" s="99" t="s">
        <v>76</v>
      </c>
      <c r="E75" s="99" t="s">
        <v>881</v>
      </c>
      <c r="F75" s="108" t="s">
        <v>1049</v>
      </c>
      <c r="G75" s="99" t="s">
        <v>927</v>
      </c>
      <c r="H75" s="79" t="s">
        <v>427</v>
      </c>
      <c r="I75" s="57">
        <v>969696</v>
      </c>
    </row>
    <row r="76" spans="1:9" ht="132.75" x14ac:dyDescent="0.75">
      <c r="A76" s="101" t="s">
        <v>867</v>
      </c>
      <c r="B76" s="100" t="s">
        <v>110</v>
      </c>
      <c r="C76" s="162">
        <v>1</v>
      </c>
      <c r="D76" s="99" t="s">
        <v>76</v>
      </c>
      <c r="E76" s="99" t="s">
        <v>881</v>
      </c>
      <c r="F76" s="108" t="s">
        <v>1049</v>
      </c>
      <c r="G76" s="99" t="s">
        <v>928</v>
      </c>
      <c r="H76" s="79" t="s">
        <v>922</v>
      </c>
      <c r="I76" s="99" t="s">
        <v>924</v>
      </c>
    </row>
    <row r="77" spans="1:9" ht="103.25" x14ac:dyDescent="0.75">
      <c r="A77" s="101" t="s">
        <v>867</v>
      </c>
      <c r="B77" s="100" t="s">
        <v>106</v>
      </c>
      <c r="C77" s="162">
        <v>1</v>
      </c>
      <c r="D77" s="99" t="s">
        <v>76</v>
      </c>
      <c r="E77" s="99" t="s">
        <v>881</v>
      </c>
      <c r="F77" s="108" t="s">
        <v>1047</v>
      </c>
      <c r="G77" s="99" t="s">
        <v>940</v>
      </c>
      <c r="H77" s="79" t="s">
        <v>925</v>
      </c>
      <c r="I77" s="99" t="s">
        <v>926</v>
      </c>
    </row>
    <row r="78" spans="1:9" ht="29.5" x14ac:dyDescent="0.75">
      <c r="A78" s="101" t="s">
        <v>868</v>
      </c>
      <c r="B78" s="100" t="s">
        <v>869</v>
      </c>
      <c r="C78" s="162">
        <v>1</v>
      </c>
      <c r="D78" s="99" t="s">
        <v>74</v>
      </c>
      <c r="E78" s="99" t="s">
        <v>75</v>
      </c>
      <c r="F78" s="108" t="s">
        <v>1050</v>
      </c>
      <c r="G78" s="99" t="s">
        <v>929</v>
      </c>
      <c r="H78" s="79"/>
      <c r="I78" s="99"/>
    </row>
    <row r="79" spans="1:9" ht="44.25" x14ac:dyDescent="0.75">
      <c r="A79" s="101" t="s">
        <v>868</v>
      </c>
      <c r="B79" s="100" t="s">
        <v>870</v>
      </c>
      <c r="C79" s="162">
        <v>1</v>
      </c>
      <c r="D79" s="99" t="s">
        <v>76</v>
      </c>
      <c r="E79" s="99" t="s">
        <v>75</v>
      </c>
      <c r="F79" s="108" t="s">
        <v>1051</v>
      </c>
      <c r="G79" s="99" t="s">
        <v>933</v>
      </c>
      <c r="H79" s="79" t="s">
        <v>934</v>
      </c>
      <c r="I79" s="99" t="s">
        <v>935</v>
      </c>
    </row>
    <row r="80" spans="1:9" ht="29.5" x14ac:dyDescent="0.75">
      <c r="A80" s="101" t="s">
        <v>868</v>
      </c>
      <c r="B80" s="100" t="s">
        <v>871</v>
      </c>
      <c r="C80" s="162">
        <v>1</v>
      </c>
      <c r="D80" s="99" t="s">
        <v>74</v>
      </c>
      <c r="E80" s="99" t="s">
        <v>75</v>
      </c>
      <c r="F80" s="108" t="s">
        <v>1052</v>
      </c>
      <c r="G80" s="99" t="s">
        <v>930</v>
      </c>
      <c r="H80" s="79"/>
      <c r="I80" s="99"/>
    </row>
    <row r="81" spans="1:9" ht="29.5" x14ac:dyDescent="0.75">
      <c r="A81" s="101" t="s">
        <v>868</v>
      </c>
      <c r="B81" s="100" t="s">
        <v>872</v>
      </c>
      <c r="C81" s="162">
        <v>1</v>
      </c>
      <c r="D81" s="99" t="s">
        <v>74</v>
      </c>
      <c r="E81" s="99" t="s">
        <v>75</v>
      </c>
      <c r="F81" s="108" t="s">
        <v>1052</v>
      </c>
      <c r="G81" s="99" t="s">
        <v>931</v>
      </c>
      <c r="H81" s="79"/>
      <c r="I81" s="99"/>
    </row>
    <row r="82" spans="1:9" ht="29.5" x14ac:dyDescent="0.75">
      <c r="A82" s="101" t="s">
        <v>868</v>
      </c>
      <c r="B82" s="100" t="s">
        <v>873</v>
      </c>
      <c r="C82" s="162">
        <v>1</v>
      </c>
      <c r="D82" s="99" t="s">
        <v>74</v>
      </c>
      <c r="E82" s="99" t="s">
        <v>75</v>
      </c>
      <c r="F82" s="108" t="s">
        <v>1052</v>
      </c>
      <c r="G82" s="99" t="s">
        <v>932</v>
      </c>
      <c r="H82" s="79"/>
      <c r="I82" s="99"/>
    </row>
  </sheetData>
  <conditionalFormatting sqref="C2:C82">
    <cfRule type="cellIs" dxfId="19" priority="1" operator="equal">
      <formula>0</formula>
    </cfRule>
    <cfRule type="cellIs" dxfId="18" priority="2" operator="equal">
      <formula>1</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5"/>
  <sheetViews>
    <sheetView topLeftCell="A36" workbookViewId="0">
      <selection activeCell="E21" sqref="E21"/>
    </sheetView>
  </sheetViews>
  <sheetFormatPr defaultColWidth="8.86328125" defaultRowHeight="14.75" x14ac:dyDescent="0.75"/>
  <cols>
    <col min="1" max="1" width="36" style="10" customWidth="1"/>
    <col min="2" max="2" width="34.1328125" style="10" customWidth="1"/>
    <col min="3" max="16384" width="8.86328125" style="10"/>
  </cols>
  <sheetData>
    <row r="1" spans="1:2" x14ac:dyDescent="0.75">
      <c r="A1" s="51" t="s">
        <v>83</v>
      </c>
      <c r="B1" s="51" t="s">
        <v>84</v>
      </c>
    </row>
    <row r="2" spans="1:2" x14ac:dyDescent="0.75">
      <c r="A2" s="10" t="s">
        <v>173</v>
      </c>
      <c r="B2" s="10" t="s">
        <v>1198</v>
      </c>
    </row>
    <row r="3" spans="1:2" x14ac:dyDescent="0.75">
      <c r="A3" s="10" t="s">
        <v>1028</v>
      </c>
      <c r="B3" s="10" t="s">
        <v>1029</v>
      </c>
    </row>
    <row r="4" spans="1:2" x14ac:dyDescent="0.75">
      <c r="A4" s="10" t="s">
        <v>1030</v>
      </c>
      <c r="B4" s="10" t="s">
        <v>1031</v>
      </c>
    </row>
    <row r="5" spans="1:2" x14ac:dyDescent="0.75">
      <c r="A5" s="10" t="s">
        <v>1197</v>
      </c>
      <c r="B5" s="10" t="s">
        <v>1182</v>
      </c>
    </row>
  </sheetData>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79"/>
  <sheetViews>
    <sheetView workbookViewId="0">
      <selection activeCell="E2" sqref="E2:E3"/>
    </sheetView>
  </sheetViews>
  <sheetFormatPr defaultColWidth="8.86328125" defaultRowHeight="14.75" x14ac:dyDescent="0.75"/>
  <cols>
    <col min="1" max="1" width="65.1328125" style="4" customWidth="1"/>
    <col min="2" max="2" width="37.1328125" style="4" customWidth="1"/>
    <col min="3" max="3" width="34" style="4" customWidth="1"/>
    <col min="4" max="4" width="20" style="4" customWidth="1"/>
    <col min="5" max="5" width="73.26953125" style="4" customWidth="1"/>
    <col min="6" max="16384" width="8.86328125" style="10"/>
  </cols>
  <sheetData>
    <row r="1" spans="1:5" s="4" customFormat="1" ht="29.5" x14ac:dyDescent="0.75">
      <c r="A1" s="1" t="s">
        <v>416</v>
      </c>
      <c r="B1" s="9" t="s">
        <v>417</v>
      </c>
      <c r="C1" s="9" t="s">
        <v>419</v>
      </c>
      <c r="D1" s="9" t="s">
        <v>420</v>
      </c>
      <c r="E1" s="1" t="s">
        <v>418</v>
      </c>
    </row>
    <row r="2" spans="1:5" ht="73.75" x14ac:dyDescent="0.75">
      <c r="A2" s="4" t="s">
        <v>1032</v>
      </c>
      <c r="B2" s="4">
        <v>2030</v>
      </c>
      <c r="C2" s="6">
        <f>C17</f>
        <v>557.53187855361591</v>
      </c>
      <c r="D2" s="6">
        <f>C2</f>
        <v>557.53187855361591</v>
      </c>
      <c r="E2" s="120" t="s">
        <v>1195</v>
      </c>
    </row>
    <row r="3" spans="1:5" ht="88.5" x14ac:dyDescent="0.75">
      <c r="A3" s="4" t="s">
        <v>1033</v>
      </c>
      <c r="B3" s="4">
        <v>2050</v>
      </c>
      <c r="C3" s="6">
        <f>D3</f>
        <v>159.2948224438903</v>
      </c>
      <c r="D3" s="6">
        <f>D17</f>
        <v>159.2948224438903</v>
      </c>
      <c r="E3" s="120" t="s">
        <v>1196</v>
      </c>
    </row>
    <row r="4" spans="1:5" x14ac:dyDescent="0.75">
      <c r="C4" s="6"/>
      <c r="D4" s="6"/>
    </row>
    <row r="5" spans="1:5" x14ac:dyDescent="0.75">
      <c r="C5" s="6"/>
      <c r="D5" s="6"/>
    </row>
    <row r="6" spans="1:5" x14ac:dyDescent="0.75">
      <c r="A6" s="14" t="s">
        <v>1038</v>
      </c>
      <c r="C6" s="6"/>
      <c r="D6" s="6"/>
    </row>
    <row r="7" spans="1:5" x14ac:dyDescent="0.75">
      <c r="A7" s="14" t="s">
        <v>1067</v>
      </c>
      <c r="C7" s="6"/>
      <c r="D7" s="6"/>
    </row>
    <row r="8" spans="1:5" x14ac:dyDescent="0.75">
      <c r="A8" s="112" t="s">
        <v>1066</v>
      </c>
      <c r="C8" s="6"/>
      <c r="D8" s="6"/>
    </row>
    <row r="9" spans="1:5" x14ac:dyDescent="0.75">
      <c r="A9" s="112"/>
      <c r="C9" s="6"/>
      <c r="D9" s="6"/>
    </row>
    <row r="10" spans="1:5" x14ac:dyDescent="0.75">
      <c r="A10" s="133" t="s">
        <v>1082</v>
      </c>
      <c r="B10" s="130"/>
      <c r="C10" s="132"/>
      <c r="D10" s="132"/>
      <c r="E10" s="130"/>
    </row>
    <row r="11" spans="1:5" ht="29.5" x14ac:dyDescent="0.75">
      <c r="A11" s="112" t="s">
        <v>1070</v>
      </c>
      <c r="B11" s="112" t="s">
        <v>1079</v>
      </c>
      <c r="C11" s="135" t="s">
        <v>1073</v>
      </c>
      <c r="D11" s="135" t="s">
        <v>1068</v>
      </c>
      <c r="E11" s="136" t="s">
        <v>1069</v>
      </c>
    </row>
    <row r="12" spans="1:5" x14ac:dyDescent="0.75">
      <c r="A12" s="8">
        <v>738.3</v>
      </c>
      <c r="B12" s="4">
        <v>721.8</v>
      </c>
      <c r="C12" s="6">
        <f>0.7*A12</f>
        <v>516.80999999999995</v>
      </c>
      <c r="D12" s="6">
        <f>0.2*A12</f>
        <v>147.66</v>
      </c>
      <c r="E12" s="4">
        <f>0.1*A12</f>
        <v>73.83</v>
      </c>
    </row>
    <row r="13" spans="1:5" ht="44.25" x14ac:dyDescent="0.75">
      <c r="A13" s="121" t="s">
        <v>1034</v>
      </c>
      <c r="B13" s="126" t="s">
        <v>1034</v>
      </c>
      <c r="C13" s="126" t="s">
        <v>1076</v>
      </c>
      <c r="D13" s="126" t="s">
        <v>1077</v>
      </c>
      <c r="E13" s="126" t="s">
        <v>1078</v>
      </c>
    </row>
    <row r="14" spans="1:5" x14ac:dyDescent="0.75">
      <c r="A14" s="121"/>
      <c r="B14" s="121"/>
      <c r="C14" s="121"/>
      <c r="D14" s="121"/>
      <c r="E14" s="121"/>
    </row>
    <row r="15" spans="1:5" x14ac:dyDescent="0.75">
      <c r="A15" s="134" t="s">
        <v>1083</v>
      </c>
      <c r="B15" s="130"/>
      <c r="C15" s="130"/>
      <c r="D15" s="130"/>
      <c r="E15" s="131"/>
    </row>
    <row r="16" spans="1:5" ht="29.5" x14ac:dyDescent="0.75">
      <c r="A16" s="112" t="s">
        <v>1071</v>
      </c>
      <c r="B16" s="112" t="s">
        <v>1080</v>
      </c>
      <c r="C16" s="135" t="s">
        <v>1072</v>
      </c>
      <c r="D16" s="135" t="s">
        <v>1074</v>
      </c>
      <c r="E16" s="137" t="s">
        <v>1075</v>
      </c>
    </row>
    <row r="17" spans="1:5" x14ac:dyDescent="0.75">
      <c r="A17" s="127">
        <f>A12*(B17/B12)</f>
        <v>796.4741122194514</v>
      </c>
      <c r="B17" s="122">
        <v>778.67399999999998</v>
      </c>
      <c r="C17" s="6">
        <f>0.7*A17</f>
        <v>557.53187855361591</v>
      </c>
      <c r="D17" s="6">
        <f>0.2*A17</f>
        <v>159.2948224438903</v>
      </c>
      <c r="E17" s="128">
        <f>0.1*A17</f>
        <v>79.647411221945148</v>
      </c>
    </row>
    <row r="18" spans="1:5" ht="44.25" x14ac:dyDescent="0.75">
      <c r="A18" s="126" t="s">
        <v>1081</v>
      </c>
      <c r="B18" s="89" t="s">
        <v>1109</v>
      </c>
      <c r="C18" s="126" t="s">
        <v>1035</v>
      </c>
      <c r="D18" s="126" t="s">
        <v>1036</v>
      </c>
      <c r="E18" s="126" t="s">
        <v>1037</v>
      </c>
    </row>
    <row r="19" spans="1:5" customFormat="1" x14ac:dyDescent="0.75">
      <c r="E19" s="129"/>
    </row>
    <row r="20" spans="1:5" s="148" customFormat="1" x14ac:dyDescent="0.75">
      <c r="A20" s="147" t="s">
        <v>1126</v>
      </c>
      <c r="E20" s="149"/>
    </row>
    <row r="21" spans="1:5" customFormat="1" ht="59" x14ac:dyDescent="0.75">
      <c r="A21" s="145" t="s">
        <v>1064</v>
      </c>
      <c r="B21" s="145">
        <v>2030</v>
      </c>
      <c r="C21" s="146">
        <v>517</v>
      </c>
      <c r="D21" s="146">
        <v>517</v>
      </c>
      <c r="E21" s="150" t="s">
        <v>1124</v>
      </c>
    </row>
    <row r="22" spans="1:5" customFormat="1" ht="73.75" x14ac:dyDescent="0.75">
      <c r="A22" s="145" t="s">
        <v>1065</v>
      </c>
      <c r="B22" s="145">
        <v>2050</v>
      </c>
      <c r="C22" s="146">
        <v>148</v>
      </c>
      <c r="D22" s="146">
        <v>148</v>
      </c>
      <c r="E22" s="150" t="s">
        <v>1125</v>
      </c>
    </row>
    <row r="23" spans="1:5" customFormat="1" x14ac:dyDescent="0.75"/>
    <row r="24" spans="1:5" customFormat="1" x14ac:dyDescent="0.75"/>
    <row r="25" spans="1:5" customFormat="1" x14ac:dyDescent="0.75"/>
    <row r="26" spans="1:5" customFormat="1" x14ac:dyDescent="0.75"/>
    <row r="27" spans="1:5" customFormat="1" x14ac:dyDescent="0.75"/>
    <row r="28" spans="1:5" customFormat="1" x14ac:dyDescent="0.75"/>
    <row r="29" spans="1:5" customFormat="1" x14ac:dyDescent="0.75"/>
    <row r="30" spans="1:5" customFormat="1" x14ac:dyDescent="0.75"/>
    <row r="31" spans="1:5" customFormat="1" x14ac:dyDescent="0.75"/>
    <row r="32" spans="1:5" customFormat="1" x14ac:dyDescent="0.75"/>
    <row r="33" customFormat="1" x14ac:dyDescent="0.75"/>
    <row r="34" customFormat="1" x14ac:dyDescent="0.75"/>
    <row r="35" customFormat="1" x14ac:dyDescent="0.75"/>
    <row r="36" customFormat="1" x14ac:dyDescent="0.75"/>
    <row r="37" customFormat="1" x14ac:dyDescent="0.75"/>
    <row r="38" customFormat="1" x14ac:dyDescent="0.75"/>
    <row r="39" customFormat="1" x14ac:dyDescent="0.75"/>
    <row r="40" customFormat="1" x14ac:dyDescent="0.75"/>
    <row r="41" customFormat="1" x14ac:dyDescent="0.75"/>
    <row r="42" customFormat="1" x14ac:dyDescent="0.75"/>
    <row r="43" customFormat="1" x14ac:dyDescent="0.75"/>
    <row r="44" customFormat="1" x14ac:dyDescent="0.75"/>
    <row r="45" customFormat="1" x14ac:dyDescent="0.75"/>
    <row r="46" customFormat="1" x14ac:dyDescent="0.75"/>
    <row r="47" customFormat="1" x14ac:dyDescent="0.75"/>
    <row r="48" customFormat="1" x14ac:dyDescent="0.75"/>
    <row r="49" customFormat="1" x14ac:dyDescent="0.75"/>
    <row r="50" customFormat="1" x14ac:dyDescent="0.75"/>
    <row r="51" customFormat="1" x14ac:dyDescent="0.75"/>
    <row r="52" customFormat="1" x14ac:dyDescent="0.75"/>
    <row r="53" customFormat="1" x14ac:dyDescent="0.75"/>
    <row r="54" customFormat="1" x14ac:dyDescent="0.75"/>
    <row r="55" customFormat="1" x14ac:dyDescent="0.75"/>
    <row r="56" customFormat="1" x14ac:dyDescent="0.75"/>
    <row r="57" customFormat="1" x14ac:dyDescent="0.75"/>
    <row r="58" customFormat="1" x14ac:dyDescent="0.75"/>
    <row r="59" customFormat="1" x14ac:dyDescent="0.75"/>
    <row r="60" customFormat="1" x14ac:dyDescent="0.75"/>
    <row r="61" customFormat="1" x14ac:dyDescent="0.75"/>
    <row r="62" customFormat="1" x14ac:dyDescent="0.75"/>
    <row r="63" customFormat="1" x14ac:dyDescent="0.75"/>
    <row r="64" customFormat="1" x14ac:dyDescent="0.75"/>
    <row r="65" customFormat="1" x14ac:dyDescent="0.75"/>
    <row r="66" customFormat="1" x14ac:dyDescent="0.75"/>
    <row r="67" customFormat="1" x14ac:dyDescent="0.75"/>
    <row r="68" customFormat="1" x14ac:dyDescent="0.75"/>
    <row r="69" customFormat="1" x14ac:dyDescent="0.75"/>
    <row r="70" customFormat="1" x14ac:dyDescent="0.75"/>
    <row r="71" customFormat="1" x14ac:dyDescent="0.75"/>
    <row r="72" customFormat="1" x14ac:dyDescent="0.75"/>
    <row r="73" customFormat="1" x14ac:dyDescent="0.75"/>
    <row r="74" customFormat="1" x14ac:dyDescent="0.75"/>
    <row r="75" customFormat="1" x14ac:dyDescent="0.75"/>
    <row r="76" customFormat="1" x14ac:dyDescent="0.75"/>
    <row r="77" customFormat="1" x14ac:dyDescent="0.75"/>
    <row r="78" customFormat="1" x14ac:dyDescent="0.75"/>
    <row r="79" customFormat="1" x14ac:dyDescent="0.75"/>
    <row r="80" customFormat="1" x14ac:dyDescent="0.75"/>
    <row r="81" customFormat="1" x14ac:dyDescent="0.75"/>
    <row r="82" customFormat="1" x14ac:dyDescent="0.75"/>
    <row r="83" customFormat="1" x14ac:dyDescent="0.75"/>
    <row r="84" customFormat="1" x14ac:dyDescent="0.75"/>
    <row r="85" customFormat="1" x14ac:dyDescent="0.75"/>
    <row r="86" customFormat="1" x14ac:dyDescent="0.75"/>
    <row r="87" customFormat="1" x14ac:dyDescent="0.75"/>
    <row r="88" customFormat="1" x14ac:dyDescent="0.75"/>
    <row r="89" customFormat="1" x14ac:dyDescent="0.75"/>
    <row r="90" customFormat="1" x14ac:dyDescent="0.75"/>
    <row r="91" customFormat="1" x14ac:dyDescent="0.75"/>
    <row r="92" customFormat="1" x14ac:dyDescent="0.75"/>
    <row r="93" customFormat="1" x14ac:dyDescent="0.75"/>
    <row r="94" customFormat="1" x14ac:dyDescent="0.75"/>
    <row r="95" customFormat="1" x14ac:dyDescent="0.75"/>
    <row r="96" customFormat="1" x14ac:dyDescent="0.75"/>
    <row r="97" customFormat="1" x14ac:dyDescent="0.75"/>
    <row r="98" customFormat="1" x14ac:dyDescent="0.75"/>
    <row r="99" customFormat="1" x14ac:dyDescent="0.75"/>
    <row r="100" customFormat="1" x14ac:dyDescent="0.75"/>
    <row r="101" customFormat="1" x14ac:dyDescent="0.75"/>
    <row r="102" customFormat="1" x14ac:dyDescent="0.75"/>
    <row r="103" customFormat="1" x14ac:dyDescent="0.75"/>
    <row r="104" customFormat="1" x14ac:dyDescent="0.75"/>
    <row r="105" customFormat="1" x14ac:dyDescent="0.75"/>
    <row r="106" customFormat="1" x14ac:dyDescent="0.75"/>
    <row r="107" customFormat="1" x14ac:dyDescent="0.75"/>
    <row r="108" customFormat="1" x14ac:dyDescent="0.75"/>
    <row r="109" customFormat="1" x14ac:dyDescent="0.75"/>
    <row r="110" customFormat="1" x14ac:dyDescent="0.75"/>
    <row r="111" customFormat="1" x14ac:dyDescent="0.75"/>
    <row r="112" customFormat="1" x14ac:dyDescent="0.75"/>
    <row r="113" customFormat="1" x14ac:dyDescent="0.75"/>
    <row r="114" customFormat="1" x14ac:dyDescent="0.75"/>
    <row r="115" customFormat="1" x14ac:dyDescent="0.75"/>
    <row r="116" customFormat="1" x14ac:dyDescent="0.75"/>
    <row r="117" customFormat="1" x14ac:dyDescent="0.75"/>
    <row r="118" customFormat="1" x14ac:dyDescent="0.75"/>
    <row r="119" customFormat="1" x14ac:dyDescent="0.75"/>
    <row r="120" customFormat="1" x14ac:dyDescent="0.75"/>
    <row r="121" customFormat="1" x14ac:dyDescent="0.75"/>
    <row r="122" customFormat="1" x14ac:dyDescent="0.75"/>
    <row r="123" customFormat="1" x14ac:dyDescent="0.75"/>
    <row r="124" customFormat="1" x14ac:dyDescent="0.75"/>
    <row r="125" customFormat="1" x14ac:dyDescent="0.75"/>
    <row r="126" customFormat="1" x14ac:dyDescent="0.75"/>
    <row r="127" customFormat="1" x14ac:dyDescent="0.75"/>
    <row r="128" customFormat="1" x14ac:dyDescent="0.75"/>
    <row r="129" customFormat="1" x14ac:dyDescent="0.75"/>
    <row r="130" customFormat="1" x14ac:dyDescent="0.75"/>
    <row r="131" customFormat="1" x14ac:dyDescent="0.75"/>
    <row r="132" customFormat="1" x14ac:dyDescent="0.75"/>
    <row r="133" customFormat="1" x14ac:dyDescent="0.75"/>
    <row r="134" customFormat="1" x14ac:dyDescent="0.75"/>
    <row r="135" customFormat="1" x14ac:dyDescent="0.75"/>
    <row r="136" customFormat="1" x14ac:dyDescent="0.75"/>
    <row r="137" customFormat="1" x14ac:dyDescent="0.75"/>
    <row r="138" customFormat="1" x14ac:dyDescent="0.75"/>
    <row r="139" customFormat="1" x14ac:dyDescent="0.75"/>
    <row r="140" customFormat="1" x14ac:dyDescent="0.75"/>
    <row r="141" customFormat="1" x14ac:dyDescent="0.75"/>
    <row r="142" customFormat="1" x14ac:dyDescent="0.75"/>
    <row r="143" customFormat="1" x14ac:dyDescent="0.75"/>
    <row r="144" customFormat="1" x14ac:dyDescent="0.75"/>
    <row r="145" customFormat="1" x14ac:dyDescent="0.75"/>
    <row r="146" customFormat="1" x14ac:dyDescent="0.75"/>
    <row r="147" customFormat="1" x14ac:dyDescent="0.75"/>
    <row r="148" customFormat="1" x14ac:dyDescent="0.75"/>
    <row r="149" customFormat="1" x14ac:dyDescent="0.75"/>
    <row r="150" customFormat="1" x14ac:dyDescent="0.75"/>
    <row r="151" customFormat="1" x14ac:dyDescent="0.75"/>
    <row r="152" customFormat="1" x14ac:dyDescent="0.75"/>
    <row r="153" customFormat="1" x14ac:dyDescent="0.75"/>
    <row r="154" customFormat="1" x14ac:dyDescent="0.75"/>
    <row r="155" customFormat="1" x14ac:dyDescent="0.75"/>
    <row r="156" customFormat="1" x14ac:dyDescent="0.75"/>
    <row r="157" customFormat="1" x14ac:dyDescent="0.75"/>
    <row r="158" customFormat="1" x14ac:dyDescent="0.75"/>
    <row r="159" customFormat="1" x14ac:dyDescent="0.75"/>
    <row r="160" customFormat="1" x14ac:dyDescent="0.75"/>
    <row r="161" customFormat="1" x14ac:dyDescent="0.75"/>
    <row r="162" customFormat="1" x14ac:dyDescent="0.75"/>
    <row r="163" customFormat="1" x14ac:dyDescent="0.75"/>
    <row r="164" customFormat="1" x14ac:dyDescent="0.75"/>
    <row r="165" customFormat="1" x14ac:dyDescent="0.75"/>
    <row r="166" customFormat="1" x14ac:dyDescent="0.75"/>
    <row r="167" customFormat="1" x14ac:dyDescent="0.75"/>
    <row r="168" customFormat="1" x14ac:dyDescent="0.75"/>
    <row r="169" customFormat="1" x14ac:dyDescent="0.75"/>
    <row r="170" customFormat="1" x14ac:dyDescent="0.75"/>
    <row r="171" customFormat="1" x14ac:dyDescent="0.75"/>
    <row r="172" customFormat="1" x14ac:dyDescent="0.75"/>
    <row r="173" customFormat="1" x14ac:dyDescent="0.75"/>
    <row r="174" customFormat="1" x14ac:dyDescent="0.75"/>
    <row r="175" customFormat="1" x14ac:dyDescent="0.75"/>
    <row r="176" customFormat="1" x14ac:dyDescent="0.75"/>
    <row r="177" customFormat="1" x14ac:dyDescent="0.75"/>
    <row r="178" customFormat="1" x14ac:dyDescent="0.75"/>
    <row r="179" customFormat="1" x14ac:dyDescent="0.75"/>
    <row r="180" customFormat="1" x14ac:dyDescent="0.75"/>
    <row r="181" customFormat="1" x14ac:dyDescent="0.75"/>
    <row r="182" customFormat="1" x14ac:dyDescent="0.75"/>
    <row r="183" customFormat="1" x14ac:dyDescent="0.75"/>
    <row r="184" customFormat="1" x14ac:dyDescent="0.75"/>
    <row r="185" customFormat="1" x14ac:dyDescent="0.75"/>
    <row r="186" customFormat="1" x14ac:dyDescent="0.75"/>
    <row r="187" customFormat="1" x14ac:dyDescent="0.75"/>
    <row r="188" customFormat="1" x14ac:dyDescent="0.75"/>
    <row r="189" customFormat="1" x14ac:dyDescent="0.75"/>
    <row r="190" customFormat="1" x14ac:dyDescent="0.75"/>
    <row r="191" customFormat="1" x14ac:dyDescent="0.75"/>
    <row r="192" customFormat="1" x14ac:dyDescent="0.75"/>
    <row r="193" customFormat="1" x14ac:dyDescent="0.75"/>
    <row r="194" customFormat="1" x14ac:dyDescent="0.75"/>
    <row r="195" customFormat="1" x14ac:dyDescent="0.75"/>
    <row r="196" customFormat="1" x14ac:dyDescent="0.75"/>
    <row r="197" customFormat="1" x14ac:dyDescent="0.75"/>
    <row r="198" customFormat="1" x14ac:dyDescent="0.75"/>
    <row r="199" customFormat="1" x14ac:dyDescent="0.75"/>
    <row r="200" customFormat="1" x14ac:dyDescent="0.75"/>
    <row r="201" customFormat="1" x14ac:dyDescent="0.75"/>
    <row r="202" customFormat="1" x14ac:dyDescent="0.75"/>
    <row r="203" customFormat="1" x14ac:dyDescent="0.75"/>
    <row r="204" customFormat="1" x14ac:dyDescent="0.75"/>
    <row r="205" customFormat="1" x14ac:dyDescent="0.75"/>
    <row r="206" customFormat="1" x14ac:dyDescent="0.75"/>
    <row r="207" customFormat="1" x14ac:dyDescent="0.75"/>
    <row r="208" customFormat="1" x14ac:dyDescent="0.75"/>
    <row r="209" customFormat="1" x14ac:dyDescent="0.75"/>
    <row r="210" customFormat="1" x14ac:dyDescent="0.75"/>
    <row r="211" customFormat="1" x14ac:dyDescent="0.75"/>
    <row r="212" customFormat="1" x14ac:dyDescent="0.75"/>
    <row r="213" customFormat="1" x14ac:dyDescent="0.75"/>
    <row r="214" customFormat="1" x14ac:dyDescent="0.75"/>
    <row r="215" customFormat="1" x14ac:dyDescent="0.75"/>
    <row r="216" customFormat="1" x14ac:dyDescent="0.75"/>
    <row r="217" customFormat="1" x14ac:dyDescent="0.75"/>
    <row r="218" customFormat="1" x14ac:dyDescent="0.75"/>
    <row r="219" customFormat="1" x14ac:dyDescent="0.75"/>
    <row r="220" customFormat="1" x14ac:dyDescent="0.75"/>
    <row r="221" customFormat="1" x14ac:dyDescent="0.75"/>
    <row r="222" customFormat="1" x14ac:dyDescent="0.75"/>
    <row r="223" customFormat="1" x14ac:dyDescent="0.75"/>
    <row r="224" customFormat="1" x14ac:dyDescent="0.75"/>
    <row r="225" customFormat="1" x14ac:dyDescent="0.75"/>
    <row r="226" customFormat="1" x14ac:dyDescent="0.75"/>
    <row r="227" customFormat="1" x14ac:dyDescent="0.75"/>
    <row r="228" customFormat="1" x14ac:dyDescent="0.75"/>
    <row r="229" customFormat="1" x14ac:dyDescent="0.75"/>
    <row r="230" customFormat="1" x14ac:dyDescent="0.75"/>
    <row r="231" customFormat="1" x14ac:dyDescent="0.75"/>
    <row r="232" customFormat="1" x14ac:dyDescent="0.75"/>
    <row r="233" customFormat="1" x14ac:dyDescent="0.75"/>
    <row r="234" customFormat="1" x14ac:dyDescent="0.75"/>
    <row r="235" customFormat="1" x14ac:dyDescent="0.75"/>
    <row r="236" customFormat="1" x14ac:dyDescent="0.75"/>
    <row r="237" customFormat="1" x14ac:dyDescent="0.75"/>
    <row r="238" customFormat="1" x14ac:dyDescent="0.75"/>
    <row r="239" customFormat="1" x14ac:dyDescent="0.75"/>
    <row r="240" customFormat="1" x14ac:dyDescent="0.75"/>
    <row r="241" customFormat="1" x14ac:dyDescent="0.75"/>
    <row r="242" customFormat="1" x14ac:dyDescent="0.75"/>
    <row r="243" customFormat="1" x14ac:dyDescent="0.75"/>
    <row r="244" customFormat="1" x14ac:dyDescent="0.75"/>
    <row r="245" customFormat="1" x14ac:dyDescent="0.75"/>
    <row r="246" customFormat="1" x14ac:dyDescent="0.75"/>
    <row r="247" customFormat="1" x14ac:dyDescent="0.75"/>
    <row r="248" customFormat="1" x14ac:dyDescent="0.75"/>
    <row r="249" customFormat="1" x14ac:dyDescent="0.75"/>
    <row r="250" customFormat="1" x14ac:dyDescent="0.75"/>
    <row r="251" customFormat="1" x14ac:dyDescent="0.75"/>
    <row r="252" customFormat="1" x14ac:dyDescent="0.75"/>
    <row r="253" customFormat="1" x14ac:dyDescent="0.75"/>
    <row r="254" customFormat="1" x14ac:dyDescent="0.75"/>
    <row r="255" customFormat="1" x14ac:dyDescent="0.75"/>
    <row r="256" customFormat="1" x14ac:dyDescent="0.75"/>
    <row r="257" customFormat="1" x14ac:dyDescent="0.75"/>
    <row r="258" customFormat="1" x14ac:dyDescent="0.75"/>
    <row r="259" customFormat="1" x14ac:dyDescent="0.75"/>
    <row r="260" customFormat="1" x14ac:dyDescent="0.75"/>
    <row r="261" customFormat="1" x14ac:dyDescent="0.75"/>
    <row r="262" customFormat="1" x14ac:dyDescent="0.75"/>
    <row r="263" customFormat="1" x14ac:dyDescent="0.75"/>
    <row r="264" customFormat="1" x14ac:dyDescent="0.75"/>
    <row r="265" customFormat="1" x14ac:dyDescent="0.75"/>
    <row r="266" customFormat="1" x14ac:dyDescent="0.75"/>
    <row r="267" customFormat="1" x14ac:dyDescent="0.75"/>
    <row r="268" customFormat="1" x14ac:dyDescent="0.75"/>
    <row r="269" customFormat="1" x14ac:dyDescent="0.75"/>
    <row r="270" customFormat="1" x14ac:dyDescent="0.75"/>
    <row r="271" customFormat="1" x14ac:dyDescent="0.75"/>
    <row r="272" customFormat="1" x14ac:dyDescent="0.75"/>
    <row r="273" customFormat="1" x14ac:dyDescent="0.75"/>
    <row r="274" customFormat="1" x14ac:dyDescent="0.75"/>
    <row r="275" customFormat="1" x14ac:dyDescent="0.75"/>
    <row r="276" customFormat="1" x14ac:dyDescent="0.75"/>
    <row r="277" customFormat="1" x14ac:dyDescent="0.75"/>
    <row r="278" customFormat="1" x14ac:dyDescent="0.75"/>
    <row r="279" customFormat="1" x14ac:dyDescent="0.75"/>
    <row r="280" customFormat="1" x14ac:dyDescent="0.75"/>
    <row r="281" customFormat="1" x14ac:dyDescent="0.75"/>
    <row r="282" customFormat="1" x14ac:dyDescent="0.75"/>
    <row r="283" customFormat="1" x14ac:dyDescent="0.75"/>
    <row r="284" customFormat="1" x14ac:dyDescent="0.75"/>
    <row r="285" customFormat="1" x14ac:dyDescent="0.75"/>
    <row r="286" customFormat="1" x14ac:dyDescent="0.75"/>
    <row r="287" customFormat="1" x14ac:dyDescent="0.75"/>
    <row r="288" customFormat="1" x14ac:dyDescent="0.75"/>
    <row r="289" customFormat="1" x14ac:dyDescent="0.75"/>
    <row r="290" customFormat="1" x14ac:dyDescent="0.75"/>
    <row r="291" customFormat="1" x14ac:dyDescent="0.75"/>
    <row r="292" customFormat="1" x14ac:dyDescent="0.75"/>
    <row r="293" customFormat="1" x14ac:dyDescent="0.75"/>
    <row r="294" customFormat="1" x14ac:dyDescent="0.75"/>
    <row r="295" customFormat="1" x14ac:dyDescent="0.75"/>
    <row r="296" customFormat="1" x14ac:dyDescent="0.75"/>
    <row r="297" customFormat="1" x14ac:dyDescent="0.75"/>
    <row r="298" customFormat="1" x14ac:dyDescent="0.75"/>
    <row r="299" customFormat="1" x14ac:dyDescent="0.75"/>
    <row r="300" customFormat="1" x14ac:dyDescent="0.75"/>
    <row r="301" customFormat="1" x14ac:dyDescent="0.75"/>
    <row r="302" customFormat="1" x14ac:dyDescent="0.75"/>
    <row r="303" customFormat="1" x14ac:dyDescent="0.75"/>
    <row r="304" customFormat="1" x14ac:dyDescent="0.75"/>
    <row r="305" customFormat="1" x14ac:dyDescent="0.75"/>
    <row r="306" customFormat="1" x14ac:dyDescent="0.75"/>
    <row r="307" customFormat="1" x14ac:dyDescent="0.75"/>
    <row r="308" customFormat="1" x14ac:dyDescent="0.75"/>
    <row r="309" customFormat="1" x14ac:dyDescent="0.75"/>
    <row r="310" customFormat="1" x14ac:dyDescent="0.75"/>
    <row r="311" customFormat="1" x14ac:dyDescent="0.75"/>
    <row r="312" customFormat="1" x14ac:dyDescent="0.75"/>
    <row r="313" customFormat="1" x14ac:dyDescent="0.75"/>
    <row r="314" customFormat="1" x14ac:dyDescent="0.75"/>
    <row r="315" customFormat="1" x14ac:dyDescent="0.75"/>
    <row r="316" customFormat="1" x14ac:dyDescent="0.75"/>
    <row r="317" customFormat="1" x14ac:dyDescent="0.75"/>
    <row r="318" customFormat="1" x14ac:dyDescent="0.75"/>
    <row r="319" customFormat="1" x14ac:dyDescent="0.75"/>
    <row r="320" customFormat="1" x14ac:dyDescent="0.75"/>
    <row r="321" customFormat="1" x14ac:dyDescent="0.75"/>
    <row r="322" customFormat="1" x14ac:dyDescent="0.75"/>
    <row r="323" customFormat="1" x14ac:dyDescent="0.75"/>
    <row r="324" customFormat="1" x14ac:dyDescent="0.75"/>
    <row r="325" customFormat="1" x14ac:dyDescent="0.75"/>
    <row r="326" customFormat="1" x14ac:dyDescent="0.75"/>
    <row r="327" customFormat="1" x14ac:dyDescent="0.75"/>
    <row r="328" customFormat="1" x14ac:dyDescent="0.75"/>
    <row r="329" customFormat="1" x14ac:dyDescent="0.75"/>
    <row r="330" customFormat="1" x14ac:dyDescent="0.75"/>
    <row r="331" customFormat="1" x14ac:dyDescent="0.75"/>
    <row r="332" customFormat="1" x14ac:dyDescent="0.75"/>
    <row r="333" customFormat="1" x14ac:dyDescent="0.75"/>
    <row r="334" customFormat="1" x14ac:dyDescent="0.75"/>
    <row r="335" customFormat="1" x14ac:dyDescent="0.75"/>
    <row r="336" customFormat="1" x14ac:dyDescent="0.75"/>
    <row r="337" customFormat="1" x14ac:dyDescent="0.75"/>
    <row r="338" customFormat="1" x14ac:dyDescent="0.75"/>
    <row r="339" customFormat="1" x14ac:dyDescent="0.75"/>
    <row r="340" customFormat="1" x14ac:dyDescent="0.75"/>
    <row r="341" customFormat="1" x14ac:dyDescent="0.75"/>
    <row r="342" customFormat="1" x14ac:dyDescent="0.75"/>
    <row r="343" customFormat="1" x14ac:dyDescent="0.75"/>
    <row r="344" customFormat="1" x14ac:dyDescent="0.75"/>
    <row r="345" customFormat="1" x14ac:dyDescent="0.75"/>
    <row r="346" customFormat="1" x14ac:dyDescent="0.75"/>
    <row r="347" customFormat="1" x14ac:dyDescent="0.75"/>
    <row r="348" customFormat="1" x14ac:dyDescent="0.75"/>
    <row r="349" customFormat="1" x14ac:dyDescent="0.75"/>
    <row r="350" customFormat="1" x14ac:dyDescent="0.75"/>
    <row r="351" customFormat="1" x14ac:dyDescent="0.75"/>
    <row r="352" customFormat="1" x14ac:dyDescent="0.75"/>
    <row r="353" customFormat="1" x14ac:dyDescent="0.75"/>
    <row r="354" customFormat="1" x14ac:dyDescent="0.75"/>
    <row r="355" customFormat="1" x14ac:dyDescent="0.75"/>
    <row r="356" customFormat="1" x14ac:dyDescent="0.75"/>
    <row r="357" customFormat="1" x14ac:dyDescent="0.75"/>
    <row r="358" customFormat="1" x14ac:dyDescent="0.75"/>
    <row r="359" customFormat="1" x14ac:dyDescent="0.75"/>
    <row r="360" customFormat="1" x14ac:dyDescent="0.75"/>
    <row r="361" customFormat="1" x14ac:dyDescent="0.75"/>
    <row r="362" customFormat="1" x14ac:dyDescent="0.75"/>
    <row r="363" customFormat="1" x14ac:dyDescent="0.75"/>
    <row r="364" customFormat="1" x14ac:dyDescent="0.75"/>
    <row r="365" customFormat="1" x14ac:dyDescent="0.75"/>
    <row r="366" customFormat="1" x14ac:dyDescent="0.75"/>
    <row r="367" customFormat="1" x14ac:dyDescent="0.75"/>
    <row r="368" customFormat="1" x14ac:dyDescent="0.75"/>
    <row r="369" customFormat="1" x14ac:dyDescent="0.75"/>
    <row r="370" customFormat="1" x14ac:dyDescent="0.75"/>
    <row r="371" customFormat="1" x14ac:dyDescent="0.75"/>
    <row r="372" customFormat="1" x14ac:dyDescent="0.75"/>
    <row r="373" customFormat="1" x14ac:dyDescent="0.75"/>
    <row r="374" customFormat="1" x14ac:dyDescent="0.75"/>
    <row r="375" customFormat="1" x14ac:dyDescent="0.75"/>
    <row r="376" customFormat="1" x14ac:dyDescent="0.75"/>
    <row r="377" customFormat="1" x14ac:dyDescent="0.75"/>
    <row r="378" customFormat="1" x14ac:dyDescent="0.75"/>
    <row r="379" customFormat="1" x14ac:dyDescent="0.75"/>
    <row r="380" customFormat="1" x14ac:dyDescent="0.75"/>
    <row r="381" customFormat="1" x14ac:dyDescent="0.75"/>
    <row r="382" customFormat="1" x14ac:dyDescent="0.75"/>
    <row r="383" customFormat="1" x14ac:dyDescent="0.75"/>
    <row r="384" customFormat="1" x14ac:dyDescent="0.75"/>
    <row r="385" customFormat="1" x14ac:dyDescent="0.75"/>
    <row r="386" customFormat="1" x14ac:dyDescent="0.75"/>
    <row r="387" customFormat="1" x14ac:dyDescent="0.75"/>
    <row r="388" customFormat="1" x14ac:dyDescent="0.75"/>
    <row r="389" customFormat="1" x14ac:dyDescent="0.75"/>
    <row r="390" customFormat="1" x14ac:dyDescent="0.75"/>
    <row r="391" customFormat="1" x14ac:dyDescent="0.75"/>
    <row r="392" customFormat="1" x14ac:dyDescent="0.75"/>
    <row r="393" customFormat="1" x14ac:dyDescent="0.75"/>
    <row r="394" customFormat="1" x14ac:dyDescent="0.75"/>
    <row r="395" customFormat="1" x14ac:dyDescent="0.75"/>
    <row r="396" customFormat="1" x14ac:dyDescent="0.75"/>
    <row r="397" customFormat="1" x14ac:dyDescent="0.75"/>
    <row r="398" customFormat="1" x14ac:dyDescent="0.75"/>
    <row r="399" customFormat="1" x14ac:dyDescent="0.75"/>
    <row r="400" customFormat="1" x14ac:dyDescent="0.75"/>
    <row r="401" customFormat="1" x14ac:dyDescent="0.75"/>
    <row r="402" customFormat="1" x14ac:dyDescent="0.75"/>
    <row r="403" customFormat="1" x14ac:dyDescent="0.75"/>
    <row r="404" customFormat="1" x14ac:dyDescent="0.75"/>
    <row r="405" customFormat="1" x14ac:dyDescent="0.75"/>
    <row r="406" customFormat="1" x14ac:dyDescent="0.75"/>
    <row r="407" customFormat="1" x14ac:dyDescent="0.75"/>
    <row r="408" customFormat="1" x14ac:dyDescent="0.75"/>
    <row r="409" customFormat="1" x14ac:dyDescent="0.75"/>
    <row r="410" customFormat="1" x14ac:dyDescent="0.75"/>
    <row r="411" customFormat="1" x14ac:dyDescent="0.75"/>
    <row r="412" customFormat="1" x14ac:dyDescent="0.75"/>
    <row r="413" customFormat="1" x14ac:dyDescent="0.75"/>
    <row r="414" customFormat="1" x14ac:dyDescent="0.75"/>
    <row r="415" customFormat="1" x14ac:dyDescent="0.75"/>
    <row r="416" customFormat="1" x14ac:dyDescent="0.75"/>
    <row r="417" customFormat="1" x14ac:dyDescent="0.75"/>
    <row r="418" customFormat="1" x14ac:dyDescent="0.75"/>
    <row r="419" customFormat="1" x14ac:dyDescent="0.75"/>
    <row r="420" customFormat="1" x14ac:dyDescent="0.75"/>
    <row r="421" customFormat="1" x14ac:dyDescent="0.75"/>
    <row r="422" customFormat="1" x14ac:dyDescent="0.75"/>
    <row r="423" customFormat="1" x14ac:dyDescent="0.75"/>
    <row r="424" customFormat="1" x14ac:dyDescent="0.75"/>
    <row r="425" customFormat="1" x14ac:dyDescent="0.75"/>
    <row r="426" customFormat="1" x14ac:dyDescent="0.75"/>
    <row r="427" customFormat="1" x14ac:dyDescent="0.75"/>
    <row r="428" customFormat="1" x14ac:dyDescent="0.75"/>
    <row r="429" customFormat="1" x14ac:dyDescent="0.75"/>
    <row r="430" customFormat="1" x14ac:dyDescent="0.75"/>
    <row r="431" customFormat="1" x14ac:dyDescent="0.75"/>
    <row r="432" customFormat="1" x14ac:dyDescent="0.75"/>
    <row r="433" customFormat="1" x14ac:dyDescent="0.75"/>
    <row r="434" customFormat="1" x14ac:dyDescent="0.75"/>
    <row r="435" customFormat="1" x14ac:dyDescent="0.75"/>
    <row r="436" customFormat="1" x14ac:dyDescent="0.75"/>
    <row r="437" customFormat="1" x14ac:dyDescent="0.75"/>
    <row r="438" customFormat="1" x14ac:dyDescent="0.75"/>
    <row r="439" customFormat="1" x14ac:dyDescent="0.75"/>
    <row r="440" customFormat="1" x14ac:dyDescent="0.75"/>
    <row r="441" customFormat="1" x14ac:dyDescent="0.75"/>
    <row r="442" customFormat="1" x14ac:dyDescent="0.75"/>
    <row r="443" customFormat="1" x14ac:dyDescent="0.75"/>
    <row r="444" customFormat="1" x14ac:dyDescent="0.75"/>
    <row r="445" customFormat="1" x14ac:dyDescent="0.75"/>
    <row r="446" customFormat="1" x14ac:dyDescent="0.75"/>
    <row r="447" customFormat="1" x14ac:dyDescent="0.75"/>
    <row r="448" customFormat="1" x14ac:dyDescent="0.75"/>
    <row r="449" customFormat="1" x14ac:dyDescent="0.75"/>
    <row r="450" customFormat="1" x14ac:dyDescent="0.75"/>
    <row r="451" customFormat="1" x14ac:dyDescent="0.75"/>
    <row r="452" customFormat="1" x14ac:dyDescent="0.75"/>
    <row r="453" customFormat="1" x14ac:dyDescent="0.75"/>
    <row r="454" customFormat="1" x14ac:dyDescent="0.75"/>
    <row r="455" customFormat="1" x14ac:dyDescent="0.75"/>
    <row r="456" customFormat="1" x14ac:dyDescent="0.75"/>
    <row r="457" customFormat="1" x14ac:dyDescent="0.75"/>
    <row r="458" customFormat="1" x14ac:dyDescent="0.75"/>
    <row r="459" customFormat="1" x14ac:dyDescent="0.75"/>
    <row r="460" customFormat="1" x14ac:dyDescent="0.75"/>
    <row r="461" customFormat="1" x14ac:dyDescent="0.75"/>
    <row r="462" customFormat="1" x14ac:dyDescent="0.75"/>
    <row r="463" customFormat="1" x14ac:dyDescent="0.75"/>
    <row r="464" customFormat="1" x14ac:dyDescent="0.75"/>
    <row r="465" customFormat="1" x14ac:dyDescent="0.75"/>
    <row r="466" customFormat="1" x14ac:dyDescent="0.75"/>
    <row r="467" customFormat="1" x14ac:dyDescent="0.75"/>
    <row r="468" customFormat="1" x14ac:dyDescent="0.75"/>
    <row r="469" customFormat="1" x14ac:dyDescent="0.75"/>
    <row r="470" customFormat="1" x14ac:dyDescent="0.75"/>
    <row r="471" customFormat="1" x14ac:dyDescent="0.75"/>
    <row r="472" customFormat="1" x14ac:dyDescent="0.75"/>
    <row r="473" customFormat="1" x14ac:dyDescent="0.75"/>
    <row r="474" customFormat="1" x14ac:dyDescent="0.75"/>
    <row r="475" customFormat="1" x14ac:dyDescent="0.75"/>
    <row r="476" customFormat="1" x14ac:dyDescent="0.75"/>
    <row r="477" customFormat="1" x14ac:dyDescent="0.75"/>
    <row r="478" customFormat="1" x14ac:dyDescent="0.75"/>
    <row r="479" customFormat="1" x14ac:dyDescent="0.75"/>
    <row r="480" customFormat="1" x14ac:dyDescent="0.75"/>
    <row r="481" customFormat="1" x14ac:dyDescent="0.75"/>
    <row r="482" customFormat="1" x14ac:dyDescent="0.75"/>
    <row r="483" customFormat="1" x14ac:dyDescent="0.75"/>
    <row r="484" customFormat="1" x14ac:dyDescent="0.75"/>
    <row r="485" customFormat="1" x14ac:dyDescent="0.75"/>
    <row r="486" customFormat="1" x14ac:dyDescent="0.75"/>
    <row r="487" customFormat="1" x14ac:dyDescent="0.75"/>
    <row r="488" customFormat="1" x14ac:dyDescent="0.75"/>
    <row r="489" customFormat="1" x14ac:dyDescent="0.75"/>
    <row r="490" customFormat="1" x14ac:dyDescent="0.75"/>
    <row r="491" customFormat="1" x14ac:dyDescent="0.75"/>
    <row r="492" customFormat="1" x14ac:dyDescent="0.75"/>
    <row r="493" customFormat="1" x14ac:dyDescent="0.75"/>
    <row r="494" customFormat="1" x14ac:dyDescent="0.75"/>
    <row r="495" customFormat="1" x14ac:dyDescent="0.75"/>
    <row r="496" customFormat="1" x14ac:dyDescent="0.75"/>
    <row r="497" customFormat="1" x14ac:dyDescent="0.75"/>
    <row r="498" customFormat="1" x14ac:dyDescent="0.75"/>
    <row r="499" customFormat="1" x14ac:dyDescent="0.75"/>
    <row r="500" customFormat="1" x14ac:dyDescent="0.75"/>
    <row r="501" customFormat="1" x14ac:dyDescent="0.75"/>
    <row r="502" customFormat="1" x14ac:dyDescent="0.75"/>
    <row r="503" customFormat="1" x14ac:dyDescent="0.75"/>
    <row r="504" customFormat="1" x14ac:dyDescent="0.75"/>
    <row r="505" customFormat="1" x14ac:dyDescent="0.75"/>
    <row r="506" customFormat="1" x14ac:dyDescent="0.75"/>
    <row r="507" customFormat="1" x14ac:dyDescent="0.75"/>
    <row r="508" customFormat="1" x14ac:dyDescent="0.75"/>
    <row r="509" customFormat="1" x14ac:dyDescent="0.75"/>
    <row r="510" customFormat="1" x14ac:dyDescent="0.75"/>
    <row r="511" customFormat="1" x14ac:dyDescent="0.75"/>
    <row r="512" customFormat="1" x14ac:dyDescent="0.75"/>
    <row r="513" customFormat="1" x14ac:dyDescent="0.75"/>
    <row r="514" customFormat="1" x14ac:dyDescent="0.75"/>
    <row r="515" customFormat="1" x14ac:dyDescent="0.75"/>
    <row r="516" customFormat="1" x14ac:dyDescent="0.75"/>
    <row r="517" customFormat="1" x14ac:dyDescent="0.75"/>
    <row r="518" customFormat="1" x14ac:dyDescent="0.75"/>
    <row r="519" customFormat="1" x14ac:dyDescent="0.75"/>
    <row r="520" customFormat="1" x14ac:dyDescent="0.75"/>
    <row r="521" customFormat="1" x14ac:dyDescent="0.75"/>
    <row r="522" customFormat="1" x14ac:dyDescent="0.75"/>
    <row r="523" customFormat="1" x14ac:dyDescent="0.75"/>
    <row r="524" customFormat="1" x14ac:dyDescent="0.75"/>
    <row r="525" customFormat="1" x14ac:dyDescent="0.75"/>
    <row r="526" customFormat="1" x14ac:dyDescent="0.75"/>
    <row r="527" customFormat="1" x14ac:dyDescent="0.75"/>
    <row r="528" customFormat="1" x14ac:dyDescent="0.75"/>
    <row r="529" customFormat="1" x14ac:dyDescent="0.75"/>
    <row r="530" customFormat="1" x14ac:dyDescent="0.75"/>
    <row r="531" customFormat="1" x14ac:dyDescent="0.75"/>
    <row r="532" customFormat="1" x14ac:dyDescent="0.75"/>
    <row r="533" customFormat="1" x14ac:dyDescent="0.75"/>
    <row r="534" customFormat="1" x14ac:dyDescent="0.75"/>
    <row r="535" customFormat="1" x14ac:dyDescent="0.75"/>
    <row r="536" customFormat="1" x14ac:dyDescent="0.75"/>
    <row r="537" customFormat="1" x14ac:dyDescent="0.75"/>
    <row r="538" customFormat="1" x14ac:dyDescent="0.75"/>
    <row r="539" customFormat="1" x14ac:dyDescent="0.75"/>
    <row r="540" customFormat="1" x14ac:dyDescent="0.75"/>
    <row r="541" customFormat="1" x14ac:dyDescent="0.75"/>
    <row r="542" customFormat="1" x14ac:dyDescent="0.75"/>
    <row r="543" customFormat="1" x14ac:dyDescent="0.75"/>
    <row r="544" customFormat="1" x14ac:dyDescent="0.75"/>
    <row r="545" customFormat="1" x14ac:dyDescent="0.75"/>
    <row r="546" customFormat="1" x14ac:dyDescent="0.75"/>
    <row r="547" customFormat="1" x14ac:dyDescent="0.75"/>
    <row r="548" customFormat="1" x14ac:dyDescent="0.75"/>
    <row r="549" customFormat="1" x14ac:dyDescent="0.75"/>
    <row r="550" customFormat="1" x14ac:dyDescent="0.75"/>
    <row r="551" customFormat="1" x14ac:dyDescent="0.75"/>
    <row r="552" customFormat="1" x14ac:dyDescent="0.75"/>
    <row r="553" customFormat="1" x14ac:dyDescent="0.75"/>
    <row r="554" customFormat="1" x14ac:dyDescent="0.75"/>
    <row r="555" customFormat="1" x14ac:dyDescent="0.75"/>
    <row r="556" customFormat="1" x14ac:dyDescent="0.75"/>
    <row r="557" customFormat="1" x14ac:dyDescent="0.75"/>
    <row r="558" customFormat="1" x14ac:dyDescent="0.75"/>
    <row r="559" customFormat="1" x14ac:dyDescent="0.75"/>
    <row r="560" customFormat="1" x14ac:dyDescent="0.75"/>
    <row r="561" customFormat="1" x14ac:dyDescent="0.75"/>
    <row r="562" customFormat="1" x14ac:dyDescent="0.75"/>
    <row r="563" customFormat="1" x14ac:dyDescent="0.75"/>
    <row r="564" customFormat="1" x14ac:dyDescent="0.75"/>
    <row r="565" customFormat="1" x14ac:dyDescent="0.75"/>
    <row r="566" customFormat="1" x14ac:dyDescent="0.75"/>
    <row r="567" customFormat="1" x14ac:dyDescent="0.75"/>
    <row r="568" customFormat="1" x14ac:dyDescent="0.75"/>
    <row r="569" customFormat="1" x14ac:dyDescent="0.75"/>
    <row r="570" customFormat="1" x14ac:dyDescent="0.75"/>
    <row r="571" customFormat="1" x14ac:dyDescent="0.75"/>
    <row r="572" customFormat="1" x14ac:dyDescent="0.75"/>
    <row r="573" customFormat="1" x14ac:dyDescent="0.75"/>
    <row r="574" customFormat="1" x14ac:dyDescent="0.75"/>
    <row r="575" customFormat="1" x14ac:dyDescent="0.75"/>
    <row r="576" customFormat="1" x14ac:dyDescent="0.75"/>
    <row r="577" customFormat="1" x14ac:dyDescent="0.75"/>
    <row r="578" customFormat="1" x14ac:dyDescent="0.75"/>
    <row r="579" customFormat="1" x14ac:dyDescent="0.75"/>
    <row r="580" customFormat="1" x14ac:dyDescent="0.75"/>
    <row r="581" customFormat="1" x14ac:dyDescent="0.75"/>
    <row r="582" customFormat="1" x14ac:dyDescent="0.75"/>
    <row r="583" customFormat="1" x14ac:dyDescent="0.75"/>
    <row r="584" customFormat="1" x14ac:dyDescent="0.75"/>
    <row r="585" customFormat="1" x14ac:dyDescent="0.75"/>
    <row r="586" customFormat="1" x14ac:dyDescent="0.75"/>
    <row r="587" customFormat="1" x14ac:dyDescent="0.75"/>
    <row r="588" customFormat="1" x14ac:dyDescent="0.75"/>
    <row r="589" customFormat="1" x14ac:dyDescent="0.75"/>
    <row r="590" customFormat="1" x14ac:dyDescent="0.75"/>
    <row r="591" customFormat="1" x14ac:dyDescent="0.75"/>
    <row r="592" customFormat="1" x14ac:dyDescent="0.75"/>
    <row r="593" customFormat="1" x14ac:dyDescent="0.75"/>
    <row r="594" customFormat="1" x14ac:dyDescent="0.75"/>
    <row r="595" customFormat="1" x14ac:dyDescent="0.75"/>
    <row r="596" customFormat="1" x14ac:dyDescent="0.75"/>
    <row r="597" customFormat="1" x14ac:dyDescent="0.75"/>
    <row r="598" customFormat="1" x14ac:dyDescent="0.75"/>
    <row r="599" customFormat="1" x14ac:dyDescent="0.75"/>
    <row r="600" customFormat="1" x14ac:dyDescent="0.75"/>
    <row r="601" customFormat="1" x14ac:dyDescent="0.75"/>
    <row r="602" customFormat="1" x14ac:dyDescent="0.75"/>
    <row r="603" customFormat="1" x14ac:dyDescent="0.75"/>
    <row r="604" customFormat="1" x14ac:dyDescent="0.75"/>
    <row r="605" customFormat="1" x14ac:dyDescent="0.75"/>
    <row r="606" customFormat="1" x14ac:dyDescent="0.75"/>
    <row r="607" customFormat="1" x14ac:dyDescent="0.75"/>
    <row r="608" customFormat="1" x14ac:dyDescent="0.75"/>
    <row r="609" customFormat="1" x14ac:dyDescent="0.75"/>
    <row r="610" customFormat="1" x14ac:dyDescent="0.75"/>
    <row r="611" customFormat="1" x14ac:dyDescent="0.75"/>
    <row r="612" customFormat="1" x14ac:dyDescent="0.75"/>
    <row r="613" customFormat="1" x14ac:dyDescent="0.75"/>
    <row r="614" customFormat="1" x14ac:dyDescent="0.75"/>
    <row r="615" customFormat="1" x14ac:dyDescent="0.75"/>
    <row r="616" customFormat="1" x14ac:dyDescent="0.75"/>
    <row r="617" customFormat="1" x14ac:dyDescent="0.75"/>
    <row r="618" customFormat="1" x14ac:dyDescent="0.75"/>
    <row r="619" customFormat="1" x14ac:dyDescent="0.75"/>
    <row r="620" customFormat="1" x14ac:dyDescent="0.75"/>
    <row r="621" customFormat="1" x14ac:dyDescent="0.75"/>
    <row r="622" customFormat="1" x14ac:dyDescent="0.75"/>
    <row r="623" customFormat="1" x14ac:dyDescent="0.75"/>
    <row r="624" customFormat="1" x14ac:dyDescent="0.75"/>
    <row r="625" customFormat="1" x14ac:dyDescent="0.75"/>
    <row r="626" customFormat="1" x14ac:dyDescent="0.75"/>
    <row r="627" customFormat="1" x14ac:dyDescent="0.75"/>
    <row r="628" customFormat="1" x14ac:dyDescent="0.75"/>
    <row r="629" customFormat="1" x14ac:dyDescent="0.75"/>
    <row r="630" customFormat="1" x14ac:dyDescent="0.75"/>
    <row r="631" customFormat="1" x14ac:dyDescent="0.75"/>
    <row r="632" customFormat="1" x14ac:dyDescent="0.75"/>
    <row r="633" customFormat="1" x14ac:dyDescent="0.75"/>
    <row r="634" customFormat="1" x14ac:dyDescent="0.75"/>
    <row r="635" customFormat="1" x14ac:dyDescent="0.75"/>
    <row r="636" customFormat="1" x14ac:dyDescent="0.75"/>
    <row r="637" customFormat="1" x14ac:dyDescent="0.75"/>
    <row r="638" customFormat="1" x14ac:dyDescent="0.75"/>
    <row r="639" customFormat="1" x14ac:dyDescent="0.75"/>
    <row r="640" customFormat="1" x14ac:dyDescent="0.75"/>
    <row r="641" customFormat="1" x14ac:dyDescent="0.75"/>
    <row r="642" customFormat="1" x14ac:dyDescent="0.75"/>
    <row r="643" customFormat="1" x14ac:dyDescent="0.75"/>
    <row r="644" customFormat="1" x14ac:dyDescent="0.75"/>
    <row r="645" customFormat="1" x14ac:dyDescent="0.75"/>
    <row r="646" customFormat="1" x14ac:dyDescent="0.75"/>
    <row r="647" customFormat="1" x14ac:dyDescent="0.75"/>
    <row r="648" customFormat="1" x14ac:dyDescent="0.75"/>
    <row r="649" customFormat="1" x14ac:dyDescent="0.75"/>
    <row r="650" customFormat="1" x14ac:dyDescent="0.75"/>
    <row r="651" customFormat="1" x14ac:dyDescent="0.75"/>
    <row r="652" customFormat="1" x14ac:dyDescent="0.75"/>
    <row r="653" customFormat="1" x14ac:dyDescent="0.75"/>
    <row r="654" customFormat="1" x14ac:dyDescent="0.75"/>
    <row r="655" customFormat="1" x14ac:dyDescent="0.75"/>
    <row r="656" customFormat="1" x14ac:dyDescent="0.75"/>
    <row r="657" customFormat="1" x14ac:dyDescent="0.75"/>
    <row r="658" customFormat="1" x14ac:dyDescent="0.75"/>
    <row r="659" customFormat="1" x14ac:dyDescent="0.75"/>
    <row r="660" customFormat="1" x14ac:dyDescent="0.75"/>
    <row r="661" customFormat="1" x14ac:dyDescent="0.75"/>
    <row r="662" customFormat="1" x14ac:dyDescent="0.75"/>
    <row r="663" customFormat="1" x14ac:dyDescent="0.75"/>
    <row r="664" customFormat="1" x14ac:dyDescent="0.75"/>
    <row r="665" customFormat="1" x14ac:dyDescent="0.75"/>
    <row r="666" customFormat="1" x14ac:dyDescent="0.75"/>
    <row r="667" customFormat="1" x14ac:dyDescent="0.75"/>
    <row r="668" customFormat="1" x14ac:dyDescent="0.75"/>
    <row r="669" customFormat="1" x14ac:dyDescent="0.75"/>
    <row r="670" customFormat="1" x14ac:dyDescent="0.75"/>
    <row r="671" customFormat="1" x14ac:dyDescent="0.75"/>
    <row r="672" customFormat="1" x14ac:dyDescent="0.75"/>
    <row r="673" customFormat="1" x14ac:dyDescent="0.75"/>
    <row r="674" customFormat="1" x14ac:dyDescent="0.75"/>
    <row r="675" customFormat="1" x14ac:dyDescent="0.75"/>
    <row r="676" customFormat="1" x14ac:dyDescent="0.75"/>
    <row r="677" customFormat="1" x14ac:dyDescent="0.75"/>
    <row r="678" customFormat="1" x14ac:dyDescent="0.75"/>
    <row r="679" customFormat="1" x14ac:dyDescent="0.75"/>
    <row r="680" customFormat="1" x14ac:dyDescent="0.75"/>
    <row r="681" customFormat="1" x14ac:dyDescent="0.75"/>
    <row r="682" customFormat="1" x14ac:dyDescent="0.75"/>
    <row r="683" customFormat="1" x14ac:dyDescent="0.75"/>
    <row r="684" customFormat="1" x14ac:dyDescent="0.75"/>
    <row r="685" customFormat="1" x14ac:dyDescent="0.75"/>
    <row r="686" customFormat="1" x14ac:dyDescent="0.75"/>
    <row r="687" customFormat="1" x14ac:dyDescent="0.75"/>
    <row r="688" customFormat="1" x14ac:dyDescent="0.75"/>
    <row r="689" customFormat="1" x14ac:dyDescent="0.75"/>
    <row r="690" customFormat="1" x14ac:dyDescent="0.75"/>
    <row r="691" customFormat="1" x14ac:dyDescent="0.75"/>
    <row r="692" customFormat="1" x14ac:dyDescent="0.75"/>
    <row r="693" customFormat="1" x14ac:dyDescent="0.75"/>
    <row r="694" customFormat="1" x14ac:dyDescent="0.75"/>
    <row r="695" customFormat="1" x14ac:dyDescent="0.75"/>
    <row r="696" customFormat="1" x14ac:dyDescent="0.75"/>
    <row r="697" customFormat="1" x14ac:dyDescent="0.75"/>
    <row r="698" customFormat="1" x14ac:dyDescent="0.75"/>
    <row r="699" customFormat="1" x14ac:dyDescent="0.75"/>
    <row r="700" customFormat="1" x14ac:dyDescent="0.75"/>
    <row r="701" customFormat="1" x14ac:dyDescent="0.75"/>
    <row r="702" customFormat="1" x14ac:dyDescent="0.75"/>
    <row r="703" customFormat="1" x14ac:dyDescent="0.75"/>
    <row r="704" customFormat="1" x14ac:dyDescent="0.75"/>
    <row r="705" customFormat="1" x14ac:dyDescent="0.75"/>
    <row r="706" customFormat="1" x14ac:dyDescent="0.75"/>
    <row r="707" customFormat="1" x14ac:dyDescent="0.75"/>
    <row r="708" customFormat="1" x14ac:dyDescent="0.75"/>
    <row r="709" customFormat="1" x14ac:dyDescent="0.75"/>
    <row r="710" customFormat="1" x14ac:dyDescent="0.75"/>
    <row r="711" customFormat="1" x14ac:dyDescent="0.75"/>
    <row r="712" customFormat="1" x14ac:dyDescent="0.75"/>
    <row r="713" customFormat="1" x14ac:dyDescent="0.75"/>
    <row r="714" customFormat="1" x14ac:dyDescent="0.75"/>
    <row r="715" customFormat="1" x14ac:dyDescent="0.75"/>
    <row r="716" customFormat="1" x14ac:dyDescent="0.75"/>
    <row r="717" customFormat="1" x14ac:dyDescent="0.75"/>
    <row r="718" customFormat="1" x14ac:dyDescent="0.75"/>
    <row r="719" customFormat="1" x14ac:dyDescent="0.75"/>
    <row r="720" customFormat="1" x14ac:dyDescent="0.75"/>
    <row r="721" customFormat="1" x14ac:dyDescent="0.75"/>
    <row r="722" customFormat="1" x14ac:dyDescent="0.75"/>
    <row r="723" customFormat="1" x14ac:dyDescent="0.75"/>
    <row r="724" customFormat="1" x14ac:dyDescent="0.75"/>
    <row r="725" customFormat="1" x14ac:dyDescent="0.75"/>
    <row r="726" customFormat="1" x14ac:dyDescent="0.75"/>
    <row r="727" customFormat="1" x14ac:dyDescent="0.75"/>
    <row r="728" customFormat="1" x14ac:dyDescent="0.75"/>
    <row r="729" customFormat="1" x14ac:dyDescent="0.75"/>
    <row r="730" customFormat="1" x14ac:dyDescent="0.75"/>
    <row r="731" customFormat="1" x14ac:dyDescent="0.75"/>
    <row r="732" customFormat="1" x14ac:dyDescent="0.75"/>
    <row r="733" customFormat="1" x14ac:dyDescent="0.75"/>
    <row r="734" customFormat="1" x14ac:dyDescent="0.75"/>
    <row r="735" customFormat="1" x14ac:dyDescent="0.75"/>
    <row r="736" customFormat="1" x14ac:dyDescent="0.75"/>
    <row r="737" customFormat="1" x14ac:dyDescent="0.75"/>
    <row r="738" customFormat="1" x14ac:dyDescent="0.75"/>
    <row r="739" customFormat="1" x14ac:dyDescent="0.75"/>
    <row r="740" customFormat="1" x14ac:dyDescent="0.75"/>
    <row r="741" customFormat="1" x14ac:dyDescent="0.75"/>
    <row r="742" customFormat="1" x14ac:dyDescent="0.75"/>
    <row r="743" customFormat="1" x14ac:dyDescent="0.75"/>
    <row r="744" customFormat="1" x14ac:dyDescent="0.75"/>
    <row r="745" customFormat="1" x14ac:dyDescent="0.75"/>
    <row r="746" customFormat="1" x14ac:dyDescent="0.75"/>
    <row r="747" customFormat="1" x14ac:dyDescent="0.75"/>
    <row r="748" customFormat="1" x14ac:dyDescent="0.75"/>
    <row r="749" customFormat="1" x14ac:dyDescent="0.75"/>
    <row r="750" customFormat="1" x14ac:dyDescent="0.75"/>
    <row r="751" customFormat="1" x14ac:dyDescent="0.75"/>
    <row r="752" customFormat="1" x14ac:dyDescent="0.75"/>
    <row r="753" customFormat="1" x14ac:dyDescent="0.75"/>
    <row r="754" customFormat="1" x14ac:dyDescent="0.75"/>
    <row r="755" customFormat="1" x14ac:dyDescent="0.75"/>
    <row r="756" customFormat="1" x14ac:dyDescent="0.75"/>
    <row r="757" customFormat="1" x14ac:dyDescent="0.75"/>
    <row r="758" customFormat="1" x14ac:dyDescent="0.75"/>
    <row r="759" customFormat="1" x14ac:dyDescent="0.75"/>
    <row r="760" customFormat="1" x14ac:dyDescent="0.75"/>
    <row r="761" customFormat="1" x14ac:dyDescent="0.75"/>
    <row r="762" customFormat="1" x14ac:dyDescent="0.75"/>
    <row r="763" customFormat="1" x14ac:dyDescent="0.75"/>
    <row r="764" customFormat="1" x14ac:dyDescent="0.75"/>
    <row r="765" customFormat="1" x14ac:dyDescent="0.75"/>
    <row r="766" customFormat="1" x14ac:dyDescent="0.75"/>
    <row r="767" customFormat="1" x14ac:dyDescent="0.75"/>
    <row r="768" customFormat="1" x14ac:dyDescent="0.75"/>
    <row r="769" customFormat="1" x14ac:dyDescent="0.75"/>
    <row r="770" customFormat="1" x14ac:dyDescent="0.75"/>
    <row r="771" customFormat="1" x14ac:dyDescent="0.75"/>
    <row r="772" customFormat="1" x14ac:dyDescent="0.75"/>
    <row r="773" customFormat="1" x14ac:dyDescent="0.75"/>
    <row r="774" customFormat="1" x14ac:dyDescent="0.75"/>
    <row r="775" customFormat="1" x14ac:dyDescent="0.75"/>
    <row r="776" customFormat="1" x14ac:dyDescent="0.75"/>
    <row r="777" customFormat="1" x14ac:dyDescent="0.75"/>
    <row r="778" customFormat="1" x14ac:dyDescent="0.75"/>
    <row r="779" customFormat="1" x14ac:dyDescent="0.75"/>
    <row r="780" customFormat="1" x14ac:dyDescent="0.75"/>
    <row r="781" customFormat="1" x14ac:dyDescent="0.75"/>
    <row r="782" customFormat="1" x14ac:dyDescent="0.75"/>
    <row r="783" customFormat="1" x14ac:dyDescent="0.75"/>
    <row r="784" customFormat="1" x14ac:dyDescent="0.75"/>
    <row r="785" customFormat="1" x14ac:dyDescent="0.75"/>
    <row r="786" customFormat="1" x14ac:dyDescent="0.75"/>
    <row r="787" customFormat="1" x14ac:dyDescent="0.75"/>
    <row r="788" customFormat="1" x14ac:dyDescent="0.75"/>
    <row r="789" customFormat="1" x14ac:dyDescent="0.75"/>
    <row r="790" customFormat="1" x14ac:dyDescent="0.75"/>
    <row r="791" customFormat="1" x14ac:dyDescent="0.75"/>
    <row r="792" customFormat="1" x14ac:dyDescent="0.75"/>
    <row r="793" customFormat="1" x14ac:dyDescent="0.75"/>
    <row r="794" customFormat="1" x14ac:dyDescent="0.75"/>
    <row r="795" customFormat="1" x14ac:dyDescent="0.75"/>
    <row r="796" customFormat="1" x14ac:dyDescent="0.75"/>
    <row r="797" customFormat="1" x14ac:dyDescent="0.75"/>
    <row r="798" customFormat="1" x14ac:dyDescent="0.75"/>
    <row r="799" customFormat="1" x14ac:dyDescent="0.75"/>
    <row r="800" customFormat="1" x14ac:dyDescent="0.75"/>
    <row r="801" customFormat="1" x14ac:dyDescent="0.75"/>
    <row r="802" customFormat="1" x14ac:dyDescent="0.75"/>
    <row r="803" customFormat="1" x14ac:dyDescent="0.75"/>
    <row r="804" customFormat="1" x14ac:dyDescent="0.75"/>
    <row r="805" customFormat="1" x14ac:dyDescent="0.75"/>
    <row r="806" customFormat="1" x14ac:dyDescent="0.75"/>
    <row r="807" customFormat="1" x14ac:dyDescent="0.75"/>
    <row r="808" customFormat="1" x14ac:dyDescent="0.75"/>
    <row r="809" customFormat="1" x14ac:dyDescent="0.75"/>
    <row r="810" customFormat="1" x14ac:dyDescent="0.75"/>
    <row r="811" customFormat="1" x14ac:dyDescent="0.75"/>
    <row r="812" customFormat="1" x14ac:dyDescent="0.75"/>
    <row r="813" customFormat="1" x14ac:dyDescent="0.75"/>
    <row r="814" customFormat="1" x14ac:dyDescent="0.75"/>
    <row r="815" customFormat="1" x14ac:dyDescent="0.75"/>
    <row r="816" customFormat="1" x14ac:dyDescent="0.75"/>
    <row r="817" customFormat="1" x14ac:dyDescent="0.75"/>
    <row r="818" customFormat="1" x14ac:dyDescent="0.75"/>
    <row r="819" customFormat="1" x14ac:dyDescent="0.75"/>
    <row r="820" customFormat="1" x14ac:dyDescent="0.75"/>
    <row r="821" customFormat="1" x14ac:dyDescent="0.75"/>
    <row r="822" customFormat="1" x14ac:dyDescent="0.75"/>
    <row r="823" customFormat="1" x14ac:dyDescent="0.75"/>
    <row r="824" customFormat="1" x14ac:dyDescent="0.75"/>
    <row r="825" customFormat="1" x14ac:dyDescent="0.75"/>
    <row r="826" customFormat="1" x14ac:dyDescent="0.75"/>
    <row r="827" customFormat="1" x14ac:dyDescent="0.75"/>
    <row r="828" customFormat="1" x14ac:dyDescent="0.75"/>
    <row r="829" customFormat="1" x14ac:dyDescent="0.75"/>
    <row r="830" customFormat="1" x14ac:dyDescent="0.75"/>
    <row r="831" customFormat="1" x14ac:dyDescent="0.75"/>
    <row r="832" customFormat="1" x14ac:dyDescent="0.75"/>
    <row r="833" customFormat="1" x14ac:dyDescent="0.75"/>
    <row r="834" customFormat="1" x14ac:dyDescent="0.75"/>
    <row r="835" customFormat="1" x14ac:dyDescent="0.75"/>
    <row r="836" customFormat="1" x14ac:dyDescent="0.75"/>
    <row r="837" customFormat="1" x14ac:dyDescent="0.75"/>
    <row r="838" customFormat="1" x14ac:dyDescent="0.75"/>
    <row r="839" customFormat="1" x14ac:dyDescent="0.75"/>
    <row r="840" customFormat="1" x14ac:dyDescent="0.75"/>
    <row r="841" customFormat="1" x14ac:dyDescent="0.75"/>
    <row r="842" customFormat="1" x14ac:dyDescent="0.75"/>
    <row r="843" customFormat="1" x14ac:dyDescent="0.75"/>
    <row r="844" customFormat="1" x14ac:dyDescent="0.75"/>
    <row r="845" customFormat="1" x14ac:dyDescent="0.75"/>
    <row r="846" customFormat="1" x14ac:dyDescent="0.75"/>
    <row r="847" customFormat="1" x14ac:dyDescent="0.75"/>
    <row r="848" customFormat="1" x14ac:dyDescent="0.75"/>
    <row r="849" customFormat="1" x14ac:dyDescent="0.75"/>
    <row r="850" customFormat="1" x14ac:dyDescent="0.75"/>
    <row r="851" customFormat="1" x14ac:dyDescent="0.75"/>
    <row r="852" customFormat="1" x14ac:dyDescent="0.75"/>
    <row r="853" customFormat="1" x14ac:dyDescent="0.75"/>
    <row r="854" customFormat="1" x14ac:dyDescent="0.75"/>
    <row r="855" customFormat="1" x14ac:dyDescent="0.75"/>
    <row r="856" customFormat="1" x14ac:dyDescent="0.75"/>
    <row r="857" customFormat="1" x14ac:dyDescent="0.75"/>
    <row r="858" customFormat="1" x14ac:dyDescent="0.75"/>
    <row r="859" customFormat="1" x14ac:dyDescent="0.75"/>
    <row r="860" customFormat="1" x14ac:dyDescent="0.75"/>
    <row r="861" customFormat="1" x14ac:dyDescent="0.75"/>
    <row r="862" customFormat="1" x14ac:dyDescent="0.75"/>
    <row r="863" customFormat="1" x14ac:dyDescent="0.75"/>
    <row r="864" customFormat="1" x14ac:dyDescent="0.75"/>
    <row r="865" customFormat="1" x14ac:dyDescent="0.75"/>
    <row r="866" customFormat="1" x14ac:dyDescent="0.75"/>
    <row r="867" customFormat="1" x14ac:dyDescent="0.75"/>
    <row r="868" customFormat="1" x14ac:dyDescent="0.75"/>
    <row r="869" customFormat="1" x14ac:dyDescent="0.75"/>
    <row r="870" customFormat="1" x14ac:dyDescent="0.75"/>
    <row r="871" customFormat="1" x14ac:dyDescent="0.75"/>
    <row r="872" customFormat="1" x14ac:dyDescent="0.75"/>
    <row r="873" customFormat="1" x14ac:dyDescent="0.75"/>
    <row r="874" customFormat="1" x14ac:dyDescent="0.75"/>
    <row r="875" customFormat="1" x14ac:dyDescent="0.75"/>
    <row r="876" customFormat="1" x14ac:dyDescent="0.75"/>
    <row r="877" customFormat="1" x14ac:dyDescent="0.75"/>
    <row r="878" customFormat="1" x14ac:dyDescent="0.75"/>
    <row r="879" customFormat="1" x14ac:dyDescent="0.75"/>
    <row r="880" customFormat="1" x14ac:dyDescent="0.75"/>
    <row r="881" customFormat="1" x14ac:dyDescent="0.75"/>
    <row r="882" customFormat="1" x14ac:dyDescent="0.75"/>
    <row r="883" customFormat="1" x14ac:dyDescent="0.75"/>
    <row r="884" customFormat="1" x14ac:dyDescent="0.75"/>
    <row r="885" customFormat="1" x14ac:dyDescent="0.75"/>
    <row r="886" customFormat="1" x14ac:dyDescent="0.75"/>
    <row r="887" customFormat="1" x14ac:dyDescent="0.75"/>
    <row r="888" customFormat="1" x14ac:dyDescent="0.75"/>
    <row r="889" customFormat="1" x14ac:dyDescent="0.75"/>
    <row r="890" customFormat="1" x14ac:dyDescent="0.75"/>
    <row r="891" customFormat="1" x14ac:dyDescent="0.75"/>
    <row r="892" customFormat="1" x14ac:dyDescent="0.75"/>
    <row r="893" customFormat="1" x14ac:dyDescent="0.75"/>
    <row r="894" customFormat="1" x14ac:dyDescent="0.75"/>
    <row r="895" customFormat="1" x14ac:dyDescent="0.75"/>
    <row r="896" customFormat="1" x14ac:dyDescent="0.75"/>
    <row r="897" customFormat="1" x14ac:dyDescent="0.75"/>
    <row r="898" customFormat="1" x14ac:dyDescent="0.75"/>
    <row r="899" customFormat="1" x14ac:dyDescent="0.75"/>
    <row r="900" customFormat="1" x14ac:dyDescent="0.75"/>
    <row r="901" customFormat="1" x14ac:dyDescent="0.75"/>
    <row r="902" customFormat="1" x14ac:dyDescent="0.75"/>
    <row r="903" customFormat="1" x14ac:dyDescent="0.75"/>
    <row r="904" customFormat="1" x14ac:dyDescent="0.75"/>
    <row r="905" customFormat="1" x14ac:dyDescent="0.75"/>
    <row r="906" customFormat="1" x14ac:dyDescent="0.75"/>
    <row r="907" customFormat="1" x14ac:dyDescent="0.75"/>
    <row r="908" customFormat="1" x14ac:dyDescent="0.75"/>
    <row r="909" customFormat="1" x14ac:dyDescent="0.75"/>
    <row r="910" customFormat="1" x14ac:dyDescent="0.75"/>
    <row r="911" customFormat="1" x14ac:dyDescent="0.75"/>
    <row r="912" customFormat="1" x14ac:dyDescent="0.75"/>
    <row r="913" customFormat="1" x14ac:dyDescent="0.75"/>
    <row r="914" customFormat="1" x14ac:dyDescent="0.75"/>
    <row r="915" customFormat="1" x14ac:dyDescent="0.75"/>
    <row r="916" customFormat="1" x14ac:dyDescent="0.75"/>
    <row r="917" customFormat="1" x14ac:dyDescent="0.75"/>
    <row r="918" customFormat="1" x14ac:dyDescent="0.75"/>
    <row r="919" customFormat="1" x14ac:dyDescent="0.75"/>
    <row r="920" customFormat="1" x14ac:dyDescent="0.75"/>
    <row r="921" customFormat="1" x14ac:dyDescent="0.75"/>
    <row r="922" customFormat="1" x14ac:dyDescent="0.75"/>
    <row r="923" customFormat="1" x14ac:dyDescent="0.75"/>
    <row r="924" customFormat="1" x14ac:dyDescent="0.75"/>
    <row r="925" customFormat="1" x14ac:dyDescent="0.75"/>
    <row r="926" customFormat="1" x14ac:dyDescent="0.75"/>
    <row r="927" customFormat="1" x14ac:dyDescent="0.75"/>
    <row r="928" customFormat="1" x14ac:dyDescent="0.75"/>
    <row r="929" customFormat="1" x14ac:dyDescent="0.75"/>
    <row r="930" customFormat="1" x14ac:dyDescent="0.75"/>
    <row r="931" customFormat="1" x14ac:dyDescent="0.75"/>
    <row r="932" customFormat="1" x14ac:dyDescent="0.75"/>
    <row r="933" customFormat="1" x14ac:dyDescent="0.75"/>
    <row r="934" customFormat="1" x14ac:dyDescent="0.75"/>
    <row r="935" customFormat="1" x14ac:dyDescent="0.75"/>
    <row r="936" customFormat="1" x14ac:dyDescent="0.75"/>
    <row r="937" customFormat="1" x14ac:dyDescent="0.75"/>
    <row r="938" customFormat="1" x14ac:dyDescent="0.75"/>
    <row r="939" customFormat="1" x14ac:dyDescent="0.75"/>
    <row r="940" customFormat="1" x14ac:dyDescent="0.75"/>
    <row r="941" customFormat="1" x14ac:dyDescent="0.75"/>
    <row r="942" customFormat="1" x14ac:dyDescent="0.75"/>
    <row r="943" customFormat="1" x14ac:dyDescent="0.75"/>
    <row r="944" customFormat="1" x14ac:dyDescent="0.75"/>
    <row r="945" customFormat="1" x14ac:dyDescent="0.75"/>
    <row r="946" customFormat="1" x14ac:dyDescent="0.75"/>
    <row r="947" customFormat="1" x14ac:dyDescent="0.75"/>
    <row r="948" customFormat="1" x14ac:dyDescent="0.75"/>
    <row r="949" customFormat="1" x14ac:dyDescent="0.75"/>
    <row r="950" customFormat="1" x14ac:dyDescent="0.75"/>
    <row r="951" customFormat="1" x14ac:dyDescent="0.75"/>
    <row r="952" customFormat="1" x14ac:dyDescent="0.75"/>
    <row r="953" customFormat="1" x14ac:dyDescent="0.75"/>
    <row r="954" customFormat="1" x14ac:dyDescent="0.75"/>
    <row r="955" customFormat="1" x14ac:dyDescent="0.75"/>
    <row r="956" customFormat="1" x14ac:dyDescent="0.75"/>
    <row r="957" customFormat="1" x14ac:dyDescent="0.75"/>
    <row r="958" customFormat="1" x14ac:dyDescent="0.75"/>
    <row r="959" customFormat="1" x14ac:dyDescent="0.75"/>
    <row r="960" customFormat="1" x14ac:dyDescent="0.75"/>
    <row r="961" customFormat="1" x14ac:dyDescent="0.75"/>
    <row r="962" customFormat="1" x14ac:dyDescent="0.75"/>
    <row r="963" customFormat="1" x14ac:dyDescent="0.75"/>
    <row r="964" customFormat="1" x14ac:dyDescent="0.75"/>
    <row r="965" customFormat="1" x14ac:dyDescent="0.75"/>
    <row r="966" customFormat="1" x14ac:dyDescent="0.75"/>
    <row r="967" customFormat="1" x14ac:dyDescent="0.75"/>
    <row r="968" customFormat="1" x14ac:dyDescent="0.75"/>
    <row r="969" customFormat="1" x14ac:dyDescent="0.75"/>
    <row r="970" customFormat="1" x14ac:dyDescent="0.75"/>
    <row r="971" customFormat="1" x14ac:dyDescent="0.75"/>
    <row r="972" customFormat="1" x14ac:dyDescent="0.75"/>
    <row r="973" customFormat="1" x14ac:dyDescent="0.75"/>
    <row r="974" customFormat="1" x14ac:dyDescent="0.75"/>
    <row r="975" customFormat="1" x14ac:dyDescent="0.75"/>
    <row r="976" customFormat="1" x14ac:dyDescent="0.75"/>
    <row r="977" customFormat="1" x14ac:dyDescent="0.75"/>
    <row r="978" customFormat="1" x14ac:dyDescent="0.75"/>
    <row r="979" customFormat="1" x14ac:dyDescent="0.75"/>
    <row r="980" customFormat="1" x14ac:dyDescent="0.75"/>
    <row r="981" customFormat="1" x14ac:dyDescent="0.75"/>
    <row r="982" customFormat="1" x14ac:dyDescent="0.75"/>
    <row r="983" customFormat="1" x14ac:dyDescent="0.75"/>
    <row r="984" customFormat="1" x14ac:dyDescent="0.75"/>
    <row r="985" customFormat="1" x14ac:dyDescent="0.75"/>
    <row r="986" customFormat="1" x14ac:dyDescent="0.75"/>
    <row r="987" customFormat="1" x14ac:dyDescent="0.75"/>
    <row r="988" customFormat="1" x14ac:dyDescent="0.75"/>
    <row r="989" customFormat="1" x14ac:dyDescent="0.75"/>
    <row r="990" customFormat="1" x14ac:dyDescent="0.75"/>
    <row r="991" customFormat="1" x14ac:dyDescent="0.75"/>
    <row r="992" customFormat="1" x14ac:dyDescent="0.75"/>
    <row r="993" customFormat="1" x14ac:dyDescent="0.75"/>
    <row r="994" customFormat="1" x14ac:dyDescent="0.75"/>
    <row r="995" customFormat="1" x14ac:dyDescent="0.75"/>
    <row r="996" customFormat="1" x14ac:dyDescent="0.75"/>
    <row r="997" customFormat="1" x14ac:dyDescent="0.75"/>
    <row r="998" customFormat="1" x14ac:dyDescent="0.75"/>
    <row r="999" customFormat="1" x14ac:dyDescent="0.75"/>
    <row r="1000" customFormat="1" x14ac:dyDescent="0.75"/>
    <row r="1001" customFormat="1" x14ac:dyDescent="0.75"/>
    <row r="1002" customFormat="1" x14ac:dyDescent="0.75"/>
    <row r="1003" customFormat="1" x14ac:dyDescent="0.75"/>
    <row r="1004" customFormat="1" x14ac:dyDescent="0.75"/>
    <row r="1005" customFormat="1" x14ac:dyDescent="0.75"/>
    <row r="1006" customFormat="1" x14ac:dyDescent="0.75"/>
    <row r="1007" customFormat="1" x14ac:dyDescent="0.75"/>
    <row r="1008" customFormat="1" x14ac:dyDescent="0.75"/>
    <row r="1009" customFormat="1" x14ac:dyDescent="0.75"/>
    <row r="1010" customFormat="1" x14ac:dyDescent="0.75"/>
    <row r="1011" customFormat="1" x14ac:dyDescent="0.75"/>
    <row r="1012" customFormat="1" x14ac:dyDescent="0.75"/>
    <row r="1013" customFormat="1" x14ac:dyDescent="0.75"/>
    <row r="1014" customFormat="1" x14ac:dyDescent="0.75"/>
    <row r="1015" customFormat="1" x14ac:dyDescent="0.75"/>
    <row r="1016" customFormat="1" x14ac:dyDescent="0.75"/>
    <row r="1017" customFormat="1" x14ac:dyDescent="0.75"/>
    <row r="1018" customFormat="1" x14ac:dyDescent="0.75"/>
    <row r="1019" customFormat="1" x14ac:dyDescent="0.75"/>
    <row r="1020" customFormat="1" x14ac:dyDescent="0.75"/>
    <row r="1021" customFormat="1" x14ac:dyDescent="0.75"/>
    <row r="1022" customFormat="1" x14ac:dyDescent="0.75"/>
    <row r="1023" customFormat="1" x14ac:dyDescent="0.75"/>
    <row r="1024" customFormat="1" x14ac:dyDescent="0.75"/>
    <row r="1025" customFormat="1" x14ac:dyDescent="0.75"/>
    <row r="1026" customFormat="1" x14ac:dyDescent="0.75"/>
    <row r="1027" customFormat="1" x14ac:dyDescent="0.75"/>
    <row r="1028" customFormat="1" x14ac:dyDescent="0.75"/>
    <row r="1029" customFormat="1" x14ac:dyDescent="0.75"/>
    <row r="1030" customFormat="1" x14ac:dyDescent="0.75"/>
    <row r="1031" customFormat="1" x14ac:dyDescent="0.75"/>
    <row r="1032" customFormat="1" x14ac:dyDescent="0.75"/>
    <row r="1033" customFormat="1" x14ac:dyDescent="0.75"/>
    <row r="1034" customFormat="1" x14ac:dyDescent="0.75"/>
    <row r="1035" customFormat="1" x14ac:dyDescent="0.75"/>
    <row r="1036" customFormat="1" x14ac:dyDescent="0.75"/>
    <row r="1037" customFormat="1" x14ac:dyDescent="0.75"/>
    <row r="1038" customFormat="1" x14ac:dyDescent="0.75"/>
    <row r="1039" customFormat="1" x14ac:dyDescent="0.75"/>
    <row r="1040" customFormat="1" x14ac:dyDescent="0.75"/>
    <row r="1041" customFormat="1" x14ac:dyDescent="0.75"/>
    <row r="1042" customFormat="1" x14ac:dyDescent="0.75"/>
    <row r="1043" customFormat="1" x14ac:dyDescent="0.75"/>
    <row r="1044" customFormat="1" x14ac:dyDescent="0.75"/>
    <row r="1045" customFormat="1" x14ac:dyDescent="0.75"/>
    <row r="1046" customFormat="1" x14ac:dyDescent="0.75"/>
    <row r="1047" customFormat="1" x14ac:dyDescent="0.75"/>
    <row r="1048" customFormat="1" x14ac:dyDescent="0.75"/>
    <row r="1049" customFormat="1" x14ac:dyDescent="0.75"/>
    <row r="1050" customFormat="1" x14ac:dyDescent="0.75"/>
    <row r="1051" customFormat="1" x14ac:dyDescent="0.75"/>
    <row r="1052" customFormat="1" x14ac:dyDescent="0.75"/>
    <row r="1053" customFormat="1" x14ac:dyDescent="0.75"/>
    <row r="1054" customFormat="1" x14ac:dyDescent="0.75"/>
    <row r="1055" customFormat="1" x14ac:dyDescent="0.75"/>
    <row r="1056" customFormat="1" x14ac:dyDescent="0.75"/>
    <row r="1057" customFormat="1" x14ac:dyDescent="0.75"/>
    <row r="1058" customFormat="1" x14ac:dyDescent="0.75"/>
    <row r="1059" customFormat="1" x14ac:dyDescent="0.75"/>
    <row r="1060" customFormat="1" x14ac:dyDescent="0.75"/>
    <row r="1061" customFormat="1" x14ac:dyDescent="0.75"/>
    <row r="1062" customFormat="1" x14ac:dyDescent="0.75"/>
    <row r="1063" customFormat="1" x14ac:dyDescent="0.75"/>
    <row r="1064" customFormat="1" x14ac:dyDescent="0.75"/>
    <row r="1065" customFormat="1" x14ac:dyDescent="0.75"/>
    <row r="1066" customFormat="1" x14ac:dyDescent="0.75"/>
    <row r="1067" customFormat="1" x14ac:dyDescent="0.75"/>
    <row r="1068" customFormat="1" x14ac:dyDescent="0.75"/>
    <row r="1069" customFormat="1" x14ac:dyDescent="0.75"/>
    <row r="1070" customFormat="1" x14ac:dyDescent="0.75"/>
    <row r="1071" customFormat="1" x14ac:dyDescent="0.75"/>
    <row r="1072" customFormat="1" x14ac:dyDescent="0.75"/>
    <row r="1073" customFormat="1" x14ac:dyDescent="0.75"/>
    <row r="1074" customFormat="1" x14ac:dyDescent="0.75"/>
    <row r="1075" customFormat="1" x14ac:dyDescent="0.75"/>
    <row r="1076" customFormat="1" x14ac:dyDescent="0.75"/>
    <row r="1077" customFormat="1" x14ac:dyDescent="0.75"/>
    <row r="1078" customFormat="1" x14ac:dyDescent="0.75"/>
    <row r="1079" customFormat="1" x14ac:dyDescent="0.75"/>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197"/>
  <sheetViews>
    <sheetView zoomScale="85" zoomScaleNormal="85" zoomScalePageLayoutView="85" workbookViewId="0">
      <selection sqref="A1:E1"/>
    </sheetView>
  </sheetViews>
  <sheetFormatPr defaultColWidth="9.1328125" defaultRowHeight="14.75" x14ac:dyDescent="0.75"/>
  <cols>
    <col min="1" max="1" width="79.7265625" style="10" customWidth="1"/>
    <col min="2" max="2" width="12.7265625" style="10" bestFit="1" customWidth="1"/>
    <col min="3" max="3" width="17.26953125" style="10" customWidth="1"/>
    <col min="4" max="4" width="22" style="10" customWidth="1"/>
    <col min="5" max="5" width="19.26953125" style="10" customWidth="1"/>
    <col min="6" max="6" width="14.26953125" style="10" customWidth="1"/>
    <col min="7" max="7" width="26.1328125" style="10" customWidth="1"/>
    <col min="8" max="8" width="26.7265625" style="10" bestFit="1" customWidth="1"/>
    <col min="9" max="9" width="17.86328125" style="10" bestFit="1" customWidth="1"/>
    <col min="10" max="10" width="33.26953125" style="10" customWidth="1"/>
    <col min="11" max="16" width="9.1328125" style="10"/>
    <col min="17" max="17" width="25.86328125" style="10" customWidth="1"/>
    <col min="18" max="18" width="12.26953125" style="10" customWidth="1"/>
    <col min="19" max="19" width="19.86328125" style="10" customWidth="1"/>
    <col min="20" max="21" width="12.26953125" style="10" customWidth="1"/>
    <col min="22" max="23" width="16.26953125" style="10" customWidth="1"/>
    <col min="24" max="24" width="10.86328125" style="10" bestFit="1" customWidth="1"/>
    <col min="25" max="16384" width="9.1328125" style="10"/>
  </cols>
  <sheetData>
    <row r="1" spans="1:5" x14ac:dyDescent="0.75">
      <c r="A1" s="195" t="s">
        <v>11</v>
      </c>
      <c r="B1" s="195"/>
      <c r="C1" s="195"/>
      <c r="D1" s="195"/>
      <c r="E1" s="195"/>
    </row>
    <row r="2" spans="1:5" x14ac:dyDescent="0.75">
      <c r="A2" s="196" t="s">
        <v>194</v>
      </c>
      <c r="B2" s="196"/>
      <c r="C2" s="196"/>
      <c r="D2" s="196"/>
      <c r="E2" s="196"/>
    </row>
    <row r="19" spans="1:5" x14ac:dyDescent="0.75">
      <c r="A19" s="10" t="s">
        <v>195</v>
      </c>
    </row>
    <row r="20" spans="1:5" x14ac:dyDescent="0.75">
      <c r="A20" s="10">
        <v>155400</v>
      </c>
      <c r="B20" s="10" t="s">
        <v>196</v>
      </c>
    </row>
    <row r="21" spans="1:5" x14ac:dyDescent="0.75">
      <c r="A21" s="196" t="s">
        <v>197</v>
      </c>
      <c r="B21" s="196"/>
      <c r="C21" s="196"/>
      <c r="D21" s="196"/>
      <c r="E21" s="196"/>
    </row>
    <row r="38" spans="1:5" x14ac:dyDescent="0.75">
      <c r="A38" s="10" t="s">
        <v>195</v>
      </c>
    </row>
    <row r="39" spans="1:5" x14ac:dyDescent="0.75">
      <c r="A39" s="10">
        <v>100800</v>
      </c>
      <c r="B39" s="10" t="s">
        <v>196</v>
      </c>
    </row>
    <row r="40" spans="1:5" x14ac:dyDescent="0.75">
      <c r="A40" s="196" t="s">
        <v>198</v>
      </c>
      <c r="B40" s="196"/>
      <c r="C40" s="196"/>
      <c r="D40" s="196"/>
      <c r="E40" s="196"/>
    </row>
    <row r="57" spans="1:5" ht="15.5" thickBot="1" x14ac:dyDescent="0.9">
      <c r="A57" s="10" t="s">
        <v>195</v>
      </c>
    </row>
    <row r="58" spans="1:5" ht="15.5" thickBot="1" x14ac:dyDescent="0.9">
      <c r="A58" s="12">
        <v>194000</v>
      </c>
      <c r="B58" s="10" t="s">
        <v>199</v>
      </c>
    </row>
    <row r="60" spans="1:5" x14ac:dyDescent="0.75">
      <c r="A60" s="195" t="s">
        <v>200</v>
      </c>
      <c r="B60" s="195"/>
      <c r="C60" s="195"/>
      <c r="D60" s="195"/>
      <c r="E60" s="195"/>
    </row>
    <row r="85" spans="1:39" s="13" customFormat="1" x14ac:dyDescent="0.75">
      <c r="A85" s="10" t="s">
        <v>455</v>
      </c>
      <c r="B85" s="10">
        <v>55.1</v>
      </c>
      <c r="C85" s="10" t="s">
        <v>456</v>
      </c>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row>
    <row r="86" spans="1:39" s="13" customFormat="1" x14ac:dyDescent="0.75">
      <c r="A86" s="10" t="s">
        <v>457</v>
      </c>
      <c r="B86" s="10">
        <v>111.6</v>
      </c>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row>
    <row r="87" spans="1:39" ht="15.5" thickBot="1" x14ac:dyDescent="0.9"/>
    <row r="88" spans="1:39" ht="15.5" thickBot="1" x14ac:dyDescent="0.9">
      <c r="A88" s="14" t="s">
        <v>458</v>
      </c>
      <c r="B88" s="15">
        <f>(B86-B85)/B85</f>
        <v>1.0254083484573502</v>
      </c>
    </row>
    <row r="89" spans="1:39" x14ac:dyDescent="0.75">
      <c r="A89" s="195" t="s">
        <v>201</v>
      </c>
      <c r="B89" s="195"/>
      <c r="C89" s="195"/>
      <c r="D89" s="195"/>
      <c r="E89" s="195"/>
    </row>
    <row r="90" spans="1:39" x14ac:dyDescent="0.75">
      <c r="A90" s="10">
        <v>6.6290250000000004</v>
      </c>
      <c r="B90" s="10" t="s">
        <v>462</v>
      </c>
      <c r="E90" s="10" t="s">
        <v>467</v>
      </c>
    </row>
    <row r="91" spans="1:39" x14ac:dyDescent="0.75">
      <c r="A91" s="10">
        <f>1/A90</f>
        <v>0.15085174667466181</v>
      </c>
      <c r="B91" s="10" t="s">
        <v>463</v>
      </c>
      <c r="E91" s="10" t="s">
        <v>206</v>
      </c>
    </row>
    <row r="92" spans="1:39" x14ac:dyDescent="0.75">
      <c r="A92" s="16">
        <v>0.5</v>
      </c>
      <c r="B92" s="10" t="s">
        <v>464</v>
      </c>
      <c r="E92" s="10" t="s">
        <v>468</v>
      </c>
    </row>
    <row r="93" spans="1:39" x14ac:dyDescent="0.75">
      <c r="A93" s="10">
        <f>A92*A91</f>
        <v>7.5425873337330904E-2</v>
      </c>
      <c r="B93" s="10" t="s">
        <v>465</v>
      </c>
      <c r="E93" s="10" t="s">
        <v>206</v>
      </c>
    </row>
    <row r="94" spans="1:39" x14ac:dyDescent="0.75">
      <c r="A94" s="10">
        <f>1/A93</f>
        <v>13.258050000000001</v>
      </c>
      <c r="B94" s="10" t="s">
        <v>466</v>
      </c>
      <c r="E94" s="10" t="s">
        <v>206</v>
      </c>
      <c r="L94" s="16"/>
    </row>
    <row r="95" spans="1:39" ht="15.5" thickBot="1" x14ac:dyDescent="0.9">
      <c r="A95" s="10">
        <v>8.0274920000000005</v>
      </c>
      <c r="B95" s="10" t="s">
        <v>460</v>
      </c>
      <c r="E95" s="10" t="s">
        <v>469</v>
      </c>
      <c r="L95" s="16"/>
    </row>
    <row r="96" spans="1:39" ht="15.5" thickBot="1" x14ac:dyDescent="0.9">
      <c r="A96" s="17">
        <f>(A94-A95)/A95</f>
        <v>0.65158059329115492</v>
      </c>
      <c r="B96" s="10" t="s">
        <v>461</v>
      </c>
      <c r="C96" s="18"/>
      <c r="E96" s="10" t="s">
        <v>206</v>
      </c>
    </row>
    <row r="98" spans="1:5" x14ac:dyDescent="0.75">
      <c r="A98" s="195" t="s">
        <v>202</v>
      </c>
      <c r="B98" s="195"/>
      <c r="C98" s="195"/>
      <c r="D98" s="195"/>
      <c r="E98" s="195"/>
    </row>
    <row r="99" spans="1:5" x14ac:dyDescent="0.75">
      <c r="A99" s="18">
        <v>0.3</v>
      </c>
      <c r="B99" s="16" t="s">
        <v>472</v>
      </c>
    </row>
    <row r="100" spans="1:5" x14ac:dyDescent="0.75">
      <c r="A100" s="10">
        <v>63.5</v>
      </c>
      <c r="B100" s="10" t="s">
        <v>473</v>
      </c>
    </row>
    <row r="101" spans="1:5" x14ac:dyDescent="0.75">
      <c r="A101" s="10">
        <f>1/A100</f>
        <v>1.5748031496062992E-2</v>
      </c>
      <c r="B101" s="10" t="s">
        <v>471</v>
      </c>
    </row>
    <row r="102" spans="1:5" x14ac:dyDescent="0.75">
      <c r="A102" s="19">
        <f>A101*(1-A99)</f>
        <v>1.1023622047244094E-2</v>
      </c>
      <c r="B102" s="10" t="s">
        <v>474</v>
      </c>
    </row>
    <row r="103" spans="1:5" x14ac:dyDescent="0.75">
      <c r="A103" s="19">
        <f>1/A102</f>
        <v>90.714285714285722</v>
      </c>
      <c r="B103" s="10" t="s">
        <v>478</v>
      </c>
    </row>
    <row r="104" spans="1:5" x14ac:dyDescent="0.75">
      <c r="A104" s="18">
        <v>0.35</v>
      </c>
      <c r="B104" s="10" t="s">
        <v>475</v>
      </c>
    </row>
    <row r="105" spans="1:5" x14ac:dyDescent="0.75">
      <c r="A105" s="10">
        <f>A102*(1-A104)</f>
        <v>7.1653543307086615E-3</v>
      </c>
      <c r="B105" s="10" t="s">
        <v>476</v>
      </c>
    </row>
    <row r="106" spans="1:5" ht="15.5" thickBot="1" x14ac:dyDescent="0.9">
      <c r="A106" s="10">
        <f>1/A105</f>
        <v>139.56043956043956</v>
      </c>
      <c r="B106" s="10" t="s">
        <v>477</v>
      </c>
    </row>
    <row r="107" spans="1:5" ht="15.5" thickBot="1" x14ac:dyDescent="0.9">
      <c r="A107" s="20">
        <f>(A106-A103)/A103</f>
        <v>0.53846153846153832</v>
      </c>
      <c r="B107" s="10" t="s">
        <v>479</v>
      </c>
    </row>
    <row r="108" spans="1:5" x14ac:dyDescent="0.75">
      <c r="A108" s="21"/>
    </row>
    <row r="109" spans="1:5" x14ac:dyDescent="0.75">
      <c r="A109" s="195" t="s">
        <v>204</v>
      </c>
      <c r="B109" s="195"/>
      <c r="C109" s="195"/>
      <c r="D109" s="195"/>
      <c r="E109" s="195"/>
    </row>
    <row r="110" spans="1:5" ht="15.5" thickBot="1" x14ac:dyDescent="0.9"/>
    <row r="111" spans="1:5" ht="15.5" thickBot="1" x14ac:dyDescent="0.9">
      <c r="A111" s="20">
        <f>A122</f>
        <v>0.20481927710843381</v>
      </c>
      <c r="B111" s="10" t="s">
        <v>481</v>
      </c>
    </row>
    <row r="113" spans="1:14" x14ac:dyDescent="0.75">
      <c r="A113" s="195" t="s">
        <v>203</v>
      </c>
      <c r="B113" s="195"/>
      <c r="C113" s="195"/>
      <c r="D113" s="195"/>
      <c r="E113" s="195"/>
    </row>
    <row r="114" spans="1:14" x14ac:dyDescent="0.75">
      <c r="A114" s="18">
        <v>0.2</v>
      </c>
      <c r="B114" s="16" t="s">
        <v>472</v>
      </c>
    </row>
    <row r="115" spans="1:14" x14ac:dyDescent="0.75">
      <c r="A115" s="10">
        <v>1.95</v>
      </c>
      <c r="B115" s="10" t="s">
        <v>480</v>
      </c>
    </row>
    <row r="116" spans="1:14" x14ac:dyDescent="0.75">
      <c r="A116" s="10">
        <f>1/A115</f>
        <v>0.51282051282051289</v>
      </c>
      <c r="B116" s="10" t="s">
        <v>471</v>
      </c>
    </row>
    <row r="117" spans="1:14" x14ac:dyDescent="0.75">
      <c r="A117" s="19">
        <f>A116*(1-A114)</f>
        <v>0.41025641025641035</v>
      </c>
      <c r="B117" s="10" t="s">
        <v>474</v>
      </c>
    </row>
    <row r="118" spans="1:14" x14ac:dyDescent="0.75">
      <c r="A118" s="19">
        <f>1/A117</f>
        <v>2.4374999999999996</v>
      </c>
      <c r="B118" s="10" t="s">
        <v>478</v>
      </c>
    </row>
    <row r="119" spans="1:14" x14ac:dyDescent="0.75">
      <c r="A119" s="18">
        <v>0.17</v>
      </c>
      <c r="B119" s="10" t="s">
        <v>475</v>
      </c>
    </row>
    <row r="120" spans="1:14" x14ac:dyDescent="0.75">
      <c r="A120" s="10">
        <f>A117*(1-A119)</f>
        <v>0.34051282051282056</v>
      </c>
      <c r="B120" s="10" t="s">
        <v>476</v>
      </c>
    </row>
    <row r="121" spans="1:14" ht="15.5" thickBot="1" x14ac:dyDescent="0.9">
      <c r="A121" s="10">
        <f>1/A120</f>
        <v>2.9367469879518069</v>
      </c>
      <c r="B121" s="10" t="s">
        <v>477</v>
      </c>
    </row>
    <row r="122" spans="1:14" ht="15.5" thickBot="1" x14ac:dyDescent="0.9">
      <c r="A122" s="20">
        <f>(A121-A118)/A118</f>
        <v>0.20481927710843381</v>
      </c>
      <c r="B122" s="10" t="s">
        <v>479</v>
      </c>
    </row>
    <row r="124" spans="1:14" x14ac:dyDescent="0.75">
      <c r="A124" s="195" t="s">
        <v>482</v>
      </c>
      <c r="B124" s="195"/>
      <c r="C124" s="195"/>
      <c r="D124" s="195"/>
      <c r="E124" s="195"/>
      <c r="L124" s="22"/>
    </row>
    <row r="125" spans="1:14" x14ac:dyDescent="0.75">
      <c r="A125" s="23">
        <v>4.4824543659231753E-4</v>
      </c>
      <c r="B125" s="10" t="s">
        <v>484</v>
      </c>
      <c r="M125" s="16"/>
      <c r="N125" s="16"/>
    </row>
    <row r="126" spans="1:14" x14ac:dyDescent="0.75">
      <c r="A126" s="10">
        <v>1.27</v>
      </c>
      <c r="B126" s="24" t="s">
        <v>489</v>
      </c>
      <c r="F126" s="25"/>
      <c r="L126" s="4"/>
      <c r="M126" s="23"/>
      <c r="N126" s="23"/>
    </row>
    <row r="127" spans="1:14" x14ac:dyDescent="0.75">
      <c r="A127" s="10">
        <f>(1/CONVERT(A125/A126,"mi","km")*0.00105505585)</f>
        <v>1.857438352962903</v>
      </c>
      <c r="B127" s="24" t="s">
        <v>485</v>
      </c>
      <c r="L127" s="26"/>
      <c r="M127" s="23"/>
      <c r="N127" s="23"/>
    </row>
    <row r="128" spans="1:14" x14ac:dyDescent="0.75">
      <c r="A128" s="10">
        <f>1/A127</f>
        <v>0.53837587578874124</v>
      </c>
      <c r="B128" s="24" t="s">
        <v>486</v>
      </c>
      <c r="F128" s="25"/>
      <c r="M128" s="18"/>
      <c r="N128" s="16"/>
    </row>
    <row r="129" spans="1:14" x14ac:dyDescent="0.75">
      <c r="A129" s="10">
        <v>1.07</v>
      </c>
      <c r="B129" s="10" t="s">
        <v>483</v>
      </c>
      <c r="F129" s="25"/>
      <c r="M129" s="18"/>
      <c r="N129" s="16"/>
    </row>
    <row r="130" spans="1:14" ht="15.5" thickBot="1" x14ac:dyDescent="0.9">
      <c r="A130" s="10">
        <f>1/A129</f>
        <v>0.93457943925233644</v>
      </c>
      <c r="B130" s="10" t="s">
        <v>487</v>
      </c>
      <c r="F130" s="25"/>
      <c r="M130" s="16"/>
      <c r="N130" s="16"/>
    </row>
    <row r="131" spans="1:14" ht="15.5" thickBot="1" x14ac:dyDescent="0.9">
      <c r="A131" s="20">
        <f>(A130-A128)/A128</f>
        <v>0.73592369435785332</v>
      </c>
      <c r="B131" s="10" t="s">
        <v>479</v>
      </c>
      <c r="F131" s="25"/>
    </row>
    <row r="132" spans="1:14" x14ac:dyDescent="0.75">
      <c r="J132" s="27"/>
    </row>
    <row r="133" spans="1:14" x14ac:dyDescent="0.75">
      <c r="A133" s="22"/>
      <c r="B133" s="16"/>
      <c r="C133" s="16"/>
    </row>
    <row r="134" spans="1:14" x14ac:dyDescent="0.75">
      <c r="A134" s="195" t="s">
        <v>115</v>
      </c>
      <c r="B134" s="195"/>
      <c r="C134" s="195"/>
      <c r="D134" s="195"/>
      <c r="E134" s="195"/>
    </row>
    <row r="135" spans="1:14" x14ac:dyDescent="0.75">
      <c r="A135" s="28" t="s">
        <v>501</v>
      </c>
      <c r="B135" s="29"/>
      <c r="C135" s="29"/>
      <c r="D135" s="29"/>
      <c r="E135" s="29"/>
      <c r="F135" s="29"/>
      <c r="G135" s="29"/>
    </row>
    <row r="136" spans="1:14" x14ac:dyDescent="0.75">
      <c r="A136" s="30"/>
      <c r="B136" s="192" t="s">
        <v>502</v>
      </c>
      <c r="C136" s="193"/>
      <c r="D136" s="193"/>
      <c r="E136" s="194"/>
      <c r="F136" s="29"/>
      <c r="G136" s="29"/>
    </row>
    <row r="137" spans="1:14" x14ac:dyDescent="0.75">
      <c r="A137" s="31"/>
      <c r="B137" s="192" t="s">
        <v>503</v>
      </c>
      <c r="C137" s="194"/>
      <c r="D137" s="192" t="s">
        <v>504</v>
      </c>
      <c r="E137" s="194"/>
      <c r="F137" s="29"/>
      <c r="G137" s="29"/>
    </row>
    <row r="138" spans="1:14" x14ac:dyDescent="0.75">
      <c r="A138" s="32" t="s">
        <v>505</v>
      </c>
      <c r="B138" s="33" t="s">
        <v>506</v>
      </c>
      <c r="C138" s="33" t="s">
        <v>507</v>
      </c>
      <c r="D138" s="33" t="s">
        <v>506</v>
      </c>
      <c r="E138" s="33" t="s">
        <v>507</v>
      </c>
      <c r="F138" s="29"/>
      <c r="G138" s="34" t="s">
        <v>508</v>
      </c>
    </row>
    <row r="139" spans="1:14" x14ac:dyDescent="0.75">
      <c r="A139" s="35" t="s">
        <v>509</v>
      </c>
      <c r="B139" s="36">
        <v>95</v>
      </c>
      <c r="C139" s="37">
        <v>95</v>
      </c>
      <c r="D139" s="36">
        <v>50</v>
      </c>
      <c r="E139" s="37">
        <v>50</v>
      </c>
      <c r="F139" s="34" t="s">
        <v>141</v>
      </c>
      <c r="G139" s="29">
        <f>(C139-E139)/C139</f>
        <v>0.47368421052631576</v>
      </c>
    </row>
    <row r="140" spans="1:14" x14ac:dyDescent="0.75">
      <c r="A140" s="38" t="s">
        <v>510</v>
      </c>
      <c r="B140" s="39">
        <v>100</v>
      </c>
      <c r="C140" s="40">
        <v>100</v>
      </c>
      <c r="D140" s="39">
        <v>70</v>
      </c>
      <c r="E140" s="40">
        <v>70</v>
      </c>
      <c r="F140" s="34" t="s">
        <v>141</v>
      </c>
      <c r="G140" s="29">
        <f t="shared" ref="G140:G156" si="0">(C140-E140)/C140</f>
        <v>0.3</v>
      </c>
    </row>
    <row r="141" spans="1:14" x14ac:dyDescent="0.75">
      <c r="A141" s="38" t="s">
        <v>511</v>
      </c>
      <c r="B141" s="39">
        <v>95</v>
      </c>
      <c r="C141" s="40">
        <v>95</v>
      </c>
      <c r="D141" s="39">
        <v>50</v>
      </c>
      <c r="E141" s="40">
        <v>50</v>
      </c>
      <c r="F141" s="34" t="s">
        <v>141</v>
      </c>
      <c r="G141" s="29">
        <f t="shared" si="0"/>
        <v>0.47368421052631576</v>
      </c>
    </row>
    <row r="142" spans="1:14" x14ac:dyDescent="0.75">
      <c r="A142" s="38" t="s">
        <v>512</v>
      </c>
      <c r="B142" s="39">
        <v>105</v>
      </c>
      <c r="C142" s="40">
        <v>105</v>
      </c>
      <c r="D142" s="39">
        <v>110</v>
      </c>
      <c r="E142" s="40">
        <v>110</v>
      </c>
      <c r="F142" s="41" t="s">
        <v>528</v>
      </c>
      <c r="G142" s="29">
        <f t="shared" si="0"/>
        <v>-4.7619047619047616E-2</v>
      </c>
    </row>
    <row r="143" spans="1:14" x14ac:dyDescent="0.75">
      <c r="A143" s="38" t="s">
        <v>513</v>
      </c>
      <c r="B143" s="39">
        <v>80</v>
      </c>
      <c r="C143" s="40">
        <v>80</v>
      </c>
      <c r="D143" s="39">
        <v>35</v>
      </c>
      <c r="E143" s="40">
        <v>35</v>
      </c>
      <c r="F143" s="34" t="s">
        <v>141</v>
      </c>
      <c r="G143" s="29">
        <f t="shared" si="0"/>
        <v>0.5625</v>
      </c>
    </row>
    <row r="144" spans="1:14" x14ac:dyDescent="0.75">
      <c r="A144" s="38" t="s">
        <v>514</v>
      </c>
      <c r="B144" s="39">
        <v>70</v>
      </c>
      <c r="C144" s="40">
        <v>70</v>
      </c>
      <c r="D144" s="39">
        <v>50</v>
      </c>
      <c r="E144" s="40">
        <v>50</v>
      </c>
      <c r="F144" s="34" t="s">
        <v>141</v>
      </c>
      <c r="G144" s="29">
        <f t="shared" si="0"/>
        <v>0.2857142857142857</v>
      </c>
    </row>
    <row r="145" spans="1:9" x14ac:dyDescent="0.75">
      <c r="A145" s="38" t="s">
        <v>515</v>
      </c>
      <c r="B145" s="39">
        <v>90</v>
      </c>
      <c r="C145" s="40">
        <v>90</v>
      </c>
      <c r="D145" s="39">
        <v>80</v>
      </c>
      <c r="E145" s="40">
        <v>80</v>
      </c>
      <c r="F145" s="34" t="s">
        <v>516</v>
      </c>
      <c r="G145" s="29">
        <f t="shared" si="0"/>
        <v>0.1111111111111111</v>
      </c>
    </row>
    <row r="146" spans="1:9" x14ac:dyDescent="0.75">
      <c r="A146" s="38" t="s">
        <v>517</v>
      </c>
      <c r="B146" s="39">
        <v>100</v>
      </c>
      <c r="C146" s="40">
        <v>100</v>
      </c>
      <c r="D146" s="39">
        <v>90</v>
      </c>
      <c r="E146" s="40">
        <v>90</v>
      </c>
      <c r="F146" s="34" t="s">
        <v>141</v>
      </c>
      <c r="G146" s="29">
        <f t="shared" si="0"/>
        <v>0.1</v>
      </c>
    </row>
    <row r="147" spans="1:9" x14ac:dyDescent="0.75">
      <c r="A147" s="38" t="s">
        <v>518</v>
      </c>
      <c r="B147" s="39">
        <v>80</v>
      </c>
      <c r="C147" s="40">
        <v>80</v>
      </c>
      <c r="D147" s="39">
        <v>40</v>
      </c>
      <c r="E147" s="40">
        <v>40</v>
      </c>
      <c r="F147" s="34" t="s">
        <v>141</v>
      </c>
      <c r="G147" s="29">
        <f t="shared" si="0"/>
        <v>0.5</v>
      </c>
    </row>
    <row r="148" spans="1:9" x14ac:dyDescent="0.75">
      <c r="A148" s="38" t="s">
        <v>519</v>
      </c>
      <c r="B148" s="39">
        <v>80</v>
      </c>
      <c r="C148" s="40">
        <v>80</v>
      </c>
      <c r="D148" s="39">
        <v>50</v>
      </c>
      <c r="E148" s="40">
        <v>50</v>
      </c>
      <c r="F148" s="34" t="s">
        <v>141</v>
      </c>
      <c r="G148" s="29">
        <f t="shared" si="0"/>
        <v>0.375</v>
      </c>
    </row>
    <row r="149" spans="1:9" x14ac:dyDescent="0.75">
      <c r="A149" s="38" t="s">
        <v>520</v>
      </c>
      <c r="B149" s="39">
        <v>90</v>
      </c>
      <c r="C149" s="40">
        <v>90</v>
      </c>
      <c r="D149" s="39">
        <v>80</v>
      </c>
      <c r="E149" s="40">
        <v>80</v>
      </c>
      <c r="F149" s="34" t="s">
        <v>516</v>
      </c>
      <c r="G149" s="29">
        <f t="shared" si="0"/>
        <v>0.1111111111111111</v>
      </c>
    </row>
    <row r="150" spans="1:9" x14ac:dyDescent="0.75">
      <c r="A150" s="38" t="s">
        <v>521</v>
      </c>
      <c r="B150" s="39">
        <v>95</v>
      </c>
      <c r="C150" s="40">
        <v>95</v>
      </c>
      <c r="D150" s="39">
        <v>90</v>
      </c>
      <c r="E150" s="40">
        <v>90</v>
      </c>
      <c r="F150" s="41" t="s">
        <v>528</v>
      </c>
      <c r="G150" s="29">
        <f t="shared" si="0"/>
        <v>5.2631578947368418E-2</v>
      </c>
    </row>
    <row r="151" spans="1:9" x14ac:dyDescent="0.75">
      <c r="A151" s="38" t="s">
        <v>522</v>
      </c>
      <c r="B151" s="39">
        <v>95</v>
      </c>
      <c r="C151" s="40">
        <v>95</v>
      </c>
      <c r="D151" s="39">
        <v>90</v>
      </c>
      <c r="E151" s="40">
        <v>90</v>
      </c>
      <c r="F151" s="41" t="s">
        <v>528</v>
      </c>
      <c r="G151" s="29">
        <f t="shared" si="0"/>
        <v>5.2631578947368418E-2</v>
      </c>
    </row>
    <row r="152" spans="1:9" x14ac:dyDescent="0.75">
      <c r="A152" s="38" t="s">
        <v>523</v>
      </c>
      <c r="B152" s="39">
        <v>80</v>
      </c>
      <c r="C152" s="40">
        <v>50</v>
      </c>
      <c r="D152" s="39">
        <v>30</v>
      </c>
      <c r="E152" s="40">
        <v>30</v>
      </c>
      <c r="F152" s="34" t="s">
        <v>140</v>
      </c>
      <c r="G152" s="29">
        <f t="shared" si="0"/>
        <v>0.4</v>
      </c>
    </row>
    <row r="153" spans="1:9" x14ac:dyDescent="0.75">
      <c r="A153" s="38" t="s">
        <v>524</v>
      </c>
      <c r="B153" s="39">
        <v>90</v>
      </c>
      <c r="C153" s="40">
        <v>90</v>
      </c>
      <c r="D153" s="39">
        <v>70</v>
      </c>
      <c r="E153" s="40">
        <v>70</v>
      </c>
      <c r="F153" s="34" t="s">
        <v>137</v>
      </c>
      <c r="G153" s="29">
        <f t="shared" si="0"/>
        <v>0.22222222222222221</v>
      </c>
    </row>
    <row r="154" spans="1:9" x14ac:dyDescent="0.75">
      <c r="A154" s="38" t="s">
        <v>525</v>
      </c>
      <c r="B154" s="39">
        <v>95</v>
      </c>
      <c r="C154" s="40">
        <v>90</v>
      </c>
      <c r="D154" s="39">
        <v>80</v>
      </c>
      <c r="E154" s="40">
        <v>80</v>
      </c>
      <c r="F154" s="41" t="s">
        <v>528</v>
      </c>
      <c r="G154" s="29">
        <f t="shared" si="0"/>
        <v>0.1111111111111111</v>
      </c>
      <c r="I154" s="42"/>
    </row>
    <row r="155" spans="1:9" x14ac:dyDescent="0.75">
      <c r="A155" s="38" t="s">
        <v>526</v>
      </c>
      <c r="B155" s="39">
        <v>80</v>
      </c>
      <c r="C155" s="40">
        <v>65</v>
      </c>
      <c r="D155" s="39">
        <v>60</v>
      </c>
      <c r="E155" s="40">
        <v>30</v>
      </c>
      <c r="F155" s="34" t="s">
        <v>138</v>
      </c>
      <c r="G155" s="29">
        <f t="shared" si="0"/>
        <v>0.53846153846153844</v>
      </c>
    </row>
    <row r="156" spans="1:9" x14ac:dyDescent="0.75">
      <c r="A156" s="43" t="s">
        <v>527</v>
      </c>
      <c r="B156" s="44">
        <v>90</v>
      </c>
      <c r="C156" s="45">
        <v>90</v>
      </c>
      <c r="D156" s="44">
        <v>70</v>
      </c>
      <c r="E156" s="45">
        <v>70</v>
      </c>
      <c r="F156" s="34" t="s">
        <v>138</v>
      </c>
      <c r="G156" s="29">
        <f t="shared" si="0"/>
        <v>0.22222222222222221</v>
      </c>
    </row>
    <row r="157" spans="1:9" x14ac:dyDescent="0.75">
      <c r="A157" s="29"/>
      <c r="B157" s="29"/>
      <c r="C157" s="29"/>
      <c r="D157" s="29"/>
      <c r="E157" s="29"/>
      <c r="F157" s="29"/>
      <c r="G157" s="29"/>
    </row>
    <row r="158" spans="1:9" x14ac:dyDescent="0.75">
      <c r="A158" s="29"/>
      <c r="B158" s="29"/>
      <c r="C158" s="29"/>
      <c r="D158" s="29"/>
      <c r="E158" s="29"/>
      <c r="F158" s="29"/>
      <c r="G158" s="29"/>
    </row>
    <row r="159" spans="1:9" x14ac:dyDescent="0.75">
      <c r="A159" s="29" t="s">
        <v>141</v>
      </c>
      <c r="B159" s="29">
        <f>AVERAGEIF(F139:F156,A159,G139:G156)</f>
        <v>0.38382283834586467</v>
      </c>
      <c r="C159" s="29"/>
      <c r="D159" s="29"/>
      <c r="E159" s="29"/>
      <c r="F159" s="29"/>
      <c r="G159" s="29"/>
    </row>
    <row r="160" spans="1:9" x14ac:dyDescent="0.75">
      <c r="A160" s="29" t="s">
        <v>516</v>
      </c>
      <c r="B160" s="29">
        <f>AVERAGEIF(F139:F156,A160,G139:G156)</f>
        <v>0.1111111111111111</v>
      </c>
      <c r="C160" s="29"/>
      <c r="D160" s="29"/>
      <c r="E160" s="29"/>
      <c r="F160" s="29"/>
      <c r="G160" s="29"/>
    </row>
    <row r="161" spans="1:7" x14ac:dyDescent="0.75">
      <c r="A161" s="29" t="s">
        <v>140</v>
      </c>
      <c r="B161" s="29">
        <f>AVERAGEIF(F139:F156,A161,G139:G156)</f>
        <v>0.4</v>
      </c>
      <c r="C161" s="29"/>
      <c r="D161" s="29"/>
      <c r="E161" s="29"/>
      <c r="F161" s="29"/>
      <c r="G161" s="29"/>
    </row>
    <row r="162" spans="1:7" x14ac:dyDescent="0.75">
      <c r="A162" s="29" t="s">
        <v>137</v>
      </c>
      <c r="B162" s="29">
        <f>AVERAGEIF(F139:F156,A162,G139:G156)</f>
        <v>0.22222222222222221</v>
      </c>
      <c r="C162" s="29"/>
      <c r="D162" s="29"/>
      <c r="E162" s="29"/>
      <c r="F162" s="29"/>
      <c r="G162" s="29"/>
    </row>
    <row r="163" spans="1:7" x14ac:dyDescent="0.75">
      <c r="A163" s="29" t="s">
        <v>138</v>
      </c>
      <c r="B163" s="29">
        <f>AVERAGEIF(F139:F156,A163,G139:G156)</f>
        <v>0.38034188034188032</v>
      </c>
      <c r="C163" s="29"/>
      <c r="D163" s="29"/>
      <c r="E163" s="29"/>
      <c r="F163" s="29"/>
      <c r="G163" s="29"/>
    </row>
    <row r="165" spans="1:7" x14ac:dyDescent="0.75">
      <c r="A165" s="195" t="s">
        <v>207</v>
      </c>
      <c r="B165" s="195"/>
      <c r="C165" s="195"/>
      <c r="D165" s="195"/>
      <c r="E165" s="195"/>
    </row>
    <row r="166" spans="1:7" ht="15.5" thickBot="1" x14ac:dyDescent="0.9">
      <c r="A166" s="24" t="s">
        <v>208</v>
      </c>
      <c r="B166" s="18">
        <v>0.4</v>
      </c>
    </row>
    <row r="167" spans="1:7" ht="15.5" thickBot="1" x14ac:dyDescent="0.9">
      <c r="A167" s="10" t="s">
        <v>209</v>
      </c>
      <c r="B167" s="46">
        <f>(1+B166)^(1/(2020-2010))-1</f>
        <v>3.4219694129380196E-2</v>
      </c>
    </row>
    <row r="168" spans="1:7" x14ac:dyDescent="0.75">
      <c r="B168" s="47"/>
    </row>
    <row r="169" spans="1:7" x14ac:dyDescent="0.75">
      <c r="A169" s="195" t="s">
        <v>490</v>
      </c>
      <c r="B169" s="195"/>
    </row>
    <row r="170" spans="1:7" x14ac:dyDescent="0.75">
      <c r="A170" s="24" t="s">
        <v>491</v>
      </c>
      <c r="B170" s="48">
        <v>972.7</v>
      </c>
    </row>
    <row r="171" spans="1:7" ht="15.5" thickBot="1" x14ac:dyDescent="0.9">
      <c r="A171" s="24" t="s">
        <v>492</v>
      </c>
      <c r="B171" s="49">
        <f>400.9+53.5+276.5+255.7+63.5+462.5+B170+975.4+227.6+436.5</f>
        <v>4124.8</v>
      </c>
    </row>
    <row r="172" spans="1:7" ht="15.5" thickBot="1" x14ac:dyDescent="0.9">
      <c r="A172" s="24" t="s">
        <v>493</v>
      </c>
      <c r="B172" s="46">
        <f>B170/B171</f>
        <v>0.23581749418153608</v>
      </c>
    </row>
    <row r="173" spans="1:7" x14ac:dyDescent="0.75">
      <c r="B173" s="47"/>
    </row>
    <row r="174" spans="1:7" x14ac:dyDescent="0.75">
      <c r="A174" s="195" t="s">
        <v>217</v>
      </c>
      <c r="B174" s="195"/>
      <c r="C174" s="195"/>
      <c r="D174" s="195"/>
      <c r="E174" s="195"/>
    </row>
    <row r="175" spans="1:7" ht="15.5" thickBot="1" x14ac:dyDescent="0.9">
      <c r="A175" s="24" t="s">
        <v>500</v>
      </c>
      <c r="B175" s="47">
        <v>0.1246</v>
      </c>
    </row>
    <row r="176" spans="1:7" ht="15.5" thickBot="1" x14ac:dyDescent="0.9">
      <c r="A176" s="24" t="s">
        <v>495</v>
      </c>
      <c r="B176" s="46">
        <f>1-B175</f>
        <v>0.87539999999999996</v>
      </c>
    </row>
    <row r="178" spans="1:5" x14ac:dyDescent="0.75">
      <c r="A178" s="195" t="s">
        <v>210</v>
      </c>
      <c r="B178" s="195"/>
      <c r="C178" s="195"/>
      <c r="D178" s="195"/>
      <c r="E178" s="195"/>
    </row>
    <row r="179" spans="1:5" x14ac:dyDescent="0.75">
      <c r="A179" s="26" t="s">
        <v>497</v>
      </c>
      <c r="B179" s="10">
        <v>197000</v>
      </c>
    </row>
    <row r="180" spans="1:5" ht="15.5" thickBot="1" x14ac:dyDescent="0.9">
      <c r="A180" s="10" t="s">
        <v>498</v>
      </c>
      <c r="B180" s="10">
        <v>175000</v>
      </c>
    </row>
    <row r="181" spans="1:5" ht="15.5" thickBot="1" x14ac:dyDescent="0.9">
      <c r="A181" s="10" t="s">
        <v>211</v>
      </c>
      <c r="B181" s="20">
        <f>B179/B180</f>
        <v>1.1257142857142857</v>
      </c>
    </row>
    <row r="183" spans="1:5" x14ac:dyDescent="0.75">
      <c r="A183" s="195" t="s">
        <v>212</v>
      </c>
      <c r="B183" s="195"/>
      <c r="C183" s="195"/>
      <c r="D183" s="195"/>
      <c r="E183" s="195"/>
    </row>
    <row r="184" spans="1:5" x14ac:dyDescent="0.75">
      <c r="A184" s="24" t="s">
        <v>626</v>
      </c>
      <c r="B184" s="90">
        <v>1.2E-2</v>
      </c>
    </row>
    <row r="185" spans="1:5" x14ac:dyDescent="0.75">
      <c r="A185" s="24" t="s">
        <v>627</v>
      </c>
      <c r="B185" s="90">
        <v>2.4E-2</v>
      </c>
    </row>
    <row r="186" spans="1:5" x14ac:dyDescent="0.75">
      <c r="A186" s="24" t="s">
        <v>628</v>
      </c>
      <c r="B186" s="10">
        <f>2050-2018+1</f>
        <v>33</v>
      </c>
    </row>
    <row r="187" spans="1:5" x14ac:dyDescent="0.75">
      <c r="A187" s="24" t="s">
        <v>629</v>
      </c>
      <c r="B187" s="16">
        <f>(1-B184)^B186</f>
        <v>0.67139665221009714</v>
      </c>
    </row>
    <row r="188" spans="1:5" ht="15.5" thickBot="1" x14ac:dyDescent="0.9">
      <c r="A188" s="24" t="s">
        <v>630</v>
      </c>
      <c r="B188" s="16">
        <f>(1-B185)^B186</f>
        <v>0.44858421050781644</v>
      </c>
    </row>
    <row r="189" spans="1:5" ht="15.5" thickBot="1" x14ac:dyDescent="0.9">
      <c r="A189" s="24" t="s">
        <v>631</v>
      </c>
      <c r="B189" s="20">
        <f>(B187-B188)/B187</f>
        <v>0.33186409400289502</v>
      </c>
    </row>
    <row r="191" spans="1:5" x14ac:dyDescent="0.75">
      <c r="A191" s="195" t="s">
        <v>228</v>
      </c>
      <c r="B191" s="195"/>
      <c r="C191" s="195"/>
      <c r="D191" s="195"/>
      <c r="E191" s="195"/>
    </row>
    <row r="192" spans="1:5" x14ac:dyDescent="0.75">
      <c r="A192" s="22" t="s">
        <v>220</v>
      </c>
      <c r="B192" s="22" t="s">
        <v>221</v>
      </c>
      <c r="C192" s="22"/>
    </row>
    <row r="193" spans="1:3" x14ac:dyDescent="0.75">
      <c r="A193" s="10" t="s">
        <v>222</v>
      </c>
      <c r="B193" s="23">
        <v>15277777.777777778</v>
      </c>
      <c r="C193" s="10" t="s">
        <v>223</v>
      </c>
    </row>
    <row r="194" spans="1:3" x14ac:dyDescent="0.75">
      <c r="A194" s="10" t="s">
        <v>224</v>
      </c>
      <c r="B194" s="23">
        <f>3.4*10^6</f>
        <v>3400000</v>
      </c>
      <c r="C194" s="50"/>
    </row>
    <row r="195" spans="1:3" x14ac:dyDescent="0.75">
      <c r="A195" s="10" t="s">
        <v>225</v>
      </c>
      <c r="B195" s="10">
        <v>2</v>
      </c>
    </row>
    <row r="196" spans="1:3" ht="15.5" thickBot="1" x14ac:dyDescent="0.9">
      <c r="A196" s="10" t="s">
        <v>226</v>
      </c>
      <c r="B196" s="23">
        <f>B195*B194</f>
        <v>6800000</v>
      </c>
    </row>
    <row r="197" spans="1:3" ht="15.5" thickBot="1" x14ac:dyDescent="0.9">
      <c r="A197" s="10" t="s">
        <v>227</v>
      </c>
      <c r="B197" s="20">
        <f>B196/B193</f>
        <v>0.44509090909090909</v>
      </c>
    </row>
  </sheetData>
  <mergeCells count="20">
    <mergeCell ref="A191:E191"/>
    <mergeCell ref="A165:E165"/>
    <mergeCell ref="A178:E178"/>
    <mergeCell ref="A183:E183"/>
    <mergeCell ref="A174:E174"/>
    <mergeCell ref="A169:B169"/>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s>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D31A5-6A1D-40BE-8085-9E14B688AA61}">
  <dimension ref="A1:T327"/>
  <sheetViews>
    <sheetView topLeftCell="K1" zoomScale="80" zoomScaleNormal="80" zoomScalePageLayoutView="125" workbookViewId="0">
      <pane ySplit="1" topLeftCell="A2" activePane="bottomLeft" state="frozen"/>
      <selection pane="bottomLeft" activeCell="P10" sqref="P10"/>
    </sheetView>
  </sheetViews>
  <sheetFormatPr defaultColWidth="9.1328125" defaultRowHeight="14.75" x14ac:dyDescent="0.75"/>
  <cols>
    <col min="1" max="1" width="18" style="4" customWidth="1"/>
    <col min="2" max="2" width="28.26953125" style="4" customWidth="1"/>
    <col min="3" max="3" width="28.26953125" style="2" customWidth="1"/>
    <col min="4" max="5" width="18.86328125" style="4" customWidth="1"/>
    <col min="6" max="7" width="23.1328125" style="4" customWidth="1"/>
    <col min="8" max="8" width="19.26953125" style="53" customWidth="1"/>
    <col min="9" max="9" width="21.26953125" style="4" customWidth="1"/>
    <col min="10" max="10" width="21.26953125" style="53" customWidth="1"/>
    <col min="11" max="11" width="17.1328125" style="79" customWidth="1"/>
    <col min="12" max="12" width="19" style="4" customWidth="1"/>
    <col min="13" max="14" width="19.1328125" style="2" customWidth="1"/>
    <col min="15" max="15" width="28.26953125" style="4" customWidth="1"/>
    <col min="16" max="16" width="117.26953125" style="4" customWidth="1"/>
    <col min="17" max="17" width="52.26953125" style="4" customWidth="1"/>
    <col min="18" max="18" width="43.26953125" style="3" customWidth="1"/>
    <col min="19" max="19" width="47.86328125" style="7" customWidth="1"/>
    <col min="20" max="20" width="37.26953125" style="8" customWidth="1"/>
    <col min="21" max="16384" width="9.1328125" style="4"/>
  </cols>
  <sheetData>
    <row r="1" spans="1:20" ht="29.5" x14ac:dyDescent="0.75">
      <c r="A1" s="54" t="s">
        <v>3</v>
      </c>
      <c r="B1" s="54" t="s">
        <v>0</v>
      </c>
      <c r="C1" s="54" t="s">
        <v>1</v>
      </c>
      <c r="D1" s="54" t="s">
        <v>44</v>
      </c>
      <c r="E1" s="54" t="s">
        <v>45</v>
      </c>
      <c r="F1" s="54" t="s">
        <v>94</v>
      </c>
      <c r="G1" s="54" t="s">
        <v>95</v>
      </c>
      <c r="H1" s="55" t="s">
        <v>564</v>
      </c>
      <c r="I1" s="54" t="s">
        <v>79</v>
      </c>
      <c r="J1" s="55" t="s">
        <v>438</v>
      </c>
      <c r="K1" s="102" t="s">
        <v>642</v>
      </c>
      <c r="L1" s="54" t="s">
        <v>80</v>
      </c>
      <c r="M1" s="54" t="s">
        <v>81</v>
      </c>
      <c r="N1" s="54" t="s">
        <v>93</v>
      </c>
      <c r="O1" s="54" t="s">
        <v>33</v>
      </c>
      <c r="P1" s="54" t="s">
        <v>2</v>
      </c>
      <c r="Q1" s="54" t="s">
        <v>546</v>
      </c>
      <c r="R1" s="54" t="s">
        <v>234</v>
      </c>
      <c r="S1" s="80" t="s">
        <v>181</v>
      </c>
      <c r="T1" s="52" t="s">
        <v>182</v>
      </c>
    </row>
    <row r="2" spans="1:20" s="3" customFormat="1" ht="59" x14ac:dyDescent="0.75">
      <c r="A2" s="101" t="s">
        <v>4</v>
      </c>
      <c r="B2" s="101" t="s">
        <v>1086</v>
      </c>
      <c r="C2" s="101" t="s">
        <v>1087</v>
      </c>
      <c r="D2" s="101" t="s">
        <v>46</v>
      </c>
      <c r="E2" s="101"/>
      <c r="F2" s="101" t="s">
        <v>46</v>
      </c>
      <c r="G2" s="101"/>
      <c r="H2" s="163">
        <v>203</v>
      </c>
      <c r="I2" s="56" t="s">
        <v>52</v>
      </c>
      <c r="J2" s="101" t="s">
        <v>1088</v>
      </c>
      <c r="K2" s="101" t="s">
        <v>1089</v>
      </c>
      <c r="L2" s="164">
        <v>0</v>
      </c>
      <c r="M2" s="164">
        <v>1</v>
      </c>
      <c r="N2" s="164">
        <v>0.02</v>
      </c>
      <c r="O2" s="101" t="s">
        <v>1090</v>
      </c>
      <c r="P2" s="56" t="s">
        <v>1091</v>
      </c>
      <c r="Q2" s="76" t="s">
        <v>1092</v>
      </c>
      <c r="R2" s="165" t="s">
        <v>1093</v>
      </c>
    </row>
    <row r="3" spans="1:20" s="3" customFormat="1" ht="59" x14ac:dyDescent="0.75">
      <c r="A3" s="166" t="str">
        <f>A$2</f>
        <v>Transportation</v>
      </c>
      <c r="B3" s="166" t="str">
        <f t="shared" ref="B3:C7" si="0">B$2</f>
        <v>Conventional Pollutant Standards</v>
      </c>
      <c r="C3" s="166" t="str">
        <f t="shared" si="0"/>
        <v>Percentage Reduction of Separately Regulated Pollutants</v>
      </c>
      <c r="D3" s="100" t="s">
        <v>47</v>
      </c>
      <c r="E3" s="101"/>
      <c r="F3" s="100" t="s">
        <v>47</v>
      </c>
      <c r="G3" s="101"/>
      <c r="H3" s="163">
        <v>204</v>
      </c>
      <c r="I3" s="56" t="s">
        <v>52</v>
      </c>
      <c r="J3" s="166" t="str">
        <f t="shared" ref="J3:R7" si="1">J$2</f>
        <v>Conventional Pollutant Standard</v>
      </c>
      <c r="K3" s="166" t="str">
        <f t="shared" si="1"/>
        <v>trans reduce regulated pollutants</v>
      </c>
      <c r="L3" s="167">
        <f t="shared" si="1"/>
        <v>0</v>
      </c>
      <c r="M3" s="167">
        <f t="shared" si="1"/>
        <v>1</v>
      </c>
      <c r="N3" s="167">
        <f t="shared" si="1"/>
        <v>0.02</v>
      </c>
      <c r="O3" s="166" t="str">
        <f t="shared" si="1"/>
        <v>% reduction in emissions</v>
      </c>
      <c r="P3" s="56" t="s">
        <v>1094</v>
      </c>
      <c r="Q3" s="166" t="str">
        <f t="shared" si="1"/>
        <v>transportation-sector-main.html#conv-pol-stds</v>
      </c>
      <c r="R3" s="166" t="str">
        <f t="shared" si="1"/>
        <v>conventional-pollutant-standards.html</v>
      </c>
    </row>
    <row r="4" spans="1:20" s="3" customFormat="1" ht="59" x14ac:dyDescent="0.75">
      <c r="A4" s="166" t="str">
        <f t="shared" ref="A4:A7" si="2">A$2</f>
        <v>Transportation</v>
      </c>
      <c r="B4" s="166" t="str">
        <f t="shared" si="0"/>
        <v>Conventional Pollutant Standards</v>
      </c>
      <c r="C4" s="166" t="str">
        <f t="shared" si="0"/>
        <v>Percentage Reduction of Separately Regulated Pollutants</v>
      </c>
      <c r="D4" s="101" t="s">
        <v>48</v>
      </c>
      <c r="E4" s="101"/>
      <c r="F4" s="101" t="s">
        <v>48</v>
      </c>
      <c r="G4" s="101"/>
      <c r="H4" s="163">
        <v>205</v>
      </c>
      <c r="I4" s="56" t="s">
        <v>52</v>
      </c>
      <c r="J4" s="166" t="str">
        <f t="shared" si="1"/>
        <v>Conventional Pollutant Standard</v>
      </c>
      <c r="K4" s="166" t="str">
        <f t="shared" si="1"/>
        <v>trans reduce regulated pollutants</v>
      </c>
      <c r="L4" s="167">
        <f t="shared" si="1"/>
        <v>0</v>
      </c>
      <c r="M4" s="167">
        <f t="shared" si="1"/>
        <v>1</v>
      </c>
      <c r="N4" s="167">
        <f t="shared" si="1"/>
        <v>0.02</v>
      </c>
      <c r="O4" s="166" t="str">
        <f t="shared" si="1"/>
        <v>% reduction in emissions</v>
      </c>
      <c r="P4" s="56" t="s">
        <v>1095</v>
      </c>
      <c r="Q4" s="166" t="str">
        <f t="shared" si="1"/>
        <v>transportation-sector-main.html#conv-pol-stds</v>
      </c>
      <c r="R4" s="166" t="str">
        <f t="shared" si="1"/>
        <v>conventional-pollutant-standards.html</v>
      </c>
    </row>
    <row r="5" spans="1:20" s="3" customFormat="1" ht="59" x14ac:dyDescent="0.75">
      <c r="A5" s="166" t="str">
        <f t="shared" si="2"/>
        <v>Transportation</v>
      </c>
      <c r="B5" s="166" t="str">
        <f t="shared" si="0"/>
        <v>Conventional Pollutant Standards</v>
      </c>
      <c r="C5" s="166" t="str">
        <f t="shared" si="0"/>
        <v>Percentage Reduction of Separately Regulated Pollutants</v>
      </c>
      <c r="D5" s="101" t="s">
        <v>49</v>
      </c>
      <c r="E5" s="101"/>
      <c r="F5" s="101" t="s">
        <v>49</v>
      </c>
      <c r="G5" s="101"/>
      <c r="H5" s="163">
        <v>206</v>
      </c>
      <c r="I5" s="56" t="s">
        <v>52</v>
      </c>
      <c r="J5" s="166" t="str">
        <f t="shared" si="1"/>
        <v>Conventional Pollutant Standard</v>
      </c>
      <c r="K5" s="166" t="str">
        <f t="shared" si="1"/>
        <v>trans reduce regulated pollutants</v>
      </c>
      <c r="L5" s="167">
        <f t="shared" si="1"/>
        <v>0</v>
      </c>
      <c r="M5" s="167">
        <f t="shared" si="1"/>
        <v>1</v>
      </c>
      <c r="N5" s="167">
        <f t="shared" si="1"/>
        <v>0.02</v>
      </c>
      <c r="O5" s="166" t="str">
        <f t="shared" si="1"/>
        <v>% reduction in emissions</v>
      </c>
      <c r="P5" s="56" t="s">
        <v>1096</v>
      </c>
      <c r="Q5" s="166" t="str">
        <f t="shared" si="1"/>
        <v>transportation-sector-main.html#conv-pol-stds</v>
      </c>
      <c r="R5" s="166" t="str">
        <f t="shared" si="1"/>
        <v>conventional-pollutant-standards.html</v>
      </c>
    </row>
    <row r="6" spans="1:20" s="3" customFormat="1" ht="59" x14ac:dyDescent="0.75">
      <c r="A6" s="166" t="str">
        <f t="shared" si="2"/>
        <v>Transportation</v>
      </c>
      <c r="B6" s="166" t="str">
        <f t="shared" si="0"/>
        <v>Conventional Pollutant Standards</v>
      </c>
      <c r="C6" s="166" t="str">
        <f t="shared" si="0"/>
        <v>Percentage Reduction of Separately Regulated Pollutants</v>
      </c>
      <c r="D6" s="101" t="s">
        <v>50</v>
      </c>
      <c r="E6" s="101"/>
      <c r="F6" s="101" t="s">
        <v>50</v>
      </c>
      <c r="G6" s="101"/>
      <c r="H6" s="163">
        <v>207</v>
      </c>
      <c r="I6" s="56" t="s">
        <v>52</v>
      </c>
      <c r="J6" s="166" t="str">
        <f t="shared" si="1"/>
        <v>Conventional Pollutant Standard</v>
      </c>
      <c r="K6" s="166" t="str">
        <f t="shared" si="1"/>
        <v>trans reduce regulated pollutants</v>
      </c>
      <c r="L6" s="167">
        <f t="shared" si="1"/>
        <v>0</v>
      </c>
      <c r="M6" s="167">
        <f t="shared" si="1"/>
        <v>1</v>
      </c>
      <c r="N6" s="167">
        <f t="shared" si="1"/>
        <v>0.02</v>
      </c>
      <c r="O6" s="166" t="str">
        <f t="shared" si="1"/>
        <v>% reduction in emissions</v>
      </c>
      <c r="P6" s="56" t="s">
        <v>1097</v>
      </c>
      <c r="Q6" s="166" t="str">
        <f t="shared" si="1"/>
        <v>transportation-sector-main.html#conv-pol-stds</v>
      </c>
      <c r="R6" s="166" t="str">
        <f t="shared" si="1"/>
        <v>conventional-pollutant-standards.html</v>
      </c>
    </row>
    <row r="7" spans="1:20" s="3" customFormat="1" ht="59" x14ac:dyDescent="0.75">
      <c r="A7" s="166" t="str">
        <f t="shared" si="2"/>
        <v>Transportation</v>
      </c>
      <c r="B7" s="166" t="str">
        <f t="shared" si="0"/>
        <v>Conventional Pollutant Standards</v>
      </c>
      <c r="C7" s="166" t="str">
        <f t="shared" si="0"/>
        <v>Percentage Reduction of Separately Regulated Pollutants</v>
      </c>
      <c r="D7" s="101" t="s">
        <v>129</v>
      </c>
      <c r="E7" s="101"/>
      <c r="F7" s="101" t="s">
        <v>129</v>
      </c>
      <c r="G7" s="101"/>
      <c r="H7" s="163">
        <v>208</v>
      </c>
      <c r="I7" s="56" t="s">
        <v>52</v>
      </c>
      <c r="J7" s="166" t="str">
        <f t="shared" si="1"/>
        <v>Conventional Pollutant Standard</v>
      </c>
      <c r="K7" s="166" t="str">
        <f t="shared" si="1"/>
        <v>trans reduce regulated pollutants</v>
      </c>
      <c r="L7" s="167">
        <f t="shared" si="1"/>
        <v>0</v>
      </c>
      <c r="M7" s="167">
        <f t="shared" si="1"/>
        <v>1</v>
      </c>
      <c r="N7" s="167">
        <f t="shared" si="1"/>
        <v>0.02</v>
      </c>
      <c r="O7" s="166" t="str">
        <f t="shared" si="1"/>
        <v>% reduction in emissions</v>
      </c>
      <c r="P7" s="56" t="s">
        <v>1098</v>
      </c>
      <c r="Q7" s="166" t="str">
        <f t="shared" si="1"/>
        <v>transportation-sector-main.html#conv-pol-stds</v>
      </c>
      <c r="R7" s="166" t="str">
        <f t="shared" si="1"/>
        <v>conventional-pollutant-standards.html</v>
      </c>
    </row>
    <row r="8" spans="1:20" s="3" customFormat="1" ht="59" x14ac:dyDescent="0.75">
      <c r="A8" s="11" t="s">
        <v>4</v>
      </c>
      <c r="B8" s="11" t="s">
        <v>571</v>
      </c>
      <c r="C8" s="11" t="s">
        <v>572</v>
      </c>
      <c r="D8" s="56"/>
      <c r="E8" s="56"/>
      <c r="F8" s="56"/>
      <c r="G8" s="56"/>
      <c r="H8" s="59">
        <v>185</v>
      </c>
      <c r="I8" s="56" t="s">
        <v>52</v>
      </c>
      <c r="J8" s="100" t="s">
        <v>573</v>
      </c>
      <c r="K8" s="99" t="s">
        <v>707</v>
      </c>
      <c r="L8" s="88">
        <v>0</v>
      </c>
      <c r="M8" s="88">
        <v>1</v>
      </c>
      <c r="N8" s="88">
        <v>1</v>
      </c>
      <c r="O8" s="56" t="s">
        <v>34</v>
      </c>
      <c r="P8" s="56" t="s">
        <v>718</v>
      </c>
      <c r="Q8" s="76" t="s">
        <v>574</v>
      </c>
      <c r="R8" s="76" t="s">
        <v>575</v>
      </c>
      <c r="S8" s="84"/>
      <c r="T8" s="11"/>
    </row>
    <row r="9" spans="1:20" s="3" customFormat="1" ht="73.75" x14ac:dyDescent="0.75">
      <c r="A9" s="11" t="s">
        <v>4</v>
      </c>
      <c r="B9" s="11" t="s">
        <v>576</v>
      </c>
      <c r="C9" s="11" t="s">
        <v>577</v>
      </c>
      <c r="D9" s="56" t="s">
        <v>54</v>
      </c>
      <c r="E9" s="56" t="s">
        <v>46</v>
      </c>
      <c r="F9" s="56" t="s">
        <v>96</v>
      </c>
      <c r="G9" s="56" t="s">
        <v>46</v>
      </c>
      <c r="H9" s="59">
        <v>186</v>
      </c>
      <c r="I9" s="56" t="s">
        <v>52</v>
      </c>
      <c r="J9" s="100" t="s">
        <v>578</v>
      </c>
      <c r="K9" s="99" t="s">
        <v>706</v>
      </c>
      <c r="L9" s="65">
        <v>0</v>
      </c>
      <c r="M9" s="65">
        <v>1</v>
      </c>
      <c r="N9" s="65">
        <v>0.02</v>
      </c>
      <c r="O9" s="56" t="s">
        <v>579</v>
      </c>
      <c r="P9" s="103" t="s">
        <v>946</v>
      </c>
      <c r="Q9" s="76" t="s">
        <v>580</v>
      </c>
      <c r="R9" s="76" t="s">
        <v>581</v>
      </c>
      <c r="S9" s="84"/>
      <c r="T9" s="11"/>
    </row>
    <row r="10" spans="1:20" s="3" customFormat="1" ht="73.75" x14ac:dyDescent="0.75">
      <c r="A10" s="58" t="str">
        <f>A$9</f>
        <v>Transportation</v>
      </c>
      <c r="B10" s="58" t="str">
        <f t="shared" ref="B10:C20" si="3">B$9</f>
        <v>Electric Vehicle Sales Mandate</v>
      </c>
      <c r="C10" s="58" t="str">
        <f t="shared" si="3"/>
        <v>Additional Minimum Required EV Sales Percentage</v>
      </c>
      <c r="D10" s="100" t="s">
        <v>51</v>
      </c>
      <c r="E10" s="100" t="s">
        <v>46</v>
      </c>
      <c r="F10" s="100" t="s">
        <v>97</v>
      </c>
      <c r="G10" s="100" t="s">
        <v>46</v>
      </c>
      <c r="H10" s="59">
        <v>195</v>
      </c>
      <c r="I10" s="56" t="s">
        <v>52</v>
      </c>
      <c r="J10" s="77" t="str">
        <f t="shared" ref="J10:R20" si="4">J$9</f>
        <v>EV Sales Mandate</v>
      </c>
      <c r="K10" s="77" t="str">
        <f t="shared" si="4"/>
        <v>trans EV minimum</v>
      </c>
      <c r="L10" s="77">
        <f t="shared" si="4"/>
        <v>0</v>
      </c>
      <c r="M10" s="64">
        <f t="shared" si="4"/>
        <v>1</v>
      </c>
      <c r="N10" s="64">
        <f t="shared" si="4"/>
        <v>0.02</v>
      </c>
      <c r="O10" s="64" t="str">
        <f t="shared" si="4"/>
        <v>% of new vehicles sold</v>
      </c>
      <c r="P10" s="103" t="s">
        <v>947</v>
      </c>
      <c r="Q10" s="64" t="str">
        <f t="shared" si="4"/>
        <v>transportation-sector-main.html#ev-mandate</v>
      </c>
      <c r="R10" s="64" t="str">
        <f t="shared" si="4"/>
        <v>ev-mandate.html</v>
      </c>
      <c r="S10" s="84"/>
      <c r="T10" s="11"/>
    </row>
    <row r="11" spans="1:20" s="3" customFormat="1" ht="73.75" x14ac:dyDescent="0.75">
      <c r="A11" s="58" t="str">
        <f t="shared" ref="A11:A20" si="5">A$9</f>
        <v>Transportation</v>
      </c>
      <c r="B11" s="58" t="str">
        <f t="shared" si="3"/>
        <v>Electric Vehicle Sales Mandate</v>
      </c>
      <c r="C11" s="58" t="str">
        <f t="shared" si="3"/>
        <v>Additional Minimum Required EV Sales Percentage</v>
      </c>
      <c r="D11" s="100" t="s">
        <v>54</v>
      </c>
      <c r="E11" s="100" t="s">
        <v>47</v>
      </c>
      <c r="F11" s="100" t="s">
        <v>96</v>
      </c>
      <c r="G11" s="100" t="s">
        <v>47</v>
      </c>
      <c r="H11" s="59">
        <v>187</v>
      </c>
      <c r="I11" s="56" t="s">
        <v>52</v>
      </c>
      <c r="J11" s="77" t="str">
        <f t="shared" si="4"/>
        <v>EV Sales Mandate</v>
      </c>
      <c r="K11" s="77" t="str">
        <f t="shared" si="4"/>
        <v>trans EV minimum</v>
      </c>
      <c r="L11" s="77">
        <f t="shared" si="4"/>
        <v>0</v>
      </c>
      <c r="M11" s="64">
        <f t="shared" si="4"/>
        <v>1</v>
      </c>
      <c r="N11" s="64">
        <f t="shared" si="4"/>
        <v>0.02</v>
      </c>
      <c r="O11" s="64" t="str">
        <f t="shared" si="4"/>
        <v>% of new vehicles sold</v>
      </c>
      <c r="P11" s="103" t="s">
        <v>948</v>
      </c>
      <c r="Q11" s="64" t="str">
        <f t="shared" si="4"/>
        <v>transportation-sector-main.html#ev-mandate</v>
      </c>
      <c r="R11" s="64" t="str">
        <f t="shared" si="4"/>
        <v>ev-mandate.html</v>
      </c>
      <c r="S11" s="84"/>
      <c r="T11" s="11"/>
    </row>
    <row r="12" spans="1:20" s="3" customFormat="1" ht="73.75" x14ac:dyDescent="0.75">
      <c r="A12" s="58" t="str">
        <f t="shared" si="5"/>
        <v>Transportation</v>
      </c>
      <c r="B12" s="58" t="str">
        <f t="shared" si="3"/>
        <v>Electric Vehicle Sales Mandate</v>
      </c>
      <c r="C12" s="58" t="str">
        <f t="shared" si="3"/>
        <v>Additional Minimum Required EV Sales Percentage</v>
      </c>
      <c r="D12" s="100" t="s">
        <v>51</v>
      </c>
      <c r="E12" s="100" t="s">
        <v>47</v>
      </c>
      <c r="F12" s="100" t="s">
        <v>97</v>
      </c>
      <c r="G12" s="100" t="s">
        <v>47</v>
      </c>
      <c r="H12" s="59">
        <v>191</v>
      </c>
      <c r="I12" s="56" t="s">
        <v>52</v>
      </c>
      <c r="J12" s="77" t="str">
        <f t="shared" si="4"/>
        <v>EV Sales Mandate</v>
      </c>
      <c r="K12" s="77" t="str">
        <f t="shared" si="4"/>
        <v>trans EV minimum</v>
      </c>
      <c r="L12" s="77">
        <f t="shared" si="4"/>
        <v>0</v>
      </c>
      <c r="M12" s="64">
        <f t="shared" si="4"/>
        <v>1</v>
      </c>
      <c r="N12" s="64">
        <f t="shared" si="4"/>
        <v>0.02</v>
      </c>
      <c r="O12" s="64" t="str">
        <f t="shared" si="4"/>
        <v>% of new vehicles sold</v>
      </c>
      <c r="P12" s="103" t="s">
        <v>949</v>
      </c>
      <c r="Q12" s="64" t="str">
        <f t="shared" si="4"/>
        <v>transportation-sector-main.html#ev-mandate</v>
      </c>
      <c r="R12" s="64" t="str">
        <f t="shared" si="4"/>
        <v>ev-mandate.html</v>
      </c>
      <c r="S12" s="84"/>
      <c r="T12" s="11"/>
    </row>
    <row r="13" spans="1:20" s="3" customFormat="1" ht="29.5" x14ac:dyDescent="0.75">
      <c r="A13" s="58" t="str">
        <f t="shared" si="5"/>
        <v>Transportation</v>
      </c>
      <c r="B13" s="58" t="str">
        <f t="shared" si="3"/>
        <v>Electric Vehicle Sales Mandate</v>
      </c>
      <c r="C13" s="58" t="str">
        <f t="shared" si="3"/>
        <v>Additional Minimum Required EV Sales Percentage</v>
      </c>
      <c r="D13" s="100" t="s">
        <v>54</v>
      </c>
      <c r="E13" s="100" t="s">
        <v>48</v>
      </c>
      <c r="F13" s="100" t="s">
        <v>96</v>
      </c>
      <c r="G13" s="100" t="s">
        <v>98</v>
      </c>
      <c r="H13" s="59"/>
      <c r="I13" s="11" t="s">
        <v>53</v>
      </c>
      <c r="J13" s="77" t="str">
        <f t="shared" si="4"/>
        <v>EV Sales Mandate</v>
      </c>
      <c r="K13" s="77" t="str">
        <f t="shared" si="4"/>
        <v>trans EV minimum</v>
      </c>
      <c r="L13" s="88"/>
      <c r="M13" s="88"/>
      <c r="N13" s="88"/>
      <c r="O13" s="56"/>
      <c r="P13" s="56"/>
      <c r="Q13" s="76"/>
      <c r="R13" s="76"/>
      <c r="S13" s="84"/>
      <c r="T13" s="11"/>
    </row>
    <row r="14" spans="1:20" s="3" customFormat="1" ht="29.5" x14ac:dyDescent="0.75">
      <c r="A14" s="58" t="str">
        <f t="shared" si="5"/>
        <v>Transportation</v>
      </c>
      <c r="B14" s="58" t="str">
        <f t="shared" si="3"/>
        <v>Electric Vehicle Sales Mandate</v>
      </c>
      <c r="C14" s="58" t="str">
        <f t="shared" si="3"/>
        <v>Additional Minimum Required EV Sales Percentage</v>
      </c>
      <c r="D14" s="100" t="s">
        <v>51</v>
      </c>
      <c r="E14" s="100" t="s">
        <v>48</v>
      </c>
      <c r="F14" s="100" t="s">
        <v>97</v>
      </c>
      <c r="G14" s="100" t="s">
        <v>98</v>
      </c>
      <c r="H14" s="59"/>
      <c r="I14" s="11" t="s">
        <v>53</v>
      </c>
      <c r="J14" s="77" t="str">
        <f t="shared" si="4"/>
        <v>EV Sales Mandate</v>
      </c>
      <c r="K14" s="77" t="str">
        <f t="shared" si="4"/>
        <v>trans EV minimum</v>
      </c>
      <c r="L14" s="88"/>
      <c r="M14" s="88"/>
      <c r="N14" s="88"/>
      <c r="O14" s="56"/>
      <c r="P14" s="56"/>
      <c r="Q14" s="76"/>
      <c r="R14" s="76"/>
      <c r="S14" s="84"/>
      <c r="T14" s="11"/>
    </row>
    <row r="15" spans="1:20" s="3" customFormat="1" ht="29.5" x14ac:dyDescent="0.75">
      <c r="A15" s="58" t="str">
        <f t="shared" si="5"/>
        <v>Transportation</v>
      </c>
      <c r="B15" s="58" t="str">
        <f t="shared" si="3"/>
        <v>Electric Vehicle Sales Mandate</v>
      </c>
      <c r="C15" s="58" t="str">
        <f t="shared" si="3"/>
        <v>Additional Minimum Required EV Sales Percentage</v>
      </c>
      <c r="D15" s="100" t="s">
        <v>54</v>
      </c>
      <c r="E15" s="100" t="s">
        <v>49</v>
      </c>
      <c r="F15" s="100" t="s">
        <v>96</v>
      </c>
      <c r="G15" s="100" t="s">
        <v>99</v>
      </c>
      <c r="H15" s="59"/>
      <c r="I15" s="11" t="s">
        <v>53</v>
      </c>
      <c r="J15" s="77" t="str">
        <f t="shared" si="4"/>
        <v>EV Sales Mandate</v>
      </c>
      <c r="K15" s="77" t="str">
        <f t="shared" si="4"/>
        <v>trans EV minimum</v>
      </c>
      <c r="L15" s="88"/>
      <c r="M15" s="88"/>
      <c r="N15" s="88"/>
      <c r="O15" s="56"/>
      <c r="P15" s="56"/>
      <c r="Q15" s="76"/>
      <c r="R15" s="76"/>
      <c r="S15" s="84"/>
      <c r="T15" s="11"/>
    </row>
    <row r="16" spans="1:20" s="3" customFormat="1" ht="29.5" x14ac:dyDescent="0.75">
      <c r="A16" s="58" t="str">
        <f t="shared" si="5"/>
        <v>Transportation</v>
      </c>
      <c r="B16" s="58" t="str">
        <f t="shared" si="3"/>
        <v>Electric Vehicle Sales Mandate</v>
      </c>
      <c r="C16" s="58" t="str">
        <f t="shared" si="3"/>
        <v>Additional Minimum Required EV Sales Percentage</v>
      </c>
      <c r="D16" s="100" t="s">
        <v>51</v>
      </c>
      <c r="E16" s="100" t="s">
        <v>49</v>
      </c>
      <c r="F16" s="100" t="s">
        <v>97</v>
      </c>
      <c r="G16" s="100" t="s">
        <v>99</v>
      </c>
      <c r="H16" s="59"/>
      <c r="I16" s="11" t="s">
        <v>53</v>
      </c>
      <c r="J16" s="77" t="str">
        <f t="shared" si="4"/>
        <v>EV Sales Mandate</v>
      </c>
      <c r="K16" s="77" t="str">
        <f t="shared" si="4"/>
        <v>trans EV minimum</v>
      </c>
      <c r="L16" s="88"/>
      <c r="M16" s="88"/>
      <c r="N16" s="88"/>
      <c r="O16" s="56"/>
      <c r="P16" s="56"/>
      <c r="Q16" s="76"/>
      <c r="R16" s="76"/>
      <c r="S16" s="84"/>
      <c r="T16" s="11"/>
    </row>
    <row r="17" spans="1:20" s="3" customFormat="1" ht="29.5" x14ac:dyDescent="0.75">
      <c r="A17" s="58" t="str">
        <f t="shared" si="5"/>
        <v>Transportation</v>
      </c>
      <c r="B17" s="58" t="str">
        <f t="shared" si="3"/>
        <v>Electric Vehicle Sales Mandate</v>
      </c>
      <c r="C17" s="58" t="str">
        <f t="shared" si="3"/>
        <v>Additional Minimum Required EV Sales Percentage</v>
      </c>
      <c r="D17" s="100" t="s">
        <v>54</v>
      </c>
      <c r="E17" s="100" t="s">
        <v>50</v>
      </c>
      <c r="F17" s="100" t="s">
        <v>96</v>
      </c>
      <c r="G17" s="100" t="s">
        <v>100</v>
      </c>
      <c r="H17" s="59"/>
      <c r="I17" s="11" t="s">
        <v>53</v>
      </c>
      <c r="J17" s="77" t="str">
        <f t="shared" si="4"/>
        <v>EV Sales Mandate</v>
      </c>
      <c r="K17" s="77" t="str">
        <f t="shared" si="4"/>
        <v>trans EV minimum</v>
      </c>
      <c r="L17" s="88"/>
      <c r="M17" s="88"/>
      <c r="N17" s="88"/>
      <c r="O17" s="56"/>
      <c r="P17" s="56"/>
      <c r="Q17" s="76"/>
      <c r="R17" s="76"/>
      <c r="S17" s="84"/>
      <c r="T17" s="11"/>
    </row>
    <row r="18" spans="1:20" s="3" customFormat="1" ht="29.5" x14ac:dyDescent="0.75">
      <c r="A18" s="58" t="str">
        <f t="shared" si="5"/>
        <v>Transportation</v>
      </c>
      <c r="B18" s="58" t="str">
        <f t="shared" si="3"/>
        <v>Electric Vehicle Sales Mandate</v>
      </c>
      <c r="C18" s="58" t="str">
        <f t="shared" si="3"/>
        <v>Additional Minimum Required EV Sales Percentage</v>
      </c>
      <c r="D18" s="100" t="s">
        <v>51</v>
      </c>
      <c r="E18" s="100" t="s">
        <v>50</v>
      </c>
      <c r="F18" s="100" t="s">
        <v>97</v>
      </c>
      <c r="G18" s="100" t="s">
        <v>100</v>
      </c>
      <c r="H18" s="59"/>
      <c r="I18" s="11" t="s">
        <v>53</v>
      </c>
      <c r="J18" s="77" t="str">
        <f t="shared" si="4"/>
        <v>EV Sales Mandate</v>
      </c>
      <c r="K18" s="77" t="str">
        <f t="shared" si="4"/>
        <v>trans EV minimum</v>
      </c>
      <c r="L18" s="88"/>
      <c r="M18" s="88"/>
      <c r="N18" s="88"/>
      <c r="O18" s="56"/>
      <c r="P18" s="56"/>
      <c r="Q18" s="76"/>
      <c r="R18" s="76"/>
      <c r="S18" s="84"/>
      <c r="T18" s="11"/>
    </row>
    <row r="19" spans="1:20" s="3" customFormat="1" ht="73.75" x14ac:dyDescent="0.75">
      <c r="A19" s="58" t="str">
        <f t="shared" si="5"/>
        <v>Transportation</v>
      </c>
      <c r="B19" s="58" t="str">
        <f t="shared" si="3"/>
        <v>Electric Vehicle Sales Mandate</v>
      </c>
      <c r="C19" s="58" t="str">
        <f t="shared" si="3"/>
        <v>Additional Minimum Required EV Sales Percentage</v>
      </c>
      <c r="D19" s="100" t="s">
        <v>54</v>
      </c>
      <c r="E19" s="100" t="s">
        <v>129</v>
      </c>
      <c r="F19" s="100" t="s">
        <v>96</v>
      </c>
      <c r="G19" s="100" t="s">
        <v>180</v>
      </c>
      <c r="H19" s="59">
        <v>188</v>
      </c>
      <c r="I19" s="56" t="s">
        <v>52</v>
      </c>
      <c r="J19" s="77" t="str">
        <f t="shared" si="4"/>
        <v>EV Sales Mandate</v>
      </c>
      <c r="K19" s="77" t="str">
        <f t="shared" si="4"/>
        <v>trans EV minimum</v>
      </c>
      <c r="L19" s="77">
        <f t="shared" si="4"/>
        <v>0</v>
      </c>
      <c r="M19" s="64">
        <f t="shared" si="4"/>
        <v>1</v>
      </c>
      <c r="N19" s="64">
        <f t="shared" si="4"/>
        <v>0.02</v>
      </c>
      <c r="O19" s="64" t="str">
        <f t="shared" si="4"/>
        <v>% of new vehicles sold</v>
      </c>
      <c r="P19" s="103" t="s">
        <v>950</v>
      </c>
      <c r="Q19" s="64" t="str">
        <f t="shared" ref="Q19:R19" si="6">Q$9</f>
        <v>transportation-sector-main.html#ev-mandate</v>
      </c>
      <c r="R19" s="64" t="str">
        <f t="shared" si="6"/>
        <v>ev-mandate.html</v>
      </c>
      <c r="S19" s="84"/>
      <c r="T19" s="11"/>
    </row>
    <row r="20" spans="1:20" s="3" customFormat="1" ht="29.5" x14ac:dyDescent="0.75">
      <c r="A20" s="58" t="str">
        <f t="shared" si="5"/>
        <v>Transportation</v>
      </c>
      <c r="B20" s="58" t="str">
        <f t="shared" si="3"/>
        <v>Electric Vehicle Sales Mandate</v>
      </c>
      <c r="C20" s="58" t="str">
        <f t="shared" si="3"/>
        <v>Additional Minimum Required EV Sales Percentage</v>
      </c>
      <c r="D20" s="100" t="s">
        <v>51</v>
      </c>
      <c r="E20" s="100" t="s">
        <v>129</v>
      </c>
      <c r="F20" s="100" t="s">
        <v>97</v>
      </c>
      <c r="G20" s="100" t="s">
        <v>180</v>
      </c>
      <c r="H20" s="59"/>
      <c r="I20" s="11" t="s">
        <v>53</v>
      </c>
      <c r="J20" s="77" t="str">
        <f t="shared" si="4"/>
        <v>EV Sales Mandate</v>
      </c>
      <c r="K20" s="77" t="str">
        <f t="shared" si="4"/>
        <v>trans EV minimum</v>
      </c>
      <c r="L20" s="88"/>
      <c r="M20" s="88"/>
      <c r="N20" s="88"/>
      <c r="O20" s="56"/>
      <c r="P20" s="56"/>
      <c r="Q20" s="76"/>
      <c r="R20" s="76"/>
      <c r="S20" s="84"/>
      <c r="T20" s="11"/>
    </row>
    <row r="21" spans="1:20" s="3" customFormat="1" ht="59" x14ac:dyDescent="0.75">
      <c r="A21" s="11" t="s">
        <v>4</v>
      </c>
      <c r="B21" s="11" t="s">
        <v>570</v>
      </c>
      <c r="C21" s="11" t="s">
        <v>566</v>
      </c>
      <c r="D21" s="56" t="s">
        <v>54</v>
      </c>
      <c r="E21" s="56" t="s">
        <v>46</v>
      </c>
      <c r="F21" s="56" t="s">
        <v>96</v>
      </c>
      <c r="G21" s="56" t="s">
        <v>46</v>
      </c>
      <c r="H21" s="59">
        <v>189</v>
      </c>
      <c r="I21" s="56" t="s">
        <v>52</v>
      </c>
      <c r="J21" s="100" t="s">
        <v>565</v>
      </c>
      <c r="K21" s="99" t="s">
        <v>705</v>
      </c>
      <c r="L21" s="65">
        <v>0</v>
      </c>
      <c r="M21" s="65">
        <v>0.5</v>
      </c>
      <c r="N21" s="65">
        <v>0.01</v>
      </c>
      <c r="O21" s="76" t="s">
        <v>567</v>
      </c>
      <c r="P21" s="103" t="s">
        <v>951</v>
      </c>
      <c r="Q21" s="76" t="s">
        <v>568</v>
      </c>
      <c r="R21" s="76" t="s">
        <v>569</v>
      </c>
      <c r="S21" s="84"/>
      <c r="T21" s="11"/>
    </row>
    <row r="22" spans="1:20" s="79" customFormat="1" ht="29.5" x14ac:dyDescent="0.75">
      <c r="A22" s="58" t="str">
        <f t="shared" ref="A22:C32" si="7">A$21</f>
        <v>Transportation</v>
      </c>
      <c r="B22" s="58" t="str">
        <f t="shared" si="7"/>
        <v>Electric Vehicle Subsidy</v>
      </c>
      <c r="C22" s="58" t="str">
        <f t="shared" si="7"/>
        <v>Additional EV Subsidy Percentage</v>
      </c>
      <c r="D22" s="100" t="s">
        <v>51</v>
      </c>
      <c r="E22" s="100" t="s">
        <v>46</v>
      </c>
      <c r="F22" s="100" t="s">
        <v>97</v>
      </c>
      <c r="G22" s="100" t="s">
        <v>46</v>
      </c>
      <c r="H22" s="57"/>
      <c r="I22" s="11" t="s">
        <v>53</v>
      </c>
      <c r="J22" s="77" t="str">
        <f t="shared" ref="J22:R32" si="8">J$21</f>
        <v>EV Subsidy</v>
      </c>
      <c r="K22" s="77" t="str">
        <f t="shared" si="8"/>
        <v>trans EV subsidy</v>
      </c>
      <c r="L22" s="78"/>
      <c r="M22" s="78"/>
      <c r="N22" s="78"/>
      <c r="O22" s="78"/>
      <c r="P22" s="99"/>
      <c r="Q22" s="78"/>
      <c r="R22" s="78"/>
      <c r="S22" s="85"/>
      <c r="T22" s="99"/>
    </row>
    <row r="23" spans="1:20" s="79" customFormat="1" ht="29.5" x14ac:dyDescent="0.75">
      <c r="A23" s="58" t="str">
        <f t="shared" si="7"/>
        <v>Transportation</v>
      </c>
      <c r="B23" s="58" t="str">
        <f t="shared" si="7"/>
        <v>Electric Vehicle Subsidy</v>
      </c>
      <c r="C23" s="58" t="str">
        <f t="shared" si="7"/>
        <v>Additional EV Subsidy Percentage</v>
      </c>
      <c r="D23" s="100" t="s">
        <v>54</v>
      </c>
      <c r="E23" s="100" t="s">
        <v>47</v>
      </c>
      <c r="F23" s="100" t="s">
        <v>96</v>
      </c>
      <c r="G23" s="100" t="s">
        <v>47</v>
      </c>
      <c r="H23" s="57"/>
      <c r="I23" s="11" t="s">
        <v>53</v>
      </c>
      <c r="J23" s="77" t="str">
        <f t="shared" si="8"/>
        <v>EV Subsidy</v>
      </c>
      <c r="K23" s="77" t="str">
        <f t="shared" si="8"/>
        <v>trans EV subsidy</v>
      </c>
      <c r="L23" s="78"/>
      <c r="M23" s="78"/>
      <c r="N23" s="78"/>
      <c r="O23" s="78"/>
      <c r="P23" s="99"/>
      <c r="Q23" s="78"/>
      <c r="R23" s="78"/>
      <c r="S23" s="85"/>
      <c r="T23" s="99"/>
    </row>
    <row r="24" spans="1:20" s="79" customFormat="1" ht="59" x14ac:dyDescent="0.75">
      <c r="A24" s="58" t="str">
        <f t="shared" si="7"/>
        <v>Transportation</v>
      </c>
      <c r="B24" s="58" t="str">
        <f t="shared" si="7"/>
        <v>Electric Vehicle Subsidy</v>
      </c>
      <c r="C24" s="58" t="str">
        <f t="shared" si="7"/>
        <v>Additional EV Subsidy Percentage</v>
      </c>
      <c r="D24" s="100" t="s">
        <v>51</v>
      </c>
      <c r="E24" s="100" t="s">
        <v>47</v>
      </c>
      <c r="F24" s="100" t="s">
        <v>97</v>
      </c>
      <c r="G24" s="100" t="s">
        <v>47</v>
      </c>
      <c r="H24" s="57">
        <v>197</v>
      </c>
      <c r="I24" s="56" t="s">
        <v>52</v>
      </c>
      <c r="J24" s="77" t="str">
        <f t="shared" si="8"/>
        <v>EV Subsidy</v>
      </c>
      <c r="K24" s="77" t="str">
        <f t="shared" si="8"/>
        <v>trans EV subsidy</v>
      </c>
      <c r="L24" s="104">
        <f t="shared" si="8"/>
        <v>0</v>
      </c>
      <c r="M24" s="104">
        <f t="shared" si="8"/>
        <v>0.5</v>
      </c>
      <c r="N24" s="104">
        <f t="shared" si="8"/>
        <v>0.01</v>
      </c>
      <c r="O24" s="58" t="str">
        <f t="shared" si="8"/>
        <v>% of vehicle cost</v>
      </c>
      <c r="P24" s="103" t="s">
        <v>952</v>
      </c>
      <c r="Q24" s="58" t="str">
        <f t="shared" si="8"/>
        <v>transportation-sector-main.html#ev-subsidy</v>
      </c>
      <c r="R24" s="58" t="str">
        <f t="shared" si="8"/>
        <v>ev-subsidy.html</v>
      </c>
      <c r="S24" s="85"/>
      <c r="T24" s="99"/>
    </row>
    <row r="25" spans="1:20" s="79" customFormat="1" ht="29.5" x14ac:dyDescent="0.75">
      <c r="A25" s="58" t="str">
        <f t="shared" si="7"/>
        <v>Transportation</v>
      </c>
      <c r="B25" s="58" t="str">
        <f t="shared" si="7"/>
        <v>Electric Vehicle Subsidy</v>
      </c>
      <c r="C25" s="58" t="str">
        <f t="shared" si="7"/>
        <v>Additional EV Subsidy Percentage</v>
      </c>
      <c r="D25" s="100" t="s">
        <v>54</v>
      </c>
      <c r="E25" s="100" t="s">
        <v>48</v>
      </c>
      <c r="F25" s="100" t="s">
        <v>96</v>
      </c>
      <c r="G25" s="100" t="s">
        <v>98</v>
      </c>
      <c r="H25" s="57"/>
      <c r="I25" s="11" t="s">
        <v>53</v>
      </c>
      <c r="J25" s="77" t="str">
        <f t="shared" si="8"/>
        <v>EV Subsidy</v>
      </c>
      <c r="K25" s="77" t="str">
        <f t="shared" si="8"/>
        <v>trans EV subsidy</v>
      </c>
      <c r="L25" s="78"/>
      <c r="M25" s="78"/>
      <c r="N25" s="78"/>
      <c r="O25" s="78"/>
      <c r="P25" s="99"/>
      <c r="Q25" s="78"/>
      <c r="R25" s="78"/>
      <c r="S25" s="85"/>
      <c r="T25" s="99"/>
    </row>
    <row r="26" spans="1:20" s="79" customFormat="1" ht="29.5" x14ac:dyDescent="0.75">
      <c r="A26" s="58" t="str">
        <f t="shared" si="7"/>
        <v>Transportation</v>
      </c>
      <c r="B26" s="58" t="str">
        <f t="shared" si="7"/>
        <v>Electric Vehicle Subsidy</v>
      </c>
      <c r="C26" s="58" t="str">
        <f t="shared" si="7"/>
        <v>Additional EV Subsidy Percentage</v>
      </c>
      <c r="D26" s="100" t="s">
        <v>51</v>
      </c>
      <c r="E26" s="100" t="s">
        <v>48</v>
      </c>
      <c r="F26" s="100" t="s">
        <v>97</v>
      </c>
      <c r="G26" s="100" t="s">
        <v>98</v>
      </c>
      <c r="H26" s="57"/>
      <c r="I26" s="11" t="s">
        <v>53</v>
      </c>
      <c r="J26" s="77" t="str">
        <f t="shared" si="8"/>
        <v>EV Subsidy</v>
      </c>
      <c r="K26" s="77" t="str">
        <f t="shared" si="8"/>
        <v>trans EV subsidy</v>
      </c>
      <c r="L26" s="78"/>
      <c r="M26" s="78"/>
      <c r="N26" s="78"/>
      <c r="O26" s="78"/>
      <c r="P26" s="99"/>
      <c r="Q26" s="78"/>
      <c r="R26" s="78"/>
      <c r="S26" s="85"/>
      <c r="T26" s="99"/>
    </row>
    <row r="27" spans="1:20" s="79" customFormat="1" ht="29.5" x14ac:dyDescent="0.75">
      <c r="A27" s="58" t="str">
        <f t="shared" si="7"/>
        <v>Transportation</v>
      </c>
      <c r="B27" s="58" t="str">
        <f t="shared" si="7"/>
        <v>Electric Vehicle Subsidy</v>
      </c>
      <c r="C27" s="58" t="str">
        <f t="shared" si="7"/>
        <v>Additional EV Subsidy Percentage</v>
      </c>
      <c r="D27" s="100" t="s">
        <v>54</v>
      </c>
      <c r="E27" s="100" t="s">
        <v>49</v>
      </c>
      <c r="F27" s="100" t="s">
        <v>96</v>
      </c>
      <c r="G27" s="100" t="s">
        <v>99</v>
      </c>
      <c r="H27" s="57"/>
      <c r="I27" s="11" t="s">
        <v>53</v>
      </c>
      <c r="J27" s="77" t="str">
        <f t="shared" si="8"/>
        <v>EV Subsidy</v>
      </c>
      <c r="K27" s="77" t="str">
        <f t="shared" si="8"/>
        <v>trans EV subsidy</v>
      </c>
      <c r="L27" s="78"/>
      <c r="M27" s="78"/>
      <c r="N27" s="78"/>
      <c r="O27" s="78"/>
      <c r="P27" s="99"/>
      <c r="Q27" s="78"/>
      <c r="R27" s="78"/>
      <c r="S27" s="85"/>
      <c r="T27" s="99"/>
    </row>
    <row r="28" spans="1:20" s="79" customFormat="1" ht="29.5" x14ac:dyDescent="0.75">
      <c r="A28" s="58" t="str">
        <f t="shared" si="7"/>
        <v>Transportation</v>
      </c>
      <c r="B28" s="58" t="str">
        <f t="shared" si="7"/>
        <v>Electric Vehicle Subsidy</v>
      </c>
      <c r="C28" s="58" t="str">
        <f t="shared" si="7"/>
        <v>Additional EV Subsidy Percentage</v>
      </c>
      <c r="D28" s="100" t="s">
        <v>51</v>
      </c>
      <c r="E28" s="100" t="s">
        <v>49</v>
      </c>
      <c r="F28" s="100" t="s">
        <v>97</v>
      </c>
      <c r="G28" s="100" t="s">
        <v>99</v>
      </c>
      <c r="H28" s="57"/>
      <c r="I28" s="11" t="s">
        <v>53</v>
      </c>
      <c r="J28" s="77" t="str">
        <f t="shared" si="8"/>
        <v>EV Subsidy</v>
      </c>
      <c r="K28" s="77" t="str">
        <f t="shared" si="8"/>
        <v>trans EV subsidy</v>
      </c>
      <c r="L28" s="78"/>
      <c r="M28" s="78"/>
      <c r="N28" s="78"/>
      <c r="O28" s="78"/>
      <c r="P28" s="99"/>
      <c r="Q28" s="78"/>
      <c r="R28" s="78"/>
      <c r="S28" s="85"/>
      <c r="T28" s="99"/>
    </row>
    <row r="29" spans="1:20" s="79" customFormat="1" ht="29.5" x14ac:dyDescent="0.75">
      <c r="A29" s="58" t="str">
        <f t="shared" si="7"/>
        <v>Transportation</v>
      </c>
      <c r="B29" s="58" t="str">
        <f t="shared" si="7"/>
        <v>Electric Vehicle Subsidy</v>
      </c>
      <c r="C29" s="58" t="str">
        <f t="shared" si="7"/>
        <v>Additional EV Subsidy Percentage</v>
      </c>
      <c r="D29" s="100" t="s">
        <v>54</v>
      </c>
      <c r="E29" s="100" t="s">
        <v>50</v>
      </c>
      <c r="F29" s="100" t="s">
        <v>96</v>
      </c>
      <c r="G29" s="100" t="s">
        <v>100</v>
      </c>
      <c r="H29" s="57"/>
      <c r="I29" s="11" t="s">
        <v>53</v>
      </c>
      <c r="J29" s="77" t="str">
        <f t="shared" si="8"/>
        <v>EV Subsidy</v>
      </c>
      <c r="K29" s="77" t="str">
        <f t="shared" si="8"/>
        <v>trans EV subsidy</v>
      </c>
      <c r="L29" s="78"/>
      <c r="M29" s="78"/>
      <c r="N29" s="78"/>
      <c r="O29" s="78"/>
      <c r="P29" s="99"/>
      <c r="Q29" s="78"/>
      <c r="R29" s="78"/>
      <c r="S29" s="85"/>
      <c r="T29" s="99"/>
    </row>
    <row r="30" spans="1:20" s="79" customFormat="1" ht="29.5" x14ac:dyDescent="0.75">
      <c r="A30" s="58" t="str">
        <f t="shared" si="7"/>
        <v>Transportation</v>
      </c>
      <c r="B30" s="58" t="str">
        <f t="shared" si="7"/>
        <v>Electric Vehicle Subsidy</v>
      </c>
      <c r="C30" s="58" t="str">
        <f t="shared" si="7"/>
        <v>Additional EV Subsidy Percentage</v>
      </c>
      <c r="D30" s="100" t="s">
        <v>51</v>
      </c>
      <c r="E30" s="100" t="s">
        <v>50</v>
      </c>
      <c r="F30" s="100" t="s">
        <v>97</v>
      </c>
      <c r="G30" s="100" t="s">
        <v>100</v>
      </c>
      <c r="H30" s="57"/>
      <c r="I30" s="11" t="s">
        <v>53</v>
      </c>
      <c r="J30" s="77" t="str">
        <f t="shared" si="8"/>
        <v>EV Subsidy</v>
      </c>
      <c r="K30" s="77" t="str">
        <f t="shared" si="8"/>
        <v>trans EV subsidy</v>
      </c>
      <c r="L30" s="78"/>
      <c r="M30" s="78"/>
      <c r="N30" s="78"/>
      <c r="O30" s="78"/>
      <c r="P30" s="99"/>
      <c r="Q30" s="78"/>
      <c r="R30" s="78"/>
      <c r="S30" s="85"/>
      <c r="T30" s="99"/>
    </row>
    <row r="31" spans="1:20" s="79" customFormat="1" ht="29.5" x14ac:dyDescent="0.75">
      <c r="A31" s="58" t="str">
        <f t="shared" si="7"/>
        <v>Transportation</v>
      </c>
      <c r="B31" s="58" t="str">
        <f t="shared" si="7"/>
        <v>Electric Vehicle Subsidy</v>
      </c>
      <c r="C31" s="58" t="str">
        <f t="shared" si="7"/>
        <v>Additional EV Subsidy Percentage</v>
      </c>
      <c r="D31" s="100" t="s">
        <v>54</v>
      </c>
      <c r="E31" s="100" t="s">
        <v>129</v>
      </c>
      <c r="F31" s="100" t="s">
        <v>96</v>
      </c>
      <c r="G31" s="100" t="s">
        <v>180</v>
      </c>
      <c r="H31" s="57"/>
      <c r="I31" s="11" t="s">
        <v>53</v>
      </c>
      <c r="J31" s="77" t="str">
        <f t="shared" si="8"/>
        <v>EV Subsidy</v>
      </c>
      <c r="K31" s="77" t="str">
        <f t="shared" si="8"/>
        <v>trans EV subsidy</v>
      </c>
      <c r="L31" s="78"/>
      <c r="M31" s="78"/>
      <c r="N31" s="78"/>
      <c r="O31" s="78"/>
      <c r="P31" s="99"/>
      <c r="Q31" s="78"/>
      <c r="R31" s="78"/>
      <c r="S31" s="85"/>
      <c r="T31" s="99"/>
    </row>
    <row r="32" spans="1:20" s="79" customFormat="1" ht="29.5" x14ac:dyDescent="0.75">
      <c r="A32" s="58" t="str">
        <f t="shared" si="7"/>
        <v>Transportation</v>
      </c>
      <c r="B32" s="58" t="str">
        <f t="shared" si="7"/>
        <v>Electric Vehicle Subsidy</v>
      </c>
      <c r="C32" s="58" t="str">
        <f t="shared" si="7"/>
        <v>Additional EV Subsidy Percentage</v>
      </c>
      <c r="D32" s="100" t="s">
        <v>51</v>
      </c>
      <c r="E32" s="100" t="s">
        <v>129</v>
      </c>
      <c r="F32" s="100" t="s">
        <v>97</v>
      </c>
      <c r="G32" s="100" t="s">
        <v>180</v>
      </c>
      <c r="H32" s="57"/>
      <c r="I32" s="11" t="s">
        <v>53</v>
      </c>
      <c r="J32" s="77" t="str">
        <f t="shared" si="8"/>
        <v>EV Subsidy</v>
      </c>
      <c r="K32" s="77" t="str">
        <f t="shared" si="8"/>
        <v>trans EV subsidy</v>
      </c>
      <c r="L32" s="78"/>
      <c r="M32" s="78"/>
      <c r="N32" s="78"/>
      <c r="O32" s="78"/>
      <c r="P32" s="99"/>
      <c r="Q32" s="78"/>
      <c r="R32" s="78"/>
      <c r="S32" s="85"/>
      <c r="T32" s="99"/>
    </row>
    <row r="33" spans="1:20" ht="88.5" x14ac:dyDescent="0.75">
      <c r="A33" s="56" t="s">
        <v>4</v>
      </c>
      <c r="B33" s="56" t="s">
        <v>11</v>
      </c>
      <c r="C33" s="56" t="s">
        <v>127</v>
      </c>
      <c r="D33" s="56"/>
      <c r="E33" s="56"/>
      <c r="F33" s="56"/>
      <c r="G33" s="56"/>
      <c r="H33" s="57">
        <v>1</v>
      </c>
      <c r="I33" s="56" t="s">
        <v>52</v>
      </c>
      <c r="J33" s="57" t="s">
        <v>11</v>
      </c>
      <c r="K33" s="99" t="s">
        <v>704</v>
      </c>
      <c r="L33" s="62">
        <v>0</v>
      </c>
      <c r="M33" s="62">
        <v>1</v>
      </c>
      <c r="N33" s="63">
        <v>0.02</v>
      </c>
      <c r="O33" s="56" t="s">
        <v>547</v>
      </c>
      <c r="P33" s="103" t="s">
        <v>953</v>
      </c>
      <c r="Q33" s="56" t="s">
        <v>235</v>
      </c>
      <c r="R33" s="11" t="s">
        <v>236</v>
      </c>
      <c r="S33" s="81" t="s">
        <v>183</v>
      </c>
      <c r="T33" s="56" t="s">
        <v>213</v>
      </c>
    </row>
    <row r="34" spans="1:20" ht="44.25" x14ac:dyDescent="0.75">
      <c r="A34" s="56" t="s">
        <v>4</v>
      </c>
      <c r="B34" s="56" t="s">
        <v>5</v>
      </c>
      <c r="C34" s="56" t="s">
        <v>364</v>
      </c>
      <c r="D34" s="56" t="s">
        <v>614</v>
      </c>
      <c r="E34" s="56" t="s">
        <v>46</v>
      </c>
      <c r="F34" s="56" t="s">
        <v>620</v>
      </c>
      <c r="G34" s="56" t="s">
        <v>46</v>
      </c>
      <c r="H34" s="2"/>
      <c r="I34" s="11" t="s">
        <v>53</v>
      </c>
      <c r="J34" s="57" t="s">
        <v>439</v>
      </c>
      <c r="K34" s="99" t="s">
        <v>703</v>
      </c>
      <c r="L34" s="2"/>
      <c r="O34" s="2"/>
      <c r="P34" s="2"/>
      <c r="Q34" s="2"/>
      <c r="R34" s="2"/>
      <c r="T34" s="4"/>
    </row>
    <row r="35" spans="1:20" ht="44.25" x14ac:dyDescent="0.75">
      <c r="A35" s="58" t="str">
        <f t="shared" ref="A35:C50" si="9">A$34</f>
        <v>Transportation</v>
      </c>
      <c r="B35" s="58" t="str">
        <f t="shared" si="9"/>
        <v>Fuel Economy Standard</v>
      </c>
      <c r="C35" s="58" t="str">
        <f t="shared" si="9"/>
        <v>Percentage Additional Improvement of Fuel Economy Std</v>
      </c>
      <c r="D35" s="56" t="s">
        <v>615</v>
      </c>
      <c r="E35" s="56" t="s">
        <v>46</v>
      </c>
      <c r="F35" s="56" t="s">
        <v>101</v>
      </c>
      <c r="G35" s="56" t="s">
        <v>46</v>
      </c>
      <c r="H35" s="57"/>
      <c r="I35" s="11" t="s">
        <v>53</v>
      </c>
      <c r="J35" s="92" t="str">
        <f>J$34</f>
        <v>Vehicle Fuel Economy Standards</v>
      </c>
      <c r="K35" s="92" t="str">
        <f>K$34</f>
        <v>trans fuel economy standards</v>
      </c>
      <c r="L35" s="62"/>
      <c r="M35" s="62"/>
      <c r="N35" s="62"/>
      <c r="O35" s="56"/>
      <c r="P35" s="56"/>
      <c r="Q35" s="56"/>
      <c r="R35" s="11"/>
      <c r="S35" s="81"/>
      <c r="T35" s="56"/>
    </row>
    <row r="36" spans="1:20" ht="88.5" x14ac:dyDescent="0.75">
      <c r="A36" s="58" t="str">
        <f t="shared" si="9"/>
        <v>Transportation</v>
      </c>
      <c r="B36" s="58" t="str">
        <f t="shared" si="9"/>
        <v>Fuel Economy Standard</v>
      </c>
      <c r="C36" s="58" t="str">
        <f t="shared" si="9"/>
        <v>Percentage Additional Improvement of Fuel Economy Std</v>
      </c>
      <c r="D36" s="56" t="s">
        <v>616</v>
      </c>
      <c r="E36" s="56" t="s">
        <v>46</v>
      </c>
      <c r="F36" s="56" t="s">
        <v>623</v>
      </c>
      <c r="G36" s="56" t="s">
        <v>46</v>
      </c>
      <c r="H36" s="57">
        <v>2</v>
      </c>
      <c r="I36" s="56" t="s">
        <v>52</v>
      </c>
      <c r="J36" s="92" t="str">
        <f>J$34</f>
        <v>Vehicle Fuel Economy Standards</v>
      </c>
      <c r="K36" s="92" t="str">
        <f>K$34</f>
        <v>trans fuel economy standards</v>
      </c>
      <c r="L36" s="62">
        <v>0</v>
      </c>
      <c r="M36" s="62">
        <f>ROUND(MaxBoundCalculations!B88,1)</f>
        <v>1</v>
      </c>
      <c r="N36" s="62">
        <v>0.02</v>
      </c>
      <c r="O36" s="56" t="s">
        <v>128</v>
      </c>
      <c r="P36" s="159" t="s">
        <v>1172</v>
      </c>
      <c r="Q36" s="56" t="s">
        <v>237</v>
      </c>
      <c r="R36" s="11" t="s">
        <v>238</v>
      </c>
      <c r="S36" s="81" t="s">
        <v>184</v>
      </c>
      <c r="T36" s="56" t="s">
        <v>459</v>
      </c>
    </row>
    <row r="37" spans="1:20" ht="44.25" x14ac:dyDescent="0.75">
      <c r="A37" s="58" t="str">
        <f t="shared" si="9"/>
        <v>Transportation</v>
      </c>
      <c r="B37" s="58" t="str">
        <f t="shared" si="9"/>
        <v>Fuel Economy Standard</v>
      </c>
      <c r="C37" s="58" t="str">
        <f t="shared" si="9"/>
        <v>Percentage Additional Improvement of Fuel Economy Std</v>
      </c>
      <c r="D37" s="56" t="s">
        <v>617</v>
      </c>
      <c r="E37" s="56" t="s">
        <v>46</v>
      </c>
      <c r="F37" s="56" t="s">
        <v>621</v>
      </c>
      <c r="G37" s="56" t="s">
        <v>46</v>
      </c>
      <c r="H37" s="57"/>
      <c r="I37" s="11" t="s">
        <v>53</v>
      </c>
      <c r="J37" s="92" t="str">
        <f t="shared" ref="J37:K69" si="10">J$34</f>
        <v>Vehicle Fuel Economy Standards</v>
      </c>
      <c r="K37" s="92" t="str">
        <f t="shared" si="10"/>
        <v>trans fuel economy standards</v>
      </c>
      <c r="L37" s="62"/>
      <c r="M37" s="62"/>
      <c r="N37" s="62"/>
      <c r="O37" s="56"/>
      <c r="P37" s="56"/>
      <c r="Q37" s="56"/>
      <c r="R37" s="11"/>
      <c r="S37" s="81"/>
      <c r="T37" s="56"/>
    </row>
    <row r="38" spans="1:20" ht="44.25" x14ac:dyDescent="0.75">
      <c r="A38" s="58" t="str">
        <f t="shared" si="9"/>
        <v>Transportation</v>
      </c>
      <c r="B38" s="58" t="str">
        <f t="shared" si="9"/>
        <v>Fuel Economy Standard</v>
      </c>
      <c r="C38" s="58" t="str">
        <f t="shared" si="9"/>
        <v>Percentage Additional Improvement of Fuel Economy Std</v>
      </c>
      <c r="D38" s="56" t="s">
        <v>618</v>
      </c>
      <c r="E38" s="56" t="s">
        <v>46</v>
      </c>
      <c r="F38" s="56" t="s">
        <v>622</v>
      </c>
      <c r="G38" s="56" t="s">
        <v>46</v>
      </c>
      <c r="H38" s="57"/>
      <c r="I38" s="11" t="s">
        <v>53</v>
      </c>
      <c r="J38" s="92" t="str">
        <f t="shared" si="10"/>
        <v>Vehicle Fuel Economy Standards</v>
      </c>
      <c r="K38" s="92" t="str">
        <f t="shared" si="10"/>
        <v>trans fuel economy standards</v>
      </c>
      <c r="L38" s="62"/>
      <c r="M38" s="62"/>
      <c r="N38" s="62"/>
      <c r="O38" s="56"/>
      <c r="P38" s="56"/>
      <c r="Q38" s="56"/>
      <c r="R38" s="11"/>
      <c r="S38" s="81"/>
      <c r="T38" s="56"/>
    </row>
    <row r="39" spans="1:20" ht="44.25" x14ac:dyDescent="0.75">
      <c r="A39" s="58" t="str">
        <f t="shared" si="9"/>
        <v>Transportation</v>
      </c>
      <c r="B39" s="58" t="str">
        <f t="shared" si="9"/>
        <v>Fuel Economy Standard</v>
      </c>
      <c r="C39" s="58" t="str">
        <f t="shared" si="9"/>
        <v>Percentage Additional Improvement of Fuel Economy Std</v>
      </c>
      <c r="D39" s="56" t="s">
        <v>619</v>
      </c>
      <c r="E39" s="56" t="s">
        <v>46</v>
      </c>
      <c r="F39" s="56" t="s">
        <v>624</v>
      </c>
      <c r="G39" s="56" t="s">
        <v>46</v>
      </c>
      <c r="H39" s="57"/>
      <c r="I39" s="11" t="s">
        <v>53</v>
      </c>
      <c r="J39" s="92" t="str">
        <f t="shared" si="10"/>
        <v>Vehicle Fuel Economy Standards</v>
      </c>
      <c r="K39" s="92" t="str">
        <f t="shared" si="10"/>
        <v>trans fuel economy standards</v>
      </c>
      <c r="L39" s="62"/>
      <c r="M39" s="62"/>
      <c r="N39" s="62"/>
      <c r="O39" s="56"/>
      <c r="P39" s="56"/>
      <c r="Q39" s="56"/>
      <c r="R39" s="11"/>
      <c r="S39" s="81"/>
      <c r="T39" s="56"/>
    </row>
    <row r="40" spans="1:20" ht="44.25" x14ac:dyDescent="0.75">
      <c r="A40" s="58" t="str">
        <f>A$34</f>
        <v>Transportation</v>
      </c>
      <c r="B40" s="58" t="str">
        <f t="shared" si="9"/>
        <v>Fuel Economy Standard</v>
      </c>
      <c r="C40" s="58" t="str">
        <f t="shared" si="9"/>
        <v>Percentage Additional Improvement of Fuel Economy Std</v>
      </c>
      <c r="D40" s="56" t="s">
        <v>614</v>
      </c>
      <c r="E40" s="56" t="s">
        <v>47</v>
      </c>
      <c r="F40" s="56" t="s">
        <v>620</v>
      </c>
      <c r="G40" s="56" t="s">
        <v>47</v>
      </c>
      <c r="H40" s="2"/>
      <c r="I40" s="11" t="s">
        <v>53</v>
      </c>
      <c r="J40" s="92" t="str">
        <f t="shared" si="10"/>
        <v>Vehicle Fuel Economy Standards</v>
      </c>
      <c r="K40" s="92" t="str">
        <f t="shared" si="10"/>
        <v>trans fuel economy standards</v>
      </c>
      <c r="L40" s="2"/>
      <c r="O40" s="2"/>
      <c r="P40" s="2"/>
      <c r="Q40" s="2"/>
      <c r="R40" s="2"/>
      <c r="T40" s="4"/>
    </row>
    <row r="41" spans="1:20" ht="44.25" x14ac:dyDescent="0.75">
      <c r="A41" s="58" t="str">
        <f t="shared" si="9"/>
        <v>Transportation</v>
      </c>
      <c r="B41" s="58" t="str">
        <f t="shared" si="9"/>
        <v>Fuel Economy Standard</v>
      </c>
      <c r="C41" s="58" t="str">
        <f t="shared" si="9"/>
        <v>Percentage Additional Improvement of Fuel Economy Std</v>
      </c>
      <c r="D41" s="56" t="s">
        <v>615</v>
      </c>
      <c r="E41" s="56" t="s">
        <v>47</v>
      </c>
      <c r="F41" s="56" t="s">
        <v>101</v>
      </c>
      <c r="G41" s="56" t="s">
        <v>47</v>
      </c>
      <c r="H41" s="57"/>
      <c r="I41" s="11" t="s">
        <v>53</v>
      </c>
      <c r="J41" s="92" t="str">
        <f t="shared" si="10"/>
        <v>Vehicle Fuel Economy Standards</v>
      </c>
      <c r="K41" s="92" t="str">
        <f t="shared" si="10"/>
        <v>trans fuel economy standards</v>
      </c>
      <c r="L41" s="64"/>
      <c r="M41" s="65"/>
      <c r="N41" s="64"/>
      <c r="O41" s="58"/>
      <c r="P41" s="56"/>
      <c r="Q41" s="58"/>
      <c r="R41" s="58"/>
      <c r="S41" s="81"/>
      <c r="T41" s="56"/>
    </row>
    <row r="42" spans="1:20" ht="44.25" x14ac:dyDescent="0.75">
      <c r="A42" s="58" t="str">
        <f t="shared" si="9"/>
        <v>Transportation</v>
      </c>
      <c r="B42" s="58" t="str">
        <f t="shared" si="9"/>
        <v>Fuel Economy Standard</v>
      </c>
      <c r="C42" s="58" t="str">
        <f t="shared" si="9"/>
        <v>Percentage Additional Improvement of Fuel Economy Std</v>
      </c>
      <c r="D42" s="56" t="s">
        <v>616</v>
      </c>
      <c r="E42" s="56" t="s">
        <v>47</v>
      </c>
      <c r="F42" s="56" t="s">
        <v>623</v>
      </c>
      <c r="G42" s="56" t="s">
        <v>47</v>
      </c>
      <c r="H42" s="57"/>
      <c r="I42" s="11" t="s">
        <v>53</v>
      </c>
      <c r="J42" s="92" t="str">
        <f t="shared" si="10"/>
        <v>Vehicle Fuel Economy Standards</v>
      </c>
      <c r="K42" s="92" t="str">
        <f t="shared" si="10"/>
        <v>trans fuel economy standards</v>
      </c>
      <c r="L42" s="64"/>
      <c r="M42" s="65"/>
      <c r="N42" s="64"/>
      <c r="O42" s="58"/>
      <c r="P42" s="56"/>
      <c r="Q42" s="58"/>
      <c r="R42" s="58"/>
      <c r="S42" s="81"/>
      <c r="T42" s="56"/>
    </row>
    <row r="43" spans="1:20" ht="103.25" x14ac:dyDescent="0.75">
      <c r="A43" s="58" t="str">
        <f t="shared" si="9"/>
        <v>Transportation</v>
      </c>
      <c r="B43" s="58" t="str">
        <f t="shared" si="9"/>
        <v>Fuel Economy Standard</v>
      </c>
      <c r="C43" s="58" t="str">
        <f t="shared" si="9"/>
        <v>Percentage Additional Improvement of Fuel Economy Std</v>
      </c>
      <c r="D43" s="56" t="s">
        <v>617</v>
      </c>
      <c r="E43" s="56" t="s">
        <v>47</v>
      </c>
      <c r="F43" s="56" t="s">
        <v>621</v>
      </c>
      <c r="G43" s="56" t="s">
        <v>47</v>
      </c>
      <c r="H43" s="57">
        <v>3</v>
      </c>
      <c r="I43" s="56" t="s">
        <v>52</v>
      </c>
      <c r="J43" s="92" t="str">
        <f t="shared" si="10"/>
        <v>Vehicle Fuel Economy Standards</v>
      </c>
      <c r="K43" s="92" t="str">
        <f t="shared" si="10"/>
        <v>trans fuel economy standards</v>
      </c>
      <c r="L43" s="64">
        <f>L$36</f>
        <v>0</v>
      </c>
      <c r="M43" s="65">
        <f>ROUND(MaxBoundCalculations!A96,2)+0.01</f>
        <v>0.66</v>
      </c>
      <c r="N43" s="64">
        <f>N$36</f>
        <v>0.02</v>
      </c>
      <c r="O43" s="58" t="str">
        <f>O$36</f>
        <v>% increase in miles/gal</v>
      </c>
      <c r="P43" s="103" t="s">
        <v>954</v>
      </c>
      <c r="Q43" s="58" t="str">
        <f>Q$36</f>
        <v>transportation-sector-main.html#fuel-econ-std</v>
      </c>
      <c r="R43" s="58" t="str">
        <f>R$36</f>
        <v>fuel-economy-standard.html</v>
      </c>
      <c r="S43" s="81" t="s">
        <v>185</v>
      </c>
      <c r="T43" s="56" t="s">
        <v>470</v>
      </c>
    </row>
    <row r="44" spans="1:20" ht="44.25" x14ac:dyDescent="0.75">
      <c r="A44" s="58" t="str">
        <f t="shared" si="9"/>
        <v>Transportation</v>
      </c>
      <c r="B44" s="58" t="str">
        <f t="shared" si="9"/>
        <v>Fuel Economy Standard</v>
      </c>
      <c r="C44" s="58" t="str">
        <f t="shared" si="9"/>
        <v>Percentage Additional Improvement of Fuel Economy Std</v>
      </c>
      <c r="D44" s="56" t="s">
        <v>618</v>
      </c>
      <c r="E44" s="56" t="s">
        <v>47</v>
      </c>
      <c r="F44" s="56" t="s">
        <v>622</v>
      </c>
      <c r="G44" s="56" t="s">
        <v>47</v>
      </c>
      <c r="H44" s="57"/>
      <c r="I44" s="11" t="s">
        <v>53</v>
      </c>
      <c r="J44" s="92" t="str">
        <f t="shared" si="10"/>
        <v>Vehicle Fuel Economy Standards</v>
      </c>
      <c r="K44" s="92" t="str">
        <f t="shared" si="10"/>
        <v>trans fuel economy standards</v>
      </c>
      <c r="L44" s="64"/>
      <c r="M44" s="65"/>
      <c r="N44" s="64"/>
      <c r="O44" s="58"/>
      <c r="P44" s="56"/>
      <c r="Q44" s="58"/>
      <c r="R44" s="58"/>
      <c r="S44" s="81"/>
      <c r="T44" s="56"/>
    </row>
    <row r="45" spans="1:20" ht="44.25" x14ac:dyDescent="0.75">
      <c r="A45" s="58" t="str">
        <f t="shared" si="9"/>
        <v>Transportation</v>
      </c>
      <c r="B45" s="58" t="str">
        <f t="shared" si="9"/>
        <v>Fuel Economy Standard</v>
      </c>
      <c r="C45" s="58" t="str">
        <f t="shared" si="9"/>
        <v>Percentage Additional Improvement of Fuel Economy Std</v>
      </c>
      <c r="D45" s="56" t="s">
        <v>619</v>
      </c>
      <c r="E45" s="56" t="s">
        <v>47</v>
      </c>
      <c r="F45" s="56" t="s">
        <v>624</v>
      </c>
      <c r="G45" s="56" t="s">
        <v>47</v>
      </c>
      <c r="H45" s="57"/>
      <c r="I45" s="11" t="s">
        <v>53</v>
      </c>
      <c r="J45" s="92" t="str">
        <f t="shared" si="10"/>
        <v>Vehicle Fuel Economy Standards</v>
      </c>
      <c r="K45" s="92" t="str">
        <f t="shared" si="10"/>
        <v>trans fuel economy standards</v>
      </c>
      <c r="L45" s="64"/>
      <c r="M45" s="65"/>
      <c r="N45" s="64"/>
      <c r="O45" s="58"/>
      <c r="P45" s="56"/>
      <c r="Q45" s="58"/>
      <c r="R45" s="58"/>
      <c r="S45" s="81"/>
      <c r="T45" s="56"/>
    </row>
    <row r="46" spans="1:20" ht="44.25" x14ac:dyDescent="0.75">
      <c r="A46" s="58" t="str">
        <f t="shared" si="9"/>
        <v>Transportation</v>
      </c>
      <c r="B46" s="58" t="str">
        <f t="shared" si="9"/>
        <v>Fuel Economy Standard</v>
      </c>
      <c r="C46" s="58" t="str">
        <f t="shared" si="9"/>
        <v>Percentage Additional Improvement of Fuel Economy Std</v>
      </c>
      <c r="D46" s="56" t="s">
        <v>614</v>
      </c>
      <c r="E46" s="56" t="s">
        <v>48</v>
      </c>
      <c r="F46" s="56" t="s">
        <v>620</v>
      </c>
      <c r="G46" s="56" t="s">
        <v>98</v>
      </c>
      <c r="H46" s="2"/>
      <c r="I46" s="11" t="s">
        <v>53</v>
      </c>
      <c r="J46" s="92" t="str">
        <f t="shared" si="10"/>
        <v>Vehicle Fuel Economy Standards</v>
      </c>
      <c r="K46" s="92" t="str">
        <f t="shared" si="10"/>
        <v>trans fuel economy standards</v>
      </c>
      <c r="L46" s="2"/>
      <c r="O46" s="2"/>
      <c r="P46" s="2"/>
      <c r="Q46" s="2"/>
      <c r="R46" s="2"/>
      <c r="T46" s="4"/>
    </row>
    <row r="47" spans="1:20" ht="44.25" x14ac:dyDescent="0.75">
      <c r="A47" s="58" t="str">
        <f t="shared" si="9"/>
        <v>Transportation</v>
      </c>
      <c r="B47" s="58" t="str">
        <f t="shared" si="9"/>
        <v>Fuel Economy Standard</v>
      </c>
      <c r="C47" s="58" t="str">
        <f t="shared" si="9"/>
        <v>Percentage Additional Improvement of Fuel Economy Std</v>
      </c>
      <c r="D47" s="56" t="s">
        <v>615</v>
      </c>
      <c r="E47" s="56" t="s">
        <v>48</v>
      </c>
      <c r="F47" s="56" t="s">
        <v>101</v>
      </c>
      <c r="G47" s="56" t="s">
        <v>98</v>
      </c>
      <c r="H47" s="57"/>
      <c r="I47" s="11" t="s">
        <v>53</v>
      </c>
      <c r="J47" s="92" t="str">
        <f t="shared" si="10"/>
        <v>Vehicle Fuel Economy Standards</v>
      </c>
      <c r="K47" s="92" t="str">
        <f t="shared" si="10"/>
        <v>trans fuel economy standards</v>
      </c>
      <c r="L47" s="64"/>
      <c r="M47" s="66"/>
      <c r="N47" s="64"/>
      <c r="O47" s="58"/>
      <c r="P47" s="56"/>
      <c r="Q47" s="58"/>
      <c r="R47" s="58"/>
      <c r="S47" s="81"/>
      <c r="T47" s="56"/>
    </row>
    <row r="48" spans="1:20" ht="44.25" x14ac:dyDescent="0.75">
      <c r="A48" s="58" t="str">
        <f t="shared" si="9"/>
        <v>Transportation</v>
      </c>
      <c r="B48" s="58" t="str">
        <f t="shared" si="9"/>
        <v>Fuel Economy Standard</v>
      </c>
      <c r="C48" s="58" t="str">
        <f t="shared" si="9"/>
        <v>Percentage Additional Improvement of Fuel Economy Std</v>
      </c>
      <c r="D48" s="56" t="s">
        <v>616</v>
      </c>
      <c r="E48" s="56" t="s">
        <v>48</v>
      </c>
      <c r="F48" s="56" t="s">
        <v>623</v>
      </c>
      <c r="G48" s="56" t="s">
        <v>98</v>
      </c>
      <c r="H48" s="57"/>
      <c r="I48" s="11" t="s">
        <v>53</v>
      </c>
      <c r="J48" s="92" t="str">
        <f t="shared" si="10"/>
        <v>Vehicle Fuel Economy Standards</v>
      </c>
      <c r="K48" s="92" t="str">
        <f t="shared" si="10"/>
        <v>trans fuel economy standards</v>
      </c>
      <c r="L48" s="64"/>
      <c r="M48" s="66"/>
      <c r="N48" s="64"/>
      <c r="O48" s="58"/>
      <c r="P48" s="56"/>
      <c r="Q48" s="58"/>
      <c r="R48" s="58"/>
      <c r="S48" s="81"/>
      <c r="T48" s="56"/>
    </row>
    <row r="49" spans="1:20" ht="44.25" x14ac:dyDescent="0.75">
      <c r="A49" s="58" t="str">
        <f t="shared" si="9"/>
        <v>Transportation</v>
      </c>
      <c r="B49" s="58" t="str">
        <f t="shared" si="9"/>
        <v>Fuel Economy Standard</v>
      </c>
      <c r="C49" s="58" t="str">
        <f t="shared" si="9"/>
        <v>Percentage Additional Improvement of Fuel Economy Std</v>
      </c>
      <c r="D49" s="56" t="s">
        <v>617</v>
      </c>
      <c r="E49" s="56" t="s">
        <v>48</v>
      </c>
      <c r="F49" s="56" t="s">
        <v>621</v>
      </c>
      <c r="G49" s="56" t="s">
        <v>98</v>
      </c>
      <c r="H49" s="57"/>
      <c r="I49" s="11" t="s">
        <v>53</v>
      </c>
      <c r="J49" s="92" t="str">
        <f t="shared" si="10"/>
        <v>Vehicle Fuel Economy Standards</v>
      </c>
      <c r="K49" s="92" t="str">
        <f t="shared" si="10"/>
        <v>trans fuel economy standards</v>
      </c>
      <c r="L49" s="64"/>
      <c r="M49" s="66"/>
      <c r="N49" s="64"/>
      <c r="O49" s="58"/>
      <c r="P49" s="56"/>
      <c r="Q49" s="58"/>
      <c r="R49" s="58"/>
      <c r="S49" s="81"/>
      <c r="T49" s="56"/>
    </row>
    <row r="50" spans="1:20" ht="44.25" x14ac:dyDescent="0.75">
      <c r="A50" s="58" t="str">
        <f t="shared" si="9"/>
        <v>Transportation</v>
      </c>
      <c r="B50" s="58" t="str">
        <f t="shared" si="9"/>
        <v>Fuel Economy Standard</v>
      </c>
      <c r="C50" s="58" t="str">
        <f t="shared" si="9"/>
        <v>Percentage Additional Improvement of Fuel Economy Std</v>
      </c>
      <c r="D50" s="56" t="s">
        <v>618</v>
      </c>
      <c r="E50" s="56" t="s">
        <v>48</v>
      </c>
      <c r="F50" s="56" t="s">
        <v>622</v>
      </c>
      <c r="G50" s="56" t="s">
        <v>98</v>
      </c>
      <c r="H50" s="57"/>
      <c r="I50" s="11" t="s">
        <v>53</v>
      </c>
      <c r="J50" s="92" t="str">
        <f t="shared" si="10"/>
        <v>Vehicle Fuel Economy Standards</v>
      </c>
      <c r="K50" s="92" t="str">
        <f t="shared" si="10"/>
        <v>trans fuel economy standards</v>
      </c>
      <c r="L50" s="64"/>
      <c r="M50" s="66"/>
      <c r="N50" s="64"/>
      <c r="O50" s="58"/>
      <c r="P50" s="56"/>
      <c r="Q50" s="58"/>
      <c r="R50" s="58"/>
      <c r="S50" s="81"/>
      <c r="T50" s="56"/>
    </row>
    <row r="51" spans="1:20" ht="118" x14ac:dyDescent="0.75">
      <c r="A51" s="58" t="str">
        <f t="shared" ref="A51:C69" si="11">A$34</f>
        <v>Transportation</v>
      </c>
      <c r="B51" s="58" t="str">
        <f t="shared" si="11"/>
        <v>Fuel Economy Standard</v>
      </c>
      <c r="C51" s="58" t="str">
        <f t="shared" si="11"/>
        <v>Percentage Additional Improvement of Fuel Economy Std</v>
      </c>
      <c r="D51" s="56" t="s">
        <v>619</v>
      </c>
      <c r="E51" s="56" t="s">
        <v>48</v>
      </c>
      <c r="F51" s="56" t="s">
        <v>625</v>
      </c>
      <c r="G51" s="56" t="s">
        <v>98</v>
      </c>
      <c r="H51" s="57">
        <v>4</v>
      </c>
      <c r="I51" s="56" t="s">
        <v>52</v>
      </c>
      <c r="J51" s="92" t="str">
        <f t="shared" si="10"/>
        <v>Vehicle Fuel Economy Standards</v>
      </c>
      <c r="K51" s="92" t="str">
        <f t="shared" si="10"/>
        <v>trans fuel economy standards</v>
      </c>
      <c r="L51" s="64">
        <f>L$36</f>
        <v>0</v>
      </c>
      <c r="M51" s="66">
        <f>ROUND(MaxBoundCalculations!A107,2)</f>
        <v>0.54</v>
      </c>
      <c r="N51" s="64">
        <f>N$36</f>
        <v>0.02</v>
      </c>
      <c r="O51" s="58" t="str">
        <f>O$36</f>
        <v>% increase in miles/gal</v>
      </c>
      <c r="P51" s="103" t="s">
        <v>955</v>
      </c>
      <c r="Q51" s="58" t="str">
        <f>Q$36</f>
        <v>transportation-sector-main.html#fuel-econ-std</v>
      </c>
      <c r="R51" s="58" t="str">
        <f>R$36</f>
        <v>fuel-economy-standard.html</v>
      </c>
      <c r="S51" s="81" t="s">
        <v>192</v>
      </c>
      <c r="T51" s="56" t="s">
        <v>214</v>
      </c>
    </row>
    <row r="52" spans="1:20" ht="44.25" x14ac:dyDescent="0.75">
      <c r="A52" s="58" t="str">
        <f t="shared" si="11"/>
        <v>Transportation</v>
      </c>
      <c r="B52" s="58" t="str">
        <f t="shared" si="11"/>
        <v>Fuel Economy Standard</v>
      </c>
      <c r="C52" s="58" t="str">
        <f t="shared" si="11"/>
        <v>Percentage Additional Improvement of Fuel Economy Std</v>
      </c>
      <c r="D52" s="56" t="s">
        <v>614</v>
      </c>
      <c r="E52" s="56" t="s">
        <v>49</v>
      </c>
      <c r="F52" s="56" t="s">
        <v>620</v>
      </c>
      <c r="G52" s="56" t="s">
        <v>99</v>
      </c>
      <c r="H52" s="2"/>
      <c r="I52" s="11" t="s">
        <v>53</v>
      </c>
      <c r="J52" s="92" t="str">
        <f t="shared" si="10"/>
        <v>Vehicle Fuel Economy Standards</v>
      </c>
      <c r="K52" s="92" t="str">
        <f t="shared" si="10"/>
        <v>trans fuel economy standards</v>
      </c>
      <c r="L52" s="2"/>
      <c r="O52" s="2"/>
      <c r="P52" s="2"/>
      <c r="Q52" s="2"/>
      <c r="R52" s="2"/>
      <c r="T52" s="4"/>
    </row>
    <row r="53" spans="1:20" ht="44.25" x14ac:dyDescent="0.75">
      <c r="A53" s="58" t="str">
        <f t="shared" si="11"/>
        <v>Transportation</v>
      </c>
      <c r="B53" s="58" t="str">
        <f t="shared" si="11"/>
        <v>Fuel Economy Standard</v>
      </c>
      <c r="C53" s="58" t="str">
        <f t="shared" si="11"/>
        <v>Percentage Additional Improvement of Fuel Economy Std</v>
      </c>
      <c r="D53" s="56" t="s">
        <v>615</v>
      </c>
      <c r="E53" s="56" t="s">
        <v>49</v>
      </c>
      <c r="F53" s="56" t="s">
        <v>101</v>
      </c>
      <c r="G53" s="56" t="s">
        <v>99</v>
      </c>
      <c r="H53" s="57"/>
      <c r="I53" s="11" t="s">
        <v>53</v>
      </c>
      <c r="J53" s="92" t="str">
        <f t="shared" si="10"/>
        <v>Vehicle Fuel Economy Standards</v>
      </c>
      <c r="K53" s="92" t="str">
        <f t="shared" si="10"/>
        <v>trans fuel economy standards</v>
      </c>
      <c r="L53" s="64"/>
      <c r="M53" s="66"/>
      <c r="N53" s="64"/>
      <c r="O53" s="58"/>
      <c r="P53" s="56"/>
      <c r="Q53" s="58"/>
      <c r="R53" s="58"/>
      <c r="S53" s="81"/>
      <c r="T53" s="56"/>
    </row>
    <row r="54" spans="1:20" ht="44.25" x14ac:dyDescent="0.75">
      <c r="A54" s="58" t="str">
        <f t="shared" si="11"/>
        <v>Transportation</v>
      </c>
      <c r="B54" s="58" t="str">
        <f t="shared" si="11"/>
        <v>Fuel Economy Standard</v>
      </c>
      <c r="C54" s="58" t="str">
        <f t="shared" si="11"/>
        <v>Percentage Additional Improvement of Fuel Economy Std</v>
      </c>
      <c r="D54" s="56" t="s">
        <v>616</v>
      </c>
      <c r="E54" s="56" t="s">
        <v>49</v>
      </c>
      <c r="F54" s="56" t="s">
        <v>623</v>
      </c>
      <c r="G54" s="56" t="s">
        <v>99</v>
      </c>
      <c r="H54" s="57"/>
      <c r="I54" s="11" t="s">
        <v>53</v>
      </c>
      <c r="J54" s="92" t="str">
        <f t="shared" si="10"/>
        <v>Vehicle Fuel Economy Standards</v>
      </c>
      <c r="K54" s="92" t="str">
        <f t="shared" si="10"/>
        <v>trans fuel economy standards</v>
      </c>
      <c r="L54" s="64"/>
      <c r="M54" s="66"/>
      <c r="N54" s="64"/>
      <c r="O54" s="58"/>
      <c r="P54" s="56"/>
      <c r="Q54" s="58"/>
      <c r="R54" s="58"/>
      <c r="S54" s="81"/>
      <c r="T54" s="56"/>
    </row>
    <row r="55" spans="1:20" ht="44.25" x14ac:dyDescent="0.75">
      <c r="A55" s="58" t="str">
        <f t="shared" si="11"/>
        <v>Transportation</v>
      </c>
      <c r="B55" s="58" t="str">
        <f t="shared" si="11"/>
        <v>Fuel Economy Standard</v>
      </c>
      <c r="C55" s="58" t="str">
        <f t="shared" si="11"/>
        <v>Percentage Additional Improvement of Fuel Economy Std</v>
      </c>
      <c r="D55" s="56" t="s">
        <v>617</v>
      </c>
      <c r="E55" s="56" t="s">
        <v>49</v>
      </c>
      <c r="F55" s="56" t="s">
        <v>621</v>
      </c>
      <c r="G55" s="56" t="s">
        <v>99</v>
      </c>
      <c r="H55" s="57"/>
      <c r="I55" s="11" t="s">
        <v>53</v>
      </c>
      <c r="J55" s="92" t="str">
        <f t="shared" si="10"/>
        <v>Vehicle Fuel Economy Standards</v>
      </c>
      <c r="K55" s="92" t="str">
        <f t="shared" si="10"/>
        <v>trans fuel economy standards</v>
      </c>
      <c r="L55" s="64"/>
      <c r="M55" s="66"/>
      <c r="N55" s="64"/>
      <c r="O55" s="58"/>
      <c r="P55" s="56"/>
      <c r="Q55" s="58"/>
      <c r="R55" s="58"/>
      <c r="S55" s="81"/>
      <c r="T55" s="56"/>
    </row>
    <row r="56" spans="1:20" ht="44.25" x14ac:dyDescent="0.75">
      <c r="A56" s="58" t="str">
        <f t="shared" si="11"/>
        <v>Transportation</v>
      </c>
      <c r="B56" s="58" t="str">
        <f t="shared" si="11"/>
        <v>Fuel Economy Standard</v>
      </c>
      <c r="C56" s="58" t="str">
        <f t="shared" si="11"/>
        <v>Percentage Additional Improvement of Fuel Economy Std</v>
      </c>
      <c r="D56" s="56" t="s">
        <v>618</v>
      </c>
      <c r="E56" s="56" t="s">
        <v>49</v>
      </c>
      <c r="F56" s="56" t="s">
        <v>622</v>
      </c>
      <c r="G56" s="56" t="s">
        <v>99</v>
      </c>
      <c r="H56" s="57"/>
      <c r="I56" s="11" t="s">
        <v>53</v>
      </c>
      <c r="J56" s="92" t="str">
        <f t="shared" si="10"/>
        <v>Vehicle Fuel Economy Standards</v>
      </c>
      <c r="K56" s="92" t="str">
        <f t="shared" si="10"/>
        <v>trans fuel economy standards</v>
      </c>
      <c r="L56" s="64"/>
      <c r="M56" s="66"/>
      <c r="N56" s="64"/>
      <c r="O56" s="58"/>
      <c r="P56" s="56"/>
      <c r="Q56" s="58"/>
      <c r="R56" s="58"/>
      <c r="S56" s="81"/>
      <c r="T56" s="56"/>
    </row>
    <row r="57" spans="1:20" ht="73.75" x14ac:dyDescent="0.75">
      <c r="A57" s="58" t="str">
        <f t="shared" si="11"/>
        <v>Transportation</v>
      </c>
      <c r="B57" s="58" t="str">
        <f t="shared" si="11"/>
        <v>Fuel Economy Standard</v>
      </c>
      <c r="C57" s="58" t="str">
        <f t="shared" si="11"/>
        <v>Percentage Additional Improvement of Fuel Economy Std</v>
      </c>
      <c r="D57" s="56" t="s">
        <v>619</v>
      </c>
      <c r="E57" s="56" t="s">
        <v>49</v>
      </c>
      <c r="F57" s="56" t="s">
        <v>625</v>
      </c>
      <c r="G57" s="56" t="s">
        <v>99</v>
      </c>
      <c r="H57" s="57">
        <v>5</v>
      </c>
      <c r="I57" s="56" t="s">
        <v>52</v>
      </c>
      <c r="J57" s="92" t="str">
        <f t="shared" si="10"/>
        <v>Vehicle Fuel Economy Standards</v>
      </c>
      <c r="K57" s="92" t="str">
        <f t="shared" si="10"/>
        <v>trans fuel economy standards</v>
      </c>
      <c r="L57" s="64">
        <f>L$36</f>
        <v>0</v>
      </c>
      <c r="M57" s="66">
        <f>ROUND(MaxBoundCalculations!A111,2)</f>
        <v>0.2</v>
      </c>
      <c r="N57" s="64">
        <f>N$36</f>
        <v>0.02</v>
      </c>
      <c r="O57" s="58" t="str">
        <f>O$36</f>
        <v>% increase in miles/gal</v>
      </c>
      <c r="P57" s="103" t="s">
        <v>956</v>
      </c>
      <c r="Q57" s="58" t="str">
        <f>Q$36</f>
        <v>transportation-sector-main.html#fuel-econ-std</v>
      </c>
      <c r="R57" s="58" t="str">
        <f>R$36</f>
        <v>fuel-economy-standard.html</v>
      </c>
      <c r="S57" s="81" t="s">
        <v>192</v>
      </c>
      <c r="T57" s="56" t="s">
        <v>215</v>
      </c>
    </row>
    <row r="58" spans="1:20" ht="44.25" x14ac:dyDescent="0.75">
      <c r="A58" s="58" t="str">
        <f t="shared" si="11"/>
        <v>Transportation</v>
      </c>
      <c r="B58" s="58" t="str">
        <f t="shared" si="11"/>
        <v>Fuel Economy Standard</v>
      </c>
      <c r="C58" s="58" t="str">
        <f t="shared" si="11"/>
        <v>Percentage Additional Improvement of Fuel Economy Std</v>
      </c>
      <c r="D58" s="56" t="s">
        <v>614</v>
      </c>
      <c r="E58" s="56" t="s">
        <v>50</v>
      </c>
      <c r="F58" s="56" t="s">
        <v>620</v>
      </c>
      <c r="G58" s="56" t="s">
        <v>100</v>
      </c>
      <c r="H58" s="2"/>
      <c r="I58" s="11" t="s">
        <v>53</v>
      </c>
      <c r="J58" s="92" t="str">
        <f t="shared" si="10"/>
        <v>Vehicle Fuel Economy Standards</v>
      </c>
      <c r="K58" s="92" t="str">
        <f t="shared" si="10"/>
        <v>trans fuel economy standards</v>
      </c>
      <c r="L58" s="2"/>
      <c r="O58" s="2"/>
      <c r="P58" s="2"/>
      <c r="Q58" s="2"/>
      <c r="R58" s="2"/>
      <c r="T58" s="4"/>
    </row>
    <row r="59" spans="1:20" ht="44.25" x14ac:dyDescent="0.75">
      <c r="A59" s="58" t="str">
        <f t="shared" si="11"/>
        <v>Transportation</v>
      </c>
      <c r="B59" s="58" t="str">
        <f t="shared" si="11"/>
        <v>Fuel Economy Standard</v>
      </c>
      <c r="C59" s="58" t="str">
        <f t="shared" si="11"/>
        <v>Percentage Additional Improvement of Fuel Economy Std</v>
      </c>
      <c r="D59" s="56" t="s">
        <v>615</v>
      </c>
      <c r="E59" s="56" t="s">
        <v>50</v>
      </c>
      <c r="F59" s="56" t="s">
        <v>101</v>
      </c>
      <c r="G59" s="56" t="s">
        <v>100</v>
      </c>
      <c r="H59" s="57"/>
      <c r="I59" s="11" t="s">
        <v>53</v>
      </c>
      <c r="J59" s="92" t="str">
        <f t="shared" si="10"/>
        <v>Vehicle Fuel Economy Standards</v>
      </c>
      <c r="K59" s="92" t="str">
        <f t="shared" si="10"/>
        <v>trans fuel economy standards</v>
      </c>
      <c r="L59" s="64"/>
      <c r="M59" s="66"/>
      <c r="N59" s="64"/>
      <c r="O59" s="58"/>
      <c r="P59" s="56"/>
      <c r="Q59" s="58"/>
      <c r="R59" s="58"/>
      <c r="S59" s="81"/>
      <c r="T59" s="56"/>
    </row>
    <row r="60" spans="1:20" ht="44.25" x14ac:dyDescent="0.75">
      <c r="A60" s="58" t="str">
        <f t="shared" si="11"/>
        <v>Transportation</v>
      </c>
      <c r="B60" s="58" t="str">
        <f t="shared" si="11"/>
        <v>Fuel Economy Standard</v>
      </c>
      <c r="C60" s="58" t="str">
        <f t="shared" si="11"/>
        <v>Percentage Additional Improvement of Fuel Economy Std</v>
      </c>
      <c r="D60" s="56" t="s">
        <v>616</v>
      </c>
      <c r="E60" s="56" t="s">
        <v>50</v>
      </c>
      <c r="F60" s="56" t="s">
        <v>623</v>
      </c>
      <c r="G60" s="56" t="s">
        <v>100</v>
      </c>
      <c r="H60" s="57"/>
      <c r="I60" s="11" t="s">
        <v>53</v>
      </c>
      <c r="J60" s="92" t="str">
        <f t="shared" si="10"/>
        <v>Vehicle Fuel Economy Standards</v>
      </c>
      <c r="K60" s="92" t="str">
        <f t="shared" si="10"/>
        <v>trans fuel economy standards</v>
      </c>
      <c r="L60" s="64"/>
      <c r="M60" s="66"/>
      <c r="N60" s="64"/>
      <c r="O60" s="58"/>
      <c r="P60" s="56"/>
      <c r="Q60" s="58"/>
      <c r="R60" s="58"/>
      <c r="S60" s="81"/>
      <c r="T60" s="56"/>
    </row>
    <row r="61" spans="1:20" ht="44.25" x14ac:dyDescent="0.75">
      <c r="A61" s="58" t="str">
        <f t="shared" si="11"/>
        <v>Transportation</v>
      </c>
      <c r="B61" s="58" t="str">
        <f t="shared" si="11"/>
        <v>Fuel Economy Standard</v>
      </c>
      <c r="C61" s="58" t="str">
        <f t="shared" si="11"/>
        <v>Percentage Additional Improvement of Fuel Economy Std</v>
      </c>
      <c r="D61" s="56" t="s">
        <v>617</v>
      </c>
      <c r="E61" s="56" t="s">
        <v>50</v>
      </c>
      <c r="F61" s="56" t="s">
        <v>621</v>
      </c>
      <c r="G61" s="56" t="s">
        <v>100</v>
      </c>
      <c r="H61" s="57"/>
      <c r="I61" s="11" t="s">
        <v>53</v>
      </c>
      <c r="J61" s="92" t="str">
        <f t="shared" si="10"/>
        <v>Vehicle Fuel Economy Standards</v>
      </c>
      <c r="K61" s="92" t="str">
        <f t="shared" si="10"/>
        <v>trans fuel economy standards</v>
      </c>
      <c r="L61" s="64"/>
      <c r="M61" s="66"/>
      <c r="N61" s="64"/>
      <c r="O61" s="58"/>
      <c r="P61" s="56"/>
      <c r="Q61" s="58"/>
      <c r="R61" s="58"/>
      <c r="S61" s="81"/>
      <c r="T61" s="56"/>
    </row>
    <row r="62" spans="1:20" ht="44.25" x14ac:dyDescent="0.75">
      <c r="A62" s="58" t="str">
        <f t="shared" si="11"/>
        <v>Transportation</v>
      </c>
      <c r="B62" s="58" t="str">
        <f t="shared" si="11"/>
        <v>Fuel Economy Standard</v>
      </c>
      <c r="C62" s="58" t="str">
        <f t="shared" si="11"/>
        <v>Percentage Additional Improvement of Fuel Economy Std</v>
      </c>
      <c r="D62" s="56" t="s">
        <v>618</v>
      </c>
      <c r="E62" s="56" t="s">
        <v>50</v>
      </c>
      <c r="F62" s="56" t="s">
        <v>622</v>
      </c>
      <c r="G62" s="56" t="s">
        <v>100</v>
      </c>
      <c r="H62" s="57"/>
      <c r="I62" s="11" t="s">
        <v>53</v>
      </c>
      <c r="J62" s="92" t="str">
        <f t="shared" si="10"/>
        <v>Vehicle Fuel Economy Standards</v>
      </c>
      <c r="K62" s="92" t="str">
        <f t="shared" si="10"/>
        <v>trans fuel economy standards</v>
      </c>
      <c r="L62" s="64"/>
      <c r="M62" s="66"/>
      <c r="N62" s="64"/>
      <c r="O62" s="58"/>
      <c r="P62" s="56"/>
      <c r="Q62" s="58"/>
      <c r="R62" s="58"/>
      <c r="S62" s="81"/>
      <c r="T62" s="56"/>
    </row>
    <row r="63" spans="1:20" ht="118" x14ac:dyDescent="0.75">
      <c r="A63" s="58" t="str">
        <f t="shared" si="11"/>
        <v>Transportation</v>
      </c>
      <c r="B63" s="58" t="str">
        <f t="shared" si="11"/>
        <v>Fuel Economy Standard</v>
      </c>
      <c r="C63" s="58" t="str">
        <f t="shared" si="11"/>
        <v>Percentage Additional Improvement of Fuel Economy Std</v>
      </c>
      <c r="D63" s="56" t="s">
        <v>619</v>
      </c>
      <c r="E63" s="56" t="s">
        <v>50</v>
      </c>
      <c r="F63" s="56" t="s">
        <v>625</v>
      </c>
      <c r="G63" s="56" t="s">
        <v>100</v>
      </c>
      <c r="H63" s="57">
        <v>6</v>
      </c>
      <c r="I63" s="56" t="s">
        <v>52</v>
      </c>
      <c r="J63" s="92" t="str">
        <f t="shared" si="10"/>
        <v>Vehicle Fuel Economy Standards</v>
      </c>
      <c r="K63" s="92" t="str">
        <f t="shared" si="10"/>
        <v>trans fuel economy standards</v>
      </c>
      <c r="L63" s="64">
        <f>L$36</f>
        <v>0</v>
      </c>
      <c r="M63" s="66">
        <f>ROUND(MaxBoundCalculations!A122,2)</f>
        <v>0.2</v>
      </c>
      <c r="N63" s="64">
        <f>N$36</f>
        <v>0.02</v>
      </c>
      <c r="O63" s="58" t="str">
        <f>O$36</f>
        <v>% increase in miles/gal</v>
      </c>
      <c r="P63" s="103" t="s">
        <v>957</v>
      </c>
      <c r="Q63" s="58" t="str">
        <f>Q$36</f>
        <v>transportation-sector-main.html#fuel-econ-std</v>
      </c>
      <c r="R63" s="58" t="str">
        <f>R$36</f>
        <v>fuel-economy-standard.html</v>
      </c>
      <c r="S63" s="81" t="s">
        <v>192</v>
      </c>
      <c r="T63" s="56" t="s">
        <v>214</v>
      </c>
    </row>
    <row r="64" spans="1:20" ht="44.25" x14ac:dyDescent="0.75">
      <c r="A64" s="58" t="str">
        <f t="shared" si="11"/>
        <v>Transportation</v>
      </c>
      <c r="B64" s="58" t="str">
        <f t="shared" si="11"/>
        <v>Fuel Economy Standard</v>
      </c>
      <c r="C64" s="58" t="str">
        <f t="shared" si="11"/>
        <v>Percentage Additional Improvement of Fuel Economy Std</v>
      </c>
      <c r="D64" s="56" t="s">
        <v>614</v>
      </c>
      <c r="E64" s="56" t="s">
        <v>129</v>
      </c>
      <c r="F64" s="56" t="s">
        <v>620</v>
      </c>
      <c r="G64" s="56" t="s">
        <v>180</v>
      </c>
      <c r="H64" s="2"/>
      <c r="I64" s="11" t="s">
        <v>53</v>
      </c>
      <c r="J64" s="92" t="str">
        <f t="shared" si="10"/>
        <v>Vehicle Fuel Economy Standards</v>
      </c>
      <c r="K64" s="92" t="str">
        <f t="shared" si="10"/>
        <v>trans fuel economy standards</v>
      </c>
      <c r="L64" s="2"/>
      <c r="O64" s="2"/>
      <c r="P64" s="2"/>
      <c r="Q64" s="2"/>
      <c r="R64" s="2"/>
      <c r="T64" s="4"/>
    </row>
    <row r="65" spans="1:20" ht="44.25" x14ac:dyDescent="0.75">
      <c r="A65" s="58" t="str">
        <f t="shared" si="11"/>
        <v>Transportation</v>
      </c>
      <c r="B65" s="58" t="str">
        <f t="shared" si="11"/>
        <v>Fuel Economy Standard</v>
      </c>
      <c r="C65" s="58" t="str">
        <f t="shared" si="11"/>
        <v>Percentage Additional Improvement of Fuel Economy Std</v>
      </c>
      <c r="D65" s="56" t="s">
        <v>615</v>
      </c>
      <c r="E65" s="56" t="s">
        <v>129</v>
      </c>
      <c r="F65" s="56" t="s">
        <v>101</v>
      </c>
      <c r="G65" s="56" t="s">
        <v>180</v>
      </c>
      <c r="H65" s="57"/>
      <c r="I65" s="11" t="s">
        <v>53</v>
      </c>
      <c r="J65" s="92" t="str">
        <f t="shared" si="10"/>
        <v>Vehicle Fuel Economy Standards</v>
      </c>
      <c r="K65" s="92" t="str">
        <f t="shared" si="10"/>
        <v>trans fuel economy standards</v>
      </c>
      <c r="L65" s="64"/>
      <c r="M65" s="66"/>
      <c r="N65" s="64"/>
      <c r="O65" s="58"/>
      <c r="P65" s="56"/>
      <c r="Q65" s="58"/>
      <c r="R65" s="58"/>
      <c r="S65" s="81"/>
      <c r="T65" s="56"/>
    </row>
    <row r="66" spans="1:20" ht="103.25" x14ac:dyDescent="0.75">
      <c r="A66" s="58" t="str">
        <f t="shared" si="11"/>
        <v>Transportation</v>
      </c>
      <c r="B66" s="58" t="str">
        <f t="shared" si="11"/>
        <v>Fuel Economy Standard</v>
      </c>
      <c r="C66" s="58" t="str">
        <f t="shared" si="11"/>
        <v>Percentage Additional Improvement of Fuel Economy Std</v>
      </c>
      <c r="D66" s="56" t="s">
        <v>616</v>
      </c>
      <c r="E66" s="56" t="s">
        <v>129</v>
      </c>
      <c r="F66" s="56" t="s">
        <v>623</v>
      </c>
      <c r="G66" s="56" t="s">
        <v>180</v>
      </c>
      <c r="H66" s="57">
        <v>7</v>
      </c>
      <c r="I66" s="56" t="s">
        <v>52</v>
      </c>
      <c r="J66" s="92" t="str">
        <f t="shared" si="10"/>
        <v>Vehicle Fuel Economy Standards</v>
      </c>
      <c r="K66" s="92" t="str">
        <f t="shared" si="10"/>
        <v>trans fuel economy standards</v>
      </c>
      <c r="L66" s="64">
        <f>L$36</f>
        <v>0</v>
      </c>
      <c r="M66" s="66">
        <f>ROUND(MaxBoundCalculations!A131,2)</f>
        <v>0.74</v>
      </c>
      <c r="N66" s="64">
        <f>N$36</f>
        <v>0.02</v>
      </c>
      <c r="O66" s="58" t="str">
        <f>O$36</f>
        <v>% increase in miles/gal</v>
      </c>
      <c r="P66" s="103" t="s">
        <v>958</v>
      </c>
      <c r="Q66" s="58" t="str">
        <f>Q$36</f>
        <v>transportation-sector-main.html#fuel-econ-std</v>
      </c>
      <c r="R66" s="58" t="str">
        <f>R$36</f>
        <v>fuel-economy-standard.html</v>
      </c>
      <c r="S66" s="81" t="s">
        <v>192</v>
      </c>
      <c r="T66" s="56" t="s">
        <v>488</v>
      </c>
    </row>
    <row r="67" spans="1:20" ht="44.25" x14ac:dyDescent="0.75">
      <c r="A67" s="58" t="str">
        <f t="shared" si="11"/>
        <v>Transportation</v>
      </c>
      <c r="B67" s="58" t="str">
        <f t="shared" si="11"/>
        <v>Fuel Economy Standard</v>
      </c>
      <c r="C67" s="58" t="str">
        <f t="shared" si="11"/>
        <v>Percentage Additional Improvement of Fuel Economy Std</v>
      </c>
      <c r="D67" s="56" t="s">
        <v>617</v>
      </c>
      <c r="E67" s="56" t="s">
        <v>129</v>
      </c>
      <c r="F67" s="56" t="s">
        <v>621</v>
      </c>
      <c r="G67" s="56" t="s">
        <v>180</v>
      </c>
      <c r="H67" s="57"/>
      <c r="I67" s="11" t="s">
        <v>53</v>
      </c>
      <c r="J67" s="92" t="str">
        <f t="shared" si="10"/>
        <v>Vehicle Fuel Economy Standards</v>
      </c>
      <c r="K67" s="92" t="str">
        <f t="shared" si="10"/>
        <v>trans fuel economy standards</v>
      </c>
      <c r="L67" s="64"/>
      <c r="M67" s="66"/>
      <c r="N67" s="64"/>
      <c r="O67" s="58"/>
      <c r="P67" s="56"/>
      <c r="Q67" s="58"/>
      <c r="R67" s="58"/>
      <c r="S67" s="81"/>
      <c r="T67" s="56"/>
    </row>
    <row r="68" spans="1:20" ht="44.25" x14ac:dyDescent="0.75">
      <c r="A68" s="58" t="str">
        <f t="shared" si="11"/>
        <v>Transportation</v>
      </c>
      <c r="B68" s="58" t="str">
        <f t="shared" si="11"/>
        <v>Fuel Economy Standard</v>
      </c>
      <c r="C68" s="58" t="str">
        <f t="shared" si="11"/>
        <v>Percentage Additional Improvement of Fuel Economy Std</v>
      </c>
      <c r="D68" s="56" t="s">
        <v>618</v>
      </c>
      <c r="E68" s="56" t="s">
        <v>129</v>
      </c>
      <c r="F68" s="56" t="s">
        <v>622</v>
      </c>
      <c r="G68" s="56" t="s">
        <v>180</v>
      </c>
      <c r="H68" s="57"/>
      <c r="I68" s="11" t="s">
        <v>53</v>
      </c>
      <c r="J68" s="92" t="str">
        <f t="shared" si="10"/>
        <v>Vehicle Fuel Economy Standards</v>
      </c>
      <c r="K68" s="92" t="str">
        <f t="shared" si="10"/>
        <v>trans fuel economy standards</v>
      </c>
      <c r="L68" s="64"/>
      <c r="M68" s="66"/>
      <c r="N68" s="64"/>
      <c r="O68" s="58"/>
      <c r="P68" s="56"/>
      <c r="Q68" s="58"/>
      <c r="R68" s="58"/>
      <c r="S68" s="81"/>
      <c r="T68" s="56"/>
    </row>
    <row r="69" spans="1:20" ht="44.25" x14ac:dyDescent="0.75">
      <c r="A69" s="58" t="str">
        <f t="shared" si="11"/>
        <v>Transportation</v>
      </c>
      <c r="B69" s="58" t="str">
        <f t="shared" si="11"/>
        <v>Fuel Economy Standard</v>
      </c>
      <c r="C69" s="58" t="str">
        <f t="shared" si="11"/>
        <v>Percentage Additional Improvement of Fuel Economy Std</v>
      </c>
      <c r="D69" s="56" t="s">
        <v>619</v>
      </c>
      <c r="E69" s="56" t="s">
        <v>129</v>
      </c>
      <c r="F69" s="56" t="s">
        <v>624</v>
      </c>
      <c r="G69" s="56" t="s">
        <v>180</v>
      </c>
      <c r="H69" s="57"/>
      <c r="I69" s="11" t="s">
        <v>53</v>
      </c>
      <c r="J69" s="92" t="str">
        <f t="shared" si="10"/>
        <v>Vehicle Fuel Economy Standards</v>
      </c>
      <c r="K69" s="92" t="str">
        <f t="shared" si="10"/>
        <v>trans fuel economy standards</v>
      </c>
      <c r="L69" s="64"/>
      <c r="M69" s="66"/>
      <c r="N69" s="64"/>
      <c r="O69" s="58"/>
      <c r="P69" s="56"/>
      <c r="Q69" s="58"/>
      <c r="R69" s="58"/>
      <c r="S69" s="81"/>
      <c r="T69" s="56"/>
    </row>
    <row r="70" spans="1:20" s="3" customFormat="1" ht="59" x14ac:dyDescent="0.75">
      <c r="A70" s="11" t="s">
        <v>4</v>
      </c>
      <c r="B70" s="11" t="s">
        <v>582</v>
      </c>
      <c r="C70" s="11" t="s">
        <v>583</v>
      </c>
      <c r="D70" s="56"/>
      <c r="E70" s="56"/>
      <c r="F70" s="56"/>
      <c r="G70" s="56"/>
      <c r="H70" s="59">
        <v>190</v>
      </c>
      <c r="I70" s="56" t="s">
        <v>52</v>
      </c>
      <c r="J70" s="100" t="s">
        <v>582</v>
      </c>
      <c r="K70" s="99" t="s">
        <v>702</v>
      </c>
      <c r="L70" s="66">
        <v>0</v>
      </c>
      <c r="M70" s="105">
        <v>0.4</v>
      </c>
      <c r="N70" s="66">
        <v>0.01</v>
      </c>
      <c r="O70" s="11" t="s">
        <v>584</v>
      </c>
      <c r="P70" s="103" t="s">
        <v>959</v>
      </c>
      <c r="Q70" s="56" t="s">
        <v>585</v>
      </c>
      <c r="R70" s="11" t="s">
        <v>586</v>
      </c>
      <c r="S70" s="87"/>
      <c r="T70" s="11"/>
    </row>
    <row r="71" spans="1:20" ht="88.5" x14ac:dyDescent="0.75">
      <c r="A71" s="56" t="s">
        <v>4</v>
      </c>
      <c r="B71" s="56" t="s">
        <v>12</v>
      </c>
      <c r="C71" s="56" t="s">
        <v>365</v>
      </c>
      <c r="D71" s="56" t="s">
        <v>54</v>
      </c>
      <c r="E71" s="56"/>
      <c r="F71" s="56" t="s">
        <v>542</v>
      </c>
      <c r="G71" s="56"/>
      <c r="H71" s="57">
        <v>8</v>
      </c>
      <c r="I71" s="56" t="s">
        <v>52</v>
      </c>
      <c r="J71" s="99" t="s">
        <v>12</v>
      </c>
      <c r="K71" s="99" t="s">
        <v>701</v>
      </c>
      <c r="L71" s="63">
        <v>0</v>
      </c>
      <c r="M71" s="63">
        <v>1</v>
      </c>
      <c r="N71" s="63">
        <v>0.01</v>
      </c>
      <c r="O71" s="56" t="s">
        <v>43</v>
      </c>
      <c r="P71" s="56" t="s">
        <v>708</v>
      </c>
      <c r="Q71" s="56" t="s">
        <v>239</v>
      </c>
      <c r="R71" s="11" t="s">
        <v>240</v>
      </c>
      <c r="S71" s="82" t="s">
        <v>543</v>
      </c>
      <c r="T71" s="56"/>
    </row>
    <row r="72" spans="1:20" ht="73.75" x14ac:dyDescent="0.75">
      <c r="A72" s="58" t="str">
        <f>A$71</f>
        <v>Transportation</v>
      </c>
      <c r="B72" s="58" t="str">
        <f t="shared" ref="B72:C72" si="12">B$71</f>
        <v>Transportation Demand Management</v>
      </c>
      <c r="C72" s="58" t="str">
        <f t="shared" si="12"/>
        <v>Fraction of TDM Package Implemented</v>
      </c>
      <c r="D72" s="56" t="s">
        <v>51</v>
      </c>
      <c r="E72" s="56"/>
      <c r="F72" s="56" t="s">
        <v>97</v>
      </c>
      <c r="G72" s="56"/>
      <c r="H72" s="57">
        <v>179</v>
      </c>
      <c r="I72" s="56" t="s">
        <v>52</v>
      </c>
      <c r="J72" s="77" t="str">
        <f t="shared" ref="J72:S72" si="13">J$71</f>
        <v>Transportation Demand Management</v>
      </c>
      <c r="K72" s="77" t="str">
        <f t="shared" si="13"/>
        <v>trans TDM</v>
      </c>
      <c r="L72" s="67">
        <f t="shared" si="13"/>
        <v>0</v>
      </c>
      <c r="M72" s="67">
        <f t="shared" si="13"/>
        <v>1</v>
      </c>
      <c r="N72" s="67">
        <f t="shared" si="13"/>
        <v>0.01</v>
      </c>
      <c r="O72" s="61" t="str">
        <f t="shared" si="13"/>
        <v>% of TDM package implemented</v>
      </c>
      <c r="P72" s="56" t="s">
        <v>709</v>
      </c>
      <c r="Q72" s="61" t="str">
        <f t="shared" si="13"/>
        <v>transportation-sector-main.html#tdm</v>
      </c>
      <c r="R72" s="61" t="str">
        <f t="shared" si="13"/>
        <v>transportation-demand-management.html</v>
      </c>
      <c r="S72" s="83" t="str">
        <f t="shared" si="13"/>
        <v>International Energy Agency, 2009, "Transport, Energy and CO2: Moving toward Sustainability", http://www.iea.org/publications/freepublications/publication/transport2009.pdf</v>
      </c>
      <c r="T72" s="56"/>
    </row>
    <row r="73" spans="1:20" ht="59" x14ac:dyDescent="0.75">
      <c r="A73" s="56" t="s">
        <v>82</v>
      </c>
      <c r="B73" s="56" t="s">
        <v>16</v>
      </c>
      <c r="C73" s="56" t="s">
        <v>366</v>
      </c>
      <c r="D73" s="56" t="s">
        <v>335</v>
      </c>
      <c r="E73" s="56"/>
      <c r="F73" s="56" t="s">
        <v>339</v>
      </c>
      <c r="G73" s="56"/>
      <c r="H73" s="57">
        <v>12</v>
      </c>
      <c r="I73" s="56" t="s">
        <v>52</v>
      </c>
      <c r="J73" s="99" t="s">
        <v>16</v>
      </c>
      <c r="K73" s="99" t="s">
        <v>700</v>
      </c>
      <c r="L73" s="62">
        <v>0</v>
      </c>
      <c r="M73" s="62">
        <v>1</v>
      </c>
      <c r="N73" s="62">
        <v>0.01</v>
      </c>
      <c r="O73" s="56" t="s">
        <v>130</v>
      </c>
      <c r="P73" s="103" t="s">
        <v>960</v>
      </c>
      <c r="Q73" s="56" t="s">
        <v>241</v>
      </c>
      <c r="R73" s="11" t="s">
        <v>242</v>
      </c>
      <c r="S73" s="81"/>
      <c r="T73" s="56"/>
    </row>
    <row r="74" spans="1:20" ht="59" x14ac:dyDescent="0.75">
      <c r="A74" s="58" t="str">
        <f>A$73</f>
        <v>Buildings and Appliances</v>
      </c>
      <c r="B74" s="58" t="str">
        <f t="shared" ref="B74:C75" si="14">B$73</f>
        <v>Building Component Electrification</v>
      </c>
      <c r="C74" s="58" t="str">
        <f t="shared" si="14"/>
        <v>Percent New Nonelec Component Sales Shifted to Elec</v>
      </c>
      <c r="D74" s="56" t="s">
        <v>336</v>
      </c>
      <c r="E74" s="56"/>
      <c r="F74" s="56" t="s">
        <v>338</v>
      </c>
      <c r="G74" s="56"/>
      <c r="H74" s="57">
        <v>162</v>
      </c>
      <c r="I74" s="56" t="s">
        <v>52</v>
      </c>
      <c r="J74" s="77" t="str">
        <f t="shared" ref="J74:R75" si="15">J$73</f>
        <v>Building Component Electrification</v>
      </c>
      <c r="K74" s="77" t="str">
        <f t="shared" si="15"/>
        <v>bldgs component electrification</v>
      </c>
      <c r="L74" s="69">
        <f t="shared" si="15"/>
        <v>0</v>
      </c>
      <c r="M74" s="67">
        <f t="shared" si="15"/>
        <v>1</v>
      </c>
      <c r="N74" s="67">
        <f t="shared" si="15"/>
        <v>0.01</v>
      </c>
      <c r="O74" s="61" t="str">
        <f t="shared" si="15"/>
        <v>% of newly sold non-electric building components</v>
      </c>
      <c r="P74" s="103" t="s">
        <v>961</v>
      </c>
      <c r="Q74" s="61" t="str">
        <f t="shared" si="15"/>
        <v>buildings-sector-main.html#component-elec</v>
      </c>
      <c r="R74" s="61" t="str">
        <f t="shared" si="15"/>
        <v>building-component-electrification.html</v>
      </c>
      <c r="S74" s="83"/>
      <c r="T74" s="61"/>
    </row>
    <row r="75" spans="1:20" ht="59" x14ac:dyDescent="0.75">
      <c r="A75" s="58" t="str">
        <f>A$73</f>
        <v>Buildings and Appliances</v>
      </c>
      <c r="B75" s="58" t="str">
        <f t="shared" si="14"/>
        <v>Building Component Electrification</v>
      </c>
      <c r="C75" s="58" t="str">
        <f t="shared" si="14"/>
        <v>Percent New Nonelec Component Sales Shifted to Elec</v>
      </c>
      <c r="D75" s="56" t="s">
        <v>337</v>
      </c>
      <c r="E75" s="56"/>
      <c r="F75" s="56" t="s">
        <v>205</v>
      </c>
      <c r="G75" s="56"/>
      <c r="H75" s="57">
        <v>163</v>
      </c>
      <c r="I75" s="56" t="s">
        <v>52</v>
      </c>
      <c r="J75" s="77" t="str">
        <f t="shared" si="15"/>
        <v>Building Component Electrification</v>
      </c>
      <c r="K75" s="77" t="str">
        <f t="shared" si="15"/>
        <v>bldgs component electrification</v>
      </c>
      <c r="L75" s="69">
        <f t="shared" si="15"/>
        <v>0</v>
      </c>
      <c r="M75" s="67">
        <f t="shared" si="15"/>
        <v>1</v>
      </c>
      <c r="N75" s="67">
        <f t="shared" si="15"/>
        <v>0.01</v>
      </c>
      <c r="O75" s="61" t="str">
        <f t="shared" si="15"/>
        <v>% of newly sold non-electric building components</v>
      </c>
      <c r="P75" s="103" t="s">
        <v>962</v>
      </c>
      <c r="Q75" s="61" t="str">
        <f t="shared" si="15"/>
        <v>buildings-sector-main.html#component-elec</v>
      </c>
      <c r="R75" s="61" t="str">
        <f t="shared" si="15"/>
        <v>building-component-electrification.html</v>
      </c>
      <c r="S75" s="83"/>
      <c r="T75" s="61"/>
    </row>
    <row r="76" spans="1:20" s="5" customFormat="1" ht="103.25" x14ac:dyDescent="0.75">
      <c r="A76" s="56" t="s">
        <v>82</v>
      </c>
      <c r="B76" s="56" t="s">
        <v>115</v>
      </c>
      <c r="C76" s="56" t="s">
        <v>367</v>
      </c>
      <c r="D76" s="56" t="s">
        <v>131</v>
      </c>
      <c r="E76" s="56" t="s">
        <v>335</v>
      </c>
      <c r="F76" s="56" t="s">
        <v>339</v>
      </c>
      <c r="G76" s="56" t="s">
        <v>137</v>
      </c>
      <c r="H76" s="57">
        <v>13</v>
      </c>
      <c r="I76" s="56" t="s">
        <v>52</v>
      </c>
      <c r="J76" s="99" t="s">
        <v>115</v>
      </c>
      <c r="K76" s="99" t="s">
        <v>699</v>
      </c>
      <c r="L76" s="62">
        <v>0</v>
      </c>
      <c r="M76" s="62">
        <v>1</v>
      </c>
      <c r="N76" s="62">
        <v>0.01</v>
      </c>
      <c r="O76" s="56" t="s">
        <v>37</v>
      </c>
      <c r="P76" s="103" t="s">
        <v>963</v>
      </c>
      <c r="Q76" s="56" t="s">
        <v>243</v>
      </c>
      <c r="R76" s="11" t="s">
        <v>244</v>
      </c>
      <c r="S76" s="81" t="s">
        <v>186</v>
      </c>
      <c r="T76" s="56" t="s">
        <v>529</v>
      </c>
    </row>
    <row r="77" spans="1:20" s="5" customFormat="1" ht="103.25" x14ac:dyDescent="0.75">
      <c r="A77" s="58" t="str">
        <f>A$76</f>
        <v>Buildings and Appliances</v>
      </c>
      <c r="B77" s="58" t="str">
        <f t="shared" ref="B77:C92" si="16">B$76</f>
        <v>Building Energy Efficiency Standards</v>
      </c>
      <c r="C77" s="58" t="str">
        <f t="shared" si="16"/>
        <v>Reduction in E Use Allowed by Component Eff Std</v>
      </c>
      <c r="D77" s="56" t="s">
        <v>132</v>
      </c>
      <c r="E77" s="56" t="s">
        <v>335</v>
      </c>
      <c r="F77" s="56" t="s">
        <v>339</v>
      </c>
      <c r="G77" s="56" t="s">
        <v>138</v>
      </c>
      <c r="H77" s="57">
        <v>14</v>
      </c>
      <c r="I77" s="56" t="s">
        <v>52</v>
      </c>
      <c r="J77" s="77" t="str">
        <f t="shared" ref="J77:S93" si="17">J$76</f>
        <v>Building Energy Efficiency Standards</v>
      </c>
      <c r="K77" s="77" t="str">
        <f t="shared" si="17"/>
        <v>bldgs efficiency standards</v>
      </c>
      <c r="L77" s="64">
        <f t="shared" si="17"/>
        <v>0</v>
      </c>
      <c r="M77" s="66">
        <v>1</v>
      </c>
      <c r="N77" s="64">
        <f t="shared" si="17"/>
        <v>0.01</v>
      </c>
      <c r="O77" s="58" t="str">
        <f t="shared" si="17"/>
        <v>% reduction in energy use</v>
      </c>
      <c r="P77" s="103" t="s">
        <v>964</v>
      </c>
      <c r="Q77" s="58" t="str">
        <f t="shared" si="17"/>
        <v>buildings-sector-main.html#eff-stds</v>
      </c>
      <c r="R77" s="58" t="str">
        <f t="shared" si="17"/>
        <v>building-energy-efficiency-standards.html</v>
      </c>
      <c r="S77" s="86"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7" s="58" t="str">
        <f>T76</f>
        <v>Itron, 2007, "ASSESSMENT OF LONG-TERM
ELECTRIC ENERGY EFFICIENCY
POTENTIAL IN CALIFORNIA’S
RESIDENTIAL SECTOR," http://www.energy.ca.gov/2007publications/CEC-500-2007-002/CEC-500-2007-002.PDF, p.33, Table 5-1</v>
      </c>
    </row>
    <row r="78" spans="1:20" s="5" customFormat="1" ht="103.25" x14ac:dyDescent="0.75">
      <c r="A78" s="58" t="str">
        <f>A$76</f>
        <v>Buildings and Appliances</v>
      </c>
      <c r="B78" s="58" t="str">
        <f t="shared" si="16"/>
        <v>Building Energy Efficiency Standards</v>
      </c>
      <c r="C78" s="58" t="str">
        <f t="shared" si="16"/>
        <v>Reduction in E Use Allowed by Component Eff Std</v>
      </c>
      <c r="D78" s="56" t="s">
        <v>133</v>
      </c>
      <c r="E78" s="56" t="s">
        <v>335</v>
      </c>
      <c r="F78" s="56" t="s">
        <v>339</v>
      </c>
      <c r="G78" s="56" t="s">
        <v>139</v>
      </c>
      <c r="H78" s="57">
        <v>15</v>
      </c>
      <c r="I78" s="56" t="s">
        <v>52</v>
      </c>
      <c r="J78" s="77" t="str">
        <f t="shared" si="17"/>
        <v>Building Energy Efficiency Standards</v>
      </c>
      <c r="K78" s="77" t="str">
        <f t="shared" si="17"/>
        <v>bldgs efficiency standards</v>
      </c>
      <c r="L78" s="64">
        <f t="shared" si="17"/>
        <v>0</v>
      </c>
      <c r="M78" s="66">
        <v>1</v>
      </c>
      <c r="N78" s="64">
        <f t="shared" si="17"/>
        <v>0.01</v>
      </c>
      <c r="O78" s="58" t="str">
        <f t="shared" si="17"/>
        <v>% reduction in energy use</v>
      </c>
      <c r="P78" s="103" t="s">
        <v>965</v>
      </c>
      <c r="Q78" s="58" t="str">
        <f t="shared" si="17"/>
        <v>buildings-sector-main.html#eff-stds</v>
      </c>
      <c r="R78" s="58" t="str">
        <f t="shared" si="17"/>
        <v>building-energy-efficiency-standards.html</v>
      </c>
      <c r="S78" s="86"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8" s="58" t="str">
        <f t="shared" ref="T78:T93" si="18">T77</f>
        <v>Itron, 2007, "ASSESSMENT OF LONG-TERM
ELECTRIC ENERGY EFFICIENCY
POTENTIAL IN CALIFORNIA’S
RESIDENTIAL SECTOR," http://www.energy.ca.gov/2007publications/CEC-500-2007-002/CEC-500-2007-002.PDF, p.33, Table 5-1</v>
      </c>
    </row>
    <row r="79" spans="1:20" s="5" customFormat="1" ht="103.25" x14ac:dyDescent="0.75">
      <c r="A79" s="58" t="str">
        <f>A$76</f>
        <v>Buildings and Appliances</v>
      </c>
      <c r="B79" s="58" t="str">
        <f t="shared" si="16"/>
        <v>Building Energy Efficiency Standards</v>
      </c>
      <c r="C79" s="58" t="str">
        <f t="shared" si="16"/>
        <v>Reduction in E Use Allowed by Component Eff Std</v>
      </c>
      <c r="D79" s="56" t="s">
        <v>134</v>
      </c>
      <c r="E79" s="56" t="s">
        <v>335</v>
      </c>
      <c r="F79" s="56" t="s">
        <v>339</v>
      </c>
      <c r="G79" s="56" t="s">
        <v>140</v>
      </c>
      <c r="H79" s="57">
        <v>16</v>
      </c>
      <c r="I79" s="56" t="s">
        <v>52</v>
      </c>
      <c r="J79" s="77" t="str">
        <f t="shared" si="17"/>
        <v>Building Energy Efficiency Standards</v>
      </c>
      <c r="K79" s="77" t="str">
        <f t="shared" si="17"/>
        <v>bldgs efficiency standards</v>
      </c>
      <c r="L79" s="64">
        <f t="shared" si="17"/>
        <v>0</v>
      </c>
      <c r="M79" s="66">
        <v>1</v>
      </c>
      <c r="N79" s="64">
        <f t="shared" si="17"/>
        <v>0.01</v>
      </c>
      <c r="O79" s="58" t="str">
        <f t="shared" si="17"/>
        <v>% reduction in energy use</v>
      </c>
      <c r="P79" s="103" t="s">
        <v>966</v>
      </c>
      <c r="Q79" s="58" t="str">
        <f t="shared" si="17"/>
        <v>buildings-sector-main.html#eff-stds</v>
      </c>
      <c r="R79" s="58" t="str">
        <f t="shared" si="17"/>
        <v>building-energy-efficiency-standards.html</v>
      </c>
      <c r="S79" s="86"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9" s="58" t="str">
        <f t="shared" si="18"/>
        <v>Itron, 2007, "ASSESSMENT OF LONG-TERM
ELECTRIC ENERGY EFFICIENCY
POTENTIAL IN CALIFORNIA’S
RESIDENTIAL SECTOR," http://www.energy.ca.gov/2007publications/CEC-500-2007-002/CEC-500-2007-002.PDF, p.33, Table 5-1</v>
      </c>
    </row>
    <row r="80" spans="1:20" s="5" customFormat="1" ht="103.25" x14ac:dyDescent="0.75">
      <c r="A80" s="58" t="str">
        <f>A$76</f>
        <v>Buildings and Appliances</v>
      </c>
      <c r="B80" s="58" t="str">
        <f t="shared" si="16"/>
        <v>Building Energy Efficiency Standards</v>
      </c>
      <c r="C80" s="58" t="str">
        <f t="shared" si="16"/>
        <v>Reduction in E Use Allowed by Component Eff Std</v>
      </c>
      <c r="D80" s="56" t="s">
        <v>135</v>
      </c>
      <c r="E80" s="56" t="s">
        <v>335</v>
      </c>
      <c r="F80" s="56" t="s">
        <v>339</v>
      </c>
      <c r="G80" s="56" t="s">
        <v>141</v>
      </c>
      <c r="H80" s="57">
        <v>17</v>
      </c>
      <c r="I80" s="56" t="s">
        <v>52</v>
      </c>
      <c r="J80" s="77" t="str">
        <f t="shared" si="17"/>
        <v>Building Energy Efficiency Standards</v>
      </c>
      <c r="K80" s="77" t="str">
        <f t="shared" si="17"/>
        <v>bldgs efficiency standards</v>
      </c>
      <c r="L80" s="64">
        <f t="shared" si="17"/>
        <v>0</v>
      </c>
      <c r="M80" s="66">
        <v>1</v>
      </c>
      <c r="N80" s="64">
        <f t="shared" si="17"/>
        <v>0.01</v>
      </c>
      <c r="O80" s="58" t="str">
        <f t="shared" si="17"/>
        <v>% reduction in energy use</v>
      </c>
      <c r="P80" s="103" t="s">
        <v>967</v>
      </c>
      <c r="Q80" s="58" t="str">
        <f t="shared" si="17"/>
        <v>buildings-sector-main.html#eff-stds</v>
      </c>
      <c r="R80" s="58" t="str">
        <f t="shared" si="17"/>
        <v>building-energy-efficiency-standards.html</v>
      </c>
      <c r="S80" s="86"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0" s="58" t="str">
        <f t="shared" si="18"/>
        <v>Itron, 2007, "ASSESSMENT OF LONG-TERM
ELECTRIC ENERGY EFFICIENCY
POTENTIAL IN CALIFORNIA’S
RESIDENTIAL SECTOR," http://www.energy.ca.gov/2007publications/CEC-500-2007-002/CEC-500-2007-002.PDF, p.33, Table 5-1</v>
      </c>
    </row>
    <row r="81" spans="1:20" s="5" customFormat="1" ht="103.25" x14ac:dyDescent="0.75">
      <c r="A81" s="58" t="str">
        <f>A$76</f>
        <v>Buildings and Appliances</v>
      </c>
      <c r="B81" s="58" t="str">
        <f t="shared" si="16"/>
        <v>Building Energy Efficiency Standards</v>
      </c>
      <c r="C81" s="58" t="str">
        <f t="shared" si="16"/>
        <v>Reduction in E Use Allowed by Component Eff Std</v>
      </c>
      <c r="D81" s="56" t="s">
        <v>136</v>
      </c>
      <c r="E81" s="56" t="s">
        <v>335</v>
      </c>
      <c r="F81" s="56" t="s">
        <v>339</v>
      </c>
      <c r="G81" s="56" t="s">
        <v>142</v>
      </c>
      <c r="H81" s="57">
        <v>18</v>
      </c>
      <c r="I81" s="56" t="s">
        <v>52</v>
      </c>
      <c r="J81" s="77" t="str">
        <f t="shared" si="17"/>
        <v>Building Energy Efficiency Standards</v>
      </c>
      <c r="K81" s="77" t="str">
        <f t="shared" si="17"/>
        <v>bldgs efficiency standards</v>
      </c>
      <c r="L81" s="64">
        <f t="shared" si="17"/>
        <v>0</v>
      </c>
      <c r="M81" s="66">
        <v>1</v>
      </c>
      <c r="N81" s="64">
        <f t="shared" si="17"/>
        <v>0.01</v>
      </c>
      <c r="O81" s="58" t="str">
        <f t="shared" si="17"/>
        <v>% reduction in energy use</v>
      </c>
      <c r="P81" s="103" t="s">
        <v>968</v>
      </c>
      <c r="Q81" s="58" t="str">
        <f t="shared" si="17"/>
        <v>buildings-sector-main.html#eff-stds</v>
      </c>
      <c r="R81" s="58" t="str">
        <f t="shared" si="17"/>
        <v>building-energy-efficiency-standards.html</v>
      </c>
      <c r="S81" s="86"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1" s="58" t="str">
        <f t="shared" si="18"/>
        <v>Itron, 2007, "ASSESSMENT OF LONG-TERM
ELECTRIC ENERGY EFFICIENCY
POTENTIAL IN CALIFORNIA’S
RESIDENTIAL SECTOR," http://www.energy.ca.gov/2007publications/CEC-500-2007-002/CEC-500-2007-002.PDF, p.33, Table 5-1</v>
      </c>
    </row>
    <row r="82" spans="1:20" s="5" customFormat="1" ht="103.25" x14ac:dyDescent="0.75">
      <c r="A82" s="58" t="str">
        <f t="shared" ref="A82:C93" si="19">A$76</f>
        <v>Buildings and Appliances</v>
      </c>
      <c r="B82" s="58" t="str">
        <f t="shared" si="16"/>
        <v>Building Energy Efficiency Standards</v>
      </c>
      <c r="C82" s="58" t="str">
        <f t="shared" si="16"/>
        <v>Reduction in E Use Allowed by Component Eff Std</v>
      </c>
      <c r="D82" s="56" t="s">
        <v>131</v>
      </c>
      <c r="E82" s="56" t="s">
        <v>336</v>
      </c>
      <c r="F82" s="56" t="s">
        <v>338</v>
      </c>
      <c r="G82" s="56" t="s">
        <v>137</v>
      </c>
      <c r="H82" s="57">
        <v>150</v>
      </c>
      <c r="I82" s="56" t="s">
        <v>52</v>
      </c>
      <c r="J82" s="77" t="str">
        <f t="shared" si="17"/>
        <v>Building Energy Efficiency Standards</v>
      </c>
      <c r="K82" s="77" t="str">
        <f t="shared" si="17"/>
        <v>bldgs efficiency standards</v>
      </c>
      <c r="L82" s="64">
        <f t="shared" si="17"/>
        <v>0</v>
      </c>
      <c r="M82" s="64">
        <f>M76</f>
        <v>1</v>
      </c>
      <c r="N82" s="64">
        <f t="shared" si="17"/>
        <v>0.01</v>
      </c>
      <c r="O82" s="58" t="str">
        <f t="shared" si="17"/>
        <v>% reduction in energy use</v>
      </c>
      <c r="P82" s="103" t="s">
        <v>969</v>
      </c>
      <c r="Q82" s="58" t="str">
        <f t="shared" si="17"/>
        <v>buildings-sector-main.html#eff-stds</v>
      </c>
      <c r="R82" s="58" t="str">
        <f t="shared" si="17"/>
        <v>building-energy-efficiency-standards.html</v>
      </c>
      <c r="S82"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2" s="58" t="str">
        <f t="shared" si="18"/>
        <v>Itron, 2007, "ASSESSMENT OF LONG-TERM
ELECTRIC ENERGY EFFICIENCY
POTENTIAL IN CALIFORNIA’S
RESIDENTIAL SECTOR," http://www.energy.ca.gov/2007publications/CEC-500-2007-002/CEC-500-2007-002.PDF, p.33, Table 5-1</v>
      </c>
    </row>
    <row r="83" spans="1:20" s="5" customFormat="1" ht="103.25" x14ac:dyDescent="0.75">
      <c r="A83" s="58" t="str">
        <f t="shared" si="19"/>
        <v>Buildings and Appliances</v>
      </c>
      <c r="B83" s="58" t="str">
        <f t="shared" si="16"/>
        <v>Building Energy Efficiency Standards</v>
      </c>
      <c r="C83" s="58" t="str">
        <f t="shared" si="16"/>
        <v>Reduction in E Use Allowed by Component Eff Std</v>
      </c>
      <c r="D83" s="56" t="s">
        <v>132</v>
      </c>
      <c r="E83" s="56" t="s">
        <v>336</v>
      </c>
      <c r="F83" s="56" t="s">
        <v>338</v>
      </c>
      <c r="G83" s="56" t="s">
        <v>138</v>
      </c>
      <c r="H83" s="57">
        <v>151</v>
      </c>
      <c r="I83" s="56" t="s">
        <v>52</v>
      </c>
      <c r="J83" s="77" t="str">
        <f t="shared" si="17"/>
        <v>Building Energy Efficiency Standards</v>
      </c>
      <c r="K83" s="77" t="str">
        <f t="shared" si="17"/>
        <v>bldgs efficiency standards</v>
      </c>
      <c r="L83" s="64">
        <f t="shared" si="17"/>
        <v>0</v>
      </c>
      <c r="M83" s="64">
        <f t="shared" ref="M83:M93" si="20">M77</f>
        <v>1</v>
      </c>
      <c r="N83" s="64">
        <f t="shared" si="17"/>
        <v>0.01</v>
      </c>
      <c r="O83" s="58" t="str">
        <f t="shared" si="17"/>
        <v>% reduction in energy use</v>
      </c>
      <c r="P83" s="103" t="s">
        <v>970</v>
      </c>
      <c r="Q83" s="58" t="str">
        <f t="shared" si="17"/>
        <v>buildings-sector-main.html#eff-stds</v>
      </c>
      <c r="R83" s="58" t="str">
        <f t="shared" si="17"/>
        <v>building-energy-efficiency-standards.html</v>
      </c>
      <c r="S83"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3" s="58" t="str">
        <f t="shared" si="18"/>
        <v>Itron, 2007, "ASSESSMENT OF LONG-TERM
ELECTRIC ENERGY EFFICIENCY
POTENTIAL IN CALIFORNIA’S
RESIDENTIAL SECTOR," http://www.energy.ca.gov/2007publications/CEC-500-2007-002/CEC-500-2007-002.PDF, p.33, Table 5-1</v>
      </c>
    </row>
    <row r="84" spans="1:20" s="5" customFormat="1" ht="103.25" x14ac:dyDescent="0.75">
      <c r="A84" s="58" t="str">
        <f t="shared" si="19"/>
        <v>Buildings and Appliances</v>
      </c>
      <c r="B84" s="58" t="str">
        <f t="shared" si="16"/>
        <v>Building Energy Efficiency Standards</v>
      </c>
      <c r="C84" s="58" t="str">
        <f t="shared" si="16"/>
        <v>Reduction in E Use Allowed by Component Eff Std</v>
      </c>
      <c r="D84" s="56" t="s">
        <v>133</v>
      </c>
      <c r="E84" s="56" t="s">
        <v>336</v>
      </c>
      <c r="F84" s="56" t="s">
        <v>338</v>
      </c>
      <c r="G84" s="56" t="s">
        <v>139</v>
      </c>
      <c r="H84" s="57">
        <v>152</v>
      </c>
      <c r="I84" s="56" t="s">
        <v>52</v>
      </c>
      <c r="J84" s="77" t="str">
        <f t="shared" si="17"/>
        <v>Building Energy Efficiency Standards</v>
      </c>
      <c r="K84" s="77" t="str">
        <f t="shared" si="17"/>
        <v>bldgs efficiency standards</v>
      </c>
      <c r="L84" s="64">
        <f t="shared" si="17"/>
        <v>0</v>
      </c>
      <c r="M84" s="64">
        <f t="shared" si="20"/>
        <v>1</v>
      </c>
      <c r="N84" s="64">
        <f t="shared" si="17"/>
        <v>0.01</v>
      </c>
      <c r="O84" s="58" t="str">
        <f t="shared" si="17"/>
        <v>% reduction in energy use</v>
      </c>
      <c r="P84" s="103" t="s">
        <v>971</v>
      </c>
      <c r="Q84" s="58" t="str">
        <f t="shared" si="17"/>
        <v>buildings-sector-main.html#eff-stds</v>
      </c>
      <c r="R84" s="58" t="str">
        <f t="shared" si="17"/>
        <v>building-energy-efficiency-standards.html</v>
      </c>
      <c r="S84"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4" s="58" t="str">
        <f t="shared" si="18"/>
        <v>Itron, 2007, "ASSESSMENT OF LONG-TERM
ELECTRIC ENERGY EFFICIENCY
POTENTIAL IN CALIFORNIA’S
RESIDENTIAL SECTOR," http://www.energy.ca.gov/2007publications/CEC-500-2007-002/CEC-500-2007-002.PDF, p.33, Table 5-1</v>
      </c>
    </row>
    <row r="85" spans="1:20" s="5" customFormat="1" ht="103.25" x14ac:dyDescent="0.75">
      <c r="A85" s="58" t="str">
        <f t="shared" si="19"/>
        <v>Buildings and Appliances</v>
      </c>
      <c r="B85" s="58" t="str">
        <f t="shared" si="16"/>
        <v>Building Energy Efficiency Standards</v>
      </c>
      <c r="C85" s="58" t="str">
        <f t="shared" si="16"/>
        <v>Reduction in E Use Allowed by Component Eff Std</v>
      </c>
      <c r="D85" s="56" t="s">
        <v>134</v>
      </c>
      <c r="E85" s="56" t="s">
        <v>336</v>
      </c>
      <c r="F85" s="56" t="s">
        <v>338</v>
      </c>
      <c r="G85" s="56" t="s">
        <v>140</v>
      </c>
      <c r="H85" s="57">
        <v>153</v>
      </c>
      <c r="I85" s="56" t="s">
        <v>52</v>
      </c>
      <c r="J85" s="77" t="str">
        <f t="shared" si="17"/>
        <v>Building Energy Efficiency Standards</v>
      </c>
      <c r="K85" s="77" t="str">
        <f t="shared" si="17"/>
        <v>bldgs efficiency standards</v>
      </c>
      <c r="L85" s="64">
        <f t="shared" si="17"/>
        <v>0</v>
      </c>
      <c r="M85" s="64">
        <f t="shared" si="20"/>
        <v>1</v>
      </c>
      <c r="N85" s="64">
        <f t="shared" si="17"/>
        <v>0.01</v>
      </c>
      <c r="O85" s="58" t="str">
        <f t="shared" si="17"/>
        <v>% reduction in energy use</v>
      </c>
      <c r="P85" s="103" t="s">
        <v>972</v>
      </c>
      <c r="Q85" s="58" t="str">
        <f t="shared" si="17"/>
        <v>buildings-sector-main.html#eff-stds</v>
      </c>
      <c r="R85" s="58" t="str">
        <f t="shared" si="17"/>
        <v>building-energy-efficiency-standards.html</v>
      </c>
      <c r="S85"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5" s="58" t="str">
        <f t="shared" si="18"/>
        <v>Itron, 2007, "ASSESSMENT OF LONG-TERM
ELECTRIC ENERGY EFFICIENCY
POTENTIAL IN CALIFORNIA’S
RESIDENTIAL SECTOR," http://www.energy.ca.gov/2007publications/CEC-500-2007-002/CEC-500-2007-002.PDF, p.33, Table 5-1</v>
      </c>
    </row>
    <row r="86" spans="1:20" s="5" customFormat="1" ht="103.25" x14ac:dyDescent="0.75">
      <c r="A86" s="58" t="str">
        <f t="shared" si="19"/>
        <v>Buildings and Appliances</v>
      </c>
      <c r="B86" s="58" t="str">
        <f t="shared" si="16"/>
        <v>Building Energy Efficiency Standards</v>
      </c>
      <c r="C86" s="58" t="str">
        <f t="shared" si="16"/>
        <v>Reduction in E Use Allowed by Component Eff Std</v>
      </c>
      <c r="D86" s="56" t="s">
        <v>135</v>
      </c>
      <c r="E86" s="56" t="s">
        <v>336</v>
      </c>
      <c r="F86" s="56" t="s">
        <v>338</v>
      </c>
      <c r="G86" s="56" t="s">
        <v>141</v>
      </c>
      <c r="H86" s="57">
        <v>154</v>
      </c>
      <c r="I86" s="56" t="s">
        <v>52</v>
      </c>
      <c r="J86" s="77" t="str">
        <f t="shared" si="17"/>
        <v>Building Energy Efficiency Standards</v>
      </c>
      <c r="K86" s="77" t="str">
        <f t="shared" si="17"/>
        <v>bldgs efficiency standards</v>
      </c>
      <c r="L86" s="64">
        <f t="shared" si="17"/>
        <v>0</v>
      </c>
      <c r="M86" s="64">
        <f t="shared" si="20"/>
        <v>1</v>
      </c>
      <c r="N86" s="64">
        <f t="shared" si="17"/>
        <v>0.01</v>
      </c>
      <c r="O86" s="58" t="str">
        <f t="shared" si="17"/>
        <v>% reduction in energy use</v>
      </c>
      <c r="P86" s="103" t="s">
        <v>973</v>
      </c>
      <c r="Q86" s="58" t="str">
        <f t="shared" si="17"/>
        <v>buildings-sector-main.html#eff-stds</v>
      </c>
      <c r="R86" s="58" t="str">
        <f t="shared" si="17"/>
        <v>building-energy-efficiency-standards.html</v>
      </c>
      <c r="S86"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6" s="58" t="str">
        <f t="shared" si="18"/>
        <v>Itron, 2007, "ASSESSMENT OF LONG-TERM
ELECTRIC ENERGY EFFICIENCY
POTENTIAL IN CALIFORNIA’S
RESIDENTIAL SECTOR," http://www.energy.ca.gov/2007publications/CEC-500-2007-002/CEC-500-2007-002.PDF, p.33, Table 5-1</v>
      </c>
    </row>
    <row r="87" spans="1:20" s="5" customFormat="1" ht="103.25" x14ac:dyDescent="0.75">
      <c r="A87" s="58" t="str">
        <f t="shared" si="19"/>
        <v>Buildings and Appliances</v>
      </c>
      <c r="B87" s="58" t="str">
        <f t="shared" si="16"/>
        <v>Building Energy Efficiency Standards</v>
      </c>
      <c r="C87" s="58" t="str">
        <f t="shared" si="16"/>
        <v>Reduction in E Use Allowed by Component Eff Std</v>
      </c>
      <c r="D87" s="56" t="s">
        <v>136</v>
      </c>
      <c r="E87" s="56" t="s">
        <v>336</v>
      </c>
      <c r="F87" s="56" t="s">
        <v>338</v>
      </c>
      <c r="G87" s="56" t="s">
        <v>142</v>
      </c>
      <c r="H87" s="57">
        <v>155</v>
      </c>
      <c r="I87" s="56" t="s">
        <v>52</v>
      </c>
      <c r="J87" s="77" t="str">
        <f t="shared" si="17"/>
        <v>Building Energy Efficiency Standards</v>
      </c>
      <c r="K87" s="77" t="str">
        <f t="shared" si="17"/>
        <v>bldgs efficiency standards</v>
      </c>
      <c r="L87" s="64">
        <f t="shared" si="17"/>
        <v>0</v>
      </c>
      <c r="M87" s="64">
        <f t="shared" si="20"/>
        <v>1</v>
      </c>
      <c r="N87" s="64">
        <f t="shared" si="17"/>
        <v>0.01</v>
      </c>
      <c r="O87" s="58" t="str">
        <f t="shared" si="17"/>
        <v>% reduction in energy use</v>
      </c>
      <c r="P87" s="103" t="s">
        <v>974</v>
      </c>
      <c r="Q87" s="58" t="str">
        <f t="shared" si="17"/>
        <v>buildings-sector-main.html#eff-stds</v>
      </c>
      <c r="R87" s="58" t="str">
        <f t="shared" si="17"/>
        <v>building-energy-efficiency-standards.html</v>
      </c>
      <c r="S87"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7" s="58" t="str">
        <f t="shared" si="18"/>
        <v>Itron, 2007, "ASSESSMENT OF LONG-TERM
ELECTRIC ENERGY EFFICIENCY
POTENTIAL IN CALIFORNIA’S
RESIDENTIAL SECTOR," http://www.energy.ca.gov/2007publications/CEC-500-2007-002/CEC-500-2007-002.PDF, p.33, Table 5-1</v>
      </c>
    </row>
    <row r="88" spans="1:20" s="5" customFormat="1" ht="103.25" x14ac:dyDescent="0.75">
      <c r="A88" s="58" t="str">
        <f t="shared" si="19"/>
        <v>Buildings and Appliances</v>
      </c>
      <c r="B88" s="58" t="str">
        <f t="shared" si="16"/>
        <v>Building Energy Efficiency Standards</v>
      </c>
      <c r="C88" s="58" t="str">
        <f t="shared" si="16"/>
        <v>Reduction in E Use Allowed by Component Eff Std</v>
      </c>
      <c r="D88" s="56" t="s">
        <v>131</v>
      </c>
      <c r="E88" s="56" t="s">
        <v>337</v>
      </c>
      <c r="F88" s="56" t="s">
        <v>205</v>
      </c>
      <c r="G88" s="56" t="s">
        <v>137</v>
      </c>
      <c r="H88" s="57">
        <v>156</v>
      </c>
      <c r="I88" s="56" t="s">
        <v>52</v>
      </c>
      <c r="J88" s="77" t="str">
        <f t="shared" si="17"/>
        <v>Building Energy Efficiency Standards</v>
      </c>
      <c r="K88" s="77" t="str">
        <f t="shared" si="17"/>
        <v>bldgs efficiency standards</v>
      </c>
      <c r="L88" s="64">
        <f t="shared" si="17"/>
        <v>0</v>
      </c>
      <c r="M88" s="64">
        <f>M82</f>
        <v>1</v>
      </c>
      <c r="N88" s="64">
        <f t="shared" si="17"/>
        <v>0.01</v>
      </c>
      <c r="O88" s="58" t="str">
        <f t="shared" si="17"/>
        <v>% reduction in energy use</v>
      </c>
      <c r="P88" s="103" t="s">
        <v>975</v>
      </c>
      <c r="Q88" s="58" t="str">
        <f t="shared" si="17"/>
        <v>buildings-sector-main.html#eff-stds</v>
      </c>
      <c r="R88" s="58" t="str">
        <f t="shared" si="17"/>
        <v>building-energy-efficiency-standards.html</v>
      </c>
      <c r="S88"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8" s="58" t="str">
        <f t="shared" si="18"/>
        <v>Itron, 2007, "ASSESSMENT OF LONG-TERM
ELECTRIC ENERGY EFFICIENCY
POTENTIAL IN CALIFORNIA’S
RESIDENTIAL SECTOR," http://www.energy.ca.gov/2007publications/CEC-500-2007-002/CEC-500-2007-002.PDF, p.33, Table 5-1</v>
      </c>
    </row>
    <row r="89" spans="1:20" s="5" customFormat="1" ht="103.25" x14ac:dyDescent="0.75">
      <c r="A89" s="58" t="str">
        <f t="shared" si="19"/>
        <v>Buildings and Appliances</v>
      </c>
      <c r="B89" s="58" t="str">
        <f t="shared" si="16"/>
        <v>Building Energy Efficiency Standards</v>
      </c>
      <c r="C89" s="58" t="str">
        <f t="shared" si="16"/>
        <v>Reduction in E Use Allowed by Component Eff Std</v>
      </c>
      <c r="D89" s="56" t="s">
        <v>132</v>
      </c>
      <c r="E89" s="56" t="s">
        <v>337</v>
      </c>
      <c r="F89" s="56" t="s">
        <v>205</v>
      </c>
      <c r="G89" s="56" t="s">
        <v>138</v>
      </c>
      <c r="H89" s="57">
        <v>157</v>
      </c>
      <c r="I89" s="56" t="s">
        <v>52</v>
      </c>
      <c r="J89" s="77" t="str">
        <f t="shared" si="17"/>
        <v>Building Energy Efficiency Standards</v>
      </c>
      <c r="K89" s="77" t="str">
        <f t="shared" si="17"/>
        <v>bldgs efficiency standards</v>
      </c>
      <c r="L89" s="64">
        <f t="shared" si="17"/>
        <v>0</v>
      </c>
      <c r="M89" s="64">
        <f t="shared" si="20"/>
        <v>1</v>
      </c>
      <c r="N89" s="64">
        <f t="shared" si="17"/>
        <v>0.01</v>
      </c>
      <c r="O89" s="58" t="str">
        <f t="shared" si="17"/>
        <v>% reduction in energy use</v>
      </c>
      <c r="P89" s="103" t="s">
        <v>976</v>
      </c>
      <c r="Q89" s="58" t="str">
        <f t="shared" si="17"/>
        <v>buildings-sector-main.html#eff-stds</v>
      </c>
      <c r="R89" s="58" t="str">
        <f t="shared" si="17"/>
        <v>building-energy-efficiency-standards.html</v>
      </c>
      <c r="S89"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9" s="58" t="str">
        <f t="shared" si="18"/>
        <v>Itron, 2007, "ASSESSMENT OF LONG-TERM
ELECTRIC ENERGY EFFICIENCY
POTENTIAL IN CALIFORNIA’S
RESIDENTIAL SECTOR," http://www.energy.ca.gov/2007publications/CEC-500-2007-002/CEC-500-2007-002.PDF, p.33, Table 5-1</v>
      </c>
    </row>
    <row r="90" spans="1:20" s="5" customFormat="1" ht="103.25" x14ac:dyDescent="0.75">
      <c r="A90" s="58" t="str">
        <f t="shared" si="19"/>
        <v>Buildings and Appliances</v>
      </c>
      <c r="B90" s="58" t="str">
        <f t="shared" si="16"/>
        <v>Building Energy Efficiency Standards</v>
      </c>
      <c r="C90" s="58" t="str">
        <f t="shared" si="16"/>
        <v>Reduction in E Use Allowed by Component Eff Std</v>
      </c>
      <c r="D90" s="56" t="s">
        <v>133</v>
      </c>
      <c r="E90" s="56" t="s">
        <v>337</v>
      </c>
      <c r="F90" s="56" t="s">
        <v>205</v>
      </c>
      <c r="G90" s="56" t="s">
        <v>139</v>
      </c>
      <c r="H90" s="57">
        <v>158</v>
      </c>
      <c r="I90" s="56" t="s">
        <v>52</v>
      </c>
      <c r="J90" s="77" t="str">
        <f t="shared" si="17"/>
        <v>Building Energy Efficiency Standards</v>
      </c>
      <c r="K90" s="77" t="str">
        <f t="shared" si="17"/>
        <v>bldgs efficiency standards</v>
      </c>
      <c r="L90" s="64">
        <f t="shared" si="17"/>
        <v>0</v>
      </c>
      <c r="M90" s="64">
        <f t="shared" si="20"/>
        <v>1</v>
      </c>
      <c r="N90" s="64">
        <f t="shared" si="17"/>
        <v>0.01</v>
      </c>
      <c r="O90" s="58" t="str">
        <f t="shared" si="17"/>
        <v>% reduction in energy use</v>
      </c>
      <c r="P90" s="103" t="s">
        <v>977</v>
      </c>
      <c r="Q90" s="58" t="str">
        <f t="shared" si="17"/>
        <v>buildings-sector-main.html#eff-stds</v>
      </c>
      <c r="R90" s="58" t="str">
        <f t="shared" si="17"/>
        <v>building-energy-efficiency-standards.html</v>
      </c>
      <c r="S90"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0" s="58" t="str">
        <f t="shared" si="18"/>
        <v>Itron, 2007, "ASSESSMENT OF LONG-TERM
ELECTRIC ENERGY EFFICIENCY
POTENTIAL IN CALIFORNIA’S
RESIDENTIAL SECTOR," http://www.energy.ca.gov/2007publications/CEC-500-2007-002/CEC-500-2007-002.PDF, p.33, Table 5-1</v>
      </c>
    </row>
    <row r="91" spans="1:20" s="5" customFormat="1" ht="103.25" x14ac:dyDescent="0.75">
      <c r="A91" s="58" t="str">
        <f t="shared" si="19"/>
        <v>Buildings and Appliances</v>
      </c>
      <c r="B91" s="58" t="str">
        <f t="shared" si="16"/>
        <v>Building Energy Efficiency Standards</v>
      </c>
      <c r="C91" s="58" t="str">
        <f t="shared" si="16"/>
        <v>Reduction in E Use Allowed by Component Eff Std</v>
      </c>
      <c r="D91" s="56" t="s">
        <v>134</v>
      </c>
      <c r="E91" s="56" t="s">
        <v>337</v>
      </c>
      <c r="F91" s="56" t="s">
        <v>205</v>
      </c>
      <c r="G91" s="56" t="s">
        <v>140</v>
      </c>
      <c r="H91" s="57">
        <v>159</v>
      </c>
      <c r="I91" s="56" t="s">
        <v>52</v>
      </c>
      <c r="J91" s="77" t="str">
        <f t="shared" si="17"/>
        <v>Building Energy Efficiency Standards</v>
      </c>
      <c r="K91" s="77" t="str">
        <f t="shared" si="17"/>
        <v>bldgs efficiency standards</v>
      </c>
      <c r="L91" s="64">
        <f t="shared" si="17"/>
        <v>0</v>
      </c>
      <c r="M91" s="64">
        <f t="shared" si="20"/>
        <v>1</v>
      </c>
      <c r="N91" s="64">
        <f t="shared" si="17"/>
        <v>0.01</v>
      </c>
      <c r="O91" s="58" t="str">
        <f t="shared" si="17"/>
        <v>% reduction in energy use</v>
      </c>
      <c r="P91" s="103" t="s">
        <v>978</v>
      </c>
      <c r="Q91" s="58" t="str">
        <f t="shared" si="17"/>
        <v>buildings-sector-main.html#eff-stds</v>
      </c>
      <c r="R91" s="58" t="str">
        <f t="shared" si="17"/>
        <v>building-energy-efficiency-standards.html</v>
      </c>
      <c r="S91"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1" s="58" t="str">
        <f t="shared" si="18"/>
        <v>Itron, 2007, "ASSESSMENT OF LONG-TERM
ELECTRIC ENERGY EFFICIENCY
POTENTIAL IN CALIFORNIA’S
RESIDENTIAL SECTOR," http://www.energy.ca.gov/2007publications/CEC-500-2007-002/CEC-500-2007-002.PDF, p.33, Table 5-1</v>
      </c>
    </row>
    <row r="92" spans="1:20" s="5" customFormat="1" ht="103.25" x14ac:dyDescent="0.75">
      <c r="A92" s="58" t="str">
        <f t="shared" si="19"/>
        <v>Buildings and Appliances</v>
      </c>
      <c r="B92" s="58" t="str">
        <f t="shared" si="16"/>
        <v>Building Energy Efficiency Standards</v>
      </c>
      <c r="C92" s="58" t="str">
        <f t="shared" si="16"/>
        <v>Reduction in E Use Allowed by Component Eff Std</v>
      </c>
      <c r="D92" s="56" t="s">
        <v>135</v>
      </c>
      <c r="E92" s="56" t="s">
        <v>337</v>
      </c>
      <c r="F92" s="56" t="s">
        <v>205</v>
      </c>
      <c r="G92" s="56" t="s">
        <v>141</v>
      </c>
      <c r="H92" s="57">
        <v>160</v>
      </c>
      <c r="I92" s="56" t="s">
        <v>52</v>
      </c>
      <c r="J92" s="77" t="str">
        <f t="shared" si="17"/>
        <v>Building Energy Efficiency Standards</v>
      </c>
      <c r="K92" s="77" t="str">
        <f t="shared" si="17"/>
        <v>bldgs efficiency standards</v>
      </c>
      <c r="L92" s="64">
        <f t="shared" si="17"/>
        <v>0</v>
      </c>
      <c r="M92" s="64">
        <f t="shared" si="20"/>
        <v>1</v>
      </c>
      <c r="N92" s="64">
        <f t="shared" si="17"/>
        <v>0.01</v>
      </c>
      <c r="O92" s="58" t="str">
        <f t="shared" si="17"/>
        <v>% reduction in energy use</v>
      </c>
      <c r="P92" s="103" t="s">
        <v>979</v>
      </c>
      <c r="Q92" s="58" t="str">
        <f t="shared" si="17"/>
        <v>buildings-sector-main.html#eff-stds</v>
      </c>
      <c r="R92" s="58" t="str">
        <f t="shared" si="17"/>
        <v>building-energy-efficiency-standards.html</v>
      </c>
      <c r="S92"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2" s="58" t="str">
        <f t="shared" si="18"/>
        <v>Itron, 2007, "ASSESSMENT OF LONG-TERM
ELECTRIC ENERGY EFFICIENCY
POTENTIAL IN CALIFORNIA’S
RESIDENTIAL SECTOR," http://www.energy.ca.gov/2007publications/CEC-500-2007-002/CEC-500-2007-002.PDF, p.33, Table 5-1</v>
      </c>
    </row>
    <row r="93" spans="1:20" s="5" customFormat="1" ht="103.25" x14ac:dyDescent="0.75">
      <c r="A93" s="58" t="str">
        <f t="shared" si="19"/>
        <v>Buildings and Appliances</v>
      </c>
      <c r="B93" s="58" t="str">
        <f t="shared" si="19"/>
        <v>Building Energy Efficiency Standards</v>
      </c>
      <c r="C93" s="58" t="str">
        <f t="shared" si="19"/>
        <v>Reduction in E Use Allowed by Component Eff Std</v>
      </c>
      <c r="D93" s="56" t="s">
        <v>136</v>
      </c>
      <c r="E93" s="56" t="s">
        <v>337</v>
      </c>
      <c r="F93" s="56" t="s">
        <v>205</v>
      </c>
      <c r="G93" s="56" t="s">
        <v>142</v>
      </c>
      <c r="H93" s="57">
        <v>161</v>
      </c>
      <c r="I93" s="56" t="s">
        <v>52</v>
      </c>
      <c r="J93" s="77" t="str">
        <f t="shared" si="17"/>
        <v>Building Energy Efficiency Standards</v>
      </c>
      <c r="K93" s="77" t="str">
        <f t="shared" si="17"/>
        <v>bldgs efficiency standards</v>
      </c>
      <c r="L93" s="64">
        <f t="shared" si="17"/>
        <v>0</v>
      </c>
      <c r="M93" s="64">
        <f t="shared" si="20"/>
        <v>1</v>
      </c>
      <c r="N93" s="64">
        <f t="shared" si="17"/>
        <v>0.01</v>
      </c>
      <c r="O93" s="58" t="str">
        <f t="shared" si="17"/>
        <v>% reduction in energy use</v>
      </c>
      <c r="P93" s="103" t="s">
        <v>980</v>
      </c>
      <c r="Q93" s="58" t="str">
        <f t="shared" si="17"/>
        <v>buildings-sector-main.html#eff-stds</v>
      </c>
      <c r="R93" s="58" t="str">
        <f t="shared" si="17"/>
        <v>building-energy-efficiency-standards.html</v>
      </c>
      <c r="S93"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3" s="58" t="str">
        <f t="shared" si="18"/>
        <v>Itron, 2007, "ASSESSMENT OF LONG-TERM
ELECTRIC ENERGY EFFICIENCY
POTENTIAL IN CALIFORNIA’S
RESIDENTIAL SECTOR," http://www.energy.ca.gov/2007publications/CEC-500-2007-002/CEC-500-2007-002.PDF, p.33, Table 5-1</v>
      </c>
    </row>
    <row r="94" spans="1:20" s="5" customFormat="1" ht="59" x14ac:dyDescent="0.75">
      <c r="A94" s="56" t="s">
        <v>82</v>
      </c>
      <c r="B94" s="56" t="s">
        <v>15</v>
      </c>
      <c r="C94" s="56" t="s">
        <v>7</v>
      </c>
      <c r="D94" s="56"/>
      <c r="E94" s="56"/>
      <c r="F94" s="56"/>
      <c r="G94" s="56"/>
      <c r="H94" s="57">
        <v>19</v>
      </c>
      <c r="I94" s="56" t="s">
        <v>52</v>
      </c>
      <c r="J94" s="99" t="s">
        <v>15</v>
      </c>
      <c r="K94" s="99" t="s">
        <v>698</v>
      </c>
      <c r="L94" s="68">
        <v>0</v>
      </c>
      <c r="M94" s="68">
        <v>1</v>
      </c>
      <c r="N94" s="68">
        <v>1</v>
      </c>
      <c r="O94" s="56" t="s">
        <v>34</v>
      </c>
      <c r="P94" s="56" t="s">
        <v>719</v>
      </c>
      <c r="Q94" s="56" t="s">
        <v>245</v>
      </c>
      <c r="R94" s="11" t="s">
        <v>246</v>
      </c>
      <c r="S94" s="87" t="s">
        <v>85</v>
      </c>
      <c r="T94" s="58"/>
    </row>
    <row r="95" spans="1:20" s="5" customFormat="1" ht="103.25" x14ac:dyDescent="0.75">
      <c r="A95" s="56" t="s">
        <v>82</v>
      </c>
      <c r="B95" s="56" t="s">
        <v>317</v>
      </c>
      <c r="C95" s="56" t="s">
        <v>369</v>
      </c>
      <c r="D95" s="56"/>
      <c r="E95" s="56"/>
      <c r="F95" s="56"/>
      <c r="G95" s="56"/>
      <c r="H95" s="57">
        <v>146</v>
      </c>
      <c r="I95" s="56" t="s">
        <v>52</v>
      </c>
      <c r="J95" s="57" t="s">
        <v>440</v>
      </c>
      <c r="K95" s="99" t="s">
        <v>697</v>
      </c>
      <c r="L95" s="68">
        <v>0</v>
      </c>
      <c r="M95" s="63">
        <f>ROUND(MaxBoundCalculations!B172,2)</f>
        <v>0.24</v>
      </c>
      <c r="N95" s="70">
        <v>5.0000000000000001E-3</v>
      </c>
      <c r="O95" s="56" t="s">
        <v>318</v>
      </c>
      <c r="P95" s="103" t="s">
        <v>981</v>
      </c>
      <c r="Q95" s="56" t="s">
        <v>319</v>
      </c>
      <c r="R95" s="11" t="s">
        <v>320</v>
      </c>
      <c r="S95" s="87" t="s">
        <v>374</v>
      </c>
      <c r="T95" s="11" t="s">
        <v>494</v>
      </c>
    </row>
    <row r="96" spans="1:20" s="5" customFormat="1" ht="59" x14ac:dyDescent="0.75">
      <c r="A96" s="56" t="s">
        <v>82</v>
      </c>
      <c r="B96" s="56" t="s">
        <v>321</v>
      </c>
      <c r="C96" s="56" t="s">
        <v>324</v>
      </c>
      <c r="D96" s="56"/>
      <c r="E96" s="56"/>
      <c r="F96" s="56"/>
      <c r="G96" s="56"/>
      <c r="H96" s="57">
        <v>147</v>
      </c>
      <c r="I96" s="56" t="s">
        <v>52</v>
      </c>
      <c r="J96" s="57" t="s">
        <v>440</v>
      </c>
      <c r="K96" s="99" t="s">
        <v>696</v>
      </c>
      <c r="L96" s="68">
        <v>0</v>
      </c>
      <c r="M96" s="62">
        <v>0.5</v>
      </c>
      <c r="N96" s="63">
        <v>0.01</v>
      </c>
      <c r="O96" s="56" t="s">
        <v>325</v>
      </c>
      <c r="P96" s="103" t="s">
        <v>982</v>
      </c>
      <c r="Q96" s="56" t="s">
        <v>322</v>
      </c>
      <c r="R96" s="11" t="s">
        <v>323</v>
      </c>
      <c r="S96" s="87"/>
      <c r="T96" s="58"/>
    </row>
    <row r="97" spans="1:20" s="5" customFormat="1" ht="44.25" x14ac:dyDescent="0.75">
      <c r="A97" s="56" t="s">
        <v>82</v>
      </c>
      <c r="B97" s="56" t="s">
        <v>14</v>
      </c>
      <c r="C97" s="56" t="s">
        <v>143</v>
      </c>
      <c r="D97" s="56"/>
      <c r="E97" s="56"/>
      <c r="F97" s="56"/>
      <c r="G97" s="56"/>
      <c r="H97" s="57">
        <v>20</v>
      </c>
      <c r="I97" s="56" t="s">
        <v>52</v>
      </c>
      <c r="J97" s="99" t="s">
        <v>14</v>
      </c>
      <c r="K97" s="99" t="s">
        <v>695</v>
      </c>
      <c r="L97" s="68">
        <v>0</v>
      </c>
      <c r="M97" s="68">
        <v>1</v>
      </c>
      <c r="N97" s="68">
        <v>1</v>
      </c>
      <c r="O97" s="56" t="s">
        <v>34</v>
      </c>
      <c r="P97" s="56" t="s">
        <v>720</v>
      </c>
      <c r="Q97" s="56" t="s">
        <v>247</v>
      </c>
      <c r="R97" s="11" t="s">
        <v>248</v>
      </c>
      <c r="S97" s="87" t="s">
        <v>85</v>
      </c>
      <c r="T97" s="58"/>
    </row>
    <row r="98" spans="1:20" s="5" customFormat="1" ht="103.25" x14ac:dyDescent="0.75">
      <c r="A98" s="56" t="s">
        <v>82</v>
      </c>
      <c r="B98" s="56" t="s">
        <v>17</v>
      </c>
      <c r="C98" s="56" t="s">
        <v>219</v>
      </c>
      <c r="D98" s="56" t="s">
        <v>131</v>
      </c>
      <c r="E98" s="56"/>
      <c r="F98" s="56" t="s">
        <v>137</v>
      </c>
      <c r="G98" s="56"/>
      <c r="H98" s="57">
        <v>21</v>
      </c>
      <c r="I98" s="56" t="s">
        <v>52</v>
      </c>
      <c r="J98" s="99" t="s">
        <v>17</v>
      </c>
      <c r="K98" s="99" t="s">
        <v>694</v>
      </c>
      <c r="L98" s="62">
        <v>0</v>
      </c>
      <c r="M98" s="71">
        <f>ROUND(MaxBoundCalculations!B167,3)</f>
        <v>3.4000000000000002E-2</v>
      </c>
      <c r="N98" s="71">
        <v>1E-3</v>
      </c>
      <c r="O98" s="56" t="s">
        <v>42</v>
      </c>
      <c r="P98" s="56" t="s">
        <v>721</v>
      </c>
      <c r="Q98" s="56" t="s">
        <v>249</v>
      </c>
      <c r="R98" s="11" t="s">
        <v>250</v>
      </c>
      <c r="S98" s="81" t="s">
        <v>192</v>
      </c>
      <c r="T98" s="11" t="s">
        <v>216</v>
      </c>
    </row>
    <row r="99" spans="1:20" s="5" customFormat="1" ht="88.5" x14ac:dyDescent="0.75">
      <c r="A99" s="58" t="str">
        <f>A$98</f>
        <v>Buildings and Appliances</v>
      </c>
      <c r="B99" s="58" t="str">
        <f t="shared" ref="B99:C103" si="21">B$98</f>
        <v>Increased Retrofitting</v>
      </c>
      <c r="C99" s="58" t="str">
        <f t="shared" si="21"/>
        <v>Fraction of Commercial Components Replaced Annually due to Retrofitting Policy</v>
      </c>
      <c r="D99" s="56" t="s">
        <v>132</v>
      </c>
      <c r="E99" s="56"/>
      <c r="F99" s="56" t="s">
        <v>138</v>
      </c>
      <c r="G99" s="56"/>
      <c r="H99" s="57">
        <v>22</v>
      </c>
      <c r="I99" s="56" t="s">
        <v>52</v>
      </c>
      <c r="J99" s="77" t="str">
        <f t="shared" ref="J99:O103" si="22">J$98</f>
        <v>Increased Retrofitting</v>
      </c>
      <c r="K99" s="78" t="str">
        <f t="shared" si="22"/>
        <v>bldgs retrofitting</v>
      </c>
      <c r="L99" s="67">
        <f t="shared" si="22"/>
        <v>0</v>
      </c>
      <c r="M99" s="72">
        <f t="shared" si="22"/>
        <v>3.4000000000000002E-2</v>
      </c>
      <c r="N99" s="72">
        <f t="shared" si="22"/>
        <v>1E-3</v>
      </c>
      <c r="O99" s="58" t="str">
        <f t="shared" si="22"/>
        <v>% of existing building components</v>
      </c>
      <c r="P99" s="56" t="s">
        <v>1116</v>
      </c>
      <c r="Q99" s="56" t="s">
        <v>249</v>
      </c>
      <c r="R99" s="11" t="s">
        <v>250</v>
      </c>
      <c r="S99" s="86" t="str">
        <f>S98</f>
        <v>Calculated from model data; see the relevant variable(s) in the InputData folder for source information.</v>
      </c>
      <c r="T99" s="58"/>
    </row>
    <row r="100" spans="1:20" s="5" customFormat="1" ht="88.5" x14ac:dyDescent="0.75">
      <c r="A100" s="58" t="str">
        <f>A$98</f>
        <v>Buildings and Appliances</v>
      </c>
      <c r="B100" s="58" t="str">
        <f t="shared" si="21"/>
        <v>Increased Retrofitting</v>
      </c>
      <c r="C100" s="58" t="str">
        <f t="shared" si="21"/>
        <v>Fraction of Commercial Components Replaced Annually due to Retrofitting Policy</v>
      </c>
      <c r="D100" s="56" t="s">
        <v>133</v>
      </c>
      <c r="E100" s="56"/>
      <c r="F100" s="56" t="s">
        <v>139</v>
      </c>
      <c r="G100" s="56"/>
      <c r="H100" s="57">
        <v>23</v>
      </c>
      <c r="I100" s="56" t="s">
        <v>52</v>
      </c>
      <c r="J100" s="77" t="str">
        <f t="shared" si="22"/>
        <v>Increased Retrofitting</v>
      </c>
      <c r="K100" s="78" t="str">
        <f t="shared" si="22"/>
        <v>bldgs retrofitting</v>
      </c>
      <c r="L100" s="67">
        <f t="shared" si="22"/>
        <v>0</v>
      </c>
      <c r="M100" s="72">
        <f t="shared" si="22"/>
        <v>3.4000000000000002E-2</v>
      </c>
      <c r="N100" s="72">
        <f t="shared" si="22"/>
        <v>1E-3</v>
      </c>
      <c r="O100" s="58" t="str">
        <f t="shared" si="22"/>
        <v>% of existing building components</v>
      </c>
      <c r="P100" s="56" t="s">
        <v>722</v>
      </c>
      <c r="Q100" s="56" t="s">
        <v>249</v>
      </c>
      <c r="R100" s="11" t="s">
        <v>250</v>
      </c>
      <c r="S100" s="86" t="str">
        <f>S99</f>
        <v>Calculated from model data; see the relevant variable(s) in the InputData folder for source information.</v>
      </c>
      <c r="T100" s="58"/>
    </row>
    <row r="101" spans="1:20" s="5" customFormat="1" ht="88.5" x14ac:dyDescent="0.75">
      <c r="A101" s="58" t="str">
        <f>A$98</f>
        <v>Buildings and Appliances</v>
      </c>
      <c r="B101" s="58" t="str">
        <f t="shared" si="21"/>
        <v>Increased Retrofitting</v>
      </c>
      <c r="C101" s="58" t="str">
        <f t="shared" si="21"/>
        <v>Fraction of Commercial Components Replaced Annually due to Retrofitting Policy</v>
      </c>
      <c r="D101" s="56" t="s">
        <v>134</v>
      </c>
      <c r="E101" s="56"/>
      <c r="F101" s="56" t="s">
        <v>140</v>
      </c>
      <c r="G101" s="56"/>
      <c r="H101" s="57">
        <v>24</v>
      </c>
      <c r="I101" s="56" t="s">
        <v>52</v>
      </c>
      <c r="J101" s="77" t="str">
        <f t="shared" si="22"/>
        <v>Increased Retrofitting</v>
      </c>
      <c r="K101" s="78" t="str">
        <f t="shared" si="22"/>
        <v>bldgs retrofitting</v>
      </c>
      <c r="L101" s="67">
        <f t="shared" si="22"/>
        <v>0</v>
      </c>
      <c r="M101" s="72">
        <f t="shared" si="22"/>
        <v>3.4000000000000002E-2</v>
      </c>
      <c r="N101" s="72">
        <f t="shared" si="22"/>
        <v>1E-3</v>
      </c>
      <c r="O101" s="58" t="str">
        <f t="shared" si="22"/>
        <v>% of existing building components</v>
      </c>
      <c r="P101" s="56" t="s">
        <v>723</v>
      </c>
      <c r="Q101" s="56" t="s">
        <v>249</v>
      </c>
      <c r="R101" s="11" t="s">
        <v>250</v>
      </c>
      <c r="S101" s="86" t="str">
        <f>S100</f>
        <v>Calculated from model data; see the relevant variable(s) in the InputData folder for source information.</v>
      </c>
      <c r="T101" s="58"/>
    </row>
    <row r="102" spans="1:20" s="5" customFormat="1" ht="73.75" x14ac:dyDescent="0.75">
      <c r="A102" s="58" t="str">
        <f>A$98</f>
        <v>Buildings and Appliances</v>
      </c>
      <c r="B102" s="58" t="str">
        <f t="shared" si="21"/>
        <v>Increased Retrofitting</v>
      </c>
      <c r="C102" s="58" t="str">
        <f t="shared" si="21"/>
        <v>Fraction of Commercial Components Replaced Annually due to Retrofitting Policy</v>
      </c>
      <c r="D102" s="56" t="s">
        <v>135</v>
      </c>
      <c r="E102" s="56"/>
      <c r="F102" s="56" t="s">
        <v>141</v>
      </c>
      <c r="G102" s="56"/>
      <c r="H102" s="57">
        <v>25</v>
      </c>
      <c r="I102" s="56" t="s">
        <v>52</v>
      </c>
      <c r="J102" s="77" t="str">
        <f t="shared" si="22"/>
        <v>Increased Retrofitting</v>
      </c>
      <c r="K102" s="78" t="str">
        <f t="shared" si="22"/>
        <v>bldgs retrofitting</v>
      </c>
      <c r="L102" s="67">
        <f t="shared" si="22"/>
        <v>0</v>
      </c>
      <c r="M102" s="72">
        <f t="shared" si="22"/>
        <v>3.4000000000000002E-2</v>
      </c>
      <c r="N102" s="72">
        <f t="shared" si="22"/>
        <v>1E-3</v>
      </c>
      <c r="O102" s="58" t="str">
        <f t="shared" si="22"/>
        <v>% of existing building components</v>
      </c>
      <c r="P102" s="56" t="s">
        <v>1115</v>
      </c>
      <c r="Q102" s="56" t="s">
        <v>249</v>
      </c>
      <c r="R102" s="11" t="s">
        <v>250</v>
      </c>
      <c r="S102" s="86" t="str">
        <f>S101</f>
        <v>Calculated from model data; see the relevant variable(s) in the InputData folder for source information.</v>
      </c>
      <c r="T102" s="58"/>
    </row>
    <row r="103" spans="1:20" s="5" customFormat="1" ht="88.5" x14ac:dyDescent="0.75">
      <c r="A103" s="58" t="str">
        <f>A$98</f>
        <v>Buildings and Appliances</v>
      </c>
      <c r="B103" s="58" t="str">
        <f t="shared" si="21"/>
        <v>Increased Retrofitting</v>
      </c>
      <c r="C103" s="58" t="str">
        <f t="shared" si="21"/>
        <v>Fraction of Commercial Components Replaced Annually due to Retrofitting Policy</v>
      </c>
      <c r="D103" s="56" t="s">
        <v>136</v>
      </c>
      <c r="E103" s="56"/>
      <c r="F103" s="56" t="s">
        <v>142</v>
      </c>
      <c r="G103" s="56"/>
      <c r="H103" s="57">
        <v>26</v>
      </c>
      <c r="I103" s="56" t="s">
        <v>52</v>
      </c>
      <c r="J103" s="77" t="str">
        <f t="shared" si="22"/>
        <v>Increased Retrofitting</v>
      </c>
      <c r="K103" s="78" t="str">
        <f t="shared" si="22"/>
        <v>bldgs retrofitting</v>
      </c>
      <c r="L103" s="67">
        <f t="shared" si="22"/>
        <v>0</v>
      </c>
      <c r="M103" s="72">
        <f t="shared" si="22"/>
        <v>3.4000000000000002E-2</v>
      </c>
      <c r="N103" s="72">
        <f t="shared" si="22"/>
        <v>1E-3</v>
      </c>
      <c r="O103" s="58" t="str">
        <f t="shared" si="22"/>
        <v>% of existing building components</v>
      </c>
      <c r="P103" s="56" t="s">
        <v>724</v>
      </c>
      <c r="Q103" s="56" t="s">
        <v>249</v>
      </c>
      <c r="R103" s="11" t="s">
        <v>250</v>
      </c>
      <c r="S103" s="86" t="str">
        <f>S102</f>
        <v>Calculated from model data; see the relevant variable(s) in the InputData folder for source information.</v>
      </c>
      <c r="T103" s="58"/>
    </row>
    <row r="104" spans="1:20" s="5" customFormat="1" ht="29.5" x14ac:dyDescent="0.75">
      <c r="A104" s="56" t="s">
        <v>82</v>
      </c>
      <c r="B104" s="56" t="s">
        <v>13</v>
      </c>
      <c r="C104" s="56" t="s">
        <v>6</v>
      </c>
      <c r="D104" s="56" t="s">
        <v>131</v>
      </c>
      <c r="E104" s="56"/>
      <c r="F104" s="56" t="s">
        <v>137</v>
      </c>
      <c r="G104" s="56"/>
      <c r="H104" s="57">
        <v>27</v>
      </c>
      <c r="I104" s="56" t="s">
        <v>52</v>
      </c>
      <c r="J104" s="99" t="s">
        <v>13</v>
      </c>
      <c r="K104" s="99" t="s">
        <v>693</v>
      </c>
      <c r="L104" s="68">
        <v>0</v>
      </c>
      <c r="M104" s="68">
        <v>1</v>
      </c>
      <c r="N104" s="68">
        <v>1</v>
      </c>
      <c r="O104" s="56" t="s">
        <v>34</v>
      </c>
      <c r="P104" s="56" t="s">
        <v>1122</v>
      </c>
      <c r="Q104" s="56" t="s">
        <v>251</v>
      </c>
      <c r="R104" s="11" t="s">
        <v>252</v>
      </c>
      <c r="S104" s="87" t="s">
        <v>85</v>
      </c>
      <c r="T104" s="58"/>
    </row>
    <row r="105" spans="1:20" s="5" customFormat="1" ht="29.5" x14ac:dyDescent="0.75">
      <c r="A105" s="58" t="str">
        <f>A$104</f>
        <v>Buildings and Appliances</v>
      </c>
      <c r="B105" s="58" t="str">
        <f t="shared" ref="B105:C109" si="23">B$104</f>
        <v>Rebate for Efficient Products</v>
      </c>
      <c r="C105" s="58" t="str">
        <f t="shared" si="23"/>
        <v>Boolean Rebate Program for Efficient Components</v>
      </c>
      <c r="D105" s="56" t="s">
        <v>132</v>
      </c>
      <c r="E105" s="56"/>
      <c r="F105" s="56" t="s">
        <v>138</v>
      </c>
      <c r="G105" s="56"/>
      <c r="H105" s="57">
        <v>28</v>
      </c>
      <c r="I105" s="56" t="s">
        <v>52</v>
      </c>
      <c r="J105" s="77" t="str">
        <f t="shared" ref="J105:K109" si="24">J$104</f>
        <v>Rebate for Efficient Products</v>
      </c>
      <c r="K105" s="77" t="str">
        <f>K$104</f>
        <v>bldgs rebate</v>
      </c>
      <c r="L105" s="69">
        <f>L$104</f>
        <v>0</v>
      </c>
      <c r="M105" s="69">
        <f>M$104</f>
        <v>1</v>
      </c>
      <c r="N105" s="69">
        <f>N$104</f>
        <v>1</v>
      </c>
      <c r="O105" s="58" t="str">
        <f>O$104</f>
        <v>on/off</v>
      </c>
      <c r="P105" s="56" t="s">
        <v>1123</v>
      </c>
      <c r="Q105" s="56" t="s">
        <v>251</v>
      </c>
      <c r="R105" s="11" t="s">
        <v>252</v>
      </c>
      <c r="S105" s="87" t="s">
        <v>85</v>
      </c>
      <c r="T105" s="58"/>
    </row>
    <row r="106" spans="1:20" s="5" customFormat="1" ht="29.5" x14ac:dyDescent="0.75">
      <c r="A106" s="58" t="str">
        <f>A$104</f>
        <v>Buildings and Appliances</v>
      </c>
      <c r="B106" s="58" t="str">
        <f t="shared" si="23"/>
        <v>Rebate for Efficient Products</v>
      </c>
      <c r="C106" s="58" t="str">
        <f t="shared" si="23"/>
        <v>Boolean Rebate Program for Efficient Components</v>
      </c>
      <c r="D106" s="56" t="s">
        <v>133</v>
      </c>
      <c r="E106" s="56"/>
      <c r="F106" s="56" t="s">
        <v>139</v>
      </c>
      <c r="G106" s="56"/>
      <c r="H106" s="57" t="s">
        <v>233</v>
      </c>
      <c r="I106" s="56" t="s">
        <v>53</v>
      </c>
      <c r="J106" s="77" t="str">
        <f t="shared" si="24"/>
        <v>Rebate for Efficient Products</v>
      </c>
      <c r="K106" s="77" t="str">
        <f t="shared" si="24"/>
        <v>bldgs rebate</v>
      </c>
      <c r="L106" s="68"/>
      <c r="M106" s="68"/>
      <c r="N106" s="68"/>
      <c r="O106" s="56"/>
      <c r="P106" s="56"/>
      <c r="Q106" s="58"/>
      <c r="R106" s="11"/>
      <c r="S106" s="86"/>
      <c r="T106" s="58"/>
    </row>
    <row r="107" spans="1:20" s="5" customFormat="1" ht="29.5" x14ac:dyDescent="0.75">
      <c r="A107" s="58" t="str">
        <f>A$104</f>
        <v>Buildings and Appliances</v>
      </c>
      <c r="B107" s="58" t="str">
        <f t="shared" si="23"/>
        <v>Rebate for Efficient Products</v>
      </c>
      <c r="C107" s="58" t="str">
        <f t="shared" si="23"/>
        <v>Boolean Rebate Program for Efficient Components</v>
      </c>
      <c r="D107" s="56" t="s">
        <v>134</v>
      </c>
      <c r="E107" s="56"/>
      <c r="F107" s="56" t="s">
        <v>140</v>
      </c>
      <c r="G107" s="56"/>
      <c r="H107" s="57" t="s">
        <v>233</v>
      </c>
      <c r="I107" s="56" t="s">
        <v>53</v>
      </c>
      <c r="J107" s="77" t="str">
        <f t="shared" si="24"/>
        <v>Rebate for Efficient Products</v>
      </c>
      <c r="K107" s="77" t="str">
        <f t="shared" si="24"/>
        <v>bldgs rebate</v>
      </c>
      <c r="L107" s="68"/>
      <c r="M107" s="68"/>
      <c r="N107" s="68"/>
      <c r="O107" s="56"/>
      <c r="P107" s="56"/>
      <c r="Q107" s="58"/>
      <c r="R107" s="11"/>
      <c r="S107" s="86"/>
      <c r="T107" s="58"/>
    </row>
    <row r="108" spans="1:20" s="5" customFormat="1" ht="29.5" x14ac:dyDescent="0.75">
      <c r="A108" s="58" t="str">
        <f>A$104</f>
        <v>Buildings and Appliances</v>
      </c>
      <c r="B108" s="58" t="str">
        <f t="shared" si="23"/>
        <v>Rebate for Efficient Products</v>
      </c>
      <c r="C108" s="58" t="str">
        <f t="shared" si="23"/>
        <v>Boolean Rebate Program for Efficient Components</v>
      </c>
      <c r="D108" s="56" t="s">
        <v>135</v>
      </c>
      <c r="E108" s="56"/>
      <c r="F108" s="56" t="s">
        <v>141</v>
      </c>
      <c r="G108" s="56"/>
      <c r="H108" s="57">
        <v>29</v>
      </c>
      <c r="I108" s="56" t="s">
        <v>52</v>
      </c>
      <c r="J108" s="77" t="str">
        <f t="shared" si="24"/>
        <v>Rebate for Efficient Products</v>
      </c>
      <c r="K108" s="77" t="str">
        <f t="shared" si="24"/>
        <v>bldgs rebate</v>
      </c>
      <c r="L108" s="69">
        <f>L$104</f>
        <v>0</v>
      </c>
      <c r="M108" s="69">
        <f>M$104</f>
        <v>1</v>
      </c>
      <c r="N108" s="69">
        <f>N$104</f>
        <v>1</v>
      </c>
      <c r="O108" s="58" t="str">
        <f>O$104</f>
        <v>on/off</v>
      </c>
      <c r="P108" s="56" t="s">
        <v>725</v>
      </c>
      <c r="Q108" s="56" t="s">
        <v>251</v>
      </c>
      <c r="R108" s="11" t="s">
        <v>252</v>
      </c>
      <c r="S108" s="87" t="s">
        <v>85</v>
      </c>
      <c r="T108" s="58"/>
    </row>
    <row r="109" spans="1:20" s="5" customFormat="1" ht="29.5" x14ac:dyDescent="0.75">
      <c r="A109" s="58" t="str">
        <f>A$104</f>
        <v>Buildings and Appliances</v>
      </c>
      <c r="B109" s="58" t="str">
        <f t="shared" si="23"/>
        <v>Rebate for Efficient Products</v>
      </c>
      <c r="C109" s="58" t="str">
        <f t="shared" si="23"/>
        <v>Boolean Rebate Program for Efficient Components</v>
      </c>
      <c r="D109" s="56" t="s">
        <v>136</v>
      </c>
      <c r="E109" s="56"/>
      <c r="F109" s="56" t="s">
        <v>142</v>
      </c>
      <c r="G109" s="56"/>
      <c r="H109" s="57" t="s">
        <v>233</v>
      </c>
      <c r="I109" s="56" t="s">
        <v>53</v>
      </c>
      <c r="J109" s="77" t="str">
        <f t="shared" si="24"/>
        <v>Rebate for Efficient Products</v>
      </c>
      <c r="K109" s="77" t="str">
        <f t="shared" si="24"/>
        <v>bldgs rebate</v>
      </c>
      <c r="L109" s="68"/>
      <c r="M109" s="68"/>
      <c r="N109" s="68"/>
      <c r="O109" s="56"/>
      <c r="P109" s="56"/>
      <c r="Q109" s="58"/>
      <c r="R109" s="11"/>
      <c r="S109" s="86"/>
      <c r="T109" s="58"/>
    </row>
    <row r="110" spans="1:20" s="3" customFormat="1" ht="29.5" x14ac:dyDescent="0.75">
      <c r="A110" s="11" t="s">
        <v>8</v>
      </c>
      <c r="B110" s="11" t="s">
        <v>412</v>
      </c>
      <c r="C110" s="11" t="s">
        <v>413</v>
      </c>
      <c r="D110" s="56" t="s">
        <v>551</v>
      </c>
      <c r="E110" s="56"/>
      <c r="F110" s="56" t="s">
        <v>550</v>
      </c>
      <c r="G110" s="11"/>
      <c r="H110" s="59">
        <v>167</v>
      </c>
      <c r="I110" s="11" t="s">
        <v>52</v>
      </c>
      <c r="J110" s="100" t="s">
        <v>412</v>
      </c>
      <c r="K110" s="99" t="s">
        <v>692</v>
      </c>
      <c r="L110" s="73">
        <v>0</v>
      </c>
      <c r="M110" s="73">
        <v>1</v>
      </c>
      <c r="N110" s="73">
        <v>1</v>
      </c>
      <c r="O110" s="11" t="s">
        <v>34</v>
      </c>
      <c r="P110" s="56" t="s">
        <v>726</v>
      </c>
      <c r="Q110" s="56" t="s">
        <v>414</v>
      </c>
      <c r="R110" s="11" t="s">
        <v>415</v>
      </c>
      <c r="S110" s="87"/>
      <c r="T110" s="11"/>
    </row>
    <row r="111" spans="1:20" s="5" customFormat="1" ht="29.5" x14ac:dyDescent="0.75">
      <c r="A111" s="58" t="str">
        <f>A$110</f>
        <v>Electricity Supply</v>
      </c>
      <c r="B111" s="58" t="str">
        <f t="shared" ref="B111:C120" si="25">B$110</f>
        <v>Ban New Power Plants</v>
      </c>
      <c r="C111" s="58" t="str">
        <f t="shared" si="25"/>
        <v>Boolean Ban New Power Plants</v>
      </c>
      <c r="D111" s="11" t="s">
        <v>376</v>
      </c>
      <c r="E111" s="56"/>
      <c r="F111" s="11" t="s">
        <v>377</v>
      </c>
      <c r="G111" s="56"/>
      <c r="H111" s="57">
        <v>168</v>
      </c>
      <c r="I111" s="56" t="s">
        <v>52</v>
      </c>
      <c r="J111" s="77" t="str">
        <f t="shared" ref="J111:R121" si="26">J$110</f>
        <v>Ban New Power Plants</v>
      </c>
      <c r="K111" s="77" t="str">
        <f t="shared" si="26"/>
        <v>elec ban new power plants</v>
      </c>
      <c r="L111" s="69">
        <f t="shared" si="26"/>
        <v>0</v>
      </c>
      <c r="M111" s="69">
        <f t="shared" si="26"/>
        <v>1</v>
      </c>
      <c r="N111" s="69">
        <f t="shared" si="26"/>
        <v>1</v>
      </c>
      <c r="O111" s="58" t="str">
        <f t="shared" si="26"/>
        <v>on/off</v>
      </c>
      <c r="P111" s="56" t="s">
        <v>727</v>
      </c>
      <c r="Q111" s="58" t="str">
        <f t="shared" si="26"/>
        <v>electricity-sector-main.html#ban</v>
      </c>
      <c r="R111" s="58" t="str">
        <f t="shared" si="26"/>
        <v>ban-new-capacity.html</v>
      </c>
      <c r="S111" s="86"/>
      <c r="T111" s="58"/>
    </row>
    <row r="112" spans="1:20" s="5" customFormat="1" ht="29.5" x14ac:dyDescent="0.75">
      <c r="A112" s="58" t="str">
        <f t="shared" ref="A112:C121" si="27">A$110</f>
        <v>Electricity Supply</v>
      </c>
      <c r="B112" s="58" t="str">
        <f t="shared" si="25"/>
        <v>Ban New Power Plants</v>
      </c>
      <c r="C112" s="58" t="str">
        <f t="shared" si="25"/>
        <v>Boolean Ban New Power Plants</v>
      </c>
      <c r="D112" s="11" t="s">
        <v>88</v>
      </c>
      <c r="E112" s="56"/>
      <c r="F112" s="11" t="s">
        <v>102</v>
      </c>
      <c r="G112" s="56"/>
      <c r="H112" s="59">
        <v>169</v>
      </c>
      <c r="I112" s="56" t="s">
        <v>53</v>
      </c>
      <c r="J112" s="77" t="str">
        <f t="shared" si="26"/>
        <v>Ban New Power Plants</v>
      </c>
      <c r="K112" s="77" t="str">
        <f t="shared" si="26"/>
        <v>elec ban new power plants</v>
      </c>
      <c r="L112" s="69">
        <f t="shared" si="26"/>
        <v>0</v>
      </c>
      <c r="M112" s="69">
        <f t="shared" si="26"/>
        <v>1</v>
      </c>
      <c r="N112" s="69">
        <f t="shared" si="26"/>
        <v>1</v>
      </c>
      <c r="O112" s="58" t="str">
        <f t="shared" si="26"/>
        <v>on/off</v>
      </c>
      <c r="P112" s="56" t="s">
        <v>728</v>
      </c>
      <c r="Q112" s="58" t="str">
        <f t="shared" si="26"/>
        <v>electricity-sector-main.html#ban</v>
      </c>
      <c r="R112" s="58" t="str">
        <f t="shared" si="26"/>
        <v>ban-new-capacity.html</v>
      </c>
      <c r="S112" s="86"/>
      <c r="T112" s="58"/>
    </row>
    <row r="113" spans="1:20" s="5" customFormat="1" ht="29.5" x14ac:dyDescent="0.75">
      <c r="A113" s="58" t="str">
        <f t="shared" si="27"/>
        <v>Electricity Supply</v>
      </c>
      <c r="B113" s="58" t="str">
        <f t="shared" si="25"/>
        <v>Ban New Power Plants</v>
      </c>
      <c r="C113" s="58" t="str">
        <f t="shared" si="25"/>
        <v>Boolean Ban New Power Plants</v>
      </c>
      <c r="D113" s="11" t="s">
        <v>89</v>
      </c>
      <c r="E113" s="56"/>
      <c r="F113" s="11" t="s">
        <v>103</v>
      </c>
      <c r="G113" s="56"/>
      <c r="H113" s="57">
        <v>170</v>
      </c>
      <c r="I113" s="56" t="s">
        <v>52</v>
      </c>
      <c r="J113" s="77" t="str">
        <f t="shared" si="26"/>
        <v>Ban New Power Plants</v>
      </c>
      <c r="K113" s="77" t="str">
        <f t="shared" si="26"/>
        <v>elec ban new power plants</v>
      </c>
      <c r="L113" s="69">
        <f t="shared" si="26"/>
        <v>0</v>
      </c>
      <c r="M113" s="69">
        <f t="shared" si="26"/>
        <v>1</v>
      </c>
      <c r="N113" s="69">
        <f t="shared" si="26"/>
        <v>1</v>
      </c>
      <c r="O113" s="58" t="str">
        <f t="shared" si="26"/>
        <v>on/off</v>
      </c>
      <c r="P113" s="56" t="s">
        <v>729</v>
      </c>
      <c r="Q113" s="58" t="str">
        <f t="shared" si="26"/>
        <v>electricity-sector-main.html#ban</v>
      </c>
      <c r="R113" s="58" t="str">
        <f t="shared" si="26"/>
        <v>ban-new-capacity.html</v>
      </c>
      <c r="S113" s="86"/>
      <c r="T113" s="58"/>
    </row>
    <row r="114" spans="1:20" s="5" customFormat="1" ht="29.5" x14ac:dyDescent="0.75">
      <c r="A114" s="58" t="str">
        <f t="shared" si="27"/>
        <v>Electricity Supply</v>
      </c>
      <c r="B114" s="58" t="str">
        <f t="shared" si="25"/>
        <v>Ban New Power Plants</v>
      </c>
      <c r="C114" s="58" t="str">
        <f t="shared" si="25"/>
        <v>Boolean Ban New Power Plants</v>
      </c>
      <c r="D114" s="11" t="s">
        <v>552</v>
      </c>
      <c r="E114" s="56"/>
      <c r="F114" s="11" t="s">
        <v>558</v>
      </c>
      <c r="G114" s="56"/>
      <c r="H114" s="57"/>
      <c r="I114" s="56" t="s">
        <v>53</v>
      </c>
      <c r="J114" s="77" t="str">
        <f t="shared" si="26"/>
        <v>Ban New Power Plants</v>
      </c>
      <c r="K114" s="77" t="str">
        <f t="shared" si="26"/>
        <v>elec ban new power plants</v>
      </c>
      <c r="L114" s="68"/>
      <c r="M114" s="68"/>
      <c r="N114" s="68"/>
      <c r="O114" s="56"/>
      <c r="P114" s="56"/>
      <c r="Q114" s="58"/>
      <c r="R114" s="11"/>
      <c r="S114" s="86"/>
      <c r="T114" s="58"/>
    </row>
    <row r="115" spans="1:20" s="5" customFormat="1" ht="29.5" x14ac:dyDescent="0.75">
      <c r="A115" s="58" t="str">
        <f t="shared" si="27"/>
        <v>Electricity Supply</v>
      </c>
      <c r="B115" s="58" t="str">
        <f t="shared" si="25"/>
        <v>Ban New Power Plants</v>
      </c>
      <c r="C115" s="58" t="str">
        <f t="shared" si="25"/>
        <v>Boolean Ban New Power Plants</v>
      </c>
      <c r="D115" s="11" t="s">
        <v>90</v>
      </c>
      <c r="E115" s="56"/>
      <c r="F115" s="11" t="s">
        <v>104</v>
      </c>
      <c r="G115" s="56"/>
      <c r="H115" s="57"/>
      <c r="I115" s="56" t="s">
        <v>53</v>
      </c>
      <c r="J115" s="77" t="str">
        <f t="shared" si="26"/>
        <v>Ban New Power Plants</v>
      </c>
      <c r="K115" s="77" t="str">
        <f t="shared" si="26"/>
        <v>elec ban new power plants</v>
      </c>
      <c r="L115" s="68"/>
      <c r="M115" s="68"/>
      <c r="N115" s="68"/>
      <c r="O115" s="56"/>
      <c r="P115" s="56"/>
      <c r="Q115" s="58"/>
      <c r="R115" s="11"/>
      <c r="S115" s="86"/>
      <c r="T115" s="58"/>
    </row>
    <row r="116" spans="1:20" s="5" customFormat="1" ht="29.5" x14ac:dyDescent="0.75">
      <c r="A116" s="58" t="str">
        <f t="shared" si="27"/>
        <v>Electricity Supply</v>
      </c>
      <c r="B116" s="58" t="str">
        <f t="shared" si="25"/>
        <v>Ban New Power Plants</v>
      </c>
      <c r="C116" s="58" t="str">
        <f t="shared" si="25"/>
        <v>Boolean Ban New Power Plants</v>
      </c>
      <c r="D116" s="11" t="s">
        <v>91</v>
      </c>
      <c r="E116" s="56"/>
      <c r="F116" s="11" t="s">
        <v>105</v>
      </c>
      <c r="G116" s="56"/>
      <c r="H116" s="57"/>
      <c r="I116" s="56" t="s">
        <v>53</v>
      </c>
      <c r="J116" s="77" t="str">
        <f t="shared" si="26"/>
        <v>Ban New Power Plants</v>
      </c>
      <c r="K116" s="77" t="str">
        <f t="shared" si="26"/>
        <v>elec ban new power plants</v>
      </c>
      <c r="L116" s="68"/>
      <c r="M116" s="68"/>
      <c r="N116" s="68"/>
      <c r="O116" s="56"/>
      <c r="P116" s="56"/>
      <c r="Q116" s="58"/>
      <c r="R116" s="11"/>
      <c r="S116" s="86"/>
      <c r="T116" s="58"/>
    </row>
    <row r="117" spans="1:20" s="5" customFormat="1" ht="29.5" x14ac:dyDescent="0.75">
      <c r="A117" s="58" t="str">
        <f t="shared" si="27"/>
        <v>Electricity Supply</v>
      </c>
      <c r="B117" s="58" t="str">
        <f t="shared" si="25"/>
        <v>Ban New Power Plants</v>
      </c>
      <c r="C117" s="58" t="str">
        <f t="shared" si="25"/>
        <v>Boolean Ban New Power Plants</v>
      </c>
      <c r="D117" s="11" t="s">
        <v>92</v>
      </c>
      <c r="E117" s="56"/>
      <c r="F117" s="11" t="s">
        <v>106</v>
      </c>
      <c r="G117" s="56"/>
      <c r="H117" s="57"/>
      <c r="I117" s="56" t="s">
        <v>53</v>
      </c>
      <c r="J117" s="77" t="str">
        <f t="shared" si="26"/>
        <v>Ban New Power Plants</v>
      </c>
      <c r="K117" s="77" t="str">
        <f t="shared" si="26"/>
        <v>elec ban new power plants</v>
      </c>
      <c r="L117" s="68"/>
      <c r="M117" s="68"/>
      <c r="N117" s="68"/>
      <c r="O117" s="56"/>
      <c r="P117" s="56"/>
      <c r="Q117" s="58"/>
      <c r="R117" s="11"/>
      <c r="S117" s="86"/>
      <c r="T117" s="58"/>
    </row>
    <row r="118" spans="1:20" s="5" customFormat="1" ht="29.5" x14ac:dyDescent="0.75">
      <c r="A118" s="58" t="str">
        <f t="shared" si="27"/>
        <v>Electricity Supply</v>
      </c>
      <c r="B118" s="58" t="str">
        <f t="shared" si="25"/>
        <v>Ban New Power Plants</v>
      </c>
      <c r="C118" s="58" t="str">
        <f t="shared" si="25"/>
        <v>Boolean Ban New Power Plants</v>
      </c>
      <c r="D118" s="11" t="s">
        <v>378</v>
      </c>
      <c r="E118" s="56"/>
      <c r="F118" s="11" t="s">
        <v>380</v>
      </c>
      <c r="G118" s="56"/>
      <c r="H118" s="57"/>
      <c r="I118" s="56" t="s">
        <v>53</v>
      </c>
      <c r="J118" s="77" t="str">
        <f t="shared" si="26"/>
        <v>Ban New Power Plants</v>
      </c>
      <c r="K118" s="77" t="str">
        <f t="shared" si="26"/>
        <v>elec ban new power plants</v>
      </c>
      <c r="L118" s="68"/>
      <c r="M118" s="68"/>
      <c r="N118" s="68"/>
      <c r="O118" s="56"/>
      <c r="P118" s="56"/>
      <c r="Q118" s="58"/>
      <c r="R118" s="11"/>
      <c r="S118" s="86"/>
      <c r="T118" s="58"/>
    </row>
    <row r="119" spans="1:20" s="5" customFormat="1" ht="29.5" x14ac:dyDescent="0.75">
      <c r="A119" s="58" t="str">
        <f t="shared" si="27"/>
        <v>Electricity Supply</v>
      </c>
      <c r="B119" s="58" t="str">
        <f t="shared" si="25"/>
        <v>Ban New Power Plants</v>
      </c>
      <c r="C119" s="58" t="str">
        <f t="shared" si="25"/>
        <v>Boolean Ban New Power Plants</v>
      </c>
      <c r="D119" s="11" t="s">
        <v>379</v>
      </c>
      <c r="E119" s="56"/>
      <c r="F119" s="11" t="s">
        <v>381</v>
      </c>
      <c r="G119" s="56"/>
      <c r="H119" s="57"/>
      <c r="I119" s="56" t="s">
        <v>53</v>
      </c>
      <c r="J119" s="77" t="str">
        <f t="shared" si="26"/>
        <v>Ban New Power Plants</v>
      </c>
      <c r="K119" s="77" t="str">
        <f t="shared" si="26"/>
        <v>elec ban new power plants</v>
      </c>
      <c r="L119" s="68"/>
      <c r="M119" s="68"/>
      <c r="N119" s="68"/>
      <c r="O119" s="56"/>
      <c r="P119" s="56"/>
      <c r="Q119" s="58"/>
      <c r="R119" s="11"/>
      <c r="S119" s="86"/>
      <c r="T119" s="58"/>
    </row>
    <row r="120" spans="1:20" s="5" customFormat="1" ht="29.5" x14ac:dyDescent="0.75">
      <c r="A120" s="58" t="str">
        <f t="shared" si="27"/>
        <v>Electricity Supply</v>
      </c>
      <c r="B120" s="58" t="str">
        <f t="shared" si="25"/>
        <v>Ban New Power Plants</v>
      </c>
      <c r="C120" s="58" t="str">
        <f t="shared" si="25"/>
        <v>Boolean Ban New Power Plants</v>
      </c>
      <c r="D120" s="11" t="s">
        <v>549</v>
      </c>
      <c r="E120" s="56"/>
      <c r="F120" s="11" t="s">
        <v>983</v>
      </c>
      <c r="G120" s="56"/>
      <c r="H120" s="57"/>
      <c r="I120" s="56" t="s">
        <v>53</v>
      </c>
      <c r="J120" s="77" t="str">
        <f t="shared" si="26"/>
        <v>Ban New Power Plants</v>
      </c>
      <c r="K120" s="77" t="str">
        <f t="shared" si="26"/>
        <v>elec ban new power plants</v>
      </c>
      <c r="L120" s="69">
        <f t="shared" si="26"/>
        <v>0</v>
      </c>
      <c r="M120" s="69">
        <f t="shared" si="26"/>
        <v>1</v>
      </c>
      <c r="N120" s="69">
        <f t="shared" si="26"/>
        <v>1</v>
      </c>
      <c r="O120" s="58" t="str">
        <f t="shared" si="26"/>
        <v>on/off</v>
      </c>
      <c r="P120" s="56" t="s">
        <v>984</v>
      </c>
      <c r="Q120" s="58" t="str">
        <f t="shared" ref="Q120:R120" si="28">Q$110</f>
        <v>electricity-sector-main.html#ban</v>
      </c>
      <c r="R120" s="58" t="str">
        <f t="shared" si="28"/>
        <v>ban-new-capacity.html</v>
      </c>
      <c r="S120" s="86"/>
      <c r="T120" s="58"/>
    </row>
    <row r="121" spans="1:20" s="5" customFormat="1" ht="29.5" x14ac:dyDescent="0.75">
      <c r="A121" s="58" t="str">
        <f t="shared" si="27"/>
        <v>Electricity Supply</v>
      </c>
      <c r="B121" s="58" t="str">
        <f t="shared" si="27"/>
        <v>Ban New Power Plants</v>
      </c>
      <c r="C121" s="58" t="str">
        <f t="shared" si="27"/>
        <v>Boolean Ban New Power Plants</v>
      </c>
      <c r="D121" s="11" t="s">
        <v>560</v>
      </c>
      <c r="E121" s="56"/>
      <c r="F121" s="11" t="s">
        <v>561</v>
      </c>
      <c r="G121" s="56"/>
      <c r="H121" s="57"/>
      <c r="I121" s="56" t="s">
        <v>53</v>
      </c>
      <c r="J121" s="77" t="str">
        <f t="shared" si="26"/>
        <v>Ban New Power Plants</v>
      </c>
      <c r="K121" s="77" t="str">
        <f t="shared" si="26"/>
        <v>elec ban new power plants</v>
      </c>
      <c r="L121" s="67"/>
      <c r="M121" s="67"/>
      <c r="N121" s="67"/>
      <c r="O121" s="58"/>
      <c r="P121" s="56"/>
      <c r="Q121" s="58"/>
      <c r="R121" s="11"/>
      <c r="S121" s="86"/>
      <c r="T121" s="58"/>
    </row>
    <row r="122" spans="1:20" s="3" customFormat="1" ht="44.25" x14ac:dyDescent="0.75">
      <c r="A122" s="11" t="s">
        <v>8</v>
      </c>
      <c r="B122" s="11" t="s">
        <v>326</v>
      </c>
      <c r="C122" s="11" t="s">
        <v>329</v>
      </c>
      <c r="D122" s="11"/>
      <c r="E122" s="11"/>
      <c r="F122" s="11"/>
      <c r="G122" s="11"/>
      <c r="H122" s="59">
        <v>148</v>
      </c>
      <c r="I122" s="56" t="s">
        <v>52</v>
      </c>
      <c r="J122" s="100" t="s">
        <v>441</v>
      </c>
      <c r="K122" s="99" t="s">
        <v>691</v>
      </c>
      <c r="L122" s="66">
        <v>-0.5</v>
      </c>
      <c r="M122" s="66">
        <v>1</v>
      </c>
      <c r="N122" s="66">
        <v>0.02</v>
      </c>
      <c r="O122" s="11" t="s">
        <v>330</v>
      </c>
      <c r="P122" s="103" t="s">
        <v>985</v>
      </c>
      <c r="Q122" s="56" t="s">
        <v>332</v>
      </c>
      <c r="R122" s="11" t="s">
        <v>334</v>
      </c>
      <c r="S122" s="87"/>
      <c r="T122" s="11"/>
    </row>
    <row r="123" spans="1:20" s="3" customFormat="1" ht="44.25" x14ac:dyDescent="0.75">
      <c r="A123" s="11" t="s">
        <v>8</v>
      </c>
      <c r="B123" s="11" t="s">
        <v>327</v>
      </c>
      <c r="C123" s="11" t="s">
        <v>328</v>
      </c>
      <c r="D123" s="11"/>
      <c r="E123" s="11"/>
      <c r="F123" s="11"/>
      <c r="G123" s="11"/>
      <c r="H123" s="59">
        <v>149</v>
      </c>
      <c r="I123" s="56" t="s">
        <v>52</v>
      </c>
      <c r="J123" s="100" t="s">
        <v>441</v>
      </c>
      <c r="K123" s="99" t="s">
        <v>690</v>
      </c>
      <c r="L123" s="66">
        <v>-0.5</v>
      </c>
      <c r="M123" s="66">
        <v>1</v>
      </c>
      <c r="N123" s="66">
        <v>0.02</v>
      </c>
      <c r="O123" s="11" t="s">
        <v>331</v>
      </c>
      <c r="P123" s="159" t="s">
        <v>1132</v>
      </c>
      <c r="Q123" s="56" t="s">
        <v>333</v>
      </c>
      <c r="R123" s="11" t="s">
        <v>334</v>
      </c>
      <c r="S123" s="87"/>
      <c r="T123" s="11"/>
    </row>
    <row r="124" spans="1:20" ht="44.25" x14ac:dyDescent="0.75">
      <c r="A124" s="56" t="s">
        <v>8</v>
      </c>
      <c r="B124" s="56" t="s">
        <v>371</v>
      </c>
      <c r="C124" s="56" t="s">
        <v>370</v>
      </c>
      <c r="D124" s="56"/>
      <c r="E124" s="56"/>
      <c r="F124" s="56"/>
      <c r="G124" s="56"/>
      <c r="H124" s="57" t="s">
        <v>233</v>
      </c>
      <c r="I124" s="56" t="s">
        <v>53</v>
      </c>
      <c r="J124" s="99" t="s">
        <v>371</v>
      </c>
      <c r="K124" s="99" t="s">
        <v>689</v>
      </c>
      <c r="L124" s="68"/>
      <c r="M124" s="68"/>
      <c r="N124" s="68"/>
      <c r="O124" s="56"/>
      <c r="P124" s="56"/>
      <c r="Q124" s="56"/>
      <c r="R124" s="11"/>
      <c r="S124" s="81"/>
      <c r="T124" s="56"/>
    </row>
    <row r="125" spans="1:20" ht="59" x14ac:dyDescent="0.75">
      <c r="A125" s="56" t="s">
        <v>8</v>
      </c>
      <c r="B125" s="56" t="s">
        <v>18</v>
      </c>
      <c r="C125" s="56" t="s">
        <v>32</v>
      </c>
      <c r="D125" s="56"/>
      <c r="E125" s="56"/>
      <c r="F125" s="56"/>
      <c r="G125" s="56"/>
      <c r="H125" s="57">
        <v>30</v>
      </c>
      <c r="I125" s="56" t="s">
        <v>52</v>
      </c>
      <c r="J125" s="99" t="s">
        <v>18</v>
      </c>
      <c r="K125" s="99" t="s">
        <v>688</v>
      </c>
      <c r="L125" s="62">
        <v>0</v>
      </c>
      <c r="M125" s="63">
        <v>1</v>
      </c>
      <c r="N125" s="63">
        <v>0.01</v>
      </c>
      <c r="O125" s="56" t="s">
        <v>40</v>
      </c>
      <c r="P125" s="103" t="s">
        <v>986</v>
      </c>
      <c r="Q125" s="56" t="s">
        <v>253</v>
      </c>
      <c r="R125" s="11" t="s">
        <v>254</v>
      </c>
      <c r="S125" s="81" t="s">
        <v>192</v>
      </c>
      <c r="T125" s="56"/>
    </row>
    <row r="126" spans="1:20" ht="132.75" x14ac:dyDescent="0.75">
      <c r="A126" s="56" t="s">
        <v>8</v>
      </c>
      <c r="B126" s="56" t="s">
        <v>145</v>
      </c>
      <c r="C126" s="56" t="s">
        <v>144</v>
      </c>
      <c r="D126" s="56" t="s">
        <v>551</v>
      </c>
      <c r="E126" s="56"/>
      <c r="F126" s="56" t="s">
        <v>550</v>
      </c>
      <c r="G126" s="56"/>
      <c r="H126" s="57">
        <v>31</v>
      </c>
      <c r="I126" s="56" t="s">
        <v>52</v>
      </c>
      <c r="J126" s="99" t="s">
        <v>145</v>
      </c>
      <c r="K126" s="99" t="s">
        <v>687</v>
      </c>
      <c r="L126" s="74">
        <v>0</v>
      </c>
      <c r="M126" s="107">
        <v>2000</v>
      </c>
      <c r="N126" s="74">
        <v>250</v>
      </c>
      <c r="O126" s="56" t="s">
        <v>231</v>
      </c>
      <c r="P126" s="103" t="s">
        <v>987</v>
      </c>
      <c r="Q126" s="56" t="s">
        <v>255</v>
      </c>
      <c r="R126" s="11" t="s">
        <v>256</v>
      </c>
      <c r="S126" s="81" t="s">
        <v>187</v>
      </c>
      <c r="T126" s="56" t="s">
        <v>232</v>
      </c>
    </row>
    <row r="127" spans="1:20" ht="44.25" x14ac:dyDescent="0.75">
      <c r="A127" s="58" t="str">
        <f t="shared" ref="A127:C137" si="29">A$126</f>
        <v>Electricity Supply</v>
      </c>
      <c r="B127" s="58" t="str">
        <f t="shared" si="29"/>
        <v>Early Retirement of Power Plants</v>
      </c>
      <c r="C127" s="58" t="str">
        <f t="shared" si="29"/>
        <v>Annual Additional Capacity Retired due to Early Retirement Policy</v>
      </c>
      <c r="D127" s="11" t="s">
        <v>376</v>
      </c>
      <c r="E127" s="56"/>
      <c r="F127" s="11" t="s">
        <v>377</v>
      </c>
      <c r="G127" s="56"/>
      <c r="H127" s="57" t="s">
        <v>233</v>
      </c>
      <c r="I127" s="56" t="s">
        <v>53</v>
      </c>
      <c r="J127" s="77" t="str">
        <f t="shared" ref="J127:K137" si="30">J$126</f>
        <v>Early Retirement of Power Plants</v>
      </c>
      <c r="K127" s="77" t="str">
        <f t="shared" si="30"/>
        <v>elec early retirement</v>
      </c>
      <c r="L127" s="74"/>
      <c r="M127" s="74"/>
      <c r="N127" s="74"/>
      <c r="O127" s="56"/>
      <c r="P127" s="56"/>
      <c r="Q127" s="56"/>
      <c r="R127" s="11"/>
      <c r="S127" s="81"/>
      <c r="T127" s="56"/>
    </row>
    <row r="128" spans="1:20" ht="44.25" x14ac:dyDescent="0.75">
      <c r="A128" s="58" t="str">
        <f t="shared" si="29"/>
        <v>Electricity Supply</v>
      </c>
      <c r="B128" s="58" t="str">
        <f t="shared" si="29"/>
        <v>Early Retirement of Power Plants</v>
      </c>
      <c r="C128" s="58" t="str">
        <f t="shared" si="29"/>
        <v>Annual Additional Capacity Retired due to Early Retirement Policy</v>
      </c>
      <c r="D128" s="11" t="s">
        <v>88</v>
      </c>
      <c r="E128" s="56"/>
      <c r="F128" s="11" t="s">
        <v>102</v>
      </c>
      <c r="G128" s="56"/>
      <c r="H128" s="57">
        <v>32</v>
      </c>
      <c r="I128" s="56" t="s">
        <v>52</v>
      </c>
      <c r="J128" s="77" t="str">
        <f t="shared" si="30"/>
        <v>Early Retirement of Power Plants</v>
      </c>
      <c r="K128" s="77" t="str">
        <f t="shared" si="30"/>
        <v>elec early retirement</v>
      </c>
      <c r="L128" s="69">
        <f>L$126</f>
        <v>0</v>
      </c>
      <c r="M128" s="69">
        <f>M$126</f>
        <v>2000</v>
      </c>
      <c r="N128" s="69">
        <f>N$126</f>
        <v>250</v>
      </c>
      <c r="O128" s="58" t="str">
        <f>O$126</f>
        <v>MW/year</v>
      </c>
      <c r="P128" s="160" t="s">
        <v>1180</v>
      </c>
      <c r="Q128" s="56" t="s">
        <v>255</v>
      </c>
      <c r="R128" s="11" t="s">
        <v>256</v>
      </c>
      <c r="S128" s="81" t="s">
        <v>192</v>
      </c>
      <c r="T128" s="56"/>
    </row>
    <row r="129" spans="1:20" ht="44.25" x14ac:dyDescent="0.75">
      <c r="A129" s="58" t="str">
        <f t="shared" si="29"/>
        <v>Electricity Supply</v>
      </c>
      <c r="B129" s="58" t="str">
        <f t="shared" si="29"/>
        <v>Early Retirement of Power Plants</v>
      </c>
      <c r="C129" s="58" t="str">
        <f t="shared" si="29"/>
        <v>Annual Additional Capacity Retired due to Early Retirement Policy</v>
      </c>
      <c r="D129" s="11" t="s">
        <v>89</v>
      </c>
      <c r="E129" s="56"/>
      <c r="F129" s="11" t="s">
        <v>103</v>
      </c>
      <c r="G129" s="56"/>
      <c r="H129" s="57" t="s">
        <v>233</v>
      </c>
      <c r="I129" s="56" t="s">
        <v>53</v>
      </c>
      <c r="J129" s="77" t="str">
        <f t="shared" si="30"/>
        <v>Early Retirement of Power Plants</v>
      </c>
      <c r="K129" s="77" t="str">
        <f t="shared" si="30"/>
        <v>elec early retirement</v>
      </c>
      <c r="L129" s="74"/>
      <c r="M129" s="74"/>
      <c r="N129" s="74"/>
      <c r="O129" s="56"/>
      <c r="P129" s="56"/>
      <c r="Q129" s="56"/>
      <c r="R129" s="11"/>
      <c r="S129" s="81"/>
      <c r="T129" s="56"/>
    </row>
    <row r="130" spans="1:20" ht="44.25" x14ac:dyDescent="0.75">
      <c r="A130" s="58" t="str">
        <f t="shared" si="29"/>
        <v>Electricity Supply</v>
      </c>
      <c r="B130" s="58" t="str">
        <f t="shared" si="29"/>
        <v>Early Retirement of Power Plants</v>
      </c>
      <c r="C130" s="58" t="str">
        <f t="shared" si="29"/>
        <v>Annual Additional Capacity Retired due to Early Retirement Policy</v>
      </c>
      <c r="D130" s="11" t="s">
        <v>552</v>
      </c>
      <c r="E130" s="56"/>
      <c r="F130" s="11" t="s">
        <v>558</v>
      </c>
      <c r="G130" s="56"/>
      <c r="H130" s="57" t="s">
        <v>233</v>
      </c>
      <c r="I130" s="56" t="s">
        <v>53</v>
      </c>
      <c r="J130" s="77" t="str">
        <f t="shared" si="30"/>
        <v>Early Retirement of Power Plants</v>
      </c>
      <c r="K130" s="77" t="str">
        <f t="shared" si="30"/>
        <v>elec early retirement</v>
      </c>
      <c r="L130" s="74"/>
      <c r="M130" s="74"/>
      <c r="N130" s="74"/>
      <c r="O130" s="56"/>
      <c r="P130" s="56"/>
      <c r="Q130" s="56"/>
      <c r="R130" s="11"/>
      <c r="S130" s="81"/>
      <c r="T130" s="56"/>
    </row>
    <row r="131" spans="1:20" ht="44.25" x14ac:dyDescent="0.75">
      <c r="A131" s="58" t="str">
        <f t="shared" si="29"/>
        <v>Electricity Supply</v>
      </c>
      <c r="B131" s="58" t="str">
        <f t="shared" si="29"/>
        <v>Early Retirement of Power Plants</v>
      </c>
      <c r="C131" s="58" t="str">
        <f t="shared" si="29"/>
        <v>Annual Additional Capacity Retired due to Early Retirement Policy</v>
      </c>
      <c r="D131" s="11" t="s">
        <v>90</v>
      </c>
      <c r="E131" s="56"/>
      <c r="F131" s="11" t="s">
        <v>104</v>
      </c>
      <c r="G131" s="56"/>
      <c r="H131" s="57" t="s">
        <v>233</v>
      </c>
      <c r="I131" s="56" t="s">
        <v>53</v>
      </c>
      <c r="J131" s="77" t="str">
        <f t="shared" si="30"/>
        <v>Early Retirement of Power Plants</v>
      </c>
      <c r="K131" s="77" t="str">
        <f t="shared" si="30"/>
        <v>elec early retirement</v>
      </c>
      <c r="L131" s="74"/>
      <c r="M131" s="74"/>
      <c r="N131" s="74"/>
      <c r="O131" s="56"/>
      <c r="P131" s="56"/>
      <c r="Q131" s="56"/>
      <c r="R131" s="11"/>
      <c r="S131" s="81"/>
      <c r="T131" s="56"/>
    </row>
    <row r="132" spans="1:20" ht="44.25" x14ac:dyDescent="0.75">
      <c r="A132" s="58" t="str">
        <f t="shared" si="29"/>
        <v>Electricity Supply</v>
      </c>
      <c r="B132" s="58" t="str">
        <f t="shared" si="29"/>
        <v>Early Retirement of Power Plants</v>
      </c>
      <c r="C132" s="58" t="str">
        <f t="shared" si="29"/>
        <v>Annual Additional Capacity Retired due to Early Retirement Policy</v>
      </c>
      <c r="D132" s="11" t="s">
        <v>91</v>
      </c>
      <c r="E132" s="56"/>
      <c r="F132" s="11" t="s">
        <v>105</v>
      </c>
      <c r="G132" s="56"/>
      <c r="H132" s="57" t="s">
        <v>233</v>
      </c>
      <c r="I132" s="56" t="s">
        <v>53</v>
      </c>
      <c r="J132" s="77" t="str">
        <f t="shared" si="30"/>
        <v>Early Retirement of Power Plants</v>
      </c>
      <c r="K132" s="77" t="str">
        <f t="shared" si="30"/>
        <v>elec early retirement</v>
      </c>
      <c r="L132" s="74"/>
      <c r="M132" s="74"/>
      <c r="N132" s="74"/>
      <c r="O132" s="56"/>
      <c r="P132" s="56"/>
      <c r="Q132" s="56"/>
      <c r="R132" s="11"/>
      <c r="S132" s="81"/>
      <c r="T132" s="56"/>
    </row>
    <row r="133" spans="1:20" ht="44.25" x14ac:dyDescent="0.75">
      <c r="A133" s="58" t="str">
        <f t="shared" si="29"/>
        <v>Electricity Supply</v>
      </c>
      <c r="B133" s="58" t="str">
        <f t="shared" si="29"/>
        <v>Early Retirement of Power Plants</v>
      </c>
      <c r="C133" s="58" t="str">
        <f t="shared" si="29"/>
        <v>Annual Additional Capacity Retired due to Early Retirement Policy</v>
      </c>
      <c r="D133" s="11" t="s">
        <v>92</v>
      </c>
      <c r="E133" s="56"/>
      <c r="F133" s="11" t="s">
        <v>106</v>
      </c>
      <c r="G133" s="56"/>
      <c r="H133" s="57" t="s">
        <v>233</v>
      </c>
      <c r="I133" s="56" t="s">
        <v>53</v>
      </c>
      <c r="J133" s="77" t="str">
        <f t="shared" si="30"/>
        <v>Early Retirement of Power Plants</v>
      </c>
      <c r="K133" s="77" t="str">
        <f t="shared" si="30"/>
        <v>elec early retirement</v>
      </c>
      <c r="L133" s="74"/>
      <c r="M133" s="74"/>
      <c r="N133" s="74"/>
      <c r="O133" s="56"/>
      <c r="P133" s="56"/>
      <c r="Q133" s="56"/>
      <c r="R133" s="11"/>
      <c r="S133" s="81"/>
      <c r="T133" s="56"/>
    </row>
    <row r="134" spans="1:20" ht="44.25" x14ac:dyDescent="0.75">
      <c r="A134" s="58" t="str">
        <f t="shared" si="29"/>
        <v>Electricity Supply</v>
      </c>
      <c r="B134" s="58" t="str">
        <f t="shared" si="29"/>
        <v>Early Retirement of Power Plants</v>
      </c>
      <c r="C134" s="58" t="str">
        <f t="shared" si="29"/>
        <v>Annual Additional Capacity Retired due to Early Retirement Policy</v>
      </c>
      <c r="D134" s="11" t="s">
        <v>378</v>
      </c>
      <c r="E134" s="56"/>
      <c r="F134" s="11" t="s">
        <v>380</v>
      </c>
      <c r="G134" s="56"/>
      <c r="H134" s="57"/>
      <c r="I134" s="56" t="s">
        <v>53</v>
      </c>
      <c r="J134" s="77" t="str">
        <f t="shared" si="30"/>
        <v>Early Retirement of Power Plants</v>
      </c>
      <c r="K134" s="77" t="str">
        <f t="shared" si="30"/>
        <v>elec early retirement</v>
      </c>
      <c r="L134" s="74"/>
      <c r="M134" s="74"/>
      <c r="N134" s="74"/>
      <c r="O134" s="56"/>
      <c r="P134" s="56"/>
      <c r="Q134" s="56"/>
      <c r="R134" s="11"/>
      <c r="S134" s="81"/>
      <c r="T134" s="56"/>
    </row>
    <row r="135" spans="1:20" ht="44.25" x14ac:dyDescent="0.75">
      <c r="A135" s="58" t="str">
        <f t="shared" si="29"/>
        <v>Electricity Supply</v>
      </c>
      <c r="B135" s="58" t="str">
        <f t="shared" si="29"/>
        <v>Early Retirement of Power Plants</v>
      </c>
      <c r="C135" s="58" t="str">
        <f t="shared" si="29"/>
        <v>Annual Additional Capacity Retired due to Early Retirement Policy</v>
      </c>
      <c r="D135" s="11" t="s">
        <v>379</v>
      </c>
      <c r="E135" s="56"/>
      <c r="F135" s="11" t="s">
        <v>381</v>
      </c>
      <c r="G135" s="56"/>
      <c r="H135" s="57"/>
      <c r="I135" s="56" t="s">
        <v>53</v>
      </c>
      <c r="J135" s="77" t="str">
        <f t="shared" si="30"/>
        <v>Early Retirement of Power Plants</v>
      </c>
      <c r="K135" s="77" t="str">
        <f t="shared" si="30"/>
        <v>elec early retirement</v>
      </c>
      <c r="L135" s="74"/>
      <c r="M135" s="74"/>
      <c r="N135" s="74"/>
      <c r="O135" s="56"/>
      <c r="P135" s="56"/>
      <c r="Q135" s="56"/>
      <c r="R135" s="11"/>
      <c r="S135" s="81"/>
      <c r="T135" s="56"/>
    </row>
    <row r="136" spans="1:20" ht="44.25" x14ac:dyDescent="0.75">
      <c r="A136" s="58" t="str">
        <f t="shared" si="29"/>
        <v>Electricity Supply</v>
      </c>
      <c r="B136" s="58" t="str">
        <f t="shared" si="29"/>
        <v>Early Retirement of Power Plants</v>
      </c>
      <c r="C136" s="58" t="str">
        <f t="shared" si="29"/>
        <v>Annual Additional Capacity Retired due to Early Retirement Policy</v>
      </c>
      <c r="D136" s="11" t="s">
        <v>549</v>
      </c>
      <c r="E136" s="56"/>
      <c r="F136" s="11" t="s">
        <v>983</v>
      </c>
      <c r="G136" s="56"/>
      <c r="H136" s="57"/>
      <c r="I136" s="56" t="s">
        <v>53</v>
      </c>
      <c r="J136" s="77" t="str">
        <f t="shared" si="30"/>
        <v>Early Retirement of Power Plants</v>
      </c>
      <c r="K136" s="77" t="str">
        <f t="shared" si="30"/>
        <v>elec early retirement</v>
      </c>
      <c r="L136" s="67"/>
      <c r="M136" s="67"/>
      <c r="N136" s="67"/>
      <c r="O136" s="58"/>
      <c r="P136" s="56"/>
      <c r="Q136" s="56"/>
      <c r="R136" s="11"/>
      <c r="S136" s="81"/>
      <c r="T136" s="56"/>
    </row>
    <row r="137" spans="1:20" ht="44.25" x14ac:dyDescent="0.75">
      <c r="A137" s="58" t="str">
        <f t="shared" si="29"/>
        <v>Electricity Supply</v>
      </c>
      <c r="B137" s="58" t="str">
        <f t="shared" si="29"/>
        <v>Early Retirement of Power Plants</v>
      </c>
      <c r="C137" s="58" t="str">
        <f t="shared" si="29"/>
        <v>Annual Additional Capacity Retired due to Early Retirement Policy</v>
      </c>
      <c r="D137" s="11" t="s">
        <v>560</v>
      </c>
      <c r="E137" s="56"/>
      <c r="F137" s="11" t="s">
        <v>561</v>
      </c>
      <c r="G137" s="56"/>
      <c r="H137" s="57"/>
      <c r="I137" s="56" t="s">
        <v>53</v>
      </c>
      <c r="J137" s="77" t="str">
        <f t="shared" si="30"/>
        <v>Early Retirement of Power Plants</v>
      </c>
      <c r="K137" s="77" t="str">
        <f t="shared" si="30"/>
        <v>elec early retirement</v>
      </c>
      <c r="L137" s="67"/>
      <c r="M137" s="67"/>
      <c r="N137" s="67"/>
      <c r="O137" s="58"/>
      <c r="P137" s="56"/>
      <c r="Q137" s="56"/>
      <c r="R137" s="11"/>
      <c r="S137" s="81"/>
      <c r="T137" s="56"/>
    </row>
    <row r="138" spans="1:20" ht="88.5" x14ac:dyDescent="0.75">
      <c r="A138" s="56" t="s">
        <v>8</v>
      </c>
      <c r="B138" s="56" t="s">
        <v>20</v>
      </c>
      <c r="C138" s="56" t="s">
        <v>386</v>
      </c>
      <c r="D138" s="56"/>
      <c r="E138" s="56"/>
      <c r="F138" s="56"/>
      <c r="G138" s="56"/>
      <c r="H138" s="57">
        <v>33</v>
      </c>
      <c r="I138" s="56" t="s">
        <v>52</v>
      </c>
      <c r="J138" s="99" t="s">
        <v>20</v>
      </c>
      <c r="K138" s="99" t="s">
        <v>686</v>
      </c>
      <c r="L138" s="62">
        <v>0</v>
      </c>
      <c r="M138" s="62">
        <v>0.16</v>
      </c>
      <c r="N138" s="71">
        <v>5.0000000000000001E-3</v>
      </c>
      <c r="O138" s="56" t="s">
        <v>35</v>
      </c>
      <c r="P138" s="103" t="s">
        <v>988</v>
      </c>
      <c r="Q138" s="56" t="s">
        <v>257</v>
      </c>
      <c r="R138" s="11" t="s">
        <v>258</v>
      </c>
      <c r="S138" s="81" t="s">
        <v>188</v>
      </c>
      <c r="T138" s="56" t="s">
        <v>188</v>
      </c>
    </row>
    <row r="139" spans="1:20" ht="73.75" x14ac:dyDescent="0.75">
      <c r="A139" s="56" t="s">
        <v>8</v>
      </c>
      <c r="B139" s="56" t="s">
        <v>149</v>
      </c>
      <c r="C139" s="56" t="s">
        <v>340</v>
      </c>
      <c r="D139" s="56"/>
      <c r="E139" s="56"/>
      <c r="F139" s="56"/>
      <c r="G139" s="56"/>
      <c r="H139" s="57">
        <v>34</v>
      </c>
      <c r="I139" s="56" t="s">
        <v>52</v>
      </c>
      <c r="J139" s="99" t="s">
        <v>149</v>
      </c>
      <c r="K139" s="99" t="s">
        <v>685</v>
      </c>
      <c r="L139" s="62">
        <v>0</v>
      </c>
      <c r="M139" s="106">
        <v>1</v>
      </c>
      <c r="N139" s="62">
        <v>0.01</v>
      </c>
      <c r="O139" s="56" t="s">
        <v>150</v>
      </c>
      <c r="P139" s="103" t="s">
        <v>989</v>
      </c>
      <c r="Q139" s="56" t="s">
        <v>259</v>
      </c>
      <c r="R139" s="11" t="s">
        <v>260</v>
      </c>
      <c r="S139" s="81" t="s">
        <v>189</v>
      </c>
      <c r="T139" s="56" t="s">
        <v>499</v>
      </c>
    </row>
    <row r="140" spans="1:20" s="5" customFormat="1" ht="59" x14ac:dyDescent="0.75">
      <c r="A140" s="56" t="s">
        <v>8</v>
      </c>
      <c r="B140" s="103" t="s">
        <v>1133</v>
      </c>
      <c r="C140" s="56" t="s">
        <v>146</v>
      </c>
      <c r="D140" s="56"/>
      <c r="E140" s="56"/>
      <c r="F140" s="56"/>
      <c r="G140" s="56"/>
      <c r="H140" s="57">
        <v>194</v>
      </c>
      <c r="I140" s="56" t="s">
        <v>52</v>
      </c>
      <c r="J140" s="108" t="s">
        <v>1133</v>
      </c>
      <c r="K140" s="91"/>
      <c r="L140" s="88">
        <v>0</v>
      </c>
      <c r="M140" s="88">
        <v>1</v>
      </c>
      <c r="N140" s="88">
        <v>1</v>
      </c>
      <c r="O140" s="56" t="s">
        <v>34</v>
      </c>
      <c r="P140" s="103" t="s">
        <v>1134</v>
      </c>
      <c r="Q140" s="58"/>
      <c r="R140" s="11"/>
      <c r="S140" s="86"/>
      <c r="T140" s="58"/>
    </row>
    <row r="141" spans="1:20" s="5" customFormat="1" ht="44.25" x14ac:dyDescent="0.75">
      <c r="A141" s="56" t="s">
        <v>8</v>
      </c>
      <c r="B141" s="56" t="s">
        <v>453</v>
      </c>
      <c r="C141" s="56" t="s">
        <v>454</v>
      </c>
      <c r="D141" s="56"/>
      <c r="E141" s="56"/>
      <c r="F141" s="56"/>
      <c r="G141" s="56"/>
      <c r="H141" s="57" t="s">
        <v>233</v>
      </c>
      <c r="I141" s="56" t="s">
        <v>53</v>
      </c>
      <c r="J141" s="99" t="s">
        <v>453</v>
      </c>
      <c r="K141" s="99" t="s">
        <v>684</v>
      </c>
      <c r="L141" s="68"/>
      <c r="M141" s="68"/>
      <c r="N141" s="68"/>
      <c r="O141" s="56"/>
      <c r="P141" s="56"/>
      <c r="Q141" s="58"/>
      <c r="R141" s="11"/>
      <c r="S141" s="86"/>
      <c r="T141" s="58"/>
    </row>
    <row r="142" spans="1:20" s="5" customFormat="1" ht="88.5" x14ac:dyDescent="0.75">
      <c r="A142" s="56" t="s">
        <v>8</v>
      </c>
      <c r="B142" s="56" t="s">
        <v>639</v>
      </c>
      <c r="C142" s="56" t="s">
        <v>638</v>
      </c>
      <c r="D142" s="11"/>
      <c r="E142" s="58"/>
      <c r="F142" s="11"/>
      <c r="G142" s="58"/>
      <c r="H142" s="57">
        <v>35</v>
      </c>
      <c r="I142" s="56" t="s">
        <v>52</v>
      </c>
      <c r="J142" s="100" t="s">
        <v>640</v>
      </c>
      <c r="K142" s="91"/>
      <c r="L142" s="62">
        <v>0</v>
      </c>
      <c r="M142" s="68">
        <v>20</v>
      </c>
      <c r="N142" s="68">
        <v>1</v>
      </c>
      <c r="O142" s="11" t="s">
        <v>147</v>
      </c>
      <c r="P142" s="56" t="s">
        <v>730</v>
      </c>
      <c r="Q142" s="56" t="s">
        <v>261</v>
      </c>
      <c r="R142" s="11" t="s">
        <v>641</v>
      </c>
      <c r="S142" s="87" t="s">
        <v>190</v>
      </c>
      <c r="T142" s="11" t="s">
        <v>190</v>
      </c>
    </row>
    <row r="143" spans="1:20" s="3" customFormat="1" ht="29.5" x14ac:dyDescent="0.75">
      <c r="A143" s="11" t="s">
        <v>8</v>
      </c>
      <c r="B143" s="11" t="s">
        <v>308</v>
      </c>
      <c r="C143" s="11" t="s">
        <v>309</v>
      </c>
      <c r="D143" s="11" t="s">
        <v>551</v>
      </c>
      <c r="E143" s="11" t="s">
        <v>310</v>
      </c>
      <c r="F143" s="56"/>
      <c r="G143" s="11"/>
      <c r="H143" s="59"/>
      <c r="I143" s="11" t="s">
        <v>53</v>
      </c>
      <c r="J143" s="100" t="s">
        <v>308</v>
      </c>
      <c r="K143" s="99" t="s">
        <v>683</v>
      </c>
      <c r="L143" s="66"/>
      <c r="M143" s="66"/>
      <c r="N143" s="66"/>
      <c r="O143" s="11"/>
      <c r="P143" s="56"/>
      <c r="Q143" s="11"/>
      <c r="R143" s="11"/>
      <c r="S143" s="87"/>
      <c r="T143" s="11"/>
    </row>
    <row r="144" spans="1:20" s="3" customFormat="1" ht="29.5" x14ac:dyDescent="0.75">
      <c r="A144" s="60" t="str">
        <f t="shared" ref="A144:C173" si="31">A$143</f>
        <v>Electricity Supply</v>
      </c>
      <c r="B144" s="60" t="str">
        <f t="shared" si="31"/>
        <v>Reduce Plant Downtime</v>
      </c>
      <c r="C144" s="60" t="str">
        <f t="shared" si="31"/>
        <v>Percentage Reduction in Plant Downtime</v>
      </c>
      <c r="D144" s="11" t="s">
        <v>551</v>
      </c>
      <c r="E144" s="11" t="s">
        <v>311</v>
      </c>
      <c r="F144" s="56"/>
      <c r="G144" s="11"/>
      <c r="H144" s="59"/>
      <c r="I144" s="11" t="s">
        <v>53</v>
      </c>
      <c r="J144" s="92" t="str">
        <f>J$143</f>
        <v>Reduce Plant Downtime</v>
      </c>
      <c r="K144" s="92" t="str">
        <f>K$143</f>
        <v>elec reduce plant downtime</v>
      </c>
      <c r="L144" s="66"/>
      <c r="M144" s="66"/>
      <c r="N144" s="66"/>
      <c r="O144" s="11"/>
      <c r="P144" s="56"/>
      <c r="Q144" s="11"/>
      <c r="R144" s="11"/>
      <c r="S144" s="87"/>
      <c r="T144" s="11"/>
    </row>
    <row r="145" spans="1:20" s="3" customFormat="1" ht="29.5" x14ac:dyDescent="0.75">
      <c r="A145" s="60" t="str">
        <f t="shared" si="31"/>
        <v>Electricity Supply</v>
      </c>
      <c r="B145" s="60" t="str">
        <f t="shared" si="31"/>
        <v>Reduce Plant Downtime</v>
      </c>
      <c r="C145" s="60" t="str">
        <f t="shared" si="31"/>
        <v>Percentage Reduction in Plant Downtime</v>
      </c>
      <c r="D145" s="11" t="s">
        <v>551</v>
      </c>
      <c r="E145" s="11" t="s">
        <v>312</v>
      </c>
      <c r="F145" s="56"/>
      <c r="G145" s="11"/>
      <c r="H145" s="59"/>
      <c r="I145" s="11" t="s">
        <v>53</v>
      </c>
      <c r="J145" s="92" t="str">
        <f t="shared" ref="J145:K178" si="32">J$143</f>
        <v>Reduce Plant Downtime</v>
      </c>
      <c r="K145" s="92" t="str">
        <f t="shared" si="32"/>
        <v>elec reduce plant downtime</v>
      </c>
      <c r="L145" s="73"/>
      <c r="M145" s="73"/>
      <c r="N145" s="73"/>
      <c r="O145" s="11"/>
      <c r="P145" s="11"/>
      <c r="Q145" s="11"/>
      <c r="R145" s="11"/>
      <c r="S145" s="87"/>
      <c r="T145" s="11"/>
    </row>
    <row r="146" spans="1:20" s="3" customFormat="1" ht="88.5" x14ac:dyDescent="0.75">
      <c r="A146" s="60" t="str">
        <f t="shared" si="31"/>
        <v>Electricity Supply</v>
      </c>
      <c r="B146" s="60" t="str">
        <f t="shared" si="31"/>
        <v>Reduce Plant Downtime</v>
      </c>
      <c r="C146" s="60" t="str">
        <f t="shared" si="31"/>
        <v>Percentage Reduction in Plant Downtime</v>
      </c>
      <c r="D146" s="11" t="s">
        <v>376</v>
      </c>
      <c r="E146" s="11" t="s">
        <v>310</v>
      </c>
      <c r="F146" s="11" t="s">
        <v>373</v>
      </c>
      <c r="G146" s="11" t="s">
        <v>377</v>
      </c>
      <c r="H146" s="59">
        <v>141</v>
      </c>
      <c r="I146" s="11" t="s">
        <v>52</v>
      </c>
      <c r="J146" s="92" t="str">
        <f t="shared" si="32"/>
        <v>Reduce Plant Downtime</v>
      </c>
      <c r="K146" s="92" t="str">
        <f t="shared" si="32"/>
        <v>elec reduce plant downtime</v>
      </c>
      <c r="L146" s="66">
        <v>0</v>
      </c>
      <c r="M146" s="66">
        <v>0.6</v>
      </c>
      <c r="N146" s="66">
        <v>0.01</v>
      </c>
      <c r="O146" s="11" t="s">
        <v>313</v>
      </c>
      <c r="P146" s="103" t="s">
        <v>990</v>
      </c>
      <c r="Q146" s="11" t="s">
        <v>612</v>
      </c>
      <c r="R146" s="11" t="s">
        <v>314</v>
      </c>
      <c r="S146" s="87" t="s">
        <v>382</v>
      </c>
      <c r="T146" s="11"/>
    </row>
    <row r="147" spans="1:20" s="3" customFormat="1" ht="29.5" x14ac:dyDescent="0.75">
      <c r="A147" s="60" t="str">
        <f t="shared" si="31"/>
        <v>Electricity Supply</v>
      </c>
      <c r="B147" s="60" t="str">
        <f t="shared" si="31"/>
        <v>Reduce Plant Downtime</v>
      </c>
      <c r="C147" s="60" t="str">
        <f t="shared" si="31"/>
        <v>Percentage Reduction in Plant Downtime</v>
      </c>
      <c r="D147" s="11" t="s">
        <v>376</v>
      </c>
      <c r="E147" s="11" t="s">
        <v>311</v>
      </c>
      <c r="F147" s="11"/>
      <c r="G147" s="11"/>
      <c r="H147" s="59"/>
      <c r="I147" s="11" t="s">
        <v>53</v>
      </c>
      <c r="J147" s="92" t="str">
        <f t="shared" si="32"/>
        <v>Reduce Plant Downtime</v>
      </c>
      <c r="K147" s="92" t="str">
        <f t="shared" si="32"/>
        <v>elec reduce plant downtime</v>
      </c>
      <c r="L147" s="66"/>
      <c r="M147" s="66"/>
      <c r="N147" s="66"/>
      <c r="O147" s="11"/>
      <c r="P147" s="56"/>
      <c r="Q147" s="11"/>
      <c r="R147" s="11"/>
      <c r="S147" s="87"/>
      <c r="T147" s="11"/>
    </row>
    <row r="148" spans="1:20" s="3" customFormat="1" ht="29.5" x14ac:dyDescent="0.75">
      <c r="A148" s="60" t="str">
        <f t="shared" si="31"/>
        <v>Electricity Supply</v>
      </c>
      <c r="B148" s="60" t="str">
        <f t="shared" si="31"/>
        <v>Reduce Plant Downtime</v>
      </c>
      <c r="C148" s="60" t="str">
        <f t="shared" si="31"/>
        <v>Percentage Reduction in Plant Downtime</v>
      </c>
      <c r="D148" s="11" t="s">
        <v>376</v>
      </c>
      <c r="E148" s="11" t="s">
        <v>312</v>
      </c>
      <c r="F148" s="11"/>
      <c r="G148" s="11"/>
      <c r="H148" s="59"/>
      <c r="I148" s="11" t="s">
        <v>53</v>
      </c>
      <c r="J148" s="92" t="str">
        <f t="shared" si="32"/>
        <v>Reduce Plant Downtime</v>
      </c>
      <c r="K148" s="92" t="str">
        <f t="shared" si="32"/>
        <v>elec reduce plant downtime</v>
      </c>
      <c r="L148" s="73"/>
      <c r="M148" s="73"/>
      <c r="N148" s="73"/>
      <c r="O148" s="11"/>
      <c r="P148" s="11"/>
      <c r="Q148" s="11"/>
      <c r="R148" s="11"/>
      <c r="S148" s="87"/>
      <c r="T148" s="11"/>
    </row>
    <row r="149" spans="1:20" s="3" customFormat="1" ht="29.5" x14ac:dyDescent="0.75">
      <c r="A149" s="60" t="str">
        <f t="shared" si="31"/>
        <v>Electricity Supply</v>
      </c>
      <c r="B149" s="60" t="str">
        <f t="shared" si="31"/>
        <v>Reduce Plant Downtime</v>
      </c>
      <c r="C149" s="60" t="str">
        <f t="shared" si="31"/>
        <v>Percentage Reduction in Plant Downtime</v>
      </c>
      <c r="D149" s="11" t="s">
        <v>88</v>
      </c>
      <c r="E149" s="11" t="s">
        <v>310</v>
      </c>
      <c r="F149" s="11"/>
      <c r="G149" s="11"/>
      <c r="H149" s="59"/>
      <c r="I149" s="11" t="s">
        <v>53</v>
      </c>
      <c r="J149" s="92" t="str">
        <f t="shared" si="32"/>
        <v>Reduce Plant Downtime</v>
      </c>
      <c r="K149" s="92" t="str">
        <f t="shared" si="32"/>
        <v>elec reduce plant downtime</v>
      </c>
      <c r="L149" s="73"/>
      <c r="M149" s="73"/>
      <c r="N149" s="73"/>
      <c r="O149" s="11"/>
      <c r="P149" s="11"/>
      <c r="Q149" s="11"/>
      <c r="R149" s="11"/>
      <c r="S149" s="87"/>
      <c r="T149" s="11"/>
    </row>
    <row r="150" spans="1:20" s="3" customFormat="1" ht="29.5" x14ac:dyDescent="0.75">
      <c r="A150" s="60" t="str">
        <f t="shared" si="31"/>
        <v>Electricity Supply</v>
      </c>
      <c r="B150" s="60" t="str">
        <f t="shared" si="31"/>
        <v>Reduce Plant Downtime</v>
      </c>
      <c r="C150" s="60" t="str">
        <f t="shared" si="31"/>
        <v>Percentage Reduction in Plant Downtime</v>
      </c>
      <c r="D150" s="11" t="s">
        <v>88</v>
      </c>
      <c r="E150" s="11" t="s">
        <v>311</v>
      </c>
      <c r="F150" s="11"/>
      <c r="G150" s="11"/>
      <c r="H150" s="59"/>
      <c r="I150" s="11" t="s">
        <v>53</v>
      </c>
      <c r="J150" s="92" t="str">
        <f t="shared" si="32"/>
        <v>Reduce Plant Downtime</v>
      </c>
      <c r="K150" s="92" t="str">
        <f t="shared" si="32"/>
        <v>elec reduce plant downtime</v>
      </c>
      <c r="L150" s="73"/>
      <c r="M150" s="73"/>
      <c r="N150" s="73"/>
      <c r="O150" s="11"/>
      <c r="P150" s="11"/>
      <c r="Q150" s="11"/>
      <c r="R150" s="11"/>
      <c r="S150" s="87"/>
      <c r="T150" s="11"/>
    </row>
    <row r="151" spans="1:20" s="3" customFormat="1" ht="29.5" x14ac:dyDescent="0.75">
      <c r="A151" s="60" t="str">
        <f t="shared" si="31"/>
        <v>Electricity Supply</v>
      </c>
      <c r="B151" s="60" t="str">
        <f t="shared" si="31"/>
        <v>Reduce Plant Downtime</v>
      </c>
      <c r="C151" s="60" t="str">
        <f t="shared" si="31"/>
        <v>Percentage Reduction in Plant Downtime</v>
      </c>
      <c r="D151" s="11" t="s">
        <v>88</v>
      </c>
      <c r="E151" s="11" t="s">
        <v>312</v>
      </c>
      <c r="F151" s="11"/>
      <c r="G151" s="11"/>
      <c r="H151" s="59"/>
      <c r="I151" s="11" t="s">
        <v>53</v>
      </c>
      <c r="J151" s="92" t="str">
        <f t="shared" si="32"/>
        <v>Reduce Plant Downtime</v>
      </c>
      <c r="K151" s="92" t="str">
        <f t="shared" si="32"/>
        <v>elec reduce plant downtime</v>
      </c>
      <c r="L151" s="73"/>
      <c r="M151" s="73"/>
      <c r="N151" s="73"/>
      <c r="O151" s="11"/>
      <c r="P151" s="11"/>
      <c r="Q151" s="11"/>
      <c r="R151" s="11"/>
      <c r="S151" s="87"/>
      <c r="T151" s="11"/>
    </row>
    <row r="152" spans="1:20" s="3" customFormat="1" ht="29.5" x14ac:dyDescent="0.75">
      <c r="A152" s="60" t="str">
        <f t="shared" si="31"/>
        <v>Electricity Supply</v>
      </c>
      <c r="B152" s="60" t="str">
        <f t="shared" si="31"/>
        <v>Reduce Plant Downtime</v>
      </c>
      <c r="C152" s="60" t="str">
        <f t="shared" si="31"/>
        <v>Percentage Reduction in Plant Downtime</v>
      </c>
      <c r="D152" s="11" t="s">
        <v>89</v>
      </c>
      <c r="E152" s="11" t="s">
        <v>310</v>
      </c>
      <c r="F152" s="11"/>
      <c r="G152" s="11"/>
      <c r="H152" s="59"/>
      <c r="I152" s="11" t="s">
        <v>53</v>
      </c>
      <c r="J152" s="92" t="str">
        <f t="shared" si="32"/>
        <v>Reduce Plant Downtime</v>
      </c>
      <c r="K152" s="92" t="str">
        <f t="shared" si="32"/>
        <v>elec reduce plant downtime</v>
      </c>
      <c r="L152" s="73"/>
      <c r="M152" s="73"/>
      <c r="N152" s="73"/>
      <c r="O152" s="11"/>
      <c r="P152" s="11"/>
      <c r="Q152" s="11"/>
      <c r="R152" s="11"/>
      <c r="S152" s="87"/>
      <c r="T152" s="11"/>
    </row>
    <row r="153" spans="1:20" s="3" customFormat="1" ht="29.5" x14ac:dyDescent="0.75">
      <c r="A153" s="60" t="str">
        <f t="shared" si="31"/>
        <v>Electricity Supply</v>
      </c>
      <c r="B153" s="60" t="str">
        <f t="shared" si="31"/>
        <v>Reduce Plant Downtime</v>
      </c>
      <c r="C153" s="60" t="str">
        <f t="shared" si="31"/>
        <v>Percentage Reduction in Plant Downtime</v>
      </c>
      <c r="D153" s="11" t="s">
        <v>89</v>
      </c>
      <c r="E153" s="11" t="s">
        <v>311</v>
      </c>
      <c r="F153" s="11"/>
      <c r="G153" s="11"/>
      <c r="H153" s="59"/>
      <c r="I153" s="11" t="s">
        <v>53</v>
      </c>
      <c r="J153" s="92" t="str">
        <f t="shared" si="32"/>
        <v>Reduce Plant Downtime</v>
      </c>
      <c r="K153" s="92" t="str">
        <f t="shared" si="32"/>
        <v>elec reduce plant downtime</v>
      </c>
      <c r="L153" s="73"/>
      <c r="M153" s="73"/>
      <c r="N153" s="73"/>
      <c r="O153" s="11"/>
      <c r="P153" s="11"/>
      <c r="Q153" s="11"/>
      <c r="R153" s="11"/>
      <c r="S153" s="87"/>
      <c r="T153" s="11"/>
    </row>
    <row r="154" spans="1:20" s="3" customFormat="1" ht="29.5" x14ac:dyDescent="0.75">
      <c r="A154" s="60" t="str">
        <f t="shared" si="31"/>
        <v>Electricity Supply</v>
      </c>
      <c r="B154" s="60" t="str">
        <f t="shared" si="31"/>
        <v>Reduce Plant Downtime</v>
      </c>
      <c r="C154" s="60" t="str">
        <f t="shared" si="31"/>
        <v>Percentage Reduction in Plant Downtime</v>
      </c>
      <c r="D154" s="11" t="s">
        <v>89</v>
      </c>
      <c r="E154" s="11" t="s">
        <v>312</v>
      </c>
      <c r="F154" s="11"/>
      <c r="G154" s="11"/>
      <c r="H154" s="59"/>
      <c r="I154" s="11" t="s">
        <v>53</v>
      </c>
      <c r="J154" s="92" t="str">
        <f t="shared" si="32"/>
        <v>Reduce Plant Downtime</v>
      </c>
      <c r="K154" s="92" t="str">
        <f t="shared" si="32"/>
        <v>elec reduce plant downtime</v>
      </c>
      <c r="L154" s="73"/>
      <c r="M154" s="73"/>
      <c r="N154" s="73"/>
      <c r="O154" s="11"/>
      <c r="P154" s="11"/>
      <c r="Q154" s="11"/>
      <c r="R154" s="11"/>
      <c r="S154" s="87"/>
      <c r="T154" s="11"/>
    </row>
    <row r="155" spans="1:20" s="3" customFormat="1" ht="29.5" x14ac:dyDescent="0.75">
      <c r="A155" s="60" t="str">
        <f t="shared" si="31"/>
        <v>Electricity Supply</v>
      </c>
      <c r="B155" s="60" t="str">
        <f t="shared" si="31"/>
        <v>Reduce Plant Downtime</v>
      </c>
      <c r="C155" s="60" t="str">
        <f t="shared" si="31"/>
        <v>Percentage Reduction in Plant Downtime</v>
      </c>
      <c r="D155" s="11" t="s">
        <v>552</v>
      </c>
      <c r="E155" s="11" t="s">
        <v>310</v>
      </c>
      <c r="F155" s="11"/>
      <c r="G155" s="11"/>
      <c r="H155" s="59"/>
      <c r="I155" s="11" t="s">
        <v>53</v>
      </c>
      <c r="J155" s="92" t="str">
        <f t="shared" si="32"/>
        <v>Reduce Plant Downtime</v>
      </c>
      <c r="K155" s="92" t="str">
        <f t="shared" si="32"/>
        <v>elec reduce plant downtime</v>
      </c>
      <c r="L155" s="73"/>
      <c r="M155" s="73"/>
      <c r="N155" s="73"/>
      <c r="O155" s="11"/>
      <c r="P155" s="11"/>
      <c r="Q155" s="11"/>
      <c r="R155" s="11"/>
      <c r="S155" s="87"/>
      <c r="T155" s="11"/>
    </row>
    <row r="156" spans="1:20" s="3" customFormat="1" ht="29.5" x14ac:dyDescent="0.75">
      <c r="A156" s="60" t="str">
        <f t="shared" si="31"/>
        <v>Electricity Supply</v>
      </c>
      <c r="B156" s="60" t="str">
        <f t="shared" si="31"/>
        <v>Reduce Plant Downtime</v>
      </c>
      <c r="C156" s="60" t="str">
        <f t="shared" si="31"/>
        <v>Percentage Reduction in Plant Downtime</v>
      </c>
      <c r="D156" s="11" t="s">
        <v>552</v>
      </c>
      <c r="E156" s="11" t="s">
        <v>311</v>
      </c>
      <c r="F156" s="11"/>
      <c r="G156" s="11"/>
      <c r="H156" s="59"/>
      <c r="I156" s="11" t="s">
        <v>53</v>
      </c>
      <c r="J156" s="92" t="str">
        <f t="shared" si="32"/>
        <v>Reduce Plant Downtime</v>
      </c>
      <c r="K156" s="92" t="str">
        <f t="shared" si="32"/>
        <v>elec reduce plant downtime</v>
      </c>
      <c r="L156" s="73"/>
      <c r="M156" s="73"/>
      <c r="N156" s="73"/>
      <c r="O156" s="11"/>
      <c r="P156" s="11"/>
      <c r="Q156" s="11"/>
      <c r="R156" s="11"/>
      <c r="S156" s="87"/>
      <c r="T156" s="11"/>
    </row>
    <row r="157" spans="1:20" s="3" customFormat="1" ht="88.5" x14ac:dyDescent="0.75">
      <c r="A157" s="60" t="str">
        <f t="shared" si="31"/>
        <v>Electricity Supply</v>
      </c>
      <c r="B157" s="60" t="str">
        <f t="shared" si="31"/>
        <v>Reduce Plant Downtime</v>
      </c>
      <c r="C157" s="60" t="str">
        <f t="shared" si="31"/>
        <v>Percentage Reduction in Plant Downtime</v>
      </c>
      <c r="D157" s="11" t="s">
        <v>552</v>
      </c>
      <c r="E157" s="11" t="s">
        <v>312</v>
      </c>
      <c r="F157" s="11" t="s">
        <v>383</v>
      </c>
      <c r="G157" s="11" t="s">
        <v>558</v>
      </c>
      <c r="H157" s="59">
        <v>143</v>
      </c>
      <c r="I157" s="11" t="s">
        <v>52</v>
      </c>
      <c r="J157" s="92" t="str">
        <f t="shared" si="32"/>
        <v>Reduce Plant Downtime</v>
      </c>
      <c r="K157" s="92" t="str">
        <f t="shared" si="32"/>
        <v>elec reduce plant downtime</v>
      </c>
      <c r="L157" s="66">
        <v>0</v>
      </c>
      <c r="M157" s="66">
        <v>0.25</v>
      </c>
      <c r="N157" s="66">
        <v>0.01</v>
      </c>
      <c r="O157" s="11" t="s">
        <v>313</v>
      </c>
      <c r="P157" s="103" t="s">
        <v>991</v>
      </c>
      <c r="Q157" s="11" t="s">
        <v>612</v>
      </c>
      <c r="R157" s="11" t="s">
        <v>314</v>
      </c>
      <c r="S157" s="87" t="s">
        <v>385</v>
      </c>
      <c r="T157" s="11"/>
    </row>
    <row r="158" spans="1:20" s="3" customFormat="1" ht="29.5" x14ac:dyDescent="0.75">
      <c r="A158" s="60" t="str">
        <f t="shared" si="31"/>
        <v>Electricity Supply</v>
      </c>
      <c r="B158" s="60" t="str">
        <f t="shared" si="31"/>
        <v>Reduce Plant Downtime</v>
      </c>
      <c r="C158" s="60" t="str">
        <f t="shared" si="31"/>
        <v>Percentage Reduction in Plant Downtime</v>
      </c>
      <c r="D158" s="11" t="s">
        <v>90</v>
      </c>
      <c r="E158" s="11" t="s">
        <v>310</v>
      </c>
      <c r="F158" s="11"/>
      <c r="G158" s="11"/>
      <c r="H158" s="59"/>
      <c r="I158" s="11" t="s">
        <v>53</v>
      </c>
      <c r="J158" s="92" t="str">
        <f t="shared" si="32"/>
        <v>Reduce Plant Downtime</v>
      </c>
      <c r="K158" s="92" t="str">
        <f t="shared" si="32"/>
        <v>elec reduce plant downtime</v>
      </c>
      <c r="L158" s="73"/>
      <c r="M158" s="73"/>
      <c r="N158" s="73"/>
      <c r="O158" s="11"/>
      <c r="P158" s="11"/>
      <c r="Q158" s="11"/>
      <c r="R158" s="11"/>
      <c r="S158" s="87"/>
      <c r="T158" s="11"/>
    </row>
    <row r="159" spans="1:20" s="3" customFormat="1" ht="29.5" x14ac:dyDescent="0.75">
      <c r="A159" s="60" t="str">
        <f t="shared" si="31"/>
        <v>Electricity Supply</v>
      </c>
      <c r="B159" s="60" t="str">
        <f t="shared" si="31"/>
        <v>Reduce Plant Downtime</v>
      </c>
      <c r="C159" s="60" t="str">
        <f t="shared" si="31"/>
        <v>Percentage Reduction in Plant Downtime</v>
      </c>
      <c r="D159" s="11" t="s">
        <v>90</v>
      </c>
      <c r="E159" s="11" t="s">
        <v>311</v>
      </c>
      <c r="F159" s="11"/>
      <c r="G159" s="11"/>
      <c r="H159" s="59"/>
      <c r="I159" s="11" t="s">
        <v>53</v>
      </c>
      <c r="J159" s="92" t="str">
        <f t="shared" si="32"/>
        <v>Reduce Plant Downtime</v>
      </c>
      <c r="K159" s="92" t="str">
        <f t="shared" si="32"/>
        <v>elec reduce plant downtime</v>
      </c>
      <c r="L159" s="73"/>
      <c r="M159" s="73"/>
      <c r="N159" s="73"/>
      <c r="O159" s="11"/>
      <c r="P159" s="11"/>
      <c r="Q159" s="11"/>
      <c r="R159" s="11"/>
      <c r="S159" s="87"/>
      <c r="T159" s="11"/>
    </row>
    <row r="160" spans="1:20" s="3" customFormat="1" ht="88.5" x14ac:dyDescent="0.75">
      <c r="A160" s="60" t="str">
        <f t="shared" si="31"/>
        <v>Electricity Supply</v>
      </c>
      <c r="B160" s="60" t="str">
        <f t="shared" si="31"/>
        <v>Reduce Plant Downtime</v>
      </c>
      <c r="C160" s="60" t="str">
        <f t="shared" si="31"/>
        <v>Percentage Reduction in Plant Downtime</v>
      </c>
      <c r="D160" s="11" t="s">
        <v>90</v>
      </c>
      <c r="E160" s="11" t="s">
        <v>312</v>
      </c>
      <c r="F160" s="11" t="s">
        <v>383</v>
      </c>
      <c r="G160" s="11" t="s">
        <v>104</v>
      </c>
      <c r="H160" s="59">
        <v>144</v>
      </c>
      <c r="I160" s="11" t="s">
        <v>52</v>
      </c>
      <c r="J160" s="92" t="str">
        <f t="shared" si="32"/>
        <v>Reduce Plant Downtime</v>
      </c>
      <c r="K160" s="92" t="str">
        <f t="shared" si="32"/>
        <v>elec reduce plant downtime</v>
      </c>
      <c r="L160" s="66">
        <v>0</v>
      </c>
      <c r="M160" s="66">
        <v>0.3</v>
      </c>
      <c r="N160" s="66">
        <v>0.01</v>
      </c>
      <c r="O160" s="11" t="s">
        <v>313</v>
      </c>
      <c r="P160" s="56" t="s">
        <v>710</v>
      </c>
      <c r="Q160" s="11" t="s">
        <v>612</v>
      </c>
      <c r="R160" s="11" t="s">
        <v>314</v>
      </c>
      <c r="S160" s="87" t="s">
        <v>384</v>
      </c>
      <c r="T160" s="11"/>
    </row>
    <row r="161" spans="1:20" s="3" customFormat="1" ht="29.5" x14ac:dyDescent="0.75">
      <c r="A161" s="60" t="str">
        <f t="shared" si="31"/>
        <v>Electricity Supply</v>
      </c>
      <c r="B161" s="60" t="str">
        <f t="shared" si="31"/>
        <v>Reduce Plant Downtime</v>
      </c>
      <c r="C161" s="60" t="str">
        <f t="shared" si="31"/>
        <v>Percentage Reduction in Plant Downtime</v>
      </c>
      <c r="D161" s="11" t="s">
        <v>91</v>
      </c>
      <c r="E161" s="11" t="s">
        <v>310</v>
      </c>
      <c r="F161" s="11"/>
      <c r="G161" s="11"/>
      <c r="H161" s="59"/>
      <c r="I161" s="11" t="s">
        <v>53</v>
      </c>
      <c r="J161" s="92" t="str">
        <f t="shared" si="32"/>
        <v>Reduce Plant Downtime</v>
      </c>
      <c r="K161" s="92" t="str">
        <f t="shared" si="32"/>
        <v>elec reduce plant downtime</v>
      </c>
      <c r="L161" s="73"/>
      <c r="M161" s="73"/>
      <c r="N161" s="73"/>
      <c r="O161" s="11"/>
      <c r="P161" s="11"/>
      <c r="Q161" s="11"/>
      <c r="R161" s="11"/>
      <c r="S161" s="87"/>
      <c r="T161" s="11"/>
    </row>
    <row r="162" spans="1:20" s="3" customFormat="1" ht="29.5" x14ac:dyDescent="0.75">
      <c r="A162" s="60" t="str">
        <f t="shared" si="31"/>
        <v>Electricity Supply</v>
      </c>
      <c r="B162" s="60" t="str">
        <f t="shared" si="31"/>
        <v>Reduce Plant Downtime</v>
      </c>
      <c r="C162" s="60" t="str">
        <f t="shared" si="31"/>
        <v>Percentage Reduction in Plant Downtime</v>
      </c>
      <c r="D162" s="11" t="s">
        <v>91</v>
      </c>
      <c r="E162" s="11" t="s">
        <v>311</v>
      </c>
      <c r="F162" s="11"/>
      <c r="G162" s="11"/>
      <c r="H162" s="59"/>
      <c r="I162" s="11" t="s">
        <v>53</v>
      </c>
      <c r="J162" s="92" t="str">
        <f t="shared" si="32"/>
        <v>Reduce Plant Downtime</v>
      </c>
      <c r="K162" s="92" t="str">
        <f t="shared" si="32"/>
        <v>elec reduce plant downtime</v>
      </c>
      <c r="L162" s="73"/>
      <c r="M162" s="73"/>
      <c r="N162" s="73"/>
      <c r="O162" s="11"/>
      <c r="P162" s="11"/>
      <c r="Q162" s="11"/>
      <c r="R162" s="11"/>
      <c r="S162" s="87"/>
      <c r="T162" s="11"/>
    </row>
    <row r="163" spans="1:20" s="3" customFormat="1" ht="29.5" x14ac:dyDescent="0.75">
      <c r="A163" s="60" t="str">
        <f t="shared" si="31"/>
        <v>Electricity Supply</v>
      </c>
      <c r="B163" s="60" t="str">
        <f t="shared" si="31"/>
        <v>Reduce Plant Downtime</v>
      </c>
      <c r="C163" s="60" t="str">
        <f t="shared" si="31"/>
        <v>Percentage Reduction in Plant Downtime</v>
      </c>
      <c r="D163" s="11" t="s">
        <v>91</v>
      </c>
      <c r="E163" s="11" t="s">
        <v>312</v>
      </c>
      <c r="F163" s="11"/>
      <c r="G163" s="11"/>
      <c r="H163" s="59"/>
      <c r="I163" s="11" t="s">
        <v>53</v>
      </c>
      <c r="J163" s="92" t="str">
        <f t="shared" si="32"/>
        <v>Reduce Plant Downtime</v>
      </c>
      <c r="K163" s="92" t="str">
        <f t="shared" si="32"/>
        <v>elec reduce plant downtime</v>
      </c>
      <c r="L163" s="73"/>
      <c r="M163" s="73"/>
      <c r="N163" s="73"/>
      <c r="O163" s="11"/>
      <c r="P163" s="11"/>
      <c r="Q163" s="11"/>
      <c r="R163" s="11"/>
      <c r="S163" s="87"/>
      <c r="T163" s="11"/>
    </row>
    <row r="164" spans="1:20" s="3" customFormat="1" ht="29.5" x14ac:dyDescent="0.75">
      <c r="A164" s="60" t="str">
        <f t="shared" si="31"/>
        <v>Electricity Supply</v>
      </c>
      <c r="B164" s="60" t="str">
        <f t="shared" si="31"/>
        <v>Reduce Plant Downtime</v>
      </c>
      <c r="C164" s="60" t="str">
        <f t="shared" si="31"/>
        <v>Percentage Reduction in Plant Downtime</v>
      </c>
      <c r="D164" s="11" t="s">
        <v>92</v>
      </c>
      <c r="E164" s="11" t="s">
        <v>310</v>
      </c>
      <c r="F164" s="11"/>
      <c r="G164" s="11"/>
      <c r="H164" s="59"/>
      <c r="I164" s="11" t="s">
        <v>53</v>
      </c>
      <c r="J164" s="92" t="str">
        <f t="shared" si="32"/>
        <v>Reduce Plant Downtime</v>
      </c>
      <c r="K164" s="92" t="str">
        <f t="shared" si="32"/>
        <v>elec reduce plant downtime</v>
      </c>
      <c r="L164" s="73"/>
      <c r="M164" s="73"/>
      <c r="N164" s="73"/>
      <c r="O164" s="11"/>
      <c r="P164" s="11"/>
      <c r="Q164" s="11"/>
      <c r="R164" s="11"/>
      <c r="S164" s="87"/>
      <c r="T164" s="11"/>
    </row>
    <row r="165" spans="1:20" s="3" customFormat="1" ht="29.5" x14ac:dyDescent="0.75">
      <c r="A165" s="60" t="str">
        <f t="shared" si="31"/>
        <v>Electricity Supply</v>
      </c>
      <c r="B165" s="60" t="str">
        <f t="shared" si="31"/>
        <v>Reduce Plant Downtime</v>
      </c>
      <c r="C165" s="60" t="str">
        <f t="shared" si="31"/>
        <v>Percentage Reduction in Plant Downtime</v>
      </c>
      <c r="D165" s="11" t="s">
        <v>92</v>
      </c>
      <c r="E165" s="11" t="s">
        <v>311</v>
      </c>
      <c r="F165" s="11"/>
      <c r="G165" s="11"/>
      <c r="H165" s="59"/>
      <c r="I165" s="11" t="s">
        <v>53</v>
      </c>
      <c r="J165" s="92" t="str">
        <f t="shared" si="32"/>
        <v>Reduce Plant Downtime</v>
      </c>
      <c r="K165" s="92" t="str">
        <f t="shared" si="32"/>
        <v>elec reduce plant downtime</v>
      </c>
      <c r="L165" s="73"/>
      <c r="M165" s="73"/>
      <c r="N165" s="73"/>
      <c r="O165" s="11"/>
      <c r="P165" s="11"/>
      <c r="Q165" s="11"/>
      <c r="R165" s="11"/>
      <c r="S165" s="87"/>
      <c r="T165" s="11"/>
    </row>
    <row r="166" spans="1:20" s="3" customFormat="1" ht="29.5" x14ac:dyDescent="0.75">
      <c r="A166" s="60" t="str">
        <f t="shared" si="31"/>
        <v>Electricity Supply</v>
      </c>
      <c r="B166" s="60" t="str">
        <f t="shared" si="31"/>
        <v>Reduce Plant Downtime</v>
      </c>
      <c r="C166" s="60" t="str">
        <f t="shared" si="31"/>
        <v>Percentage Reduction in Plant Downtime</v>
      </c>
      <c r="D166" s="11" t="s">
        <v>92</v>
      </c>
      <c r="E166" s="11" t="s">
        <v>312</v>
      </c>
      <c r="F166" s="11"/>
      <c r="G166" s="11"/>
      <c r="H166" s="59"/>
      <c r="I166" s="11" t="s">
        <v>53</v>
      </c>
      <c r="J166" s="92" t="str">
        <f t="shared" si="32"/>
        <v>Reduce Plant Downtime</v>
      </c>
      <c r="K166" s="92" t="str">
        <f t="shared" si="32"/>
        <v>elec reduce plant downtime</v>
      </c>
      <c r="L166" s="73"/>
      <c r="M166" s="73"/>
      <c r="N166" s="73"/>
      <c r="O166" s="11"/>
      <c r="P166" s="11"/>
      <c r="Q166" s="11"/>
      <c r="R166" s="11"/>
      <c r="S166" s="87"/>
      <c r="T166" s="11"/>
    </row>
    <row r="167" spans="1:20" s="3" customFormat="1" ht="29.5" x14ac:dyDescent="0.75">
      <c r="A167" s="60" t="str">
        <f t="shared" si="31"/>
        <v>Electricity Supply</v>
      </c>
      <c r="B167" s="60" t="str">
        <f t="shared" si="31"/>
        <v>Reduce Plant Downtime</v>
      </c>
      <c r="C167" s="60" t="str">
        <f t="shared" si="31"/>
        <v>Percentage Reduction in Plant Downtime</v>
      </c>
      <c r="D167" s="11" t="s">
        <v>378</v>
      </c>
      <c r="E167" s="11" t="s">
        <v>310</v>
      </c>
      <c r="F167" s="11"/>
      <c r="G167" s="11"/>
      <c r="H167" s="59"/>
      <c r="I167" s="11" t="s">
        <v>53</v>
      </c>
      <c r="J167" s="92" t="str">
        <f t="shared" si="32"/>
        <v>Reduce Plant Downtime</v>
      </c>
      <c r="K167" s="92" t="str">
        <f t="shared" si="32"/>
        <v>elec reduce plant downtime</v>
      </c>
      <c r="L167" s="73"/>
      <c r="M167" s="73"/>
      <c r="N167" s="73"/>
      <c r="O167" s="11"/>
      <c r="P167" s="11"/>
      <c r="Q167" s="11"/>
      <c r="R167" s="11"/>
      <c r="S167" s="87"/>
      <c r="T167" s="11"/>
    </row>
    <row r="168" spans="1:20" s="3" customFormat="1" ht="29.5" x14ac:dyDescent="0.75">
      <c r="A168" s="60" t="str">
        <f t="shared" si="31"/>
        <v>Electricity Supply</v>
      </c>
      <c r="B168" s="60" t="str">
        <f t="shared" si="31"/>
        <v>Reduce Plant Downtime</v>
      </c>
      <c r="C168" s="60" t="str">
        <f t="shared" si="31"/>
        <v>Percentage Reduction in Plant Downtime</v>
      </c>
      <c r="D168" s="11" t="s">
        <v>378</v>
      </c>
      <c r="E168" s="11" t="s">
        <v>311</v>
      </c>
      <c r="F168" s="11"/>
      <c r="G168" s="11"/>
      <c r="H168" s="59"/>
      <c r="I168" s="11" t="s">
        <v>53</v>
      </c>
      <c r="J168" s="92" t="str">
        <f t="shared" si="32"/>
        <v>Reduce Plant Downtime</v>
      </c>
      <c r="K168" s="92" t="str">
        <f t="shared" si="32"/>
        <v>elec reduce plant downtime</v>
      </c>
      <c r="L168" s="73"/>
      <c r="M168" s="73"/>
      <c r="N168" s="73"/>
      <c r="O168" s="11"/>
      <c r="P168" s="11"/>
      <c r="Q168" s="11"/>
      <c r="R168" s="11"/>
      <c r="S168" s="87"/>
      <c r="T168" s="11"/>
    </row>
    <row r="169" spans="1:20" s="3" customFormat="1" ht="29.5" x14ac:dyDescent="0.75">
      <c r="A169" s="60" t="str">
        <f t="shared" si="31"/>
        <v>Electricity Supply</v>
      </c>
      <c r="B169" s="60" t="str">
        <f t="shared" si="31"/>
        <v>Reduce Plant Downtime</v>
      </c>
      <c r="C169" s="60" t="str">
        <f t="shared" si="31"/>
        <v>Percentage Reduction in Plant Downtime</v>
      </c>
      <c r="D169" s="11" t="s">
        <v>378</v>
      </c>
      <c r="E169" s="11" t="s">
        <v>312</v>
      </c>
      <c r="F169" s="11"/>
      <c r="G169" s="11"/>
      <c r="H169" s="59"/>
      <c r="I169" s="11" t="s">
        <v>53</v>
      </c>
      <c r="J169" s="92" t="str">
        <f t="shared" si="32"/>
        <v>Reduce Plant Downtime</v>
      </c>
      <c r="K169" s="92" t="str">
        <f t="shared" si="32"/>
        <v>elec reduce plant downtime</v>
      </c>
      <c r="L169" s="73"/>
      <c r="M169" s="73"/>
      <c r="N169" s="73"/>
      <c r="O169" s="11"/>
      <c r="P169" s="11"/>
      <c r="Q169" s="11"/>
      <c r="R169" s="11"/>
      <c r="S169" s="87"/>
      <c r="T169" s="11"/>
    </row>
    <row r="170" spans="1:20" s="3" customFormat="1" ht="29.5" x14ac:dyDescent="0.75">
      <c r="A170" s="60" t="str">
        <f t="shared" si="31"/>
        <v>Electricity Supply</v>
      </c>
      <c r="B170" s="60" t="str">
        <f t="shared" si="31"/>
        <v>Reduce Plant Downtime</v>
      </c>
      <c r="C170" s="60" t="str">
        <f t="shared" si="31"/>
        <v>Percentage Reduction in Plant Downtime</v>
      </c>
      <c r="D170" s="11" t="s">
        <v>379</v>
      </c>
      <c r="E170" s="11" t="s">
        <v>310</v>
      </c>
      <c r="F170" s="11"/>
      <c r="G170" s="11"/>
      <c r="H170" s="59"/>
      <c r="I170" s="11" t="s">
        <v>53</v>
      </c>
      <c r="J170" s="92" t="str">
        <f t="shared" si="32"/>
        <v>Reduce Plant Downtime</v>
      </c>
      <c r="K170" s="92" t="str">
        <f t="shared" si="32"/>
        <v>elec reduce plant downtime</v>
      </c>
      <c r="L170" s="73"/>
      <c r="M170" s="73"/>
      <c r="N170" s="73"/>
      <c r="O170" s="11"/>
      <c r="P170" s="11"/>
      <c r="Q170" s="11"/>
      <c r="R170" s="11"/>
      <c r="S170" s="87"/>
      <c r="T170" s="11"/>
    </row>
    <row r="171" spans="1:20" s="3" customFormat="1" ht="29.5" x14ac:dyDescent="0.75">
      <c r="A171" s="60" t="str">
        <f t="shared" si="31"/>
        <v>Electricity Supply</v>
      </c>
      <c r="B171" s="60" t="str">
        <f t="shared" si="31"/>
        <v>Reduce Plant Downtime</v>
      </c>
      <c r="C171" s="60" t="str">
        <f t="shared" si="31"/>
        <v>Percentage Reduction in Plant Downtime</v>
      </c>
      <c r="D171" s="11" t="s">
        <v>379</v>
      </c>
      <c r="E171" s="11" t="s">
        <v>311</v>
      </c>
      <c r="F171" s="11"/>
      <c r="G171" s="11"/>
      <c r="H171" s="59"/>
      <c r="I171" s="11" t="s">
        <v>53</v>
      </c>
      <c r="J171" s="92" t="str">
        <f t="shared" si="32"/>
        <v>Reduce Plant Downtime</v>
      </c>
      <c r="K171" s="92" t="str">
        <f t="shared" si="32"/>
        <v>elec reduce plant downtime</v>
      </c>
      <c r="L171" s="73"/>
      <c r="M171" s="73"/>
      <c r="N171" s="73"/>
      <c r="O171" s="11"/>
      <c r="P171" s="11"/>
      <c r="Q171" s="11"/>
      <c r="R171" s="11"/>
      <c r="S171" s="87"/>
      <c r="T171" s="11"/>
    </row>
    <row r="172" spans="1:20" s="3" customFormat="1" ht="29.5" x14ac:dyDescent="0.75">
      <c r="A172" s="60" t="str">
        <f t="shared" si="31"/>
        <v>Electricity Supply</v>
      </c>
      <c r="B172" s="60" t="str">
        <f t="shared" si="31"/>
        <v>Reduce Plant Downtime</v>
      </c>
      <c r="C172" s="60" t="str">
        <f t="shared" si="31"/>
        <v>Percentage Reduction in Plant Downtime</v>
      </c>
      <c r="D172" s="11" t="s">
        <v>379</v>
      </c>
      <c r="E172" s="11" t="s">
        <v>312</v>
      </c>
      <c r="F172" s="11"/>
      <c r="G172" s="11"/>
      <c r="H172" s="59"/>
      <c r="I172" s="11" t="s">
        <v>53</v>
      </c>
      <c r="J172" s="92" t="str">
        <f t="shared" si="32"/>
        <v>Reduce Plant Downtime</v>
      </c>
      <c r="K172" s="92" t="str">
        <f t="shared" si="32"/>
        <v>elec reduce plant downtime</v>
      </c>
      <c r="L172" s="73"/>
      <c r="M172" s="73"/>
      <c r="N172" s="73"/>
      <c r="O172" s="11"/>
      <c r="P172" s="11"/>
      <c r="Q172" s="11"/>
      <c r="R172" s="11"/>
      <c r="S172" s="87"/>
      <c r="T172" s="11"/>
    </row>
    <row r="173" spans="1:20" s="3" customFormat="1" ht="29.5" x14ac:dyDescent="0.75">
      <c r="A173" s="60" t="str">
        <f t="shared" si="31"/>
        <v>Electricity Supply</v>
      </c>
      <c r="B173" s="60" t="str">
        <f t="shared" si="31"/>
        <v>Reduce Plant Downtime</v>
      </c>
      <c r="C173" s="60" t="str">
        <f t="shared" si="31"/>
        <v>Percentage Reduction in Plant Downtime</v>
      </c>
      <c r="D173" s="11" t="s">
        <v>549</v>
      </c>
      <c r="E173" s="11" t="s">
        <v>310</v>
      </c>
      <c r="F173" s="11"/>
      <c r="G173" s="11"/>
      <c r="H173" s="59"/>
      <c r="I173" s="11" t="s">
        <v>53</v>
      </c>
      <c r="J173" s="92" t="str">
        <f t="shared" si="32"/>
        <v>Reduce Plant Downtime</v>
      </c>
      <c r="K173" s="92" t="str">
        <f t="shared" si="32"/>
        <v>elec reduce plant downtime</v>
      </c>
      <c r="L173" s="67"/>
      <c r="M173" s="67"/>
      <c r="N173" s="67"/>
      <c r="O173" s="58"/>
      <c r="P173" s="11"/>
      <c r="Q173" s="11"/>
      <c r="R173" s="11"/>
      <c r="S173" s="87"/>
      <c r="T173" s="11"/>
    </row>
    <row r="174" spans="1:20" s="3" customFormat="1" ht="29.5" x14ac:dyDescent="0.75">
      <c r="A174" s="60" t="str">
        <f t="shared" ref="A174:C178" si="33">A$143</f>
        <v>Electricity Supply</v>
      </c>
      <c r="B174" s="60" t="str">
        <f t="shared" si="33"/>
        <v>Reduce Plant Downtime</v>
      </c>
      <c r="C174" s="60" t="str">
        <f t="shared" si="33"/>
        <v>Percentage Reduction in Plant Downtime</v>
      </c>
      <c r="D174" s="11" t="s">
        <v>549</v>
      </c>
      <c r="E174" s="11" t="s">
        <v>311</v>
      </c>
      <c r="F174" s="11"/>
      <c r="G174" s="11"/>
      <c r="H174" s="59"/>
      <c r="I174" s="11" t="s">
        <v>53</v>
      </c>
      <c r="J174" s="92" t="str">
        <f t="shared" si="32"/>
        <v>Reduce Plant Downtime</v>
      </c>
      <c r="K174" s="92" t="str">
        <f t="shared" si="32"/>
        <v>elec reduce plant downtime</v>
      </c>
      <c r="L174" s="67"/>
      <c r="M174" s="67"/>
      <c r="N174" s="67"/>
      <c r="O174" s="58"/>
      <c r="P174" s="11"/>
      <c r="Q174" s="11"/>
      <c r="R174" s="11"/>
      <c r="S174" s="87"/>
      <c r="T174" s="11"/>
    </row>
    <row r="175" spans="1:20" s="3" customFormat="1" ht="29.5" x14ac:dyDescent="0.75">
      <c r="A175" s="60" t="str">
        <f t="shared" si="33"/>
        <v>Electricity Supply</v>
      </c>
      <c r="B175" s="60" t="str">
        <f t="shared" si="33"/>
        <v>Reduce Plant Downtime</v>
      </c>
      <c r="C175" s="60" t="str">
        <f t="shared" si="33"/>
        <v>Percentage Reduction in Plant Downtime</v>
      </c>
      <c r="D175" s="11" t="s">
        <v>549</v>
      </c>
      <c r="E175" s="11" t="s">
        <v>312</v>
      </c>
      <c r="F175" s="11"/>
      <c r="G175" s="11"/>
      <c r="H175" s="59"/>
      <c r="I175" s="11" t="s">
        <v>53</v>
      </c>
      <c r="J175" s="92" t="str">
        <f t="shared" si="32"/>
        <v>Reduce Plant Downtime</v>
      </c>
      <c r="K175" s="92" t="str">
        <f t="shared" si="32"/>
        <v>elec reduce plant downtime</v>
      </c>
      <c r="L175" s="67"/>
      <c r="M175" s="67"/>
      <c r="N175" s="67"/>
      <c r="O175" s="58"/>
      <c r="P175" s="11"/>
      <c r="Q175" s="11"/>
      <c r="R175" s="11"/>
      <c r="S175" s="87"/>
      <c r="T175" s="11"/>
    </row>
    <row r="176" spans="1:20" s="3" customFormat="1" ht="29.5" x14ac:dyDescent="0.75">
      <c r="A176" s="60" t="str">
        <f t="shared" si="33"/>
        <v>Electricity Supply</v>
      </c>
      <c r="B176" s="60" t="str">
        <f t="shared" si="33"/>
        <v>Reduce Plant Downtime</v>
      </c>
      <c r="C176" s="60" t="str">
        <f t="shared" si="33"/>
        <v>Percentage Reduction in Plant Downtime</v>
      </c>
      <c r="D176" s="11" t="s">
        <v>560</v>
      </c>
      <c r="E176" s="11" t="s">
        <v>310</v>
      </c>
      <c r="F176" s="11"/>
      <c r="G176" s="11"/>
      <c r="H176" s="59"/>
      <c r="I176" s="11" t="s">
        <v>53</v>
      </c>
      <c r="J176" s="92" t="str">
        <f t="shared" si="32"/>
        <v>Reduce Plant Downtime</v>
      </c>
      <c r="K176" s="92" t="str">
        <f t="shared" si="32"/>
        <v>elec reduce plant downtime</v>
      </c>
      <c r="L176" s="67"/>
      <c r="M176" s="67"/>
      <c r="N176" s="67"/>
      <c r="O176" s="58"/>
      <c r="P176" s="11"/>
      <c r="Q176" s="11"/>
      <c r="R176" s="11"/>
      <c r="S176" s="87"/>
      <c r="T176" s="11"/>
    </row>
    <row r="177" spans="1:20" s="3" customFormat="1" ht="29.5" x14ac:dyDescent="0.75">
      <c r="A177" s="60" t="str">
        <f t="shared" si="33"/>
        <v>Electricity Supply</v>
      </c>
      <c r="B177" s="60" t="str">
        <f t="shared" si="33"/>
        <v>Reduce Plant Downtime</v>
      </c>
      <c r="C177" s="60" t="str">
        <f t="shared" si="33"/>
        <v>Percentage Reduction in Plant Downtime</v>
      </c>
      <c r="D177" s="11" t="s">
        <v>560</v>
      </c>
      <c r="E177" s="11" t="s">
        <v>311</v>
      </c>
      <c r="F177" s="11"/>
      <c r="G177" s="11"/>
      <c r="H177" s="59"/>
      <c r="I177" s="11" t="s">
        <v>53</v>
      </c>
      <c r="J177" s="92" t="str">
        <f t="shared" si="32"/>
        <v>Reduce Plant Downtime</v>
      </c>
      <c r="K177" s="92" t="str">
        <f t="shared" si="32"/>
        <v>elec reduce plant downtime</v>
      </c>
      <c r="L177" s="67"/>
      <c r="M177" s="67"/>
      <c r="N177" s="67"/>
      <c r="O177" s="58"/>
      <c r="P177" s="11"/>
      <c r="Q177" s="11"/>
      <c r="R177" s="11"/>
      <c r="S177" s="87"/>
      <c r="T177" s="11"/>
    </row>
    <row r="178" spans="1:20" s="3" customFormat="1" ht="103.25" x14ac:dyDescent="0.75">
      <c r="A178" s="60" t="str">
        <f t="shared" si="33"/>
        <v>Electricity Supply</v>
      </c>
      <c r="B178" s="60" t="str">
        <f t="shared" si="33"/>
        <v>Reduce Plant Downtime</v>
      </c>
      <c r="C178" s="60" t="str">
        <f t="shared" si="33"/>
        <v>Percentage Reduction in Plant Downtime</v>
      </c>
      <c r="D178" s="11" t="s">
        <v>560</v>
      </c>
      <c r="E178" s="11" t="s">
        <v>312</v>
      </c>
      <c r="F178" s="11" t="s">
        <v>383</v>
      </c>
      <c r="G178" s="11" t="s">
        <v>561</v>
      </c>
      <c r="H178" s="59">
        <v>182</v>
      </c>
      <c r="I178" s="11" t="s">
        <v>52</v>
      </c>
      <c r="J178" s="92" t="str">
        <f t="shared" si="32"/>
        <v>Reduce Plant Downtime</v>
      </c>
      <c r="K178" s="92" t="str">
        <f t="shared" si="32"/>
        <v>elec reduce plant downtime</v>
      </c>
      <c r="L178" s="66">
        <v>0</v>
      </c>
      <c r="M178" s="66">
        <v>0.25</v>
      </c>
      <c r="N178" s="66">
        <v>0.01</v>
      </c>
      <c r="O178" s="11" t="s">
        <v>313</v>
      </c>
      <c r="P178" s="103" t="s">
        <v>992</v>
      </c>
      <c r="Q178" s="11" t="s">
        <v>612</v>
      </c>
      <c r="R178" s="11" t="s">
        <v>314</v>
      </c>
      <c r="S178" s="87" t="s">
        <v>385</v>
      </c>
      <c r="T178" s="11"/>
    </row>
    <row r="179" spans="1:20" s="3" customFormat="1" ht="59" x14ac:dyDescent="0.75">
      <c r="A179" s="11" t="s">
        <v>8</v>
      </c>
      <c r="B179" s="96" t="s">
        <v>812</v>
      </c>
      <c r="C179" s="96" t="s">
        <v>813</v>
      </c>
      <c r="D179" s="11" t="s">
        <v>552</v>
      </c>
      <c r="E179" s="11"/>
      <c r="F179" s="11" t="s">
        <v>558</v>
      </c>
      <c r="G179" s="11"/>
      <c r="H179" s="59">
        <v>199</v>
      </c>
      <c r="I179" s="11" t="s">
        <v>52</v>
      </c>
      <c r="J179" s="59" t="s">
        <v>812</v>
      </c>
      <c r="K179" s="100" t="s">
        <v>814</v>
      </c>
      <c r="L179" s="66">
        <v>0</v>
      </c>
      <c r="M179" s="66">
        <v>0.9</v>
      </c>
      <c r="N179" s="66">
        <v>0.01</v>
      </c>
      <c r="O179" s="11" t="s">
        <v>815</v>
      </c>
      <c r="P179" s="11" t="s">
        <v>816</v>
      </c>
      <c r="Q179" s="11" t="s">
        <v>942</v>
      </c>
      <c r="R179" s="11" t="s">
        <v>941</v>
      </c>
      <c r="S179" s="87"/>
      <c r="T179" s="11"/>
    </row>
    <row r="180" spans="1:20" s="3" customFormat="1" ht="59" x14ac:dyDescent="0.75">
      <c r="A180" s="60" t="str">
        <f>A$179</f>
        <v>Electricity Supply</v>
      </c>
      <c r="B180" s="60" t="str">
        <f t="shared" ref="B180:C181" si="34">B$179</f>
        <v>Reduce Soft Costs</v>
      </c>
      <c r="C180" s="60" t="str">
        <f t="shared" si="34"/>
        <v>Percent Reduction in Soft Costs of Capacity Construction</v>
      </c>
      <c r="D180" s="11" t="s">
        <v>90</v>
      </c>
      <c r="E180" s="11"/>
      <c r="F180" s="11" t="s">
        <v>104</v>
      </c>
      <c r="G180" s="11"/>
      <c r="H180" s="59">
        <v>200</v>
      </c>
      <c r="I180" s="11" t="s">
        <v>52</v>
      </c>
      <c r="J180" s="60" t="str">
        <f t="shared" ref="J180:R181" si="35">J$179</f>
        <v>Reduce Soft Costs</v>
      </c>
      <c r="K180" s="60" t="str">
        <f t="shared" si="35"/>
        <v>elec reduce soft costs</v>
      </c>
      <c r="L180" s="97">
        <f t="shared" si="35"/>
        <v>0</v>
      </c>
      <c r="M180" s="97">
        <f t="shared" si="35"/>
        <v>0.9</v>
      </c>
      <c r="N180" s="97">
        <f t="shared" si="35"/>
        <v>0.01</v>
      </c>
      <c r="O180" s="60" t="str">
        <f t="shared" si="35"/>
        <v>% reduction in soft costs</v>
      </c>
      <c r="P180" s="11" t="s">
        <v>817</v>
      </c>
      <c r="Q180" s="60" t="str">
        <f t="shared" si="35"/>
        <v>endogenous-learning.html#red-soft-costs</v>
      </c>
      <c r="R180" s="60" t="str">
        <f t="shared" si="35"/>
        <v>reduce-soft-costs.html</v>
      </c>
      <c r="S180" s="87"/>
      <c r="T180" s="11"/>
    </row>
    <row r="181" spans="1:20" s="3" customFormat="1" ht="59" x14ac:dyDescent="0.75">
      <c r="A181" s="60" t="str">
        <f>A$179</f>
        <v>Electricity Supply</v>
      </c>
      <c r="B181" s="60" t="str">
        <f t="shared" si="34"/>
        <v>Reduce Soft Costs</v>
      </c>
      <c r="C181" s="60" t="str">
        <f t="shared" si="34"/>
        <v>Percent Reduction in Soft Costs of Capacity Construction</v>
      </c>
      <c r="D181" s="11" t="s">
        <v>560</v>
      </c>
      <c r="E181" s="11"/>
      <c r="F181" s="11" t="s">
        <v>561</v>
      </c>
      <c r="G181" s="11"/>
      <c r="H181" s="59">
        <v>201</v>
      </c>
      <c r="I181" s="11" t="s">
        <v>52</v>
      </c>
      <c r="J181" s="60" t="str">
        <f t="shared" si="35"/>
        <v>Reduce Soft Costs</v>
      </c>
      <c r="K181" s="60" t="str">
        <f t="shared" si="35"/>
        <v>elec reduce soft costs</v>
      </c>
      <c r="L181" s="97">
        <f t="shared" si="35"/>
        <v>0</v>
      </c>
      <c r="M181" s="97">
        <f t="shared" si="35"/>
        <v>0.9</v>
      </c>
      <c r="N181" s="97">
        <f t="shared" si="35"/>
        <v>0.01</v>
      </c>
      <c r="O181" s="60" t="str">
        <f t="shared" si="35"/>
        <v>% reduction in soft costs</v>
      </c>
      <c r="P181" s="11" t="s">
        <v>818</v>
      </c>
      <c r="Q181" s="60" t="str">
        <f t="shared" si="35"/>
        <v>endogenous-learning.html#red-soft-costs</v>
      </c>
      <c r="R181" s="60" t="str">
        <f t="shared" si="35"/>
        <v>reduce-soft-costs.html</v>
      </c>
      <c r="S181" s="87"/>
      <c r="T181" s="11"/>
    </row>
    <row r="182" spans="1:20" s="3" customFormat="1" ht="44.25" x14ac:dyDescent="0.75">
      <c r="A182" s="11" t="s">
        <v>8</v>
      </c>
      <c r="B182" s="11" t="s">
        <v>305</v>
      </c>
      <c r="C182" s="11" t="s">
        <v>341</v>
      </c>
      <c r="D182" s="11"/>
      <c r="E182" s="11"/>
      <c r="F182" s="11"/>
      <c r="G182" s="11"/>
      <c r="H182" s="59">
        <v>145</v>
      </c>
      <c r="I182" s="11" t="s">
        <v>52</v>
      </c>
      <c r="J182" s="100" t="s">
        <v>442</v>
      </c>
      <c r="K182" s="99" t="s">
        <v>682</v>
      </c>
      <c r="L182" s="66">
        <v>0</v>
      </c>
      <c r="M182" s="105">
        <v>0.6</v>
      </c>
      <c r="N182" s="66">
        <v>0.01</v>
      </c>
      <c r="O182" s="11" t="s">
        <v>306</v>
      </c>
      <c r="P182" s="103" t="s">
        <v>993</v>
      </c>
      <c r="Q182" s="11" t="s">
        <v>613</v>
      </c>
      <c r="R182" s="11" t="s">
        <v>307</v>
      </c>
      <c r="S182" s="87" t="s">
        <v>375</v>
      </c>
      <c r="T182" s="11"/>
    </row>
    <row r="183" spans="1:20" s="5" customFormat="1" ht="44.25" x14ac:dyDescent="0.75">
      <c r="A183" s="56" t="s">
        <v>8</v>
      </c>
      <c r="B183" s="56" t="s">
        <v>1130</v>
      </c>
      <c r="C183" s="56" t="s">
        <v>368</v>
      </c>
      <c r="D183" s="56"/>
      <c r="E183" s="56"/>
      <c r="F183" s="56"/>
      <c r="G183" s="56"/>
      <c r="H183" s="57">
        <v>36</v>
      </c>
      <c r="I183" s="56" t="s">
        <v>52</v>
      </c>
      <c r="J183" s="99" t="s">
        <v>1130</v>
      </c>
      <c r="K183" s="99" t="s">
        <v>681</v>
      </c>
      <c r="L183" s="62">
        <v>0</v>
      </c>
      <c r="M183" s="109">
        <v>0.34</v>
      </c>
      <c r="N183" s="63">
        <v>0.01</v>
      </c>
      <c r="O183" s="56" t="s">
        <v>41</v>
      </c>
      <c r="P183" s="56" t="s">
        <v>1131</v>
      </c>
      <c r="Q183" s="56" t="s">
        <v>262</v>
      </c>
      <c r="R183" s="11"/>
      <c r="S183" s="87"/>
      <c r="T183" s="56"/>
    </row>
    <row r="184" spans="1:20" s="5" customFormat="1" ht="29.5" x14ac:dyDescent="0.75">
      <c r="A184" s="56" t="s">
        <v>8</v>
      </c>
      <c r="B184" s="56" t="s">
        <v>19</v>
      </c>
      <c r="C184" s="56" t="s">
        <v>148</v>
      </c>
      <c r="D184" s="56" t="s">
        <v>551</v>
      </c>
      <c r="E184" s="56"/>
      <c r="F184" s="11" t="s">
        <v>550</v>
      </c>
      <c r="G184" s="56"/>
      <c r="H184" s="57" t="s">
        <v>233</v>
      </c>
      <c r="I184" s="11" t="s">
        <v>53</v>
      </c>
      <c r="J184" s="99" t="s">
        <v>19</v>
      </c>
      <c r="K184" s="99" t="s">
        <v>680</v>
      </c>
      <c r="L184" s="68"/>
      <c r="M184" s="68"/>
      <c r="N184" s="68"/>
      <c r="O184" s="56"/>
      <c r="P184" s="56"/>
      <c r="Q184" s="58"/>
      <c r="R184" s="11"/>
      <c r="S184" s="87"/>
      <c r="T184" s="58"/>
    </row>
    <row r="185" spans="1:20" s="5" customFormat="1" ht="29.5" x14ac:dyDescent="0.75">
      <c r="A185" s="58" t="str">
        <f t="shared" ref="A185:C194" si="36">A$184</f>
        <v>Electricity Supply</v>
      </c>
      <c r="B185" s="58" t="str">
        <f t="shared" si="36"/>
        <v>Subsidy for Electricity Production</v>
      </c>
      <c r="C185" s="58" t="str">
        <f t="shared" si="36"/>
        <v>Subsidy for Elec Production by Fuel</v>
      </c>
      <c r="D185" s="11" t="s">
        <v>87</v>
      </c>
      <c r="E185" s="58"/>
      <c r="F185" s="11" t="s">
        <v>101</v>
      </c>
      <c r="G185" s="58"/>
      <c r="H185" s="57" t="s">
        <v>233</v>
      </c>
      <c r="I185" s="11" t="s">
        <v>53</v>
      </c>
      <c r="J185" s="77" t="str">
        <f t="shared" ref="J185:K194" si="37">J$184</f>
        <v>Subsidy for Electricity Production</v>
      </c>
      <c r="K185" s="77" t="str">
        <f t="shared" si="37"/>
        <v>elec subsidy</v>
      </c>
      <c r="L185" s="69"/>
      <c r="M185" s="69"/>
      <c r="N185" s="69"/>
      <c r="O185" s="58"/>
      <c r="P185" s="56"/>
      <c r="Q185" s="58"/>
      <c r="R185" s="11"/>
      <c r="S185" s="87"/>
      <c r="T185" s="58"/>
    </row>
    <row r="186" spans="1:20" s="5" customFormat="1" ht="132.75" x14ac:dyDescent="0.75">
      <c r="A186" s="58" t="str">
        <f t="shared" si="36"/>
        <v>Electricity Supply</v>
      </c>
      <c r="B186" s="58" t="str">
        <f t="shared" si="36"/>
        <v>Subsidy for Electricity Production</v>
      </c>
      <c r="C186" s="58" t="str">
        <f t="shared" si="36"/>
        <v>Subsidy for Elec Production by Fuel</v>
      </c>
      <c r="D186" s="11" t="s">
        <v>88</v>
      </c>
      <c r="E186" s="58"/>
      <c r="F186" s="11" t="s">
        <v>102</v>
      </c>
      <c r="G186" s="58"/>
      <c r="H186" s="57">
        <v>37</v>
      </c>
      <c r="I186" s="11" t="s">
        <v>52</v>
      </c>
      <c r="J186" s="77" t="str">
        <f t="shared" si="37"/>
        <v>Subsidy for Electricity Production</v>
      </c>
      <c r="K186" s="77" t="str">
        <f t="shared" si="37"/>
        <v>elec subsidy</v>
      </c>
      <c r="L186" s="73">
        <v>0</v>
      </c>
      <c r="M186" s="73">
        <v>60</v>
      </c>
      <c r="N186" s="73">
        <v>1</v>
      </c>
      <c r="O186" s="11" t="s">
        <v>994</v>
      </c>
      <c r="P186" s="103" t="s">
        <v>995</v>
      </c>
      <c r="Q186" s="56" t="s">
        <v>263</v>
      </c>
      <c r="R186" s="11" t="s">
        <v>264</v>
      </c>
      <c r="S186" s="81" t="s">
        <v>191</v>
      </c>
      <c r="T186" s="56"/>
    </row>
    <row r="187" spans="1:20" s="5" customFormat="1" ht="29.5" x14ac:dyDescent="0.75">
      <c r="A187" s="58" t="str">
        <f t="shared" si="36"/>
        <v>Electricity Supply</v>
      </c>
      <c r="B187" s="58" t="str">
        <f t="shared" si="36"/>
        <v>Subsidy for Electricity Production</v>
      </c>
      <c r="C187" s="58" t="str">
        <f t="shared" si="36"/>
        <v>Subsidy for Elec Production by Fuel</v>
      </c>
      <c r="D187" s="11" t="s">
        <v>89</v>
      </c>
      <c r="E187" s="58"/>
      <c r="F187" s="11" t="s">
        <v>103</v>
      </c>
      <c r="G187" s="58"/>
      <c r="H187" s="57"/>
      <c r="I187" s="11" t="s">
        <v>53</v>
      </c>
      <c r="J187" s="77" t="str">
        <f t="shared" si="37"/>
        <v>Subsidy for Electricity Production</v>
      </c>
      <c r="K187" s="77" t="str">
        <f t="shared" si="37"/>
        <v>elec subsidy</v>
      </c>
      <c r="L187" s="69"/>
      <c r="M187" s="69"/>
      <c r="N187" s="69"/>
      <c r="O187" s="58"/>
      <c r="P187" s="56"/>
      <c r="Q187" s="58"/>
      <c r="R187" s="11"/>
      <c r="S187" s="86"/>
      <c r="T187" s="58"/>
    </row>
    <row r="188" spans="1:20" ht="132.75" x14ac:dyDescent="0.75">
      <c r="A188" s="58" t="str">
        <f t="shared" si="36"/>
        <v>Electricity Supply</v>
      </c>
      <c r="B188" s="58" t="str">
        <f t="shared" si="36"/>
        <v>Subsidy for Electricity Production</v>
      </c>
      <c r="C188" s="58" t="str">
        <f t="shared" si="36"/>
        <v>Subsidy for Elec Production by Fuel</v>
      </c>
      <c r="D188" s="11" t="s">
        <v>552</v>
      </c>
      <c r="E188" s="58"/>
      <c r="F188" s="11" t="s">
        <v>558</v>
      </c>
      <c r="G188" s="58"/>
      <c r="H188" s="57">
        <v>39</v>
      </c>
      <c r="I188" s="11" t="s">
        <v>52</v>
      </c>
      <c r="J188" s="77" t="str">
        <f t="shared" si="37"/>
        <v>Subsidy for Electricity Production</v>
      </c>
      <c r="K188" s="77" t="str">
        <f t="shared" si="37"/>
        <v>elec subsidy</v>
      </c>
      <c r="L188" s="69">
        <f t="shared" ref="L188:O194" si="38">L$186</f>
        <v>0</v>
      </c>
      <c r="M188" s="69">
        <f t="shared" si="38"/>
        <v>60</v>
      </c>
      <c r="N188" s="69">
        <f t="shared" si="38"/>
        <v>1</v>
      </c>
      <c r="O188" s="58" t="str">
        <f t="shared" si="38"/>
        <v>CAD$/MWh</v>
      </c>
      <c r="P188" s="103" t="s">
        <v>996</v>
      </c>
      <c r="Q188" s="56" t="s">
        <v>263</v>
      </c>
      <c r="R188" s="11" t="s">
        <v>264</v>
      </c>
      <c r="S188" s="86"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8" s="56"/>
    </row>
    <row r="189" spans="1:20" ht="132.75" x14ac:dyDescent="0.75">
      <c r="A189" s="58" t="str">
        <f t="shared" si="36"/>
        <v>Electricity Supply</v>
      </c>
      <c r="B189" s="58" t="str">
        <f t="shared" si="36"/>
        <v>Subsidy for Electricity Production</v>
      </c>
      <c r="C189" s="58" t="str">
        <f t="shared" si="36"/>
        <v>Subsidy for Elec Production by Fuel</v>
      </c>
      <c r="D189" s="11" t="s">
        <v>90</v>
      </c>
      <c r="E189" s="58"/>
      <c r="F189" s="11" t="s">
        <v>104</v>
      </c>
      <c r="G189" s="58"/>
      <c r="H189" s="57">
        <v>40</v>
      </c>
      <c r="I189" s="11" t="s">
        <v>52</v>
      </c>
      <c r="J189" s="77" t="str">
        <f t="shared" si="37"/>
        <v>Subsidy for Electricity Production</v>
      </c>
      <c r="K189" s="77" t="str">
        <f t="shared" si="37"/>
        <v>elec subsidy</v>
      </c>
      <c r="L189" s="69">
        <f t="shared" si="38"/>
        <v>0</v>
      </c>
      <c r="M189" s="69">
        <f t="shared" si="38"/>
        <v>60</v>
      </c>
      <c r="N189" s="69">
        <f t="shared" si="38"/>
        <v>1</v>
      </c>
      <c r="O189" s="58" t="str">
        <f t="shared" si="38"/>
        <v>CAD$/MWh</v>
      </c>
      <c r="P189" s="103" t="s">
        <v>997</v>
      </c>
      <c r="Q189" s="56" t="s">
        <v>263</v>
      </c>
      <c r="R189" s="11" t="s">
        <v>264</v>
      </c>
      <c r="S189" s="86"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9" s="56"/>
    </row>
    <row r="190" spans="1:20" ht="132.75" x14ac:dyDescent="0.75">
      <c r="A190" s="58" t="str">
        <f t="shared" si="36"/>
        <v>Electricity Supply</v>
      </c>
      <c r="B190" s="58" t="str">
        <f t="shared" si="36"/>
        <v>Subsidy for Electricity Production</v>
      </c>
      <c r="C190" s="58" t="str">
        <f t="shared" si="36"/>
        <v>Subsidy for Elec Production by Fuel</v>
      </c>
      <c r="D190" s="11" t="s">
        <v>91</v>
      </c>
      <c r="E190" s="58"/>
      <c r="F190" s="11" t="s">
        <v>105</v>
      </c>
      <c r="G190" s="58"/>
      <c r="H190" s="57">
        <v>41</v>
      </c>
      <c r="I190" s="11" t="s">
        <v>52</v>
      </c>
      <c r="J190" s="77" t="str">
        <f t="shared" si="37"/>
        <v>Subsidy for Electricity Production</v>
      </c>
      <c r="K190" s="77" t="str">
        <f t="shared" si="37"/>
        <v>elec subsidy</v>
      </c>
      <c r="L190" s="69">
        <f t="shared" si="38"/>
        <v>0</v>
      </c>
      <c r="M190" s="69">
        <f t="shared" si="38"/>
        <v>60</v>
      </c>
      <c r="N190" s="69">
        <f t="shared" si="38"/>
        <v>1</v>
      </c>
      <c r="O190" s="58" t="str">
        <f t="shared" si="38"/>
        <v>CAD$/MWh</v>
      </c>
      <c r="P190" s="103" t="s">
        <v>998</v>
      </c>
      <c r="Q190" s="56" t="s">
        <v>263</v>
      </c>
      <c r="R190" s="11" t="s">
        <v>264</v>
      </c>
      <c r="S190" s="86"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0" s="56"/>
    </row>
    <row r="191" spans="1:20" ht="132.75" x14ac:dyDescent="0.75">
      <c r="A191" s="58" t="str">
        <f t="shared" si="36"/>
        <v>Electricity Supply</v>
      </c>
      <c r="B191" s="58" t="str">
        <f t="shared" si="36"/>
        <v>Subsidy for Electricity Production</v>
      </c>
      <c r="C191" s="58" t="str">
        <f t="shared" si="36"/>
        <v>Subsidy for Elec Production by Fuel</v>
      </c>
      <c r="D191" s="11" t="s">
        <v>92</v>
      </c>
      <c r="E191" s="58"/>
      <c r="F191" s="11" t="s">
        <v>106</v>
      </c>
      <c r="G191" s="58"/>
      <c r="H191" s="57">
        <v>42</v>
      </c>
      <c r="I191" s="11" t="s">
        <v>52</v>
      </c>
      <c r="J191" s="77" t="str">
        <f t="shared" si="37"/>
        <v>Subsidy for Electricity Production</v>
      </c>
      <c r="K191" s="77" t="str">
        <f t="shared" si="37"/>
        <v>elec subsidy</v>
      </c>
      <c r="L191" s="69">
        <f t="shared" si="38"/>
        <v>0</v>
      </c>
      <c r="M191" s="69">
        <f t="shared" si="38"/>
        <v>60</v>
      </c>
      <c r="N191" s="69">
        <f t="shared" si="38"/>
        <v>1</v>
      </c>
      <c r="O191" s="58" t="str">
        <f t="shared" si="38"/>
        <v>CAD$/MWh</v>
      </c>
      <c r="P191" s="103" t="s">
        <v>999</v>
      </c>
      <c r="Q191" s="56" t="s">
        <v>263</v>
      </c>
      <c r="R191" s="11" t="s">
        <v>264</v>
      </c>
      <c r="S191" s="86"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1" s="56"/>
    </row>
    <row r="192" spans="1:20" ht="29.5" x14ac:dyDescent="0.75">
      <c r="A192" s="58" t="str">
        <f t="shared" si="36"/>
        <v>Electricity Supply</v>
      </c>
      <c r="B192" s="58" t="str">
        <f t="shared" si="36"/>
        <v>Subsidy for Electricity Production</v>
      </c>
      <c r="C192" s="58" t="str">
        <f t="shared" si="36"/>
        <v>Subsidy for Elec Production by Fuel</v>
      </c>
      <c r="D192" s="11" t="s">
        <v>549</v>
      </c>
      <c r="E192" s="58"/>
      <c r="F192" s="11" t="s">
        <v>983</v>
      </c>
      <c r="G192" s="58"/>
      <c r="H192" s="57"/>
      <c r="I192" s="11" t="s">
        <v>53</v>
      </c>
      <c r="J192" s="77" t="str">
        <f t="shared" si="37"/>
        <v>Subsidy for Electricity Production</v>
      </c>
      <c r="K192" s="77" t="str">
        <f t="shared" si="37"/>
        <v>elec subsidy</v>
      </c>
      <c r="L192" s="67"/>
      <c r="M192" s="67"/>
      <c r="N192" s="67"/>
      <c r="O192" s="58"/>
      <c r="P192" s="56"/>
      <c r="Q192" s="56"/>
      <c r="R192" s="11"/>
      <c r="S192" s="86"/>
      <c r="T192" s="56"/>
    </row>
    <row r="193" spans="1:20" ht="132.75" x14ac:dyDescent="0.75">
      <c r="A193" s="58" t="str">
        <f t="shared" si="36"/>
        <v>Electricity Supply</v>
      </c>
      <c r="B193" s="58" t="str">
        <f t="shared" si="36"/>
        <v>Subsidy for Electricity Production</v>
      </c>
      <c r="C193" s="58" t="str">
        <f t="shared" si="36"/>
        <v>Subsidy for Elec Production by Fuel</v>
      </c>
      <c r="D193" s="11" t="s">
        <v>560</v>
      </c>
      <c r="E193" s="58"/>
      <c r="F193" s="11" t="s">
        <v>561</v>
      </c>
      <c r="G193" s="58"/>
      <c r="H193" s="57">
        <v>184</v>
      </c>
      <c r="I193" s="11" t="s">
        <v>52</v>
      </c>
      <c r="J193" s="77" t="str">
        <f t="shared" si="37"/>
        <v>Subsidy for Electricity Production</v>
      </c>
      <c r="K193" s="77" t="str">
        <f t="shared" si="37"/>
        <v>elec subsidy</v>
      </c>
      <c r="L193" s="69">
        <f t="shared" si="38"/>
        <v>0</v>
      </c>
      <c r="M193" s="69">
        <f t="shared" si="38"/>
        <v>60</v>
      </c>
      <c r="N193" s="69">
        <f t="shared" si="38"/>
        <v>1</v>
      </c>
      <c r="O193" s="58" t="str">
        <f t="shared" si="38"/>
        <v>CAD$/MWh</v>
      </c>
      <c r="P193" s="103" t="s">
        <v>1000</v>
      </c>
      <c r="Q193" s="56" t="s">
        <v>263</v>
      </c>
      <c r="R193" s="11" t="s">
        <v>264</v>
      </c>
      <c r="S193" s="86"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3" s="56"/>
    </row>
    <row r="194" spans="1:20" s="120" customFormat="1" ht="132.75" x14ac:dyDescent="0.75">
      <c r="A194" s="58" t="str">
        <f t="shared" si="36"/>
        <v>Electricity Supply</v>
      </c>
      <c r="B194" s="58" t="str">
        <f t="shared" si="36"/>
        <v>Subsidy for Electricity Production</v>
      </c>
      <c r="C194" s="58" t="str">
        <f t="shared" si="36"/>
        <v>Subsidy for Elec Production by Fuel</v>
      </c>
      <c r="D194" s="116" t="s">
        <v>1062</v>
      </c>
      <c r="E194" s="115"/>
      <c r="F194" s="116" t="s">
        <v>539</v>
      </c>
      <c r="G194" s="115"/>
      <c r="H194" s="117">
        <v>202</v>
      </c>
      <c r="I194" s="116" t="s">
        <v>52</v>
      </c>
      <c r="J194" s="77" t="str">
        <f t="shared" si="37"/>
        <v>Subsidy for Electricity Production</v>
      </c>
      <c r="K194" s="77" t="str">
        <f t="shared" si="37"/>
        <v>elec subsidy</v>
      </c>
      <c r="L194" s="118">
        <v>0</v>
      </c>
      <c r="M194" s="118">
        <v>60</v>
      </c>
      <c r="N194" s="118">
        <v>1</v>
      </c>
      <c r="O194" s="58" t="str">
        <f t="shared" si="38"/>
        <v>CAD$/MWh</v>
      </c>
      <c r="P194" s="103" t="s">
        <v>1063</v>
      </c>
      <c r="Q194" s="56" t="s">
        <v>263</v>
      </c>
      <c r="R194" s="11" t="s">
        <v>264</v>
      </c>
      <c r="S194" s="86"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4" s="119"/>
    </row>
    <row r="195" spans="1:20" ht="44.25" x14ac:dyDescent="0.75">
      <c r="A195" s="56" t="s">
        <v>9</v>
      </c>
      <c r="B195" s="56" t="s">
        <v>23</v>
      </c>
      <c r="C195" s="56" t="s">
        <v>342</v>
      </c>
      <c r="D195" s="56"/>
      <c r="E195" s="56"/>
      <c r="F195" s="56"/>
      <c r="G195" s="56"/>
      <c r="H195" s="57">
        <v>43</v>
      </c>
      <c r="I195" s="56" t="s">
        <v>52</v>
      </c>
      <c r="J195" s="99" t="s">
        <v>23</v>
      </c>
      <c r="K195" s="99" t="s">
        <v>679</v>
      </c>
      <c r="L195" s="62">
        <v>0</v>
      </c>
      <c r="M195" s="63">
        <v>1</v>
      </c>
      <c r="N195" s="63">
        <v>0.01</v>
      </c>
      <c r="O195" s="56" t="s">
        <v>40</v>
      </c>
      <c r="P195" s="56" t="s">
        <v>711</v>
      </c>
      <c r="Q195" s="56" t="s">
        <v>265</v>
      </c>
      <c r="R195" s="11" t="s">
        <v>266</v>
      </c>
      <c r="S195" s="81" t="s">
        <v>192</v>
      </c>
      <c r="T195" s="56"/>
    </row>
    <row r="196" spans="1:20" s="5" customFormat="1" ht="44.25" x14ac:dyDescent="0.75">
      <c r="A196" s="56" t="s">
        <v>9</v>
      </c>
      <c r="B196" s="56" t="s">
        <v>26</v>
      </c>
      <c r="C196" s="56" t="s">
        <v>343</v>
      </c>
      <c r="D196" s="56"/>
      <c r="E196" s="56"/>
      <c r="F196" s="56"/>
      <c r="G196" s="56"/>
      <c r="H196" s="57">
        <v>44</v>
      </c>
      <c r="I196" s="56" t="s">
        <v>52</v>
      </c>
      <c r="J196" s="99" t="s">
        <v>26</v>
      </c>
      <c r="K196" s="99" t="s">
        <v>678</v>
      </c>
      <c r="L196" s="62">
        <v>0</v>
      </c>
      <c r="M196" s="63">
        <v>1</v>
      </c>
      <c r="N196" s="63">
        <v>0.01</v>
      </c>
      <c r="O196" s="56" t="s">
        <v>40</v>
      </c>
      <c r="P196" s="56" t="s">
        <v>712</v>
      </c>
      <c r="Q196" s="56" t="s">
        <v>267</v>
      </c>
      <c r="R196" s="11" t="s">
        <v>268</v>
      </c>
      <c r="S196" s="81" t="s">
        <v>192</v>
      </c>
      <c r="T196" s="58"/>
    </row>
    <row r="197" spans="1:20" s="5" customFormat="1" ht="59" x14ac:dyDescent="0.75">
      <c r="A197" s="56" t="s">
        <v>9</v>
      </c>
      <c r="B197" s="56" t="s">
        <v>25</v>
      </c>
      <c r="C197" s="56" t="s">
        <v>70</v>
      </c>
      <c r="D197" s="56"/>
      <c r="E197" s="56"/>
      <c r="F197" s="56"/>
      <c r="G197" s="56"/>
      <c r="H197" s="57">
        <v>45</v>
      </c>
      <c r="I197" s="56" t="s">
        <v>52</v>
      </c>
      <c r="J197" s="99" t="s">
        <v>25</v>
      </c>
      <c r="K197" s="99" t="s">
        <v>677</v>
      </c>
      <c r="L197" s="62">
        <v>0</v>
      </c>
      <c r="M197" s="63">
        <v>1</v>
      </c>
      <c r="N197" s="63">
        <v>0.01</v>
      </c>
      <c r="O197" s="56" t="s">
        <v>40</v>
      </c>
      <c r="P197" s="56" t="s">
        <v>713</v>
      </c>
      <c r="Q197" s="56" t="s">
        <v>269</v>
      </c>
      <c r="R197" s="11" t="s">
        <v>270</v>
      </c>
      <c r="S197" s="81" t="s">
        <v>192</v>
      </c>
      <c r="T197" s="58"/>
    </row>
    <row r="198" spans="1:20" s="5" customFormat="1" ht="85.75" customHeight="1" x14ac:dyDescent="0.75">
      <c r="A198" s="56" t="s">
        <v>9</v>
      </c>
      <c r="B198" s="56" t="s">
        <v>116</v>
      </c>
      <c r="C198" s="56" t="s">
        <v>344</v>
      </c>
      <c r="D198" s="56" t="s">
        <v>151</v>
      </c>
      <c r="E198" s="56"/>
      <c r="F198" s="11" t="s">
        <v>159</v>
      </c>
      <c r="G198" s="56"/>
      <c r="H198" s="57">
        <v>46</v>
      </c>
      <c r="I198" s="56" t="s">
        <v>52</v>
      </c>
      <c r="J198" s="99" t="s">
        <v>116</v>
      </c>
      <c r="K198" s="99" t="s">
        <v>676</v>
      </c>
      <c r="L198" s="63">
        <v>0</v>
      </c>
      <c r="M198" s="63">
        <f>ROUND(MaxBoundCalculations!B189,2)</f>
        <v>0.33</v>
      </c>
      <c r="N198" s="63">
        <v>0.01</v>
      </c>
      <c r="O198" s="56" t="s">
        <v>37</v>
      </c>
      <c r="P198" s="103" t="s">
        <v>1001</v>
      </c>
      <c r="Q198" s="56" t="s">
        <v>271</v>
      </c>
      <c r="R198" s="11" t="s">
        <v>272</v>
      </c>
      <c r="S198" s="87" t="s">
        <v>632</v>
      </c>
      <c r="T198" s="11" t="s">
        <v>632</v>
      </c>
    </row>
    <row r="199" spans="1:20" s="5" customFormat="1" ht="88.5" x14ac:dyDescent="0.75">
      <c r="A199" s="58" t="str">
        <f>A$198</f>
        <v>Industry</v>
      </c>
      <c r="B199" s="58" t="str">
        <f t="shared" ref="B199:C205" si="39">B$198</f>
        <v>Industry Energy Efficiency Standards</v>
      </c>
      <c r="C199" s="58" t="str">
        <f t="shared" si="39"/>
        <v>Percentage Improvement in Eqpt Efficiency Standards above BAU</v>
      </c>
      <c r="D199" s="11" t="s">
        <v>152</v>
      </c>
      <c r="E199" s="56"/>
      <c r="F199" s="11" t="s">
        <v>160</v>
      </c>
      <c r="G199" s="56"/>
      <c r="H199" s="57">
        <v>47</v>
      </c>
      <c r="I199" s="56" t="s">
        <v>52</v>
      </c>
      <c r="J199" s="77" t="str">
        <f t="shared" ref="J199:O205" si="40">J$198</f>
        <v>Industry Energy Efficiency Standards</v>
      </c>
      <c r="K199" s="77" t="str">
        <f t="shared" si="40"/>
        <v>indst efficiency standards</v>
      </c>
      <c r="L199" s="64">
        <f t="shared" si="40"/>
        <v>0</v>
      </c>
      <c r="M199" s="64">
        <f t="shared" si="40"/>
        <v>0.33</v>
      </c>
      <c r="N199" s="64">
        <f t="shared" si="40"/>
        <v>0.01</v>
      </c>
      <c r="O199" s="58" t="str">
        <f t="shared" si="40"/>
        <v>% reduction in energy use</v>
      </c>
      <c r="P199" s="103" t="s">
        <v>1002</v>
      </c>
      <c r="Q199" s="56" t="s">
        <v>271</v>
      </c>
      <c r="R199" s="11" t="s">
        <v>272</v>
      </c>
      <c r="S199" s="86" t="str">
        <f t="shared" ref="S199:T205" si="41">S$198</f>
        <v>U.S. DOE, 2016, Industrial Energy Efficiency Potential Analysis, https://energy.gov/sites/prod/files/2017/04/f34/energy-savings-by-state-industrial-methodology.pdf</v>
      </c>
      <c r="T199" s="58" t="str">
        <f t="shared" si="41"/>
        <v>U.S. DOE, 2016, Industrial Energy Efficiency Potential Analysis, https://energy.gov/sites/prod/files/2017/04/f34/energy-savings-by-state-industrial-methodology.pdf</v>
      </c>
    </row>
    <row r="200" spans="1:20" s="5" customFormat="1" ht="73.75" x14ac:dyDescent="0.75">
      <c r="A200" s="58" t="str">
        <f t="shared" ref="A200:A205" si="42">A$198</f>
        <v>Industry</v>
      </c>
      <c r="B200" s="58" t="str">
        <f t="shared" si="39"/>
        <v>Industry Energy Efficiency Standards</v>
      </c>
      <c r="C200" s="58" t="str">
        <f t="shared" si="39"/>
        <v>Percentage Improvement in Eqpt Efficiency Standards above BAU</v>
      </c>
      <c r="D200" s="11" t="s">
        <v>153</v>
      </c>
      <c r="E200" s="56"/>
      <c r="F200" s="11" t="s">
        <v>161</v>
      </c>
      <c r="G200" s="56"/>
      <c r="H200" s="57">
        <v>48</v>
      </c>
      <c r="I200" s="56" t="s">
        <v>52</v>
      </c>
      <c r="J200" s="77" t="str">
        <f t="shared" si="40"/>
        <v>Industry Energy Efficiency Standards</v>
      </c>
      <c r="K200" s="77" t="str">
        <f t="shared" si="40"/>
        <v>indst efficiency standards</v>
      </c>
      <c r="L200" s="64">
        <f t="shared" si="40"/>
        <v>0</v>
      </c>
      <c r="M200" s="64">
        <f t="shared" si="40"/>
        <v>0.33</v>
      </c>
      <c r="N200" s="64">
        <f t="shared" si="40"/>
        <v>0.01</v>
      </c>
      <c r="O200" s="58" t="str">
        <f t="shared" si="40"/>
        <v>% reduction in energy use</v>
      </c>
      <c r="P200" s="103" t="s">
        <v>1003</v>
      </c>
      <c r="Q200" s="56" t="s">
        <v>271</v>
      </c>
      <c r="R200" s="11" t="s">
        <v>272</v>
      </c>
      <c r="S200" s="86" t="str">
        <f t="shared" si="41"/>
        <v>U.S. DOE, 2016, Industrial Energy Efficiency Potential Analysis, https://energy.gov/sites/prod/files/2017/04/f34/energy-savings-by-state-industrial-methodology.pdf</v>
      </c>
      <c r="T200" s="58" t="str">
        <f t="shared" si="41"/>
        <v>U.S. DOE, 2016, Industrial Energy Efficiency Potential Analysis, https://energy.gov/sites/prod/files/2017/04/f34/energy-savings-by-state-industrial-methodology.pdf</v>
      </c>
    </row>
    <row r="201" spans="1:20" s="5" customFormat="1" ht="73.75" x14ac:dyDescent="0.75">
      <c r="A201" s="58" t="str">
        <f t="shared" si="42"/>
        <v>Industry</v>
      </c>
      <c r="B201" s="58" t="str">
        <f t="shared" si="39"/>
        <v>Industry Energy Efficiency Standards</v>
      </c>
      <c r="C201" s="58" t="str">
        <f t="shared" si="39"/>
        <v>Percentage Improvement in Eqpt Efficiency Standards above BAU</v>
      </c>
      <c r="D201" s="11" t="s">
        <v>154</v>
      </c>
      <c r="E201" s="56"/>
      <c r="F201" s="11" t="s">
        <v>162</v>
      </c>
      <c r="G201" s="56"/>
      <c r="H201" s="57">
        <v>49</v>
      </c>
      <c r="I201" s="56" t="s">
        <v>52</v>
      </c>
      <c r="J201" s="77" t="str">
        <f t="shared" si="40"/>
        <v>Industry Energy Efficiency Standards</v>
      </c>
      <c r="K201" s="77" t="str">
        <f t="shared" si="40"/>
        <v>indst efficiency standards</v>
      </c>
      <c r="L201" s="64">
        <f t="shared" si="40"/>
        <v>0</v>
      </c>
      <c r="M201" s="64">
        <f t="shared" si="40"/>
        <v>0.33</v>
      </c>
      <c r="N201" s="64">
        <f t="shared" si="40"/>
        <v>0.01</v>
      </c>
      <c r="O201" s="58" t="str">
        <f t="shared" si="40"/>
        <v>% reduction in energy use</v>
      </c>
      <c r="P201" s="103" t="s">
        <v>1004</v>
      </c>
      <c r="Q201" s="56" t="s">
        <v>271</v>
      </c>
      <c r="R201" s="11" t="s">
        <v>272</v>
      </c>
      <c r="S201" s="86" t="str">
        <f t="shared" si="41"/>
        <v>U.S. DOE, 2016, Industrial Energy Efficiency Potential Analysis, https://energy.gov/sites/prod/files/2017/04/f34/energy-savings-by-state-industrial-methodology.pdf</v>
      </c>
      <c r="T201" s="58" t="str">
        <f t="shared" si="41"/>
        <v>U.S. DOE, 2016, Industrial Energy Efficiency Potential Analysis, https://energy.gov/sites/prod/files/2017/04/f34/energy-savings-by-state-industrial-methodology.pdf</v>
      </c>
    </row>
    <row r="202" spans="1:20" s="5" customFormat="1" ht="73.75" x14ac:dyDescent="0.75">
      <c r="A202" s="58" t="str">
        <f t="shared" si="42"/>
        <v>Industry</v>
      </c>
      <c r="B202" s="58" t="str">
        <f t="shared" si="39"/>
        <v>Industry Energy Efficiency Standards</v>
      </c>
      <c r="C202" s="58" t="str">
        <f t="shared" si="39"/>
        <v>Percentage Improvement in Eqpt Efficiency Standards above BAU</v>
      </c>
      <c r="D202" s="11" t="s">
        <v>155</v>
      </c>
      <c r="E202" s="56"/>
      <c r="F202" s="11" t="s">
        <v>163</v>
      </c>
      <c r="G202" s="56"/>
      <c r="H202" s="57">
        <v>50</v>
      </c>
      <c r="I202" s="56" t="s">
        <v>52</v>
      </c>
      <c r="J202" s="77" t="str">
        <f t="shared" si="40"/>
        <v>Industry Energy Efficiency Standards</v>
      </c>
      <c r="K202" s="77" t="str">
        <f t="shared" si="40"/>
        <v>indst efficiency standards</v>
      </c>
      <c r="L202" s="64">
        <f t="shared" si="40"/>
        <v>0</v>
      </c>
      <c r="M202" s="64">
        <f t="shared" si="40"/>
        <v>0.33</v>
      </c>
      <c r="N202" s="64">
        <f t="shared" si="40"/>
        <v>0.01</v>
      </c>
      <c r="O202" s="58" t="str">
        <f t="shared" si="40"/>
        <v>% reduction in energy use</v>
      </c>
      <c r="P202" s="103" t="s">
        <v>1005</v>
      </c>
      <c r="Q202" s="56" t="s">
        <v>271</v>
      </c>
      <c r="R202" s="11" t="s">
        <v>272</v>
      </c>
      <c r="S202" s="86" t="str">
        <f t="shared" si="41"/>
        <v>U.S. DOE, 2016, Industrial Energy Efficiency Potential Analysis, https://energy.gov/sites/prod/files/2017/04/f34/energy-savings-by-state-industrial-methodology.pdf</v>
      </c>
      <c r="T202" s="58" t="str">
        <f t="shared" si="41"/>
        <v>U.S. DOE, 2016, Industrial Energy Efficiency Potential Analysis, https://energy.gov/sites/prod/files/2017/04/f34/energy-savings-by-state-industrial-methodology.pdf</v>
      </c>
    </row>
    <row r="203" spans="1:20" s="5" customFormat="1" ht="88.5" x14ac:dyDescent="0.75">
      <c r="A203" s="58" t="str">
        <f t="shared" si="42"/>
        <v>Industry</v>
      </c>
      <c r="B203" s="58" t="str">
        <f t="shared" si="39"/>
        <v>Industry Energy Efficiency Standards</v>
      </c>
      <c r="C203" s="58" t="str">
        <f t="shared" si="39"/>
        <v>Percentage Improvement in Eqpt Efficiency Standards above BAU</v>
      </c>
      <c r="D203" s="11" t="s">
        <v>156</v>
      </c>
      <c r="E203" s="56"/>
      <c r="F203" s="11" t="s">
        <v>164</v>
      </c>
      <c r="G203" s="56"/>
      <c r="H203" s="57">
        <v>51</v>
      </c>
      <c r="I203" s="56" t="s">
        <v>52</v>
      </c>
      <c r="J203" s="77" t="str">
        <f t="shared" si="40"/>
        <v>Industry Energy Efficiency Standards</v>
      </c>
      <c r="K203" s="77" t="str">
        <f t="shared" si="40"/>
        <v>indst efficiency standards</v>
      </c>
      <c r="L203" s="64">
        <f t="shared" si="40"/>
        <v>0</v>
      </c>
      <c r="M203" s="64">
        <f t="shared" si="40"/>
        <v>0.33</v>
      </c>
      <c r="N203" s="64">
        <f t="shared" si="40"/>
        <v>0.01</v>
      </c>
      <c r="O203" s="58" t="str">
        <f t="shared" si="40"/>
        <v>% reduction in energy use</v>
      </c>
      <c r="P203" s="103" t="s">
        <v>1006</v>
      </c>
      <c r="Q203" s="56" t="s">
        <v>271</v>
      </c>
      <c r="R203" s="11" t="s">
        <v>272</v>
      </c>
      <c r="S203" s="86" t="str">
        <f t="shared" si="41"/>
        <v>U.S. DOE, 2016, Industrial Energy Efficiency Potential Analysis, https://energy.gov/sites/prod/files/2017/04/f34/energy-savings-by-state-industrial-methodology.pdf</v>
      </c>
      <c r="T203" s="58" t="str">
        <f t="shared" si="41"/>
        <v>U.S. DOE, 2016, Industrial Energy Efficiency Potential Analysis, https://energy.gov/sites/prod/files/2017/04/f34/energy-savings-by-state-industrial-methodology.pdf</v>
      </c>
    </row>
    <row r="204" spans="1:20" ht="73.75" x14ac:dyDescent="0.75">
      <c r="A204" s="58" t="str">
        <f t="shared" si="42"/>
        <v>Industry</v>
      </c>
      <c r="B204" s="58" t="str">
        <f>B$198</f>
        <v>Industry Energy Efficiency Standards</v>
      </c>
      <c r="C204" s="58" t="str">
        <f>C$198</f>
        <v>Percentage Improvement in Eqpt Efficiency Standards above BAU</v>
      </c>
      <c r="D204" s="11" t="s">
        <v>157</v>
      </c>
      <c r="E204" s="56"/>
      <c r="F204" s="11" t="s">
        <v>165</v>
      </c>
      <c r="G204" s="56"/>
      <c r="H204" s="57">
        <v>52</v>
      </c>
      <c r="I204" s="56" t="s">
        <v>52</v>
      </c>
      <c r="J204" s="77" t="str">
        <f t="shared" si="40"/>
        <v>Industry Energy Efficiency Standards</v>
      </c>
      <c r="K204" s="77" t="str">
        <f t="shared" si="40"/>
        <v>indst efficiency standards</v>
      </c>
      <c r="L204" s="64">
        <f>L$198</f>
        <v>0</v>
      </c>
      <c r="M204" s="64">
        <f>M$198</f>
        <v>0.33</v>
      </c>
      <c r="N204" s="64">
        <f>N$198</f>
        <v>0.01</v>
      </c>
      <c r="O204" s="58" t="str">
        <f>O$198</f>
        <v>% reduction in energy use</v>
      </c>
      <c r="P204" s="103" t="s">
        <v>1007</v>
      </c>
      <c r="Q204" s="56" t="s">
        <v>271</v>
      </c>
      <c r="R204" s="11" t="s">
        <v>272</v>
      </c>
      <c r="S204" s="86" t="str">
        <f t="shared" si="41"/>
        <v>U.S. DOE, 2016, Industrial Energy Efficiency Potential Analysis, https://energy.gov/sites/prod/files/2017/04/f34/energy-savings-by-state-industrial-methodology.pdf</v>
      </c>
      <c r="T204" s="58" t="str">
        <f t="shared" si="41"/>
        <v>U.S. DOE, 2016, Industrial Energy Efficiency Potential Analysis, https://energy.gov/sites/prod/files/2017/04/f34/energy-savings-by-state-industrial-methodology.pdf</v>
      </c>
    </row>
    <row r="205" spans="1:20" s="5" customFormat="1" ht="73.75" x14ac:dyDescent="0.75">
      <c r="A205" s="58" t="str">
        <f t="shared" si="42"/>
        <v>Industry</v>
      </c>
      <c r="B205" s="58" t="str">
        <f t="shared" si="39"/>
        <v>Industry Energy Efficiency Standards</v>
      </c>
      <c r="C205" s="58" t="str">
        <f t="shared" si="39"/>
        <v>Percentage Improvement in Eqpt Efficiency Standards above BAU</v>
      </c>
      <c r="D205" s="11" t="s">
        <v>158</v>
      </c>
      <c r="E205" s="56"/>
      <c r="F205" s="11" t="s">
        <v>166</v>
      </c>
      <c r="G205" s="56"/>
      <c r="H205" s="57">
        <v>53</v>
      </c>
      <c r="I205" s="56" t="s">
        <v>52</v>
      </c>
      <c r="J205" s="77" t="str">
        <f t="shared" si="40"/>
        <v>Industry Energy Efficiency Standards</v>
      </c>
      <c r="K205" s="77" t="str">
        <f t="shared" si="40"/>
        <v>indst efficiency standards</v>
      </c>
      <c r="L205" s="64">
        <f t="shared" si="40"/>
        <v>0</v>
      </c>
      <c r="M205" s="64">
        <f t="shared" si="40"/>
        <v>0.33</v>
      </c>
      <c r="N205" s="64">
        <f t="shared" si="40"/>
        <v>0.01</v>
      </c>
      <c r="O205" s="58" t="str">
        <f t="shared" si="40"/>
        <v>% reduction in energy use</v>
      </c>
      <c r="P205" s="103" t="s">
        <v>1008</v>
      </c>
      <c r="Q205" s="56" t="s">
        <v>271</v>
      </c>
      <c r="R205" s="11" t="s">
        <v>272</v>
      </c>
      <c r="S205" s="86" t="str">
        <f t="shared" si="41"/>
        <v>U.S. DOE, 2016, Industrial Energy Efficiency Potential Analysis, https://energy.gov/sites/prod/files/2017/04/f34/energy-savings-by-state-industrial-methodology.pdf</v>
      </c>
      <c r="T205" s="58" t="str">
        <f t="shared" si="41"/>
        <v>U.S. DOE, 2016, Industrial Energy Efficiency Potential Analysis, https://energy.gov/sites/prod/files/2017/04/f34/energy-savings-by-state-industrial-methodology.pdf</v>
      </c>
    </row>
    <row r="206" spans="1:20" s="5" customFormat="1" ht="88.5" x14ac:dyDescent="0.75">
      <c r="A206" s="138" t="s">
        <v>9</v>
      </c>
      <c r="B206" s="138" t="s">
        <v>1117</v>
      </c>
      <c r="C206" s="138" t="s">
        <v>345</v>
      </c>
      <c r="D206" s="138"/>
      <c r="E206" s="138"/>
      <c r="F206" s="138"/>
      <c r="G206" s="138"/>
      <c r="H206" s="139">
        <v>54</v>
      </c>
      <c r="I206" s="138" t="s">
        <v>52</v>
      </c>
      <c r="J206" s="140" t="s">
        <v>1118</v>
      </c>
      <c r="K206" s="140" t="s">
        <v>675</v>
      </c>
      <c r="L206" s="141">
        <v>0</v>
      </c>
      <c r="M206" s="141">
        <v>1</v>
      </c>
      <c r="N206" s="140">
        <v>1</v>
      </c>
      <c r="O206" s="138" t="s">
        <v>34</v>
      </c>
      <c r="P206" s="138" t="s">
        <v>1119</v>
      </c>
      <c r="Q206" s="142"/>
      <c r="R206" s="142" t="s">
        <v>1120</v>
      </c>
      <c r="S206" s="143" t="s">
        <v>1121</v>
      </c>
      <c r="T206" s="144"/>
    </row>
    <row r="207" spans="1:20" ht="88.5" x14ac:dyDescent="0.75">
      <c r="A207" s="151" t="s">
        <v>9</v>
      </c>
      <c r="B207" s="151" t="s">
        <v>1135</v>
      </c>
      <c r="C207" s="151" t="s">
        <v>554</v>
      </c>
      <c r="D207" s="151"/>
      <c r="E207" s="151"/>
      <c r="F207" s="151"/>
      <c r="G207" s="151"/>
      <c r="H207" s="152">
        <v>55</v>
      </c>
      <c r="I207" s="151" t="s">
        <v>52</v>
      </c>
      <c r="J207" s="153" t="s">
        <v>1137</v>
      </c>
      <c r="K207" s="153" t="s">
        <v>674</v>
      </c>
      <c r="L207" s="154">
        <v>0</v>
      </c>
      <c r="M207" s="154">
        <v>1</v>
      </c>
      <c r="N207" s="155">
        <v>0.01</v>
      </c>
      <c r="O207" s="151" t="s">
        <v>36</v>
      </c>
      <c r="P207" s="151" t="s">
        <v>1138</v>
      </c>
      <c r="Q207" s="151" t="s">
        <v>273</v>
      </c>
      <c r="R207" s="156" t="s">
        <v>274</v>
      </c>
      <c r="S207" s="157"/>
      <c r="T207" s="151"/>
    </row>
    <row r="208" spans="1:20" ht="103.25" x14ac:dyDescent="0.75">
      <c r="A208" s="151" t="s">
        <v>9</v>
      </c>
      <c r="B208" s="151" t="s">
        <v>1136</v>
      </c>
      <c r="C208" s="151" t="s">
        <v>387</v>
      </c>
      <c r="D208" s="151"/>
      <c r="E208" s="151"/>
      <c r="F208" s="151"/>
      <c r="G208" s="151"/>
      <c r="H208" s="152">
        <v>166</v>
      </c>
      <c r="I208" s="151" t="s">
        <v>52</v>
      </c>
      <c r="J208" s="153" t="s">
        <v>1137</v>
      </c>
      <c r="K208" s="153" t="s">
        <v>673</v>
      </c>
      <c r="L208" s="154">
        <v>0</v>
      </c>
      <c r="M208" s="154">
        <v>0.5</v>
      </c>
      <c r="N208" s="155">
        <v>0.01</v>
      </c>
      <c r="O208" s="151" t="s">
        <v>388</v>
      </c>
      <c r="P208" s="151" t="s">
        <v>1099</v>
      </c>
      <c r="Q208" s="151" t="s">
        <v>273</v>
      </c>
      <c r="R208" s="156" t="s">
        <v>274</v>
      </c>
      <c r="S208" s="157"/>
      <c r="T208" s="151"/>
    </row>
    <row r="209" spans="1:20" ht="59" x14ac:dyDescent="0.75">
      <c r="A209" s="56" t="s">
        <v>9</v>
      </c>
      <c r="B209" s="56" t="s">
        <v>24</v>
      </c>
      <c r="C209" s="56" t="s">
        <v>346</v>
      </c>
      <c r="D209" s="56"/>
      <c r="E209" s="56"/>
      <c r="F209" s="56"/>
      <c r="G209" s="56"/>
      <c r="H209" s="57">
        <v>56</v>
      </c>
      <c r="I209" s="56" t="s">
        <v>52</v>
      </c>
      <c r="J209" s="57" t="s">
        <v>443</v>
      </c>
      <c r="K209" s="99" t="s">
        <v>672</v>
      </c>
      <c r="L209" s="62">
        <v>0</v>
      </c>
      <c r="M209" s="63">
        <v>1</v>
      </c>
      <c r="N209" s="63">
        <v>0.01</v>
      </c>
      <c r="O209" s="56" t="s">
        <v>40</v>
      </c>
      <c r="P209" s="159" t="s">
        <v>1173</v>
      </c>
      <c r="Q209" s="56" t="s">
        <v>275</v>
      </c>
      <c r="R209" s="11" t="s">
        <v>276</v>
      </c>
      <c r="S209" s="81" t="s">
        <v>192</v>
      </c>
      <c r="T209" s="56"/>
    </row>
    <row r="210" spans="1:20" ht="44.25" x14ac:dyDescent="0.75">
      <c r="A210" s="56" t="s">
        <v>9</v>
      </c>
      <c r="B210" s="56" t="s">
        <v>21</v>
      </c>
      <c r="C210" s="56" t="s">
        <v>347</v>
      </c>
      <c r="D210" s="56"/>
      <c r="E210" s="56"/>
      <c r="F210" s="56"/>
      <c r="G210" s="56"/>
      <c r="H210" s="57">
        <v>57</v>
      </c>
      <c r="I210" s="56" t="s">
        <v>52</v>
      </c>
      <c r="J210" s="57" t="s">
        <v>443</v>
      </c>
      <c r="K210" s="99" t="s">
        <v>671</v>
      </c>
      <c r="L210" s="62">
        <v>0</v>
      </c>
      <c r="M210" s="63">
        <v>1</v>
      </c>
      <c r="N210" s="63">
        <v>0.01</v>
      </c>
      <c r="O210" s="56" t="s">
        <v>40</v>
      </c>
      <c r="P210" s="159" t="s">
        <v>1009</v>
      </c>
      <c r="Q210" s="56" t="s">
        <v>277</v>
      </c>
      <c r="R210" s="11" t="s">
        <v>278</v>
      </c>
      <c r="S210" s="81" t="s">
        <v>192</v>
      </c>
      <c r="T210" s="56"/>
    </row>
    <row r="211" spans="1:20" ht="44.25" x14ac:dyDescent="0.75">
      <c r="A211" s="56" t="s">
        <v>9</v>
      </c>
      <c r="B211" s="56" t="s">
        <v>435</v>
      </c>
      <c r="C211" s="56" t="s">
        <v>635</v>
      </c>
      <c r="D211" s="56"/>
      <c r="E211" s="56"/>
      <c r="F211" s="56"/>
      <c r="G211" s="56"/>
      <c r="H211" s="57">
        <v>58</v>
      </c>
      <c r="I211" s="56" t="s">
        <v>52</v>
      </c>
      <c r="J211" s="99" t="s">
        <v>435</v>
      </c>
      <c r="K211" s="99" t="s">
        <v>670</v>
      </c>
      <c r="L211" s="62">
        <v>0</v>
      </c>
      <c r="M211" s="63">
        <v>1</v>
      </c>
      <c r="N211" s="63">
        <v>0.01</v>
      </c>
      <c r="O211" s="56" t="s">
        <v>40</v>
      </c>
      <c r="P211" s="159" t="s">
        <v>1174</v>
      </c>
      <c r="Q211" s="56" t="s">
        <v>636</v>
      </c>
      <c r="R211" s="11" t="s">
        <v>637</v>
      </c>
      <c r="S211" s="81" t="s">
        <v>192</v>
      </c>
      <c r="T211" s="56"/>
    </row>
    <row r="212" spans="1:20" ht="44.25" x14ac:dyDescent="0.75">
      <c r="A212" s="56" t="s">
        <v>9</v>
      </c>
      <c r="B212" s="56" t="s">
        <v>22</v>
      </c>
      <c r="C212" s="56" t="s">
        <v>348</v>
      </c>
      <c r="D212" s="56"/>
      <c r="E212" s="56"/>
      <c r="F212" s="56"/>
      <c r="G212" s="56"/>
      <c r="H212" s="57">
        <v>59</v>
      </c>
      <c r="I212" s="56" t="s">
        <v>52</v>
      </c>
      <c r="J212" s="99" t="s">
        <v>22</v>
      </c>
      <c r="K212" s="99" t="s">
        <v>669</v>
      </c>
      <c r="L212" s="62">
        <v>0</v>
      </c>
      <c r="M212" s="63">
        <v>1</v>
      </c>
      <c r="N212" s="63">
        <v>0.01</v>
      </c>
      <c r="O212" s="56" t="s">
        <v>40</v>
      </c>
      <c r="P212" s="159" t="s">
        <v>1175</v>
      </c>
      <c r="Q212" s="56" t="s">
        <v>279</v>
      </c>
      <c r="R212" s="11" t="s">
        <v>280</v>
      </c>
      <c r="S212" s="81" t="s">
        <v>192</v>
      </c>
      <c r="T212" s="56"/>
    </row>
    <row r="213" spans="1:20" ht="73.75" x14ac:dyDescent="0.75">
      <c r="A213" s="56" t="s">
        <v>167</v>
      </c>
      <c r="B213" s="56" t="s">
        <v>171</v>
      </c>
      <c r="C213" s="56" t="s">
        <v>531</v>
      </c>
      <c r="D213" s="56"/>
      <c r="E213" s="56"/>
      <c r="F213" s="56"/>
      <c r="G213" s="56"/>
      <c r="H213" s="57">
        <v>60</v>
      </c>
      <c r="I213" s="56" t="s">
        <v>52</v>
      </c>
      <c r="J213" s="99" t="s">
        <v>171</v>
      </c>
      <c r="K213" s="99" t="s">
        <v>668</v>
      </c>
      <c r="L213" s="62">
        <v>0</v>
      </c>
      <c r="M213" s="63">
        <v>1</v>
      </c>
      <c r="N213" s="63">
        <v>0.01</v>
      </c>
      <c r="O213" s="56" t="s">
        <v>40</v>
      </c>
      <c r="P213" s="103" t="s">
        <v>1010</v>
      </c>
      <c r="Q213" s="56" t="s">
        <v>281</v>
      </c>
      <c r="R213" s="11" t="s">
        <v>282</v>
      </c>
      <c r="S213" s="81" t="s">
        <v>192</v>
      </c>
      <c r="T213" s="56" t="s">
        <v>229</v>
      </c>
    </row>
    <row r="214" spans="1:20" ht="44.25" x14ac:dyDescent="0.75">
      <c r="A214" s="56" t="s">
        <v>167</v>
      </c>
      <c r="B214" s="56" t="s">
        <v>315</v>
      </c>
      <c r="C214" s="56" t="s">
        <v>540</v>
      </c>
      <c r="D214" s="56"/>
      <c r="E214" s="56"/>
      <c r="F214" s="56"/>
      <c r="G214" s="56"/>
      <c r="H214" s="57">
        <v>198</v>
      </c>
      <c r="I214" s="56" t="s">
        <v>52</v>
      </c>
      <c r="J214" s="99" t="s">
        <v>315</v>
      </c>
      <c r="K214" s="99" t="s">
        <v>667</v>
      </c>
      <c r="L214" s="62">
        <v>0</v>
      </c>
      <c r="M214" s="63">
        <v>1</v>
      </c>
      <c r="N214" s="63">
        <v>0.01</v>
      </c>
      <c r="O214" s="56" t="s">
        <v>40</v>
      </c>
      <c r="P214" s="103" t="s">
        <v>1011</v>
      </c>
      <c r="Q214" s="56" t="s">
        <v>389</v>
      </c>
      <c r="R214" s="11" t="s">
        <v>390</v>
      </c>
      <c r="S214" s="81"/>
      <c r="T214" s="56"/>
    </row>
    <row r="215" spans="1:20" ht="29.5" x14ac:dyDescent="0.75">
      <c r="A215" s="56" t="s">
        <v>167</v>
      </c>
      <c r="B215" s="56" t="s">
        <v>536</v>
      </c>
      <c r="C215" s="56" t="s">
        <v>537</v>
      </c>
      <c r="D215" s="56"/>
      <c r="E215" s="56"/>
      <c r="F215" s="56"/>
      <c r="G215" s="56"/>
      <c r="H215" s="57">
        <v>177</v>
      </c>
      <c r="I215" s="11" t="s">
        <v>53</v>
      </c>
      <c r="J215" s="99" t="s">
        <v>536</v>
      </c>
      <c r="K215" s="99" t="s">
        <v>666</v>
      </c>
      <c r="L215" s="62"/>
      <c r="M215" s="63"/>
      <c r="N215" s="63"/>
      <c r="O215" s="56"/>
      <c r="P215" s="56"/>
      <c r="Q215" s="56"/>
      <c r="R215" s="11"/>
      <c r="S215" s="81"/>
      <c r="T215" s="56"/>
    </row>
    <row r="216" spans="1:20" ht="44.25" x14ac:dyDescent="0.75">
      <c r="A216" s="56" t="s">
        <v>167</v>
      </c>
      <c r="B216" s="56" t="s">
        <v>230</v>
      </c>
      <c r="C216" s="56" t="s">
        <v>532</v>
      </c>
      <c r="D216" s="56"/>
      <c r="E216" s="56"/>
      <c r="F216" s="56"/>
      <c r="G216" s="56"/>
      <c r="H216" s="57">
        <v>61</v>
      </c>
      <c r="I216" s="56" t="s">
        <v>52</v>
      </c>
      <c r="J216" s="99" t="s">
        <v>230</v>
      </c>
      <c r="K216" s="99" t="s">
        <v>665</v>
      </c>
      <c r="L216" s="62">
        <v>0</v>
      </c>
      <c r="M216" s="63">
        <v>1</v>
      </c>
      <c r="N216" s="63">
        <v>0.01</v>
      </c>
      <c r="O216" s="56" t="s">
        <v>40</v>
      </c>
      <c r="P216" s="56" t="s">
        <v>714</v>
      </c>
      <c r="Q216" s="56" t="s">
        <v>283</v>
      </c>
      <c r="R216" s="11" t="s">
        <v>284</v>
      </c>
      <c r="S216" s="81" t="s">
        <v>192</v>
      </c>
      <c r="T216" s="56"/>
    </row>
    <row r="217" spans="1:20" ht="59" x14ac:dyDescent="0.75">
      <c r="A217" s="56" t="s">
        <v>167</v>
      </c>
      <c r="B217" s="56" t="s">
        <v>168</v>
      </c>
      <c r="C217" s="56" t="s">
        <v>349</v>
      </c>
      <c r="D217" s="56"/>
      <c r="E217" s="56"/>
      <c r="F217" s="56"/>
      <c r="G217" s="56"/>
      <c r="H217" s="57">
        <v>62</v>
      </c>
      <c r="I217" s="56" t="s">
        <v>52</v>
      </c>
      <c r="J217" s="99" t="s">
        <v>168</v>
      </c>
      <c r="K217" s="99" t="s">
        <v>664</v>
      </c>
      <c r="L217" s="62">
        <v>0</v>
      </c>
      <c r="M217" s="63">
        <v>1</v>
      </c>
      <c r="N217" s="63">
        <v>0.01</v>
      </c>
      <c r="O217" s="56" t="s">
        <v>40</v>
      </c>
      <c r="P217" s="159" t="s">
        <v>1176</v>
      </c>
      <c r="Q217" s="56" t="s">
        <v>285</v>
      </c>
      <c r="R217" s="11" t="s">
        <v>286</v>
      </c>
      <c r="S217" s="81" t="s">
        <v>192</v>
      </c>
      <c r="T217" s="56"/>
    </row>
    <row r="218" spans="1:20" ht="44.25" x14ac:dyDescent="0.75">
      <c r="A218" s="56" t="s">
        <v>167</v>
      </c>
      <c r="B218" s="56" t="s">
        <v>172</v>
      </c>
      <c r="C218" s="56" t="s">
        <v>533</v>
      </c>
      <c r="D218" s="56"/>
      <c r="E218" s="56"/>
      <c r="F218" s="56"/>
      <c r="G218" s="56"/>
      <c r="H218" s="57">
        <v>63</v>
      </c>
      <c r="I218" s="56" t="s">
        <v>52</v>
      </c>
      <c r="J218" s="99" t="s">
        <v>172</v>
      </c>
      <c r="K218" s="99" t="s">
        <v>663</v>
      </c>
      <c r="L218" s="62">
        <v>0</v>
      </c>
      <c r="M218" s="63">
        <v>1</v>
      </c>
      <c r="N218" s="63">
        <v>0.01</v>
      </c>
      <c r="O218" s="56" t="s">
        <v>40</v>
      </c>
      <c r="P218" s="159" t="s">
        <v>1012</v>
      </c>
      <c r="Q218" s="56" t="s">
        <v>287</v>
      </c>
      <c r="R218" s="11" t="s">
        <v>288</v>
      </c>
      <c r="S218" s="81" t="s">
        <v>192</v>
      </c>
      <c r="T218" s="56"/>
    </row>
    <row r="219" spans="1:20" ht="44.25" x14ac:dyDescent="0.75">
      <c r="A219" s="56" t="s">
        <v>167</v>
      </c>
      <c r="B219" s="56" t="s">
        <v>170</v>
      </c>
      <c r="C219" s="56" t="s">
        <v>350</v>
      </c>
      <c r="D219" s="56"/>
      <c r="E219" s="56"/>
      <c r="F219" s="56"/>
      <c r="G219" s="56"/>
      <c r="H219" s="57">
        <v>64</v>
      </c>
      <c r="I219" s="56" t="s">
        <v>52</v>
      </c>
      <c r="J219" s="99" t="s">
        <v>170</v>
      </c>
      <c r="K219" s="99" t="s">
        <v>662</v>
      </c>
      <c r="L219" s="62">
        <v>0</v>
      </c>
      <c r="M219" s="63">
        <v>1</v>
      </c>
      <c r="N219" s="63">
        <v>0.01</v>
      </c>
      <c r="O219" s="56" t="s">
        <v>40</v>
      </c>
      <c r="P219" s="159" t="s">
        <v>1177</v>
      </c>
      <c r="Q219" s="56" t="s">
        <v>289</v>
      </c>
      <c r="R219" s="11" t="s">
        <v>290</v>
      </c>
      <c r="S219" s="81" t="s">
        <v>192</v>
      </c>
      <c r="T219" s="56"/>
    </row>
    <row r="220" spans="1:20" ht="29.5" x14ac:dyDescent="0.75">
      <c r="A220" s="56" t="s">
        <v>167</v>
      </c>
      <c r="B220" s="56" t="s">
        <v>534</v>
      </c>
      <c r="C220" s="56" t="s">
        <v>535</v>
      </c>
      <c r="D220" s="56"/>
      <c r="E220" s="56"/>
      <c r="F220" s="56"/>
      <c r="G220" s="56"/>
      <c r="H220" s="57">
        <v>178</v>
      </c>
      <c r="I220" s="56" t="s">
        <v>53</v>
      </c>
      <c r="J220" s="99" t="s">
        <v>534</v>
      </c>
      <c r="K220" s="99" t="s">
        <v>661</v>
      </c>
      <c r="L220" s="62"/>
      <c r="M220" s="63"/>
      <c r="N220" s="63"/>
      <c r="O220" s="56"/>
      <c r="P220" s="56"/>
      <c r="Q220" s="56"/>
      <c r="R220" s="11"/>
      <c r="S220" s="81"/>
      <c r="T220" s="56"/>
    </row>
    <row r="221" spans="1:20" ht="44.25" x14ac:dyDescent="0.75">
      <c r="A221" s="56" t="s">
        <v>167</v>
      </c>
      <c r="B221" s="56" t="s">
        <v>169</v>
      </c>
      <c r="C221" s="56" t="s">
        <v>351</v>
      </c>
      <c r="D221" s="56"/>
      <c r="E221" s="56"/>
      <c r="F221" s="56"/>
      <c r="G221" s="56"/>
      <c r="H221" s="57">
        <v>65</v>
      </c>
      <c r="I221" s="56" t="s">
        <v>53</v>
      </c>
      <c r="J221" s="99" t="s">
        <v>169</v>
      </c>
      <c r="K221" s="99" t="s">
        <v>660</v>
      </c>
      <c r="L221" s="62">
        <v>0</v>
      </c>
      <c r="M221" s="63">
        <v>1</v>
      </c>
      <c r="N221" s="63">
        <v>0.01</v>
      </c>
      <c r="O221" s="56" t="s">
        <v>40</v>
      </c>
      <c r="P221" s="56" t="s">
        <v>715</v>
      </c>
      <c r="Q221" s="56" t="s">
        <v>291</v>
      </c>
      <c r="R221" s="11" t="s">
        <v>292</v>
      </c>
      <c r="S221" s="81" t="s">
        <v>192</v>
      </c>
      <c r="T221" s="56"/>
    </row>
    <row r="222" spans="1:20" s="3" customFormat="1" ht="59" x14ac:dyDescent="0.75">
      <c r="A222" s="11" t="s">
        <v>436</v>
      </c>
      <c r="B222" s="11" t="s">
        <v>68</v>
      </c>
      <c r="C222" s="11" t="s">
        <v>352</v>
      </c>
      <c r="D222" s="11"/>
      <c r="E222" s="11"/>
      <c r="F222" s="11"/>
      <c r="G222" s="11"/>
      <c r="H222" s="57">
        <v>68</v>
      </c>
      <c r="I222" s="11" t="s">
        <v>52</v>
      </c>
      <c r="J222" s="100" t="s">
        <v>68</v>
      </c>
      <c r="K222" s="99" t="s">
        <v>659</v>
      </c>
      <c r="L222" s="66">
        <v>0</v>
      </c>
      <c r="M222" s="66">
        <v>1</v>
      </c>
      <c r="N222" s="66">
        <v>0.01</v>
      </c>
      <c r="O222" s="11" t="s">
        <v>69</v>
      </c>
      <c r="P222" s="110" t="s">
        <v>1013</v>
      </c>
      <c r="Q222" s="11" t="s">
        <v>297</v>
      </c>
      <c r="R222" s="11" t="s">
        <v>298</v>
      </c>
      <c r="S222" s="81" t="s">
        <v>192</v>
      </c>
      <c r="T222" s="11"/>
    </row>
    <row r="223" spans="1:20" s="3" customFormat="1" ht="44.25" x14ac:dyDescent="0.75">
      <c r="A223" s="11" t="s">
        <v>436</v>
      </c>
      <c r="B223" s="11" t="s">
        <v>553</v>
      </c>
      <c r="C223" s="11" t="s">
        <v>555</v>
      </c>
      <c r="D223" s="11"/>
      <c r="E223" s="11"/>
      <c r="F223" s="11"/>
      <c r="G223" s="11"/>
      <c r="H223" s="57">
        <v>176</v>
      </c>
      <c r="I223" s="56" t="s">
        <v>53</v>
      </c>
      <c r="J223" s="100" t="s">
        <v>444</v>
      </c>
      <c r="K223" s="99" t="s">
        <v>658</v>
      </c>
      <c r="L223" s="66">
        <v>0</v>
      </c>
      <c r="M223" s="66">
        <v>1</v>
      </c>
      <c r="N223" s="66">
        <v>0.01</v>
      </c>
      <c r="O223" s="56" t="s">
        <v>36</v>
      </c>
      <c r="P223" s="11" t="s">
        <v>1178</v>
      </c>
      <c r="Q223" s="11" t="s">
        <v>437</v>
      </c>
      <c r="R223" s="11" t="s">
        <v>274</v>
      </c>
      <c r="S223" s="81" t="s">
        <v>192</v>
      </c>
      <c r="T223" s="11"/>
    </row>
    <row r="224" spans="1:20" ht="44.25" x14ac:dyDescent="0.75">
      <c r="A224" s="56" t="s">
        <v>10</v>
      </c>
      <c r="B224" s="56" t="s">
        <v>30</v>
      </c>
      <c r="C224" s="56" t="s">
        <v>67</v>
      </c>
      <c r="D224" s="56"/>
      <c r="E224" s="56"/>
      <c r="F224" s="56"/>
      <c r="G224" s="56"/>
      <c r="H224" s="57">
        <v>66</v>
      </c>
      <c r="I224" s="56" t="s">
        <v>52</v>
      </c>
      <c r="J224" s="99" t="s">
        <v>30</v>
      </c>
      <c r="K224" s="99" t="s">
        <v>657</v>
      </c>
      <c r="L224" s="62">
        <v>0</v>
      </c>
      <c r="M224" s="62">
        <v>1</v>
      </c>
      <c r="N224" s="62">
        <v>0.01</v>
      </c>
      <c r="O224" s="56" t="s">
        <v>40</v>
      </c>
      <c r="P224" s="159" t="s">
        <v>1179</v>
      </c>
      <c r="Q224" s="56" t="s">
        <v>293</v>
      </c>
      <c r="R224" s="11" t="s">
        <v>294</v>
      </c>
      <c r="S224" s="81" t="s">
        <v>192</v>
      </c>
      <c r="T224" s="56"/>
    </row>
    <row r="225" spans="1:20" s="5" customFormat="1" ht="59" x14ac:dyDescent="0.75">
      <c r="A225" s="56" t="s">
        <v>10</v>
      </c>
      <c r="B225" s="56" t="s">
        <v>28</v>
      </c>
      <c r="C225" s="56" t="s">
        <v>28</v>
      </c>
      <c r="D225" s="56" t="s">
        <v>421</v>
      </c>
      <c r="E225" s="56"/>
      <c r="F225" s="56" t="s">
        <v>427</v>
      </c>
      <c r="G225" s="56"/>
      <c r="H225" s="57">
        <v>171</v>
      </c>
      <c r="I225" s="56" t="s">
        <v>52</v>
      </c>
      <c r="J225" s="99" t="s">
        <v>28</v>
      </c>
      <c r="K225" s="99" t="s">
        <v>656</v>
      </c>
      <c r="L225" s="68">
        <v>0</v>
      </c>
      <c r="M225" s="111">
        <v>350</v>
      </c>
      <c r="N225" s="68">
        <v>5</v>
      </c>
      <c r="O225" s="56" t="s">
        <v>1014</v>
      </c>
      <c r="P225" s="103" t="s">
        <v>1110</v>
      </c>
      <c r="Q225" s="56" t="s">
        <v>295</v>
      </c>
      <c r="R225" s="11" t="s">
        <v>296</v>
      </c>
      <c r="S225" s="87" t="s">
        <v>530</v>
      </c>
      <c r="T225" s="11" t="s">
        <v>496</v>
      </c>
    </row>
    <row r="226" spans="1:20" s="5" customFormat="1" ht="59" x14ac:dyDescent="0.75">
      <c r="A226" s="58" t="str">
        <f>A$225</f>
        <v>Cross-Sector</v>
      </c>
      <c r="B226" s="58" t="str">
        <f t="shared" ref="B226:C226" si="43">B$225</f>
        <v>Carbon Tax</v>
      </c>
      <c r="C226" s="58" t="str">
        <f t="shared" si="43"/>
        <v>Carbon Tax</v>
      </c>
      <c r="D226" s="56" t="s">
        <v>431</v>
      </c>
      <c r="E226" s="56"/>
      <c r="F226" s="56" t="s">
        <v>432</v>
      </c>
      <c r="G226" s="56"/>
      <c r="H226" s="57">
        <v>172</v>
      </c>
      <c r="I226" s="56" t="s">
        <v>52</v>
      </c>
      <c r="J226" s="77" t="str">
        <f t="shared" ref="J226:O231" si="44">J$225</f>
        <v>Carbon Tax</v>
      </c>
      <c r="K226" s="77" t="str">
        <f t="shared" si="44"/>
        <v>cross carbon tax</v>
      </c>
      <c r="L226" s="69">
        <f t="shared" si="44"/>
        <v>0</v>
      </c>
      <c r="M226" s="69">
        <f t="shared" si="44"/>
        <v>350</v>
      </c>
      <c r="N226" s="69">
        <f t="shared" si="44"/>
        <v>5</v>
      </c>
      <c r="O226" s="58" t="str">
        <f t="shared" si="44"/>
        <v>CAD$/metric ton CO2e</v>
      </c>
      <c r="P226" s="103" t="s">
        <v>1111</v>
      </c>
      <c r="Q226" s="58" t="str">
        <f t="shared" ref="Q226:R229" si="45">Q$225</f>
        <v>fuels.html#carbon-tax</v>
      </c>
      <c r="R226" s="58" t="str">
        <f t="shared" si="45"/>
        <v>carbon-tax.html</v>
      </c>
      <c r="S226" s="87"/>
      <c r="T226" s="58"/>
    </row>
    <row r="227" spans="1:20" s="5" customFormat="1" ht="59" x14ac:dyDescent="0.75">
      <c r="A227" s="58" t="str">
        <f t="shared" ref="A227:C231" si="46">A$225</f>
        <v>Cross-Sector</v>
      </c>
      <c r="B227" s="58" t="str">
        <f t="shared" si="46"/>
        <v>Carbon Tax</v>
      </c>
      <c r="C227" s="58" t="str">
        <f t="shared" si="46"/>
        <v>Carbon Tax</v>
      </c>
      <c r="D227" s="56" t="s">
        <v>423</v>
      </c>
      <c r="E227" s="56"/>
      <c r="F227" s="56" t="s">
        <v>429</v>
      </c>
      <c r="G227" s="56"/>
      <c r="H227" s="57">
        <v>173</v>
      </c>
      <c r="I227" s="56" t="s">
        <v>52</v>
      </c>
      <c r="J227" s="77" t="str">
        <f t="shared" si="44"/>
        <v>Carbon Tax</v>
      </c>
      <c r="K227" s="77" t="str">
        <f t="shared" si="44"/>
        <v>cross carbon tax</v>
      </c>
      <c r="L227" s="69">
        <f t="shared" si="44"/>
        <v>0</v>
      </c>
      <c r="M227" s="69">
        <f t="shared" si="44"/>
        <v>350</v>
      </c>
      <c r="N227" s="69">
        <f t="shared" si="44"/>
        <v>5</v>
      </c>
      <c r="O227" s="58" t="str">
        <f t="shared" si="44"/>
        <v>CAD$/metric ton CO2e</v>
      </c>
      <c r="P227" s="103" t="s">
        <v>1112</v>
      </c>
      <c r="Q227" s="58" t="str">
        <f t="shared" si="45"/>
        <v>fuels.html#carbon-tax</v>
      </c>
      <c r="R227" s="58" t="str">
        <f t="shared" si="45"/>
        <v>carbon-tax.html</v>
      </c>
      <c r="S227" s="87"/>
      <c r="T227" s="58"/>
    </row>
    <row r="228" spans="1:20" s="5" customFormat="1" ht="59" x14ac:dyDescent="0.75">
      <c r="A228" s="58" t="str">
        <f t="shared" si="46"/>
        <v>Cross-Sector</v>
      </c>
      <c r="B228" s="58" t="str">
        <f t="shared" si="46"/>
        <v>Carbon Tax</v>
      </c>
      <c r="C228" s="58" t="str">
        <f t="shared" si="46"/>
        <v>Carbon Tax</v>
      </c>
      <c r="D228" s="56" t="s">
        <v>424</v>
      </c>
      <c r="E228" s="56"/>
      <c r="F228" s="56" t="s">
        <v>430</v>
      </c>
      <c r="G228" s="56"/>
      <c r="H228" s="57">
        <v>174</v>
      </c>
      <c r="I228" s="56" t="s">
        <v>52</v>
      </c>
      <c r="J228" s="77" t="str">
        <f t="shared" si="44"/>
        <v>Carbon Tax</v>
      </c>
      <c r="K228" s="77" t="str">
        <f t="shared" si="44"/>
        <v>cross carbon tax</v>
      </c>
      <c r="L228" s="69">
        <f t="shared" si="44"/>
        <v>0</v>
      </c>
      <c r="M228" s="69">
        <f t="shared" si="44"/>
        <v>350</v>
      </c>
      <c r="N228" s="69">
        <f t="shared" si="44"/>
        <v>5</v>
      </c>
      <c r="O228" s="58" t="str">
        <f t="shared" si="44"/>
        <v>CAD$/metric ton CO2e</v>
      </c>
      <c r="P228" s="103" t="s">
        <v>1113</v>
      </c>
      <c r="Q228" s="58" t="str">
        <f t="shared" si="45"/>
        <v>fuels.html#carbon-tax</v>
      </c>
      <c r="R228" s="58" t="str">
        <f t="shared" si="45"/>
        <v>carbon-tax.html</v>
      </c>
      <c r="S228" s="87"/>
      <c r="T228" s="58"/>
    </row>
    <row r="229" spans="1:20" s="5" customFormat="1" ht="59" x14ac:dyDescent="0.75">
      <c r="A229" s="58" t="str">
        <f t="shared" si="46"/>
        <v>Cross-Sector</v>
      </c>
      <c r="B229" s="58" t="str">
        <f t="shared" si="46"/>
        <v>Carbon Tax</v>
      </c>
      <c r="C229" s="58" t="str">
        <f t="shared" si="46"/>
        <v>Carbon Tax</v>
      </c>
      <c r="D229" s="56" t="s">
        <v>422</v>
      </c>
      <c r="E229" s="56"/>
      <c r="F229" s="56" t="s">
        <v>428</v>
      </c>
      <c r="G229" s="56"/>
      <c r="H229" s="57">
        <v>175</v>
      </c>
      <c r="I229" s="56" t="s">
        <v>52</v>
      </c>
      <c r="J229" s="77" t="str">
        <f t="shared" si="44"/>
        <v>Carbon Tax</v>
      </c>
      <c r="K229" s="77" t="str">
        <f t="shared" si="44"/>
        <v>cross carbon tax</v>
      </c>
      <c r="L229" s="69">
        <f t="shared" si="44"/>
        <v>0</v>
      </c>
      <c r="M229" s="69">
        <f t="shared" si="44"/>
        <v>350</v>
      </c>
      <c r="N229" s="69">
        <f t="shared" si="44"/>
        <v>5</v>
      </c>
      <c r="O229" s="58" t="str">
        <f t="shared" si="44"/>
        <v>CAD$/metric ton CO2e</v>
      </c>
      <c r="P229" s="103" t="s">
        <v>1114</v>
      </c>
      <c r="Q229" s="58" t="str">
        <f t="shared" si="45"/>
        <v>fuels.html#carbon-tax</v>
      </c>
      <c r="R229" s="58" t="str">
        <f t="shared" si="45"/>
        <v>carbon-tax.html</v>
      </c>
      <c r="S229" s="87"/>
      <c r="T229" s="58"/>
    </row>
    <row r="230" spans="1:20" s="5" customFormat="1" ht="29.5" x14ac:dyDescent="0.75">
      <c r="A230" s="58" t="str">
        <f t="shared" si="46"/>
        <v>Cross-Sector</v>
      </c>
      <c r="B230" s="58" t="str">
        <f t="shared" si="46"/>
        <v>Carbon Tax</v>
      </c>
      <c r="C230" s="58" t="str">
        <f t="shared" si="46"/>
        <v>Carbon Tax</v>
      </c>
      <c r="D230" s="56" t="s">
        <v>425</v>
      </c>
      <c r="E230" s="56"/>
      <c r="F230" s="56" t="s">
        <v>433</v>
      </c>
      <c r="G230" s="56"/>
      <c r="H230" s="57"/>
      <c r="I230" s="11" t="s">
        <v>53</v>
      </c>
      <c r="J230" s="77" t="str">
        <f t="shared" si="44"/>
        <v>Carbon Tax</v>
      </c>
      <c r="K230" s="77" t="str">
        <f t="shared" si="44"/>
        <v>cross carbon tax</v>
      </c>
      <c r="L230" s="68"/>
      <c r="M230" s="68"/>
      <c r="N230" s="68"/>
      <c r="O230" s="56"/>
      <c r="P230" s="56"/>
      <c r="Q230" s="56"/>
      <c r="R230" s="11"/>
      <c r="S230" s="87"/>
      <c r="T230" s="58"/>
    </row>
    <row r="231" spans="1:20" s="5" customFormat="1" x14ac:dyDescent="0.75">
      <c r="A231" s="58" t="str">
        <f t="shared" si="46"/>
        <v>Cross-Sector</v>
      </c>
      <c r="B231" s="58" t="str">
        <f t="shared" si="46"/>
        <v>Carbon Tax</v>
      </c>
      <c r="C231" s="58" t="str">
        <f t="shared" si="46"/>
        <v>Carbon Tax</v>
      </c>
      <c r="D231" s="56" t="s">
        <v>426</v>
      </c>
      <c r="E231" s="56"/>
      <c r="F231" s="56" t="s">
        <v>434</v>
      </c>
      <c r="G231" s="56"/>
      <c r="H231" s="57"/>
      <c r="I231" s="11" t="s">
        <v>53</v>
      </c>
      <c r="J231" s="77" t="str">
        <f t="shared" si="44"/>
        <v>Carbon Tax</v>
      </c>
      <c r="K231" s="77" t="str">
        <f t="shared" si="44"/>
        <v>cross carbon tax</v>
      </c>
      <c r="L231" s="68"/>
      <c r="M231" s="68"/>
      <c r="N231" s="68"/>
      <c r="O231" s="56"/>
      <c r="P231" s="56"/>
      <c r="Q231" s="56"/>
      <c r="R231" s="11"/>
      <c r="S231" s="87"/>
      <c r="T231" s="58"/>
    </row>
    <row r="232" spans="1:20" s="5" customFormat="1" ht="29.5" x14ac:dyDescent="0.75">
      <c r="A232" s="56" t="s">
        <v>10</v>
      </c>
      <c r="B232" s="56" t="s">
        <v>29</v>
      </c>
      <c r="C232" s="56" t="s">
        <v>175</v>
      </c>
      <c r="D232" s="56" t="s">
        <v>61</v>
      </c>
      <c r="E232" s="56"/>
      <c r="F232" s="56" t="s">
        <v>107</v>
      </c>
      <c r="G232" s="56"/>
      <c r="H232" s="57" t="s">
        <v>233</v>
      </c>
      <c r="I232" s="11" t="s">
        <v>53</v>
      </c>
      <c r="J232" s="99" t="s">
        <v>29</v>
      </c>
      <c r="K232" s="99" t="s">
        <v>655</v>
      </c>
      <c r="L232" s="68"/>
      <c r="M232" s="68"/>
      <c r="N232" s="68"/>
      <c r="O232" s="56"/>
      <c r="P232" s="11"/>
      <c r="Q232" s="58"/>
      <c r="R232" s="11"/>
      <c r="S232" s="86"/>
      <c r="T232" s="58"/>
    </row>
    <row r="233" spans="1:20" s="5" customFormat="1" ht="29.5" x14ac:dyDescent="0.75">
      <c r="A233" s="58" t="str">
        <f>A$232</f>
        <v>Cross-Sector</v>
      </c>
      <c r="B233" s="58" t="str">
        <f>B$232</f>
        <v>End Existing Subsidies</v>
      </c>
      <c r="C233" s="58" t="str">
        <f t="shared" ref="B233:C247" si="47">C$232</f>
        <v>Percent Reduction in BAU Subsidies</v>
      </c>
      <c r="D233" s="11" t="s">
        <v>556</v>
      </c>
      <c r="E233" s="56"/>
      <c r="F233" s="11" t="s">
        <v>550</v>
      </c>
      <c r="G233" s="56"/>
      <c r="H233" s="57">
        <v>69</v>
      </c>
      <c r="I233" s="11" t="s">
        <v>52</v>
      </c>
      <c r="J233" s="77" t="str">
        <f t="shared" ref="J233:K247" si="48">J$232</f>
        <v>End Existing Subsidies</v>
      </c>
      <c r="K233" s="77" t="str">
        <f t="shared" si="48"/>
        <v>cross reduce BAU subsidies</v>
      </c>
      <c r="L233" s="66">
        <v>0</v>
      </c>
      <c r="M233" s="66">
        <v>1</v>
      </c>
      <c r="N233" s="66">
        <v>0.01</v>
      </c>
      <c r="O233" s="56" t="s">
        <v>176</v>
      </c>
      <c r="P233" s="110" t="s">
        <v>1015</v>
      </c>
      <c r="Q233" s="11" t="s">
        <v>299</v>
      </c>
      <c r="R233" s="11" t="s">
        <v>300</v>
      </c>
      <c r="S233" s="81" t="s">
        <v>192</v>
      </c>
      <c r="T233" s="58"/>
    </row>
    <row r="234" spans="1:20" s="5" customFormat="1" ht="29.5" x14ac:dyDescent="0.75">
      <c r="A234" s="58" t="str">
        <f t="shared" ref="A234:A247" si="49">A$232</f>
        <v>Cross-Sector</v>
      </c>
      <c r="B234" s="58" t="str">
        <f t="shared" si="47"/>
        <v>End Existing Subsidies</v>
      </c>
      <c r="C234" s="58" t="str">
        <f t="shared" si="47"/>
        <v>Percent Reduction in BAU Subsidies</v>
      </c>
      <c r="D234" s="11" t="s">
        <v>55</v>
      </c>
      <c r="E234" s="56"/>
      <c r="F234" s="11" t="s">
        <v>101</v>
      </c>
      <c r="G234" s="56"/>
      <c r="H234" s="57">
        <v>70</v>
      </c>
      <c r="I234" s="11" t="s">
        <v>52</v>
      </c>
      <c r="J234" s="77" t="str">
        <f t="shared" si="48"/>
        <v>End Existing Subsidies</v>
      </c>
      <c r="K234" s="77" t="str">
        <f t="shared" si="48"/>
        <v>cross reduce BAU subsidies</v>
      </c>
      <c r="L234" s="64">
        <f>L$233</f>
        <v>0</v>
      </c>
      <c r="M234" s="64">
        <f>M$233</f>
        <v>1</v>
      </c>
      <c r="N234" s="64">
        <f>N$233</f>
        <v>0.01</v>
      </c>
      <c r="O234" s="58" t="str">
        <f>O$233</f>
        <v>% reduction in BAU subsidies</v>
      </c>
      <c r="P234" s="110" t="s">
        <v>1016</v>
      </c>
      <c r="Q234" s="11" t="s">
        <v>299</v>
      </c>
      <c r="R234" s="11" t="s">
        <v>300</v>
      </c>
      <c r="S234" s="81" t="s">
        <v>192</v>
      </c>
      <c r="T234" s="58"/>
    </row>
    <row r="235" spans="1:20" s="5" customFormat="1" ht="29.5" x14ac:dyDescent="0.75">
      <c r="A235" s="58" t="str">
        <f t="shared" si="49"/>
        <v>Cross-Sector</v>
      </c>
      <c r="B235" s="58" t="str">
        <f t="shared" si="47"/>
        <v>End Existing Subsidies</v>
      </c>
      <c r="C235" s="58" t="str">
        <f t="shared" si="47"/>
        <v>Percent Reduction in BAU Subsidies</v>
      </c>
      <c r="D235" s="11" t="s">
        <v>56</v>
      </c>
      <c r="E235" s="56"/>
      <c r="F235" s="11" t="s">
        <v>102</v>
      </c>
      <c r="G235" s="56"/>
      <c r="H235" s="57">
        <v>71</v>
      </c>
      <c r="I235" s="11" t="s">
        <v>53</v>
      </c>
      <c r="J235" s="77" t="str">
        <f t="shared" si="48"/>
        <v>End Existing Subsidies</v>
      </c>
      <c r="K235" s="77" t="str">
        <f t="shared" si="48"/>
        <v>cross reduce BAU subsidies</v>
      </c>
      <c r="L235" s="64">
        <f t="shared" ref="L235:O238" si="50">L$233</f>
        <v>0</v>
      </c>
      <c r="M235" s="64">
        <f t="shared" si="50"/>
        <v>1</v>
      </c>
      <c r="N235" s="64">
        <f t="shared" si="50"/>
        <v>0.01</v>
      </c>
      <c r="O235" s="58" t="str">
        <f t="shared" si="50"/>
        <v>% reduction in BAU subsidies</v>
      </c>
      <c r="P235" s="11" t="s">
        <v>716</v>
      </c>
      <c r="Q235" s="11" t="s">
        <v>299</v>
      </c>
      <c r="R235" s="11" t="s">
        <v>300</v>
      </c>
      <c r="S235" s="81" t="s">
        <v>192</v>
      </c>
      <c r="T235" s="58"/>
    </row>
    <row r="236" spans="1:20" s="5" customFormat="1" ht="29.5" x14ac:dyDescent="0.75">
      <c r="A236" s="58" t="str">
        <f t="shared" si="49"/>
        <v>Cross-Sector</v>
      </c>
      <c r="B236" s="58" t="str">
        <f t="shared" si="47"/>
        <v>End Existing Subsidies</v>
      </c>
      <c r="C236" s="58" t="str">
        <f t="shared" si="47"/>
        <v>Percent Reduction in BAU Subsidies</v>
      </c>
      <c r="D236" s="11" t="s">
        <v>57</v>
      </c>
      <c r="E236" s="56"/>
      <c r="F236" s="11" t="s">
        <v>103</v>
      </c>
      <c r="G236" s="56"/>
      <c r="H236" s="57">
        <v>72</v>
      </c>
      <c r="I236" s="11" t="s">
        <v>53</v>
      </c>
      <c r="J236" s="77" t="str">
        <f t="shared" si="48"/>
        <v>End Existing Subsidies</v>
      </c>
      <c r="K236" s="77" t="str">
        <f t="shared" si="48"/>
        <v>cross reduce BAU subsidies</v>
      </c>
      <c r="L236" s="64"/>
      <c r="M236" s="64"/>
      <c r="N236" s="64"/>
      <c r="O236" s="58"/>
      <c r="P236" s="11"/>
      <c r="Q236" s="11"/>
      <c r="R236" s="11"/>
      <c r="S236" s="81"/>
      <c r="T236" s="58"/>
    </row>
    <row r="237" spans="1:20" s="5" customFormat="1" ht="29.5" x14ac:dyDescent="0.75">
      <c r="A237" s="58" t="str">
        <f t="shared" si="49"/>
        <v>Cross-Sector</v>
      </c>
      <c r="B237" s="58" t="str">
        <f t="shared" si="47"/>
        <v>End Existing Subsidies</v>
      </c>
      <c r="C237" s="58" t="str">
        <f t="shared" si="47"/>
        <v>Percent Reduction in BAU Subsidies</v>
      </c>
      <c r="D237" s="11" t="s">
        <v>58</v>
      </c>
      <c r="E237" s="56"/>
      <c r="F237" s="11" t="s">
        <v>558</v>
      </c>
      <c r="G237" s="56"/>
      <c r="H237" s="57">
        <v>73</v>
      </c>
      <c r="I237" s="11" t="s">
        <v>53</v>
      </c>
      <c r="J237" s="77" t="str">
        <f t="shared" si="48"/>
        <v>End Existing Subsidies</v>
      </c>
      <c r="K237" s="77" t="str">
        <f t="shared" si="48"/>
        <v>cross reduce BAU subsidies</v>
      </c>
      <c r="L237" s="64"/>
      <c r="M237" s="64"/>
      <c r="N237" s="64"/>
      <c r="O237" s="58"/>
      <c r="P237" s="11"/>
      <c r="Q237" s="11"/>
      <c r="R237" s="11"/>
      <c r="S237" s="81"/>
      <c r="T237" s="58"/>
    </row>
    <row r="238" spans="1:20" s="5" customFormat="1" ht="29.5" x14ac:dyDescent="0.75">
      <c r="A238" s="58" t="str">
        <f t="shared" si="49"/>
        <v>Cross-Sector</v>
      </c>
      <c r="B238" s="58" t="str">
        <f t="shared" si="47"/>
        <v>End Existing Subsidies</v>
      </c>
      <c r="C238" s="58" t="str">
        <f t="shared" si="47"/>
        <v>Percent Reduction in BAU Subsidies</v>
      </c>
      <c r="D238" s="11" t="s">
        <v>59</v>
      </c>
      <c r="E238" s="56"/>
      <c r="F238" s="11" t="s">
        <v>108</v>
      </c>
      <c r="G238" s="56"/>
      <c r="H238" s="57">
        <v>74</v>
      </c>
      <c r="I238" s="11" t="s">
        <v>53</v>
      </c>
      <c r="J238" s="77" t="str">
        <f t="shared" si="48"/>
        <v>End Existing Subsidies</v>
      </c>
      <c r="K238" s="77" t="str">
        <f t="shared" si="48"/>
        <v>cross reduce BAU subsidies</v>
      </c>
      <c r="L238" s="64">
        <f t="shared" si="50"/>
        <v>0</v>
      </c>
      <c r="M238" s="64">
        <f t="shared" si="50"/>
        <v>1</v>
      </c>
      <c r="N238" s="64">
        <f t="shared" si="50"/>
        <v>0.01</v>
      </c>
      <c r="O238" s="58" t="str">
        <f t="shared" si="50"/>
        <v>% reduction in BAU subsidies</v>
      </c>
      <c r="P238" s="11" t="s">
        <v>717</v>
      </c>
      <c r="Q238" s="11" t="s">
        <v>299</v>
      </c>
      <c r="R238" s="11" t="s">
        <v>300</v>
      </c>
      <c r="S238" s="81" t="s">
        <v>192</v>
      </c>
      <c r="T238" s="58"/>
    </row>
    <row r="239" spans="1:20" s="5" customFormat="1" ht="29.5" x14ac:dyDescent="0.75">
      <c r="A239" s="58" t="str">
        <f t="shared" si="49"/>
        <v>Cross-Sector</v>
      </c>
      <c r="B239" s="58" t="str">
        <f t="shared" si="47"/>
        <v>End Existing Subsidies</v>
      </c>
      <c r="C239" s="58" t="str">
        <f t="shared" si="47"/>
        <v>Percent Reduction in BAU Subsidies</v>
      </c>
      <c r="D239" s="11" t="s">
        <v>60</v>
      </c>
      <c r="E239" s="56"/>
      <c r="F239" s="11" t="s">
        <v>106</v>
      </c>
      <c r="G239" s="56"/>
      <c r="H239" s="57" t="s">
        <v>233</v>
      </c>
      <c r="I239" s="11" t="s">
        <v>53</v>
      </c>
      <c r="J239" s="77" t="str">
        <f t="shared" si="48"/>
        <v>End Existing Subsidies</v>
      </c>
      <c r="K239" s="77" t="str">
        <f t="shared" si="48"/>
        <v>cross reduce BAU subsidies</v>
      </c>
      <c r="L239" s="68"/>
      <c r="M239" s="68"/>
      <c r="N239" s="68"/>
      <c r="O239" s="56"/>
      <c r="P239" s="56"/>
      <c r="Q239" s="58"/>
      <c r="R239" s="11"/>
      <c r="S239" s="86"/>
      <c r="T239" s="58"/>
    </row>
    <row r="240" spans="1:20" s="5" customFormat="1" ht="43" customHeight="1" x14ac:dyDescent="0.75">
      <c r="A240" s="58" t="str">
        <f t="shared" si="49"/>
        <v>Cross-Sector</v>
      </c>
      <c r="B240" s="58" t="str">
        <f t="shared" si="47"/>
        <v>End Existing Subsidies</v>
      </c>
      <c r="C240" s="58" t="str">
        <f t="shared" si="47"/>
        <v>Percent Reduction in BAU Subsidies</v>
      </c>
      <c r="D240" s="11" t="s">
        <v>62</v>
      </c>
      <c r="E240" s="56"/>
      <c r="F240" s="11" t="s">
        <v>109</v>
      </c>
      <c r="G240" s="56"/>
      <c r="H240" s="57">
        <v>75</v>
      </c>
      <c r="I240" s="11" t="s">
        <v>52</v>
      </c>
      <c r="J240" s="77" t="str">
        <f t="shared" si="48"/>
        <v>End Existing Subsidies</v>
      </c>
      <c r="K240" s="77" t="str">
        <f t="shared" si="48"/>
        <v>cross reduce BAU subsidies</v>
      </c>
      <c r="L240" s="64">
        <f t="shared" ref="L240:O241" si="51">L$233</f>
        <v>0</v>
      </c>
      <c r="M240" s="64">
        <f t="shared" si="51"/>
        <v>1</v>
      </c>
      <c r="N240" s="64">
        <f t="shared" si="51"/>
        <v>0.01</v>
      </c>
      <c r="O240" s="58" t="str">
        <f t="shared" si="51"/>
        <v>% reduction in BAU subsidies</v>
      </c>
      <c r="P240" s="110" t="s">
        <v>1017</v>
      </c>
      <c r="Q240" s="11" t="s">
        <v>299</v>
      </c>
      <c r="R240" s="11" t="s">
        <v>300</v>
      </c>
      <c r="S240" s="81" t="s">
        <v>192</v>
      </c>
      <c r="T240" s="58"/>
    </row>
    <row r="241" spans="1:20" s="5" customFormat="1" ht="44.5" customHeight="1" x14ac:dyDescent="0.75">
      <c r="A241" s="58" t="str">
        <f t="shared" si="49"/>
        <v>Cross-Sector</v>
      </c>
      <c r="B241" s="58" t="str">
        <f t="shared" si="47"/>
        <v>End Existing Subsidies</v>
      </c>
      <c r="C241" s="58" t="str">
        <f t="shared" si="47"/>
        <v>Percent Reduction in BAU Subsidies</v>
      </c>
      <c r="D241" s="11" t="s">
        <v>63</v>
      </c>
      <c r="E241" s="56"/>
      <c r="F241" s="11" t="s">
        <v>110</v>
      </c>
      <c r="G241" s="56"/>
      <c r="H241" s="57">
        <v>76</v>
      </c>
      <c r="I241" s="11" t="s">
        <v>52</v>
      </c>
      <c r="J241" s="77" t="str">
        <f t="shared" si="48"/>
        <v>End Existing Subsidies</v>
      </c>
      <c r="K241" s="77" t="str">
        <f t="shared" si="48"/>
        <v>cross reduce BAU subsidies</v>
      </c>
      <c r="L241" s="64">
        <f t="shared" si="51"/>
        <v>0</v>
      </c>
      <c r="M241" s="64">
        <f t="shared" si="51"/>
        <v>1</v>
      </c>
      <c r="N241" s="64">
        <f t="shared" si="51"/>
        <v>0.01</v>
      </c>
      <c r="O241" s="58" t="str">
        <f t="shared" si="51"/>
        <v>% reduction in BAU subsidies</v>
      </c>
      <c r="P241" s="110" t="s">
        <v>1018</v>
      </c>
      <c r="Q241" s="11" t="s">
        <v>299</v>
      </c>
      <c r="R241" s="11" t="s">
        <v>300</v>
      </c>
      <c r="S241" s="81" t="s">
        <v>192</v>
      </c>
      <c r="T241" s="58"/>
    </row>
    <row r="242" spans="1:20" s="5" customFormat="1" ht="29.5" x14ac:dyDescent="0.75">
      <c r="A242" s="58" t="str">
        <f t="shared" si="49"/>
        <v>Cross-Sector</v>
      </c>
      <c r="B242" s="58" t="str">
        <f t="shared" si="47"/>
        <v>End Existing Subsidies</v>
      </c>
      <c r="C242" s="58" t="str">
        <f t="shared" si="47"/>
        <v>Percent Reduction in BAU Subsidies</v>
      </c>
      <c r="D242" s="11" t="s">
        <v>64</v>
      </c>
      <c r="E242" s="56"/>
      <c r="F242" s="11" t="s">
        <v>111</v>
      </c>
      <c r="G242" s="56"/>
      <c r="H242" s="57" t="s">
        <v>233</v>
      </c>
      <c r="I242" s="11" t="s">
        <v>53</v>
      </c>
      <c r="J242" s="77" t="str">
        <f t="shared" si="48"/>
        <v>End Existing Subsidies</v>
      </c>
      <c r="K242" s="77" t="str">
        <f t="shared" si="48"/>
        <v>cross reduce BAU subsidies</v>
      </c>
      <c r="L242" s="68"/>
      <c r="M242" s="68"/>
      <c r="N242" s="68"/>
      <c r="O242" s="56"/>
      <c r="P242" s="56"/>
      <c r="Q242" s="58"/>
      <c r="R242" s="11"/>
      <c r="S242" s="86"/>
      <c r="T242" s="58"/>
    </row>
    <row r="243" spans="1:20" s="5" customFormat="1" ht="29.5" x14ac:dyDescent="0.75">
      <c r="A243" s="58" t="str">
        <f t="shared" si="49"/>
        <v>Cross-Sector</v>
      </c>
      <c r="B243" s="58" t="str">
        <f t="shared" si="47"/>
        <v>End Existing Subsidies</v>
      </c>
      <c r="C243" s="58" t="str">
        <f t="shared" si="47"/>
        <v>Percent Reduction in BAU Subsidies</v>
      </c>
      <c r="D243" s="11" t="s">
        <v>65</v>
      </c>
      <c r="E243" s="56"/>
      <c r="F243" s="11" t="s">
        <v>112</v>
      </c>
      <c r="G243" s="56"/>
      <c r="H243" s="57" t="s">
        <v>233</v>
      </c>
      <c r="I243" s="11" t="s">
        <v>53</v>
      </c>
      <c r="J243" s="77" t="str">
        <f t="shared" si="48"/>
        <v>End Existing Subsidies</v>
      </c>
      <c r="K243" s="77" t="str">
        <f t="shared" si="48"/>
        <v>cross reduce BAU subsidies</v>
      </c>
      <c r="L243" s="68"/>
      <c r="M243" s="68"/>
      <c r="N243" s="68"/>
      <c r="O243" s="56"/>
      <c r="P243" s="56"/>
      <c r="Q243" s="58"/>
      <c r="R243" s="11"/>
      <c r="S243" s="86"/>
      <c r="T243" s="58"/>
    </row>
    <row r="244" spans="1:20" s="5" customFormat="1" ht="29.5" x14ac:dyDescent="0.75">
      <c r="A244" s="58" t="str">
        <f t="shared" si="49"/>
        <v>Cross-Sector</v>
      </c>
      <c r="B244" s="58" t="str">
        <f t="shared" si="47"/>
        <v>End Existing Subsidies</v>
      </c>
      <c r="C244" s="58" t="str">
        <f t="shared" si="47"/>
        <v>Percent Reduction in BAU Subsidies</v>
      </c>
      <c r="D244" s="11" t="s">
        <v>66</v>
      </c>
      <c r="E244" s="56"/>
      <c r="F244" s="11" t="s">
        <v>113</v>
      </c>
      <c r="G244" s="56"/>
      <c r="H244" s="57">
        <v>196</v>
      </c>
      <c r="I244" s="11" t="s">
        <v>52</v>
      </c>
      <c r="J244" s="77" t="str">
        <f t="shared" si="48"/>
        <v>End Existing Subsidies</v>
      </c>
      <c r="K244" s="77" t="str">
        <f t="shared" si="48"/>
        <v>cross reduce BAU subsidies</v>
      </c>
      <c r="L244" s="64">
        <f t="shared" ref="L244:O244" si="52">L$233</f>
        <v>0</v>
      </c>
      <c r="M244" s="64">
        <f t="shared" si="52"/>
        <v>1</v>
      </c>
      <c r="N244" s="64">
        <f t="shared" si="52"/>
        <v>0.01</v>
      </c>
      <c r="O244" s="58" t="str">
        <f t="shared" si="52"/>
        <v>% reduction in BAU subsidies</v>
      </c>
      <c r="P244" s="110" t="s">
        <v>1019</v>
      </c>
      <c r="Q244" s="11" t="s">
        <v>299</v>
      </c>
      <c r="R244" s="11" t="s">
        <v>300</v>
      </c>
      <c r="S244" s="81"/>
      <c r="T244" s="58"/>
    </row>
    <row r="245" spans="1:20" s="5" customFormat="1" ht="29.5" x14ac:dyDescent="0.75">
      <c r="A245" s="58" t="str">
        <f t="shared" si="49"/>
        <v>Cross-Sector</v>
      </c>
      <c r="B245" s="58" t="str">
        <f t="shared" si="47"/>
        <v>End Existing Subsidies</v>
      </c>
      <c r="C245" s="58" t="str">
        <f t="shared" si="47"/>
        <v>Percent Reduction in BAU Subsidies</v>
      </c>
      <c r="D245" s="11" t="s">
        <v>86</v>
      </c>
      <c r="E245" s="56"/>
      <c r="F245" s="11" t="s">
        <v>114</v>
      </c>
      <c r="G245" s="56"/>
      <c r="H245" s="57" t="s">
        <v>233</v>
      </c>
      <c r="I245" s="11" t="s">
        <v>53</v>
      </c>
      <c r="J245" s="77" t="str">
        <f t="shared" si="48"/>
        <v>End Existing Subsidies</v>
      </c>
      <c r="K245" s="77" t="str">
        <f t="shared" si="48"/>
        <v>cross reduce BAU subsidies</v>
      </c>
      <c r="L245" s="68"/>
      <c r="M245" s="68"/>
      <c r="N245" s="68"/>
      <c r="O245" s="56"/>
      <c r="P245" s="56"/>
      <c r="Q245" s="58"/>
      <c r="R245" s="11"/>
      <c r="S245" s="86"/>
      <c r="T245" s="58"/>
    </row>
    <row r="246" spans="1:20" s="5" customFormat="1" ht="29.5" x14ac:dyDescent="0.75">
      <c r="A246" s="58" t="str">
        <f t="shared" si="49"/>
        <v>Cross-Sector</v>
      </c>
      <c r="B246" s="58" t="str">
        <f t="shared" si="47"/>
        <v>End Existing Subsidies</v>
      </c>
      <c r="C246" s="58" t="str">
        <f t="shared" si="47"/>
        <v>Percent Reduction in BAU Subsidies</v>
      </c>
      <c r="D246" s="11" t="s">
        <v>538</v>
      </c>
      <c r="E246" s="56"/>
      <c r="F246" s="11" t="s">
        <v>539</v>
      </c>
      <c r="G246" s="56"/>
      <c r="H246" s="57"/>
      <c r="I246" s="11" t="s">
        <v>53</v>
      </c>
      <c r="J246" s="77" t="str">
        <f t="shared" si="48"/>
        <v>End Existing Subsidies</v>
      </c>
      <c r="K246" s="77" t="str">
        <f t="shared" si="48"/>
        <v>cross reduce BAU subsidies</v>
      </c>
      <c r="L246" s="68"/>
      <c r="M246" s="68"/>
      <c r="N246" s="68"/>
      <c r="O246" s="56"/>
      <c r="P246" s="56"/>
      <c r="Q246" s="58"/>
      <c r="R246" s="11"/>
      <c r="S246" s="86"/>
      <c r="T246" s="58"/>
    </row>
    <row r="247" spans="1:20" s="5" customFormat="1" ht="29.5" x14ac:dyDescent="0.75">
      <c r="A247" s="58" t="str">
        <f t="shared" si="49"/>
        <v>Cross-Sector</v>
      </c>
      <c r="B247" s="58" t="str">
        <f t="shared" si="47"/>
        <v>End Existing Subsidies</v>
      </c>
      <c r="C247" s="58" t="str">
        <f t="shared" si="47"/>
        <v>Percent Reduction in BAU Subsidies</v>
      </c>
      <c r="D247" s="11" t="s">
        <v>548</v>
      </c>
      <c r="E247" s="56"/>
      <c r="F247" s="11" t="s">
        <v>983</v>
      </c>
      <c r="G247" s="56"/>
      <c r="H247" s="57"/>
      <c r="I247" s="11" t="s">
        <v>53</v>
      </c>
      <c r="J247" s="77" t="str">
        <f t="shared" si="48"/>
        <v>End Existing Subsidies</v>
      </c>
      <c r="K247" s="77" t="str">
        <f t="shared" si="48"/>
        <v>cross reduce BAU subsidies</v>
      </c>
      <c r="L247" s="67"/>
      <c r="M247" s="67"/>
      <c r="N247" s="67"/>
      <c r="O247" s="58"/>
      <c r="P247" s="56"/>
      <c r="Q247" s="58"/>
      <c r="R247" s="11"/>
      <c r="S247" s="86"/>
      <c r="T247" s="58"/>
    </row>
    <row r="248" spans="1:20" s="3" customFormat="1" ht="59" x14ac:dyDescent="0.75">
      <c r="A248" s="11" t="s">
        <v>10</v>
      </c>
      <c r="B248" s="11" t="s">
        <v>179</v>
      </c>
      <c r="C248" s="11" t="s">
        <v>178</v>
      </c>
      <c r="D248" s="11"/>
      <c r="E248" s="11"/>
      <c r="F248" s="11"/>
      <c r="G248" s="11"/>
      <c r="H248" s="57"/>
      <c r="I248" s="11" t="s">
        <v>53</v>
      </c>
      <c r="J248" s="100" t="s">
        <v>179</v>
      </c>
      <c r="K248" s="99" t="s">
        <v>654</v>
      </c>
      <c r="L248" s="68"/>
      <c r="M248" s="68"/>
      <c r="N248" s="68"/>
      <c r="O248" s="11"/>
      <c r="P248" s="11"/>
      <c r="Q248" s="11"/>
      <c r="R248" s="11"/>
      <c r="S248" s="81"/>
      <c r="T248" s="11"/>
    </row>
    <row r="249" spans="1:20" s="5" customFormat="1" ht="103.25" x14ac:dyDescent="0.75">
      <c r="A249" s="56" t="s">
        <v>10</v>
      </c>
      <c r="B249" s="56" t="s">
        <v>27</v>
      </c>
      <c r="C249" s="56" t="s">
        <v>353</v>
      </c>
      <c r="D249" s="56" t="s">
        <v>61</v>
      </c>
      <c r="E249" s="56"/>
      <c r="F249" s="56" t="s">
        <v>107</v>
      </c>
      <c r="G249" s="56"/>
      <c r="H249" s="57">
        <v>78</v>
      </c>
      <c r="I249" s="56" t="s">
        <v>52</v>
      </c>
      <c r="J249" s="99" t="s">
        <v>27</v>
      </c>
      <c r="K249" s="99" t="s">
        <v>653</v>
      </c>
      <c r="L249" s="62">
        <v>0</v>
      </c>
      <c r="M249" s="106">
        <v>0.4</v>
      </c>
      <c r="N249" s="105">
        <v>0.01</v>
      </c>
      <c r="O249" s="56" t="s">
        <v>177</v>
      </c>
      <c r="P249" s="103" t="s">
        <v>1020</v>
      </c>
      <c r="Q249" s="11" t="s">
        <v>301</v>
      </c>
      <c r="R249" s="11" t="s">
        <v>302</v>
      </c>
      <c r="S249" s="87" t="s">
        <v>193</v>
      </c>
      <c r="T249" s="58"/>
    </row>
    <row r="250" spans="1:20" s="5" customFormat="1" ht="103.25" x14ac:dyDescent="0.75">
      <c r="A250" s="61" t="str">
        <f t="shared" ref="A250:C263" si="53">A$249</f>
        <v>Cross-Sector</v>
      </c>
      <c r="B250" s="61" t="str">
        <f t="shared" si="53"/>
        <v>Fuel Taxes</v>
      </c>
      <c r="C250" s="61" t="str">
        <f t="shared" si="53"/>
        <v>Additional Fuel Tax Rate by Fuel</v>
      </c>
      <c r="D250" s="11" t="s">
        <v>556</v>
      </c>
      <c r="E250" s="11"/>
      <c r="F250" s="11" t="s">
        <v>550</v>
      </c>
      <c r="G250" s="58"/>
      <c r="H250" s="57">
        <v>79</v>
      </c>
      <c r="I250" s="11" t="s">
        <v>52</v>
      </c>
      <c r="J250" s="78" t="str">
        <f t="shared" ref="J250:O263" si="54">J$249</f>
        <v>Fuel Taxes</v>
      </c>
      <c r="K250" s="78" t="str">
        <f t="shared" si="54"/>
        <v>cross fuel tax</v>
      </c>
      <c r="L250" s="67">
        <f t="shared" si="54"/>
        <v>0</v>
      </c>
      <c r="M250" s="67">
        <f t="shared" si="54"/>
        <v>0.4</v>
      </c>
      <c r="N250" s="67">
        <f t="shared" si="54"/>
        <v>0.01</v>
      </c>
      <c r="O250" s="61" t="str">
        <f t="shared" si="54"/>
        <v>% of BAU price</v>
      </c>
      <c r="P250" s="103" t="s">
        <v>1021</v>
      </c>
      <c r="Q250" s="11" t="s">
        <v>301</v>
      </c>
      <c r="R250" s="11" t="s">
        <v>302</v>
      </c>
      <c r="S250" s="86"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0" s="58"/>
    </row>
    <row r="251" spans="1:20" s="5" customFormat="1" ht="103.25" x14ac:dyDescent="0.75">
      <c r="A251" s="61" t="str">
        <f t="shared" si="53"/>
        <v>Cross-Sector</v>
      </c>
      <c r="B251" s="61" t="str">
        <f t="shared" si="53"/>
        <v>Fuel Taxes</v>
      </c>
      <c r="C251" s="61" t="str">
        <f t="shared" si="53"/>
        <v>Additional Fuel Tax Rate by Fuel</v>
      </c>
      <c r="D251" s="11" t="s">
        <v>55</v>
      </c>
      <c r="E251" s="11"/>
      <c r="F251" s="11" t="s">
        <v>101</v>
      </c>
      <c r="G251" s="58"/>
      <c r="H251" s="57">
        <v>80</v>
      </c>
      <c r="I251" s="11" t="s">
        <v>52</v>
      </c>
      <c r="J251" s="78" t="str">
        <f t="shared" si="54"/>
        <v>Fuel Taxes</v>
      </c>
      <c r="K251" s="78" t="str">
        <f t="shared" si="54"/>
        <v>cross fuel tax</v>
      </c>
      <c r="L251" s="67">
        <f t="shared" si="54"/>
        <v>0</v>
      </c>
      <c r="M251" s="67">
        <f t="shared" si="54"/>
        <v>0.4</v>
      </c>
      <c r="N251" s="67">
        <f t="shared" si="54"/>
        <v>0.01</v>
      </c>
      <c r="O251" s="61" t="str">
        <f t="shared" si="54"/>
        <v>% of BAU price</v>
      </c>
      <c r="P251" s="103" t="s">
        <v>1022</v>
      </c>
      <c r="Q251" s="11" t="s">
        <v>301</v>
      </c>
      <c r="R251" s="11" t="s">
        <v>302</v>
      </c>
      <c r="S251" s="86"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1" s="58"/>
    </row>
    <row r="252" spans="1:20" s="5" customFormat="1" x14ac:dyDescent="0.75">
      <c r="A252" s="61" t="str">
        <f t="shared" si="53"/>
        <v>Cross-Sector</v>
      </c>
      <c r="B252" s="61" t="str">
        <f t="shared" si="53"/>
        <v>Fuel Taxes</v>
      </c>
      <c r="C252" s="61" t="str">
        <f t="shared" si="53"/>
        <v>Additional Fuel Tax Rate by Fuel</v>
      </c>
      <c r="D252" s="11" t="s">
        <v>56</v>
      </c>
      <c r="E252" s="11"/>
      <c r="F252" s="11" t="s">
        <v>102</v>
      </c>
      <c r="G252" s="58"/>
      <c r="H252" s="57" t="s">
        <v>233</v>
      </c>
      <c r="I252" s="11" t="s">
        <v>53</v>
      </c>
      <c r="J252" s="78" t="str">
        <f t="shared" si="54"/>
        <v>Fuel Taxes</v>
      </c>
      <c r="K252" s="78" t="str">
        <f t="shared" si="54"/>
        <v>cross fuel tax</v>
      </c>
      <c r="L252" s="67"/>
      <c r="M252" s="67"/>
      <c r="N252" s="75"/>
      <c r="O252" s="61"/>
      <c r="P252" s="56"/>
      <c r="Q252" s="58"/>
      <c r="R252" s="11"/>
      <c r="S252" s="86"/>
      <c r="T252" s="58"/>
    </row>
    <row r="253" spans="1:20" s="5" customFormat="1" x14ac:dyDescent="0.75">
      <c r="A253" s="61" t="str">
        <f t="shared" si="53"/>
        <v>Cross-Sector</v>
      </c>
      <c r="B253" s="61" t="str">
        <f t="shared" si="53"/>
        <v>Fuel Taxes</v>
      </c>
      <c r="C253" s="61" t="str">
        <f t="shared" si="53"/>
        <v>Additional Fuel Tax Rate by Fuel</v>
      </c>
      <c r="D253" s="11" t="s">
        <v>57</v>
      </c>
      <c r="E253" s="11"/>
      <c r="F253" s="11" t="s">
        <v>103</v>
      </c>
      <c r="G253" s="58"/>
      <c r="H253" s="57" t="s">
        <v>233</v>
      </c>
      <c r="I253" s="11" t="s">
        <v>53</v>
      </c>
      <c r="J253" s="78" t="str">
        <f t="shared" si="54"/>
        <v>Fuel Taxes</v>
      </c>
      <c r="K253" s="78" t="str">
        <f t="shared" si="54"/>
        <v>cross fuel tax</v>
      </c>
      <c r="L253" s="67"/>
      <c r="M253" s="67"/>
      <c r="N253" s="75"/>
      <c r="O253" s="61"/>
      <c r="P253" s="61"/>
      <c r="Q253" s="58"/>
      <c r="R253" s="11"/>
      <c r="S253" s="86"/>
      <c r="T253" s="58"/>
    </row>
    <row r="254" spans="1:20" s="5" customFormat="1" x14ac:dyDescent="0.75">
      <c r="A254" s="61" t="str">
        <f t="shared" si="53"/>
        <v>Cross-Sector</v>
      </c>
      <c r="B254" s="61" t="str">
        <f t="shared" si="53"/>
        <v>Fuel Taxes</v>
      </c>
      <c r="C254" s="61" t="str">
        <f t="shared" si="53"/>
        <v>Additional Fuel Tax Rate by Fuel</v>
      </c>
      <c r="D254" s="11" t="s">
        <v>58</v>
      </c>
      <c r="E254" s="11"/>
      <c r="F254" s="11" t="s">
        <v>558</v>
      </c>
      <c r="G254" s="58"/>
      <c r="H254" s="57" t="s">
        <v>233</v>
      </c>
      <c r="I254" s="11" t="s">
        <v>53</v>
      </c>
      <c r="J254" s="78" t="str">
        <f t="shared" si="54"/>
        <v>Fuel Taxes</v>
      </c>
      <c r="K254" s="78" t="str">
        <f t="shared" si="54"/>
        <v>cross fuel tax</v>
      </c>
      <c r="L254" s="67"/>
      <c r="M254" s="67"/>
      <c r="N254" s="75"/>
      <c r="O254" s="61"/>
      <c r="P254" s="61"/>
      <c r="Q254" s="58"/>
      <c r="R254" s="11"/>
      <c r="S254" s="86"/>
      <c r="T254" s="58"/>
    </row>
    <row r="255" spans="1:20" s="5" customFormat="1" x14ac:dyDescent="0.75">
      <c r="A255" s="61" t="str">
        <f t="shared" si="53"/>
        <v>Cross-Sector</v>
      </c>
      <c r="B255" s="61" t="str">
        <f t="shared" si="53"/>
        <v>Fuel Taxes</v>
      </c>
      <c r="C255" s="61" t="str">
        <f t="shared" si="53"/>
        <v>Additional Fuel Tax Rate by Fuel</v>
      </c>
      <c r="D255" s="11" t="s">
        <v>59</v>
      </c>
      <c r="E255" s="11"/>
      <c r="F255" s="11" t="s">
        <v>108</v>
      </c>
      <c r="G255" s="58"/>
      <c r="H255" s="57" t="s">
        <v>233</v>
      </c>
      <c r="I255" s="11" t="s">
        <v>53</v>
      </c>
      <c r="J255" s="78" t="str">
        <f t="shared" si="54"/>
        <v>Fuel Taxes</v>
      </c>
      <c r="K255" s="78" t="str">
        <f t="shared" si="54"/>
        <v>cross fuel tax</v>
      </c>
      <c r="L255" s="67"/>
      <c r="M255" s="67"/>
      <c r="N255" s="75"/>
      <c r="O255" s="61"/>
      <c r="P255" s="61"/>
      <c r="Q255" s="58"/>
      <c r="R255" s="11"/>
      <c r="S255" s="86"/>
      <c r="T255" s="58"/>
    </row>
    <row r="256" spans="1:20" s="5" customFormat="1" x14ac:dyDescent="0.75">
      <c r="A256" s="61" t="str">
        <f t="shared" si="53"/>
        <v>Cross-Sector</v>
      </c>
      <c r="B256" s="61" t="str">
        <f t="shared" si="53"/>
        <v>Fuel Taxes</v>
      </c>
      <c r="C256" s="61" t="str">
        <f t="shared" si="53"/>
        <v>Additional Fuel Tax Rate by Fuel</v>
      </c>
      <c r="D256" s="11" t="s">
        <v>60</v>
      </c>
      <c r="E256" s="11"/>
      <c r="F256" s="11" t="s">
        <v>106</v>
      </c>
      <c r="G256" s="58"/>
      <c r="H256" s="57" t="s">
        <v>233</v>
      </c>
      <c r="I256" s="11" t="s">
        <v>53</v>
      </c>
      <c r="J256" s="78" t="str">
        <f t="shared" si="54"/>
        <v>Fuel Taxes</v>
      </c>
      <c r="K256" s="78" t="str">
        <f t="shared" si="54"/>
        <v>cross fuel tax</v>
      </c>
      <c r="L256" s="67"/>
      <c r="M256" s="67"/>
      <c r="N256" s="75"/>
      <c r="O256" s="61"/>
      <c r="P256" s="56"/>
      <c r="Q256" s="58"/>
      <c r="R256" s="11"/>
      <c r="S256" s="86"/>
      <c r="T256" s="58"/>
    </row>
    <row r="257" spans="1:20" s="5" customFormat="1" ht="103.25" x14ac:dyDescent="0.75">
      <c r="A257" s="61" t="str">
        <f t="shared" si="53"/>
        <v>Cross-Sector</v>
      </c>
      <c r="B257" s="61" t="str">
        <f t="shared" si="53"/>
        <v>Fuel Taxes</v>
      </c>
      <c r="C257" s="61" t="str">
        <f t="shared" si="53"/>
        <v>Additional Fuel Tax Rate by Fuel</v>
      </c>
      <c r="D257" s="11" t="s">
        <v>62</v>
      </c>
      <c r="E257" s="11"/>
      <c r="F257" s="11" t="s">
        <v>109</v>
      </c>
      <c r="G257" s="58"/>
      <c r="H257" s="57">
        <v>81</v>
      </c>
      <c r="I257" s="11" t="s">
        <v>52</v>
      </c>
      <c r="J257" s="78" t="str">
        <f t="shared" si="54"/>
        <v>Fuel Taxes</v>
      </c>
      <c r="K257" s="78" t="str">
        <f t="shared" si="54"/>
        <v>cross fuel tax</v>
      </c>
      <c r="L257" s="67">
        <f t="shared" si="54"/>
        <v>0</v>
      </c>
      <c r="M257" s="67">
        <f t="shared" si="54"/>
        <v>0.4</v>
      </c>
      <c r="N257" s="67">
        <f t="shared" si="54"/>
        <v>0.01</v>
      </c>
      <c r="O257" s="61" t="str">
        <f t="shared" si="54"/>
        <v>% of BAU price</v>
      </c>
      <c r="P257" s="103" t="s">
        <v>1023</v>
      </c>
      <c r="Q257" s="11" t="s">
        <v>301</v>
      </c>
      <c r="R257" s="11" t="s">
        <v>302</v>
      </c>
      <c r="S257" s="86"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7" s="58"/>
    </row>
    <row r="258" spans="1:20" s="5" customFormat="1" ht="103.25" x14ac:dyDescent="0.75">
      <c r="A258" s="61" t="str">
        <f t="shared" si="53"/>
        <v>Cross-Sector</v>
      </c>
      <c r="B258" s="61" t="str">
        <f t="shared" si="53"/>
        <v>Fuel Taxes</v>
      </c>
      <c r="C258" s="61" t="str">
        <f t="shared" si="53"/>
        <v>Additional Fuel Tax Rate by Fuel</v>
      </c>
      <c r="D258" s="11" t="s">
        <v>63</v>
      </c>
      <c r="E258" s="11"/>
      <c r="F258" s="11" t="s">
        <v>110</v>
      </c>
      <c r="G258" s="58"/>
      <c r="H258" s="57">
        <v>82</v>
      </c>
      <c r="I258" s="11" t="s">
        <v>52</v>
      </c>
      <c r="J258" s="78" t="str">
        <f t="shared" si="54"/>
        <v>Fuel Taxes</v>
      </c>
      <c r="K258" s="78" t="str">
        <f t="shared" si="54"/>
        <v>cross fuel tax</v>
      </c>
      <c r="L258" s="67">
        <f t="shared" si="54"/>
        <v>0</v>
      </c>
      <c r="M258" s="67">
        <f t="shared" si="54"/>
        <v>0.4</v>
      </c>
      <c r="N258" s="67">
        <f t="shared" si="54"/>
        <v>0.01</v>
      </c>
      <c r="O258" s="61" t="str">
        <f t="shared" si="54"/>
        <v>% of BAU price</v>
      </c>
      <c r="P258" s="103" t="s">
        <v>1024</v>
      </c>
      <c r="Q258" s="11" t="s">
        <v>301</v>
      </c>
      <c r="R258" s="11" t="s">
        <v>302</v>
      </c>
      <c r="S258" s="86"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8" s="58"/>
    </row>
    <row r="259" spans="1:20" s="5" customFormat="1" x14ac:dyDescent="0.75">
      <c r="A259" s="61" t="str">
        <f t="shared" si="53"/>
        <v>Cross-Sector</v>
      </c>
      <c r="B259" s="61" t="str">
        <f t="shared" si="53"/>
        <v>Fuel Taxes</v>
      </c>
      <c r="C259" s="61" t="str">
        <f t="shared" si="53"/>
        <v>Additional Fuel Tax Rate by Fuel</v>
      </c>
      <c r="D259" s="11" t="s">
        <v>64</v>
      </c>
      <c r="E259" s="11"/>
      <c r="F259" s="11" t="s">
        <v>111</v>
      </c>
      <c r="G259" s="58"/>
      <c r="H259" s="57" t="s">
        <v>233</v>
      </c>
      <c r="I259" s="11" t="s">
        <v>53</v>
      </c>
      <c r="J259" s="78" t="str">
        <f t="shared" si="54"/>
        <v>Fuel Taxes</v>
      </c>
      <c r="K259" s="78" t="str">
        <f t="shared" si="54"/>
        <v>cross fuel tax</v>
      </c>
      <c r="L259" s="67"/>
      <c r="M259" s="67"/>
      <c r="N259" s="75"/>
      <c r="O259" s="61"/>
      <c r="P259" s="56"/>
      <c r="Q259" s="58"/>
      <c r="R259" s="11"/>
      <c r="S259" s="86"/>
      <c r="T259" s="58"/>
    </row>
    <row r="260" spans="1:20" s="5" customFormat="1" x14ac:dyDescent="0.75">
      <c r="A260" s="61" t="str">
        <f t="shared" si="53"/>
        <v>Cross-Sector</v>
      </c>
      <c r="B260" s="61" t="str">
        <f t="shared" si="53"/>
        <v>Fuel Taxes</v>
      </c>
      <c r="C260" s="61" t="str">
        <f t="shared" si="53"/>
        <v>Additional Fuel Tax Rate by Fuel</v>
      </c>
      <c r="D260" s="11" t="s">
        <v>65</v>
      </c>
      <c r="E260" s="11"/>
      <c r="F260" s="11" t="s">
        <v>112</v>
      </c>
      <c r="G260" s="58"/>
      <c r="H260" s="57" t="s">
        <v>233</v>
      </c>
      <c r="I260" s="11" t="s">
        <v>53</v>
      </c>
      <c r="J260" s="78" t="str">
        <f t="shared" si="54"/>
        <v>Fuel Taxes</v>
      </c>
      <c r="K260" s="78" t="str">
        <f t="shared" si="54"/>
        <v>cross fuel tax</v>
      </c>
      <c r="L260" s="67"/>
      <c r="M260" s="67"/>
      <c r="N260" s="75"/>
      <c r="O260" s="61"/>
      <c r="P260" s="56"/>
      <c r="Q260" s="58"/>
      <c r="R260" s="11"/>
      <c r="S260" s="86"/>
      <c r="T260" s="58"/>
    </row>
    <row r="261" spans="1:20" x14ac:dyDescent="0.75">
      <c r="A261" s="61" t="str">
        <f t="shared" si="53"/>
        <v>Cross-Sector</v>
      </c>
      <c r="B261" s="61" t="str">
        <f t="shared" si="53"/>
        <v>Fuel Taxes</v>
      </c>
      <c r="C261" s="61" t="str">
        <f t="shared" si="53"/>
        <v>Additional Fuel Tax Rate by Fuel</v>
      </c>
      <c r="D261" s="11" t="s">
        <v>66</v>
      </c>
      <c r="E261" s="11"/>
      <c r="F261" s="11" t="s">
        <v>113</v>
      </c>
      <c r="G261" s="58"/>
      <c r="H261" s="57"/>
      <c r="I261" s="11" t="s">
        <v>53</v>
      </c>
      <c r="J261" s="78" t="str">
        <f t="shared" si="54"/>
        <v>Fuel Taxes</v>
      </c>
      <c r="K261" s="78" t="str">
        <f t="shared" si="54"/>
        <v>cross fuel tax</v>
      </c>
      <c r="L261" s="67"/>
      <c r="M261" s="67"/>
      <c r="N261" s="75"/>
      <c r="O261" s="61"/>
      <c r="P261" s="56"/>
      <c r="Q261" s="11"/>
      <c r="R261" s="11"/>
      <c r="S261" s="86"/>
      <c r="T261" s="56"/>
    </row>
    <row r="262" spans="1:20" x14ac:dyDescent="0.75">
      <c r="A262" s="61" t="str">
        <f t="shared" si="53"/>
        <v>Cross-Sector</v>
      </c>
      <c r="B262" s="61" t="str">
        <f t="shared" si="53"/>
        <v>Fuel Taxes</v>
      </c>
      <c r="C262" s="61" t="str">
        <f t="shared" si="53"/>
        <v>Additional Fuel Tax Rate by Fuel</v>
      </c>
      <c r="D262" s="11" t="s">
        <v>86</v>
      </c>
      <c r="E262" s="11"/>
      <c r="F262" s="11" t="s">
        <v>114</v>
      </c>
      <c r="G262" s="58"/>
      <c r="H262" s="57" t="s">
        <v>233</v>
      </c>
      <c r="I262" s="11" t="s">
        <v>53</v>
      </c>
      <c r="J262" s="78" t="str">
        <f t="shared" si="54"/>
        <v>Fuel Taxes</v>
      </c>
      <c r="K262" s="78" t="str">
        <f t="shared" si="54"/>
        <v>cross fuel tax</v>
      </c>
      <c r="L262" s="67"/>
      <c r="M262" s="67"/>
      <c r="N262" s="75"/>
      <c r="O262" s="61"/>
      <c r="P262" s="56"/>
      <c r="Q262" s="56"/>
      <c r="R262" s="11"/>
      <c r="S262" s="81"/>
      <c r="T262" s="56"/>
    </row>
    <row r="263" spans="1:20" x14ac:dyDescent="0.75">
      <c r="A263" s="61" t="str">
        <f t="shared" si="53"/>
        <v>Cross-Sector</v>
      </c>
      <c r="B263" s="61" t="str">
        <f t="shared" si="53"/>
        <v>Fuel Taxes</v>
      </c>
      <c r="C263" s="61" t="str">
        <f t="shared" si="53"/>
        <v>Additional Fuel Tax Rate by Fuel</v>
      </c>
      <c r="D263" s="11" t="s">
        <v>548</v>
      </c>
      <c r="E263" s="11"/>
      <c r="F263" s="11" t="s">
        <v>983</v>
      </c>
      <c r="G263" s="58"/>
      <c r="H263" s="57"/>
      <c r="I263" s="11" t="s">
        <v>53</v>
      </c>
      <c r="J263" s="78" t="str">
        <f t="shared" si="54"/>
        <v>Fuel Taxes</v>
      </c>
      <c r="K263" s="78" t="str">
        <f t="shared" si="54"/>
        <v>cross fuel tax</v>
      </c>
      <c r="L263" s="67"/>
      <c r="M263" s="67"/>
      <c r="N263" s="67"/>
      <c r="O263" s="61"/>
      <c r="P263" s="56"/>
      <c r="Q263" s="56"/>
      <c r="R263" s="11"/>
      <c r="S263" s="81"/>
      <c r="T263" s="56"/>
    </row>
    <row r="264" spans="1:20" ht="103.25" x14ac:dyDescent="0.75">
      <c r="A264" s="56" t="s">
        <v>31</v>
      </c>
      <c r="B264" s="56" t="s">
        <v>391</v>
      </c>
      <c r="C264" s="56" t="s">
        <v>354</v>
      </c>
      <c r="D264" s="56" t="s">
        <v>131</v>
      </c>
      <c r="E264" s="56"/>
      <c r="F264" s="56" t="s">
        <v>392</v>
      </c>
      <c r="G264" s="56"/>
      <c r="H264" s="57">
        <v>85</v>
      </c>
      <c r="I264" s="56" t="s">
        <v>52</v>
      </c>
      <c r="J264" s="99" t="s">
        <v>445</v>
      </c>
      <c r="K264" s="99" t="s">
        <v>652</v>
      </c>
      <c r="L264" s="63">
        <v>0</v>
      </c>
      <c r="M264" s="63">
        <v>0.4</v>
      </c>
      <c r="N264" s="62">
        <v>0.01</v>
      </c>
      <c r="O264" s="56" t="s">
        <v>38</v>
      </c>
      <c r="P264" s="56" t="s">
        <v>731</v>
      </c>
      <c r="Q264" s="56" t="s">
        <v>303</v>
      </c>
      <c r="R264" s="11" t="s">
        <v>304</v>
      </c>
      <c r="S264" s="81" t="s">
        <v>85</v>
      </c>
      <c r="T264" s="56"/>
    </row>
    <row r="265" spans="1:20" ht="103.25" x14ac:dyDescent="0.75">
      <c r="A265" s="58" t="str">
        <f t="shared" ref="A265:C271" si="55">A$264</f>
        <v>R&amp;D</v>
      </c>
      <c r="B265" s="58" t="str">
        <f t="shared" si="55"/>
        <v>Capital Cost Reduction</v>
      </c>
      <c r="C265" s="58" t="str">
        <f t="shared" si="55"/>
        <v>RnD Building Capital Cost Perc Reduction</v>
      </c>
      <c r="D265" s="56" t="s">
        <v>132</v>
      </c>
      <c r="E265" s="56"/>
      <c r="F265" s="56" t="s">
        <v>393</v>
      </c>
      <c r="G265" s="56"/>
      <c r="H265" s="57">
        <v>86</v>
      </c>
      <c r="I265" s="56" t="s">
        <v>52</v>
      </c>
      <c r="J265" s="77" t="str">
        <f t="shared" ref="J265:O295" si="56">J$264</f>
        <v>R&amp;D Capital Cost Reductions</v>
      </c>
      <c r="K265" s="78" t="str">
        <f t="shared" si="56"/>
        <v>RnD building capital cost reduction</v>
      </c>
      <c r="L265" s="67">
        <f t="shared" si="56"/>
        <v>0</v>
      </c>
      <c r="M265" s="67">
        <f t="shared" si="56"/>
        <v>0.4</v>
      </c>
      <c r="N265" s="67">
        <f t="shared" si="56"/>
        <v>0.01</v>
      </c>
      <c r="O265" s="58" t="str">
        <f t="shared" si="56"/>
        <v>% reduction in cost</v>
      </c>
      <c r="P265" s="56" t="s">
        <v>732</v>
      </c>
      <c r="Q265" s="56" t="s">
        <v>303</v>
      </c>
      <c r="R265" s="11" t="s">
        <v>304</v>
      </c>
      <c r="S265" s="81" t="s">
        <v>85</v>
      </c>
      <c r="T265" s="56"/>
    </row>
    <row r="266" spans="1:20" ht="103.25" x14ac:dyDescent="0.75">
      <c r="A266" s="58" t="str">
        <f t="shared" si="55"/>
        <v>R&amp;D</v>
      </c>
      <c r="B266" s="58" t="str">
        <f t="shared" si="55"/>
        <v>Capital Cost Reduction</v>
      </c>
      <c r="C266" s="58" t="str">
        <f t="shared" si="55"/>
        <v>RnD Building Capital Cost Perc Reduction</v>
      </c>
      <c r="D266" s="56" t="s">
        <v>133</v>
      </c>
      <c r="E266" s="56"/>
      <c r="F266" s="56" t="s">
        <v>394</v>
      </c>
      <c r="G266" s="56"/>
      <c r="H266" s="57">
        <v>87</v>
      </c>
      <c r="I266" s="56" t="s">
        <v>52</v>
      </c>
      <c r="J266" s="77" t="str">
        <f t="shared" si="56"/>
        <v>R&amp;D Capital Cost Reductions</v>
      </c>
      <c r="K266" s="78" t="str">
        <f t="shared" si="56"/>
        <v>RnD building capital cost reduction</v>
      </c>
      <c r="L266" s="67">
        <f t="shared" si="56"/>
        <v>0</v>
      </c>
      <c r="M266" s="67">
        <f t="shared" si="56"/>
        <v>0.4</v>
      </c>
      <c r="N266" s="67">
        <f t="shared" si="56"/>
        <v>0.01</v>
      </c>
      <c r="O266" s="58" t="str">
        <f t="shared" si="56"/>
        <v>% reduction in cost</v>
      </c>
      <c r="P266" s="56" t="s">
        <v>733</v>
      </c>
      <c r="Q266" s="56" t="s">
        <v>303</v>
      </c>
      <c r="R266" s="11" t="s">
        <v>304</v>
      </c>
      <c r="S266" s="81" t="s">
        <v>85</v>
      </c>
      <c r="T266" s="56"/>
    </row>
    <row r="267" spans="1:20" ht="103.25" x14ac:dyDescent="0.75">
      <c r="A267" s="58" t="str">
        <f t="shared" si="55"/>
        <v>R&amp;D</v>
      </c>
      <c r="B267" s="58" t="str">
        <f t="shared" si="55"/>
        <v>Capital Cost Reduction</v>
      </c>
      <c r="C267" s="58" t="str">
        <f t="shared" si="55"/>
        <v>RnD Building Capital Cost Perc Reduction</v>
      </c>
      <c r="D267" s="56" t="s">
        <v>134</v>
      </c>
      <c r="E267" s="56"/>
      <c r="F267" s="56" t="s">
        <v>395</v>
      </c>
      <c r="G267" s="56"/>
      <c r="H267" s="57">
        <v>88</v>
      </c>
      <c r="I267" s="56" t="s">
        <v>52</v>
      </c>
      <c r="J267" s="77" t="str">
        <f t="shared" si="56"/>
        <v>R&amp;D Capital Cost Reductions</v>
      </c>
      <c r="K267" s="78" t="str">
        <f t="shared" si="56"/>
        <v>RnD building capital cost reduction</v>
      </c>
      <c r="L267" s="67">
        <f t="shared" si="56"/>
        <v>0</v>
      </c>
      <c r="M267" s="67">
        <f t="shared" si="56"/>
        <v>0.4</v>
      </c>
      <c r="N267" s="67">
        <f t="shared" si="56"/>
        <v>0.01</v>
      </c>
      <c r="O267" s="58" t="str">
        <f t="shared" si="56"/>
        <v>% reduction in cost</v>
      </c>
      <c r="P267" s="56" t="s">
        <v>734</v>
      </c>
      <c r="Q267" s="56" t="s">
        <v>303</v>
      </c>
      <c r="R267" s="11" t="s">
        <v>304</v>
      </c>
      <c r="S267" s="81" t="s">
        <v>85</v>
      </c>
      <c r="T267" s="56"/>
    </row>
    <row r="268" spans="1:20" ht="103.25" x14ac:dyDescent="0.75">
      <c r="A268" s="58" t="str">
        <f t="shared" si="55"/>
        <v>R&amp;D</v>
      </c>
      <c r="B268" s="58" t="str">
        <f t="shared" si="55"/>
        <v>Capital Cost Reduction</v>
      </c>
      <c r="C268" s="58" t="str">
        <f t="shared" si="55"/>
        <v>RnD Building Capital Cost Perc Reduction</v>
      </c>
      <c r="D268" s="56" t="s">
        <v>135</v>
      </c>
      <c r="E268" s="56"/>
      <c r="F268" s="56" t="s">
        <v>396</v>
      </c>
      <c r="G268" s="56"/>
      <c r="H268" s="57">
        <v>89</v>
      </c>
      <c r="I268" s="56" t="s">
        <v>52</v>
      </c>
      <c r="J268" s="77" t="str">
        <f t="shared" si="56"/>
        <v>R&amp;D Capital Cost Reductions</v>
      </c>
      <c r="K268" s="78" t="str">
        <f t="shared" si="56"/>
        <v>RnD building capital cost reduction</v>
      </c>
      <c r="L268" s="67">
        <f t="shared" si="56"/>
        <v>0</v>
      </c>
      <c r="M268" s="67">
        <f t="shared" si="56"/>
        <v>0.4</v>
      </c>
      <c r="N268" s="67">
        <f t="shared" si="56"/>
        <v>0.01</v>
      </c>
      <c r="O268" s="58" t="str">
        <f t="shared" si="56"/>
        <v>% reduction in cost</v>
      </c>
      <c r="P268" s="56" t="s">
        <v>735</v>
      </c>
      <c r="Q268" s="56" t="s">
        <v>303</v>
      </c>
      <c r="R268" s="11" t="s">
        <v>304</v>
      </c>
      <c r="S268" s="81" t="s">
        <v>85</v>
      </c>
      <c r="T268" s="56"/>
    </row>
    <row r="269" spans="1:20" ht="103.25" x14ac:dyDescent="0.75">
      <c r="A269" s="58" t="str">
        <f t="shared" si="55"/>
        <v>R&amp;D</v>
      </c>
      <c r="B269" s="58" t="str">
        <f t="shared" si="55"/>
        <v>Capital Cost Reduction</v>
      </c>
      <c r="C269" s="58" t="str">
        <f t="shared" si="55"/>
        <v>RnD Building Capital Cost Perc Reduction</v>
      </c>
      <c r="D269" s="56" t="s">
        <v>136</v>
      </c>
      <c r="E269" s="56"/>
      <c r="F269" s="56" t="s">
        <v>397</v>
      </c>
      <c r="G269" s="56"/>
      <c r="H269" s="57">
        <v>90</v>
      </c>
      <c r="I269" s="56" t="s">
        <v>52</v>
      </c>
      <c r="J269" s="77" t="str">
        <f t="shared" si="56"/>
        <v>R&amp;D Capital Cost Reductions</v>
      </c>
      <c r="K269" s="78" t="str">
        <f t="shared" si="56"/>
        <v>RnD building capital cost reduction</v>
      </c>
      <c r="L269" s="67">
        <f t="shared" si="56"/>
        <v>0</v>
      </c>
      <c r="M269" s="67">
        <f t="shared" si="56"/>
        <v>0.4</v>
      </c>
      <c r="N269" s="67">
        <f t="shared" si="56"/>
        <v>0.01</v>
      </c>
      <c r="O269" s="58" t="str">
        <f t="shared" si="56"/>
        <v>% reduction in cost</v>
      </c>
      <c r="P269" s="56" t="s">
        <v>736</v>
      </c>
      <c r="Q269" s="56" t="s">
        <v>303</v>
      </c>
      <c r="R269" s="11" t="s">
        <v>304</v>
      </c>
      <c r="S269" s="81" t="s">
        <v>85</v>
      </c>
      <c r="T269" s="56"/>
    </row>
    <row r="270" spans="1:20" ht="103.25" x14ac:dyDescent="0.75">
      <c r="A270" s="58" t="str">
        <f t="shared" si="55"/>
        <v>R&amp;D</v>
      </c>
      <c r="B270" s="58" t="str">
        <f t="shared" si="55"/>
        <v>Capital Cost Reduction</v>
      </c>
      <c r="C270" s="56" t="s">
        <v>355</v>
      </c>
      <c r="D270" s="56"/>
      <c r="E270" s="56"/>
      <c r="F270" s="56" t="s">
        <v>30</v>
      </c>
      <c r="G270" s="56"/>
      <c r="H270" s="57">
        <v>91</v>
      </c>
      <c r="I270" s="56" t="s">
        <v>52</v>
      </c>
      <c r="J270" s="77" t="str">
        <f t="shared" si="56"/>
        <v>R&amp;D Capital Cost Reductions</v>
      </c>
      <c r="K270" s="99" t="s">
        <v>651</v>
      </c>
      <c r="L270" s="63">
        <v>0</v>
      </c>
      <c r="M270" s="63">
        <v>0.4</v>
      </c>
      <c r="N270" s="62">
        <v>0.01</v>
      </c>
      <c r="O270" s="56" t="s">
        <v>38</v>
      </c>
      <c r="P270" s="11" t="s">
        <v>737</v>
      </c>
      <c r="Q270" s="56" t="s">
        <v>303</v>
      </c>
      <c r="R270" s="11" t="s">
        <v>304</v>
      </c>
      <c r="S270" s="81" t="s">
        <v>85</v>
      </c>
      <c r="T270" s="56"/>
    </row>
    <row r="271" spans="1:20" ht="103.25" x14ac:dyDescent="0.75">
      <c r="A271" s="56" t="s">
        <v>31</v>
      </c>
      <c r="B271" s="58" t="str">
        <f t="shared" si="55"/>
        <v>Capital Cost Reduction</v>
      </c>
      <c r="C271" s="56" t="s">
        <v>356</v>
      </c>
      <c r="D271" s="56" t="s">
        <v>551</v>
      </c>
      <c r="E271" s="56"/>
      <c r="F271" s="11" t="s">
        <v>557</v>
      </c>
      <c r="G271" s="56"/>
      <c r="H271" s="57">
        <v>92</v>
      </c>
      <c r="I271" s="56" t="s">
        <v>52</v>
      </c>
      <c r="J271" s="77" t="str">
        <f t="shared" si="56"/>
        <v>R&amp;D Capital Cost Reductions</v>
      </c>
      <c r="K271" s="99" t="s">
        <v>650</v>
      </c>
      <c r="L271" s="63">
        <v>0</v>
      </c>
      <c r="M271" s="63">
        <v>0.4</v>
      </c>
      <c r="N271" s="62">
        <v>0.01</v>
      </c>
      <c r="O271" s="56" t="s">
        <v>38</v>
      </c>
      <c r="P271" s="11" t="s">
        <v>738</v>
      </c>
      <c r="Q271" s="56" t="s">
        <v>303</v>
      </c>
      <c r="R271" s="11" t="s">
        <v>304</v>
      </c>
      <c r="S271" s="81" t="s">
        <v>85</v>
      </c>
      <c r="T271" s="56"/>
    </row>
    <row r="272" spans="1:20" ht="103.25" x14ac:dyDescent="0.75">
      <c r="A272" s="58" t="str">
        <f>A$271</f>
        <v>R&amp;D</v>
      </c>
      <c r="B272" s="58" t="str">
        <f t="shared" ref="B272:C282" si="57">B$271</f>
        <v>Capital Cost Reduction</v>
      </c>
      <c r="C272" s="58" t="str">
        <f t="shared" si="57"/>
        <v>RnD Electricity Capital Cost Perc Reduction</v>
      </c>
      <c r="D272" s="11" t="s">
        <v>376</v>
      </c>
      <c r="E272" s="58"/>
      <c r="F272" s="11" t="s">
        <v>633</v>
      </c>
      <c r="G272" s="56"/>
      <c r="H272" s="57">
        <v>93</v>
      </c>
      <c r="I272" s="56" t="s">
        <v>52</v>
      </c>
      <c r="J272" s="77" t="str">
        <f t="shared" si="56"/>
        <v>R&amp;D Capital Cost Reductions</v>
      </c>
      <c r="K272" s="78" t="str">
        <f t="shared" ref="K272:O281" si="58">K$271</f>
        <v>RnD electricity capital cost reduction</v>
      </c>
      <c r="L272" s="67">
        <f t="shared" si="58"/>
        <v>0</v>
      </c>
      <c r="M272" s="64">
        <f t="shared" si="58"/>
        <v>0.4</v>
      </c>
      <c r="N272" s="64">
        <f t="shared" si="58"/>
        <v>0.01</v>
      </c>
      <c r="O272" s="58" t="str">
        <f t="shared" si="58"/>
        <v>% reduction in cost</v>
      </c>
      <c r="P272" s="11" t="s">
        <v>739</v>
      </c>
      <c r="Q272" s="56" t="s">
        <v>303</v>
      </c>
      <c r="R272" s="11" t="s">
        <v>304</v>
      </c>
      <c r="S272" s="81" t="s">
        <v>85</v>
      </c>
      <c r="T272" s="56"/>
    </row>
    <row r="273" spans="1:20" ht="103.25" x14ac:dyDescent="0.75">
      <c r="A273" s="58" t="str">
        <f t="shared" ref="A273:C281" si="59">A$271</f>
        <v>R&amp;D</v>
      </c>
      <c r="B273" s="58" t="str">
        <f t="shared" si="57"/>
        <v>Capital Cost Reduction</v>
      </c>
      <c r="C273" s="58" t="str">
        <f t="shared" si="57"/>
        <v>RnD Electricity Capital Cost Perc Reduction</v>
      </c>
      <c r="D273" s="11" t="s">
        <v>88</v>
      </c>
      <c r="E273" s="58"/>
      <c r="F273" s="11" t="s">
        <v>398</v>
      </c>
      <c r="G273" s="56"/>
      <c r="H273" s="57">
        <v>94</v>
      </c>
      <c r="I273" s="56" t="s">
        <v>52</v>
      </c>
      <c r="J273" s="77" t="str">
        <f t="shared" si="56"/>
        <v>R&amp;D Capital Cost Reductions</v>
      </c>
      <c r="K273" s="78" t="str">
        <f t="shared" si="58"/>
        <v>RnD electricity capital cost reduction</v>
      </c>
      <c r="L273" s="67">
        <f t="shared" si="58"/>
        <v>0</v>
      </c>
      <c r="M273" s="64">
        <f t="shared" si="58"/>
        <v>0.4</v>
      </c>
      <c r="N273" s="64">
        <f t="shared" si="58"/>
        <v>0.01</v>
      </c>
      <c r="O273" s="58" t="str">
        <f t="shared" si="58"/>
        <v>% reduction in cost</v>
      </c>
      <c r="P273" s="11" t="s">
        <v>740</v>
      </c>
      <c r="Q273" s="56" t="s">
        <v>303</v>
      </c>
      <c r="R273" s="11" t="s">
        <v>304</v>
      </c>
      <c r="S273" s="81" t="s">
        <v>85</v>
      </c>
      <c r="T273" s="56"/>
    </row>
    <row r="274" spans="1:20" ht="103.25" x14ac:dyDescent="0.75">
      <c r="A274" s="58" t="str">
        <f t="shared" si="59"/>
        <v>R&amp;D</v>
      </c>
      <c r="B274" s="58" t="str">
        <f t="shared" si="57"/>
        <v>Capital Cost Reduction</v>
      </c>
      <c r="C274" s="58" t="str">
        <f t="shared" si="57"/>
        <v>RnD Electricity Capital Cost Perc Reduction</v>
      </c>
      <c r="D274" s="11" t="s">
        <v>89</v>
      </c>
      <c r="E274" s="58"/>
      <c r="F274" s="11" t="s">
        <v>399</v>
      </c>
      <c r="G274" s="56"/>
      <c r="H274" s="57">
        <v>95</v>
      </c>
      <c r="I274" s="56" t="s">
        <v>52</v>
      </c>
      <c r="J274" s="77" t="str">
        <f t="shared" si="56"/>
        <v>R&amp;D Capital Cost Reductions</v>
      </c>
      <c r="K274" s="78" t="str">
        <f t="shared" si="58"/>
        <v>RnD electricity capital cost reduction</v>
      </c>
      <c r="L274" s="67">
        <f t="shared" si="58"/>
        <v>0</v>
      </c>
      <c r="M274" s="64">
        <f t="shared" si="58"/>
        <v>0.4</v>
      </c>
      <c r="N274" s="64">
        <f t="shared" si="58"/>
        <v>0.01</v>
      </c>
      <c r="O274" s="58" t="str">
        <f t="shared" si="58"/>
        <v>% reduction in cost</v>
      </c>
      <c r="P274" s="11" t="s">
        <v>741</v>
      </c>
      <c r="Q274" s="56" t="s">
        <v>303</v>
      </c>
      <c r="R274" s="11" t="s">
        <v>304</v>
      </c>
      <c r="S274" s="81" t="s">
        <v>85</v>
      </c>
      <c r="T274" s="56"/>
    </row>
    <row r="275" spans="1:20" ht="103.25" x14ac:dyDescent="0.75">
      <c r="A275" s="58" t="str">
        <f t="shared" si="59"/>
        <v>R&amp;D</v>
      </c>
      <c r="B275" s="58" t="str">
        <f t="shared" si="57"/>
        <v>Capital Cost Reduction</v>
      </c>
      <c r="C275" s="58" t="str">
        <f t="shared" si="57"/>
        <v>RnD Electricity Capital Cost Perc Reduction</v>
      </c>
      <c r="D275" s="11" t="s">
        <v>552</v>
      </c>
      <c r="E275" s="58"/>
      <c r="F275" s="11" t="s">
        <v>559</v>
      </c>
      <c r="G275" s="56"/>
      <c r="H275" s="57">
        <v>96</v>
      </c>
      <c r="I275" s="56" t="s">
        <v>52</v>
      </c>
      <c r="J275" s="77" t="str">
        <f t="shared" si="56"/>
        <v>R&amp;D Capital Cost Reductions</v>
      </c>
      <c r="K275" s="78" t="str">
        <f t="shared" si="58"/>
        <v>RnD electricity capital cost reduction</v>
      </c>
      <c r="L275" s="67">
        <f t="shared" si="58"/>
        <v>0</v>
      </c>
      <c r="M275" s="64">
        <f t="shared" si="58"/>
        <v>0.4</v>
      </c>
      <c r="N275" s="64">
        <f t="shared" si="58"/>
        <v>0.01</v>
      </c>
      <c r="O275" s="58" t="str">
        <f t="shared" si="58"/>
        <v>% reduction in cost</v>
      </c>
      <c r="P275" s="11" t="s">
        <v>742</v>
      </c>
      <c r="Q275" s="56" t="s">
        <v>303</v>
      </c>
      <c r="R275" s="11" t="s">
        <v>304</v>
      </c>
      <c r="S275" s="81" t="s">
        <v>85</v>
      </c>
      <c r="T275" s="56"/>
    </row>
    <row r="276" spans="1:20" ht="103.25" x14ac:dyDescent="0.75">
      <c r="A276" s="58" t="str">
        <f t="shared" si="59"/>
        <v>R&amp;D</v>
      </c>
      <c r="B276" s="58" t="str">
        <f t="shared" si="57"/>
        <v>Capital Cost Reduction</v>
      </c>
      <c r="C276" s="58" t="str">
        <f t="shared" si="57"/>
        <v>RnD Electricity Capital Cost Perc Reduction</v>
      </c>
      <c r="D276" s="11" t="s">
        <v>90</v>
      </c>
      <c r="E276" s="58"/>
      <c r="F276" s="11" t="s">
        <v>400</v>
      </c>
      <c r="G276" s="56"/>
      <c r="H276" s="57">
        <v>97</v>
      </c>
      <c r="I276" s="56" t="s">
        <v>52</v>
      </c>
      <c r="J276" s="77" t="str">
        <f t="shared" si="56"/>
        <v>R&amp;D Capital Cost Reductions</v>
      </c>
      <c r="K276" s="78" t="str">
        <f t="shared" si="58"/>
        <v>RnD electricity capital cost reduction</v>
      </c>
      <c r="L276" s="67">
        <f t="shared" si="58"/>
        <v>0</v>
      </c>
      <c r="M276" s="64">
        <f t="shared" si="58"/>
        <v>0.4</v>
      </c>
      <c r="N276" s="64">
        <f t="shared" si="58"/>
        <v>0.01</v>
      </c>
      <c r="O276" s="58" t="str">
        <f t="shared" si="58"/>
        <v>% reduction in cost</v>
      </c>
      <c r="P276" s="11" t="s">
        <v>743</v>
      </c>
      <c r="Q276" s="56" t="s">
        <v>303</v>
      </c>
      <c r="R276" s="11" t="s">
        <v>304</v>
      </c>
      <c r="S276" s="81" t="s">
        <v>85</v>
      </c>
      <c r="T276" s="56"/>
    </row>
    <row r="277" spans="1:20" ht="103.25" x14ac:dyDescent="0.75">
      <c r="A277" s="58" t="str">
        <f t="shared" si="59"/>
        <v>R&amp;D</v>
      </c>
      <c r="B277" s="58" t="str">
        <f t="shared" si="57"/>
        <v>Capital Cost Reduction</v>
      </c>
      <c r="C277" s="58" t="str">
        <f t="shared" si="57"/>
        <v>RnD Electricity Capital Cost Perc Reduction</v>
      </c>
      <c r="D277" s="11" t="s">
        <v>91</v>
      </c>
      <c r="E277" s="58"/>
      <c r="F277" s="11" t="s">
        <v>401</v>
      </c>
      <c r="G277" s="56"/>
      <c r="H277" s="57">
        <v>98</v>
      </c>
      <c r="I277" s="56" t="s">
        <v>52</v>
      </c>
      <c r="J277" s="77" t="str">
        <f t="shared" si="56"/>
        <v>R&amp;D Capital Cost Reductions</v>
      </c>
      <c r="K277" s="78" t="str">
        <f t="shared" si="58"/>
        <v>RnD electricity capital cost reduction</v>
      </c>
      <c r="L277" s="67">
        <f t="shared" si="58"/>
        <v>0</v>
      </c>
      <c r="M277" s="64">
        <f t="shared" si="58"/>
        <v>0.4</v>
      </c>
      <c r="N277" s="64">
        <f t="shared" si="58"/>
        <v>0.01</v>
      </c>
      <c r="O277" s="58" t="str">
        <f t="shared" si="58"/>
        <v>% reduction in cost</v>
      </c>
      <c r="P277" s="11" t="s">
        <v>744</v>
      </c>
      <c r="Q277" s="56" t="s">
        <v>303</v>
      </c>
      <c r="R277" s="11" t="s">
        <v>304</v>
      </c>
      <c r="S277" s="81" t="s">
        <v>85</v>
      </c>
      <c r="T277" s="56"/>
    </row>
    <row r="278" spans="1:20" ht="103.25" x14ac:dyDescent="0.75">
      <c r="A278" s="58" t="str">
        <f t="shared" si="59"/>
        <v>R&amp;D</v>
      </c>
      <c r="B278" s="58" t="str">
        <f t="shared" si="57"/>
        <v>Capital Cost Reduction</v>
      </c>
      <c r="C278" s="58" t="str">
        <f t="shared" si="57"/>
        <v>RnD Electricity Capital Cost Perc Reduction</v>
      </c>
      <c r="D278" s="11" t="s">
        <v>92</v>
      </c>
      <c r="E278" s="58"/>
      <c r="F278" s="11" t="s">
        <v>402</v>
      </c>
      <c r="G278" s="56"/>
      <c r="H278" s="57">
        <v>99</v>
      </c>
      <c r="I278" s="56" t="s">
        <v>52</v>
      </c>
      <c r="J278" s="77" t="str">
        <f t="shared" si="56"/>
        <v>R&amp;D Capital Cost Reductions</v>
      </c>
      <c r="K278" s="78" t="str">
        <f t="shared" si="58"/>
        <v>RnD electricity capital cost reduction</v>
      </c>
      <c r="L278" s="67">
        <f t="shared" si="58"/>
        <v>0</v>
      </c>
      <c r="M278" s="64">
        <f t="shared" si="58"/>
        <v>0.4</v>
      </c>
      <c r="N278" s="64">
        <f t="shared" si="58"/>
        <v>0.01</v>
      </c>
      <c r="O278" s="58" t="str">
        <f t="shared" si="58"/>
        <v>% reduction in cost</v>
      </c>
      <c r="P278" s="11" t="s">
        <v>745</v>
      </c>
      <c r="Q278" s="56" t="s">
        <v>303</v>
      </c>
      <c r="R278" s="11" t="s">
        <v>304</v>
      </c>
      <c r="S278" s="81" t="s">
        <v>85</v>
      </c>
      <c r="T278" s="56"/>
    </row>
    <row r="279" spans="1:20" ht="103.25" x14ac:dyDescent="0.75">
      <c r="A279" s="58" t="str">
        <f>A$271</f>
        <v>R&amp;D</v>
      </c>
      <c r="B279" s="58" t="str">
        <f t="shared" si="57"/>
        <v>Capital Cost Reduction</v>
      </c>
      <c r="C279" s="58" t="str">
        <f t="shared" si="57"/>
        <v>RnD Electricity Capital Cost Perc Reduction</v>
      </c>
      <c r="D279" s="11" t="s">
        <v>379</v>
      </c>
      <c r="E279" s="58"/>
      <c r="F279" s="11" t="s">
        <v>634</v>
      </c>
      <c r="G279" s="56"/>
      <c r="H279" s="57">
        <v>192</v>
      </c>
      <c r="I279" s="56" t="s">
        <v>52</v>
      </c>
      <c r="J279" s="77" t="str">
        <f t="shared" si="56"/>
        <v>R&amp;D Capital Cost Reductions</v>
      </c>
      <c r="K279" s="78" t="str">
        <f t="shared" si="58"/>
        <v>RnD electricity capital cost reduction</v>
      </c>
      <c r="L279" s="67">
        <f t="shared" si="58"/>
        <v>0</v>
      </c>
      <c r="M279" s="64">
        <f t="shared" si="58"/>
        <v>0.4</v>
      </c>
      <c r="N279" s="64">
        <f t="shared" si="58"/>
        <v>0.01</v>
      </c>
      <c r="O279" s="58" t="str">
        <f t="shared" si="58"/>
        <v>% reduction in cost</v>
      </c>
      <c r="P279" s="11" t="s">
        <v>746</v>
      </c>
      <c r="Q279" s="56" t="s">
        <v>303</v>
      </c>
      <c r="R279" s="11" t="s">
        <v>304</v>
      </c>
      <c r="S279" s="81" t="s">
        <v>85</v>
      </c>
      <c r="T279" s="56"/>
    </row>
    <row r="280" spans="1:20" ht="103.25" x14ac:dyDescent="0.75">
      <c r="A280" s="58" t="str">
        <f t="shared" si="59"/>
        <v>R&amp;D</v>
      </c>
      <c r="B280" s="58" t="str">
        <f t="shared" si="59"/>
        <v>Capital Cost Reduction</v>
      </c>
      <c r="C280" s="58" t="str">
        <f t="shared" si="59"/>
        <v>RnD Electricity Capital Cost Perc Reduction</v>
      </c>
      <c r="D280" s="11" t="s">
        <v>549</v>
      </c>
      <c r="E280" s="58"/>
      <c r="F280" s="11" t="s">
        <v>1025</v>
      </c>
      <c r="G280" s="56"/>
      <c r="H280" s="57">
        <v>180</v>
      </c>
      <c r="I280" s="56" t="s">
        <v>52</v>
      </c>
      <c r="J280" s="77" t="str">
        <f t="shared" si="56"/>
        <v>R&amp;D Capital Cost Reductions</v>
      </c>
      <c r="K280" s="78" t="str">
        <f t="shared" si="58"/>
        <v>RnD electricity capital cost reduction</v>
      </c>
      <c r="L280" s="67">
        <f t="shared" si="58"/>
        <v>0</v>
      </c>
      <c r="M280" s="64">
        <f t="shared" si="58"/>
        <v>0.4</v>
      </c>
      <c r="N280" s="64">
        <f t="shared" si="58"/>
        <v>0.01</v>
      </c>
      <c r="O280" s="58" t="str">
        <f t="shared" si="58"/>
        <v>% reduction in cost</v>
      </c>
      <c r="P280" s="11" t="s">
        <v>1026</v>
      </c>
      <c r="Q280" s="56" t="s">
        <v>303</v>
      </c>
      <c r="R280" s="11" t="s">
        <v>304</v>
      </c>
      <c r="S280" s="81" t="s">
        <v>85</v>
      </c>
      <c r="T280" s="56"/>
    </row>
    <row r="281" spans="1:20" ht="103.25" x14ac:dyDescent="0.75">
      <c r="A281" s="58" t="str">
        <f t="shared" si="59"/>
        <v>R&amp;D</v>
      </c>
      <c r="B281" s="58" t="str">
        <f t="shared" si="59"/>
        <v>Capital Cost Reduction</v>
      </c>
      <c r="C281" s="58" t="str">
        <f t="shared" si="59"/>
        <v>RnD Electricity Capital Cost Perc Reduction</v>
      </c>
      <c r="D281" s="11" t="s">
        <v>560</v>
      </c>
      <c r="E281" s="58"/>
      <c r="F281" s="11" t="s">
        <v>562</v>
      </c>
      <c r="G281" s="56"/>
      <c r="H281" s="57">
        <v>183</v>
      </c>
      <c r="I281" s="56" t="s">
        <v>52</v>
      </c>
      <c r="J281" s="77" t="str">
        <f t="shared" si="56"/>
        <v>R&amp;D Capital Cost Reductions</v>
      </c>
      <c r="K281" s="78" t="str">
        <f t="shared" si="58"/>
        <v>RnD electricity capital cost reduction</v>
      </c>
      <c r="L281" s="67">
        <f t="shared" si="58"/>
        <v>0</v>
      </c>
      <c r="M281" s="64">
        <f t="shared" si="58"/>
        <v>0.4</v>
      </c>
      <c r="N281" s="64">
        <f t="shared" si="58"/>
        <v>0.01</v>
      </c>
      <c r="O281" s="58" t="str">
        <f t="shared" si="58"/>
        <v>% reduction in cost</v>
      </c>
      <c r="P281" s="11" t="s">
        <v>747</v>
      </c>
      <c r="Q281" s="56" t="s">
        <v>303</v>
      </c>
      <c r="R281" s="11" t="s">
        <v>304</v>
      </c>
      <c r="S281" s="81" t="s">
        <v>85</v>
      </c>
      <c r="T281" s="56"/>
    </row>
    <row r="282" spans="1:20" ht="103.25" x14ac:dyDescent="0.75">
      <c r="A282" s="56" t="s">
        <v>31</v>
      </c>
      <c r="B282" s="58" t="str">
        <f t="shared" si="57"/>
        <v>Capital Cost Reduction</v>
      </c>
      <c r="C282" s="56" t="s">
        <v>357</v>
      </c>
      <c r="D282" s="56" t="s">
        <v>151</v>
      </c>
      <c r="E282" s="56"/>
      <c r="F282" s="11" t="s">
        <v>403</v>
      </c>
      <c r="G282" s="56"/>
      <c r="H282" s="57">
        <v>100</v>
      </c>
      <c r="I282" s="56" t="s">
        <v>52</v>
      </c>
      <c r="J282" s="77" t="str">
        <f t="shared" si="56"/>
        <v>R&amp;D Capital Cost Reductions</v>
      </c>
      <c r="K282" s="99" t="s">
        <v>649</v>
      </c>
      <c r="L282" s="63">
        <v>0</v>
      </c>
      <c r="M282" s="63">
        <v>0.4</v>
      </c>
      <c r="N282" s="62">
        <v>0.01</v>
      </c>
      <c r="O282" s="56" t="s">
        <v>38</v>
      </c>
      <c r="P282" s="11" t="s">
        <v>748</v>
      </c>
      <c r="Q282" s="56" t="s">
        <v>303</v>
      </c>
      <c r="R282" s="11" t="s">
        <v>304</v>
      </c>
      <c r="S282" s="81" t="s">
        <v>85</v>
      </c>
      <c r="T282" s="56"/>
    </row>
    <row r="283" spans="1:20" ht="103.25" x14ac:dyDescent="0.75">
      <c r="A283" s="58" t="str">
        <f>A$282</f>
        <v>R&amp;D</v>
      </c>
      <c r="B283" s="58" t="str">
        <f t="shared" ref="B283:C290" si="60">B$282</f>
        <v>Capital Cost Reduction</v>
      </c>
      <c r="C283" s="58" t="str">
        <f t="shared" si="60"/>
        <v>RnD Industry Capital Cost Perc Reduction</v>
      </c>
      <c r="D283" s="11" t="s">
        <v>152</v>
      </c>
      <c r="E283" s="56"/>
      <c r="F283" s="11" t="s">
        <v>404</v>
      </c>
      <c r="G283" s="56"/>
      <c r="H283" s="57">
        <v>101</v>
      </c>
      <c r="I283" s="56" t="s">
        <v>52</v>
      </c>
      <c r="J283" s="77" t="str">
        <f t="shared" si="56"/>
        <v>R&amp;D Capital Cost Reductions</v>
      </c>
      <c r="K283" s="78" t="str">
        <f t="shared" ref="K283:O289" si="61">K$282</f>
        <v>RnD industry capital cost reduction</v>
      </c>
      <c r="L283" s="67">
        <f t="shared" si="61"/>
        <v>0</v>
      </c>
      <c r="M283" s="67">
        <f t="shared" si="61"/>
        <v>0.4</v>
      </c>
      <c r="N283" s="67">
        <f t="shared" si="61"/>
        <v>0.01</v>
      </c>
      <c r="O283" s="58" t="str">
        <f t="shared" si="61"/>
        <v>% reduction in cost</v>
      </c>
      <c r="P283" s="11" t="s">
        <v>749</v>
      </c>
      <c r="Q283" s="56" t="s">
        <v>303</v>
      </c>
      <c r="R283" s="11" t="s">
        <v>304</v>
      </c>
      <c r="S283" s="81" t="s">
        <v>85</v>
      </c>
      <c r="T283" s="56"/>
    </row>
    <row r="284" spans="1:20" ht="103.25" x14ac:dyDescent="0.75">
      <c r="A284" s="58" t="str">
        <f t="shared" ref="A284:A289" si="62">A$282</f>
        <v>R&amp;D</v>
      </c>
      <c r="B284" s="58" t="str">
        <f t="shared" si="60"/>
        <v>Capital Cost Reduction</v>
      </c>
      <c r="C284" s="58" t="str">
        <f t="shared" si="60"/>
        <v>RnD Industry Capital Cost Perc Reduction</v>
      </c>
      <c r="D284" s="11" t="s">
        <v>153</v>
      </c>
      <c r="E284" s="56"/>
      <c r="F284" s="11" t="s">
        <v>405</v>
      </c>
      <c r="G284" s="56"/>
      <c r="H284" s="57">
        <v>102</v>
      </c>
      <c r="I284" s="56" t="s">
        <v>52</v>
      </c>
      <c r="J284" s="77" t="str">
        <f t="shared" si="56"/>
        <v>R&amp;D Capital Cost Reductions</v>
      </c>
      <c r="K284" s="78" t="str">
        <f t="shared" si="61"/>
        <v>RnD industry capital cost reduction</v>
      </c>
      <c r="L284" s="67">
        <f t="shared" si="61"/>
        <v>0</v>
      </c>
      <c r="M284" s="67">
        <f t="shared" si="61"/>
        <v>0.4</v>
      </c>
      <c r="N284" s="67">
        <f t="shared" si="61"/>
        <v>0.01</v>
      </c>
      <c r="O284" s="58" t="str">
        <f t="shared" si="61"/>
        <v>% reduction in cost</v>
      </c>
      <c r="P284" s="11" t="s">
        <v>750</v>
      </c>
      <c r="Q284" s="56" t="s">
        <v>303</v>
      </c>
      <c r="R284" s="11" t="s">
        <v>304</v>
      </c>
      <c r="S284" s="81" t="s">
        <v>85</v>
      </c>
      <c r="T284" s="56"/>
    </row>
    <row r="285" spans="1:20" ht="103.25" x14ac:dyDescent="0.75">
      <c r="A285" s="58" t="str">
        <f t="shared" si="62"/>
        <v>R&amp;D</v>
      </c>
      <c r="B285" s="58" t="str">
        <f t="shared" si="60"/>
        <v>Capital Cost Reduction</v>
      </c>
      <c r="C285" s="58" t="str">
        <f t="shared" si="60"/>
        <v>RnD Industry Capital Cost Perc Reduction</v>
      </c>
      <c r="D285" s="11" t="s">
        <v>154</v>
      </c>
      <c r="E285" s="56"/>
      <c r="F285" s="11" t="s">
        <v>406</v>
      </c>
      <c r="G285" s="56"/>
      <c r="H285" s="57">
        <v>103</v>
      </c>
      <c r="I285" s="56" t="s">
        <v>52</v>
      </c>
      <c r="J285" s="77" t="str">
        <f t="shared" si="56"/>
        <v>R&amp;D Capital Cost Reductions</v>
      </c>
      <c r="K285" s="78" t="str">
        <f t="shared" si="61"/>
        <v>RnD industry capital cost reduction</v>
      </c>
      <c r="L285" s="67">
        <f t="shared" si="61"/>
        <v>0</v>
      </c>
      <c r="M285" s="67">
        <f t="shared" si="61"/>
        <v>0.4</v>
      </c>
      <c r="N285" s="67">
        <f t="shared" si="61"/>
        <v>0.01</v>
      </c>
      <c r="O285" s="58" t="str">
        <f t="shared" si="61"/>
        <v>% reduction in cost</v>
      </c>
      <c r="P285" s="11" t="s">
        <v>751</v>
      </c>
      <c r="Q285" s="56" t="s">
        <v>303</v>
      </c>
      <c r="R285" s="11" t="s">
        <v>304</v>
      </c>
      <c r="S285" s="81" t="s">
        <v>85</v>
      </c>
      <c r="T285" s="56"/>
    </row>
    <row r="286" spans="1:20" ht="103.25" x14ac:dyDescent="0.75">
      <c r="A286" s="58" t="str">
        <f t="shared" si="62"/>
        <v>R&amp;D</v>
      </c>
      <c r="B286" s="58" t="str">
        <f t="shared" si="60"/>
        <v>Capital Cost Reduction</v>
      </c>
      <c r="C286" s="58" t="str">
        <f t="shared" si="60"/>
        <v>RnD Industry Capital Cost Perc Reduction</v>
      </c>
      <c r="D286" s="11" t="s">
        <v>155</v>
      </c>
      <c r="E286" s="56"/>
      <c r="F286" s="11" t="s">
        <v>407</v>
      </c>
      <c r="G286" s="56"/>
      <c r="H286" s="57">
        <v>104</v>
      </c>
      <c r="I286" s="56" t="s">
        <v>52</v>
      </c>
      <c r="J286" s="77" t="str">
        <f t="shared" si="56"/>
        <v>R&amp;D Capital Cost Reductions</v>
      </c>
      <c r="K286" s="78" t="str">
        <f t="shared" si="61"/>
        <v>RnD industry capital cost reduction</v>
      </c>
      <c r="L286" s="67">
        <f t="shared" si="61"/>
        <v>0</v>
      </c>
      <c r="M286" s="67">
        <f t="shared" si="61"/>
        <v>0.4</v>
      </c>
      <c r="N286" s="67">
        <f t="shared" si="61"/>
        <v>0.01</v>
      </c>
      <c r="O286" s="58" t="str">
        <f t="shared" si="61"/>
        <v>% reduction in cost</v>
      </c>
      <c r="P286" s="11" t="s">
        <v>752</v>
      </c>
      <c r="Q286" s="56" t="s">
        <v>303</v>
      </c>
      <c r="R286" s="11" t="s">
        <v>304</v>
      </c>
      <c r="S286" s="81" t="s">
        <v>85</v>
      </c>
      <c r="T286" s="56"/>
    </row>
    <row r="287" spans="1:20" ht="103.25" x14ac:dyDescent="0.75">
      <c r="A287" s="58" t="str">
        <f t="shared" si="62"/>
        <v>R&amp;D</v>
      </c>
      <c r="B287" s="58" t="str">
        <f t="shared" si="60"/>
        <v>Capital Cost Reduction</v>
      </c>
      <c r="C287" s="58" t="str">
        <f t="shared" si="60"/>
        <v>RnD Industry Capital Cost Perc Reduction</v>
      </c>
      <c r="D287" s="11" t="s">
        <v>156</v>
      </c>
      <c r="E287" s="56"/>
      <c r="F287" s="11" t="s">
        <v>408</v>
      </c>
      <c r="G287" s="56"/>
      <c r="H287" s="57">
        <v>105</v>
      </c>
      <c r="I287" s="56" t="s">
        <v>52</v>
      </c>
      <c r="J287" s="77" t="str">
        <f t="shared" si="56"/>
        <v>R&amp;D Capital Cost Reductions</v>
      </c>
      <c r="K287" s="78" t="str">
        <f t="shared" si="61"/>
        <v>RnD industry capital cost reduction</v>
      </c>
      <c r="L287" s="67">
        <f t="shared" si="61"/>
        <v>0</v>
      </c>
      <c r="M287" s="67">
        <f t="shared" si="61"/>
        <v>0.4</v>
      </c>
      <c r="N287" s="67">
        <f t="shared" si="61"/>
        <v>0.01</v>
      </c>
      <c r="O287" s="58" t="str">
        <f t="shared" si="61"/>
        <v>% reduction in cost</v>
      </c>
      <c r="P287" s="11" t="s">
        <v>753</v>
      </c>
      <c r="Q287" s="56" t="s">
        <v>303</v>
      </c>
      <c r="R287" s="11" t="s">
        <v>304</v>
      </c>
      <c r="S287" s="81" t="s">
        <v>85</v>
      </c>
      <c r="T287" s="56"/>
    </row>
    <row r="288" spans="1:20" ht="103.25" x14ac:dyDescent="0.75">
      <c r="A288" s="58" t="str">
        <f t="shared" si="62"/>
        <v>R&amp;D</v>
      </c>
      <c r="B288" s="58" t="str">
        <f t="shared" si="60"/>
        <v>Capital Cost Reduction</v>
      </c>
      <c r="C288" s="58" t="str">
        <f t="shared" si="60"/>
        <v>RnD Industry Capital Cost Perc Reduction</v>
      </c>
      <c r="D288" s="11" t="s">
        <v>157</v>
      </c>
      <c r="E288" s="56"/>
      <c r="F288" s="11" t="s">
        <v>409</v>
      </c>
      <c r="G288" s="56"/>
      <c r="H288" s="57">
        <v>106</v>
      </c>
      <c r="I288" s="56" t="s">
        <v>52</v>
      </c>
      <c r="J288" s="77" t="str">
        <f t="shared" si="56"/>
        <v>R&amp;D Capital Cost Reductions</v>
      </c>
      <c r="K288" s="78" t="str">
        <f t="shared" si="61"/>
        <v>RnD industry capital cost reduction</v>
      </c>
      <c r="L288" s="67">
        <f t="shared" si="61"/>
        <v>0</v>
      </c>
      <c r="M288" s="67">
        <f t="shared" si="61"/>
        <v>0.4</v>
      </c>
      <c r="N288" s="67">
        <f t="shared" si="61"/>
        <v>0.01</v>
      </c>
      <c r="O288" s="58" t="str">
        <f t="shared" si="61"/>
        <v>% reduction in cost</v>
      </c>
      <c r="P288" s="11" t="s">
        <v>754</v>
      </c>
      <c r="Q288" s="56" t="s">
        <v>303</v>
      </c>
      <c r="R288" s="11" t="s">
        <v>304</v>
      </c>
      <c r="S288" s="81" t="s">
        <v>85</v>
      </c>
      <c r="T288" s="56"/>
    </row>
    <row r="289" spans="1:20" ht="103.25" x14ac:dyDescent="0.75">
      <c r="A289" s="58" t="str">
        <f t="shared" si="62"/>
        <v>R&amp;D</v>
      </c>
      <c r="B289" s="58" t="str">
        <f t="shared" si="60"/>
        <v>Capital Cost Reduction</v>
      </c>
      <c r="C289" s="58" t="str">
        <f t="shared" si="60"/>
        <v>RnD Industry Capital Cost Perc Reduction</v>
      </c>
      <c r="D289" s="11" t="s">
        <v>158</v>
      </c>
      <c r="E289" s="56"/>
      <c r="F289" s="11" t="s">
        <v>410</v>
      </c>
      <c r="G289" s="56"/>
      <c r="H289" s="57">
        <v>107</v>
      </c>
      <c r="I289" s="56" t="s">
        <v>52</v>
      </c>
      <c r="J289" s="77" t="str">
        <f t="shared" si="56"/>
        <v>R&amp;D Capital Cost Reductions</v>
      </c>
      <c r="K289" s="78" t="str">
        <f t="shared" si="61"/>
        <v>RnD industry capital cost reduction</v>
      </c>
      <c r="L289" s="67">
        <f t="shared" si="61"/>
        <v>0</v>
      </c>
      <c r="M289" s="67">
        <f t="shared" si="61"/>
        <v>0.4</v>
      </c>
      <c r="N289" s="67">
        <f t="shared" si="61"/>
        <v>0.01</v>
      </c>
      <c r="O289" s="58" t="str">
        <f t="shared" si="61"/>
        <v>% reduction in cost</v>
      </c>
      <c r="P289" s="11" t="s">
        <v>755</v>
      </c>
      <c r="Q289" s="56" t="s">
        <v>303</v>
      </c>
      <c r="R289" s="11" t="s">
        <v>304</v>
      </c>
      <c r="S289" s="81" t="s">
        <v>85</v>
      </c>
      <c r="T289" s="56"/>
    </row>
    <row r="290" spans="1:20" ht="103.25" x14ac:dyDescent="0.75">
      <c r="A290" s="11" t="s">
        <v>31</v>
      </c>
      <c r="B290" s="58" t="str">
        <f t="shared" si="60"/>
        <v>Capital Cost Reduction</v>
      </c>
      <c r="C290" s="11" t="s">
        <v>358</v>
      </c>
      <c r="D290" s="56" t="s">
        <v>614</v>
      </c>
      <c r="E290" s="56"/>
      <c r="F290" s="56" t="s">
        <v>587</v>
      </c>
      <c r="G290" s="56"/>
      <c r="H290" s="57">
        <v>108</v>
      </c>
      <c r="I290" s="56" t="s">
        <v>52</v>
      </c>
      <c r="J290" s="77" t="str">
        <f t="shared" si="56"/>
        <v>R&amp;D Capital Cost Reductions</v>
      </c>
      <c r="K290" s="99" t="s">
        <v>648</v>
      </c>
      <c r="L290" s="63">
        <v>0</v>
      </c>
      <c r="M290" s="63">
        <v>0.4</v>
      </c>
      <c r="N290" s="62">
        <v>0.01</v>
      </c>
      <c r="O290" s="56" t="s">
        <v>38</v>
      </c>
      <c r="P290" s="11" t="s">
        <v>756</v>
      </c>
      <c r="Q290" s="56" t="s">
        <v>303</v>
      </c>
      <c r="R290" s="11" t="s">
        <v>304</v>
      </c>
      <c r="S290" s="81" t="s">
        <v>85</v>
      </c>
      <c r="T290" s="56"/>
    </row>
    <row r="291" spans="1:20" ht="103.25" x14ac:dyDescent="0.75">
      <c r="A291" s="58" t="str">
        <f>A$290</f>
        <v>R&amp;D</v>
      </c>
      <c r="B291" s="58" t="str">
        <f t="shared" ref="B291:C295" si="63">B$290</f>
        <v>Capital Cost Reduction</v>
      </c>
      <c r="C291" s="58" t="str">
        <f t="shared" si="63"/>
        <v>RnD Transportation Capital Cost Perc Reduction</v>
      </c>
      <c r="D291" s="56" t="s">
        <v>615</v>
      </c>
      <c r="E291" s="56"/>
      <c r="F291" s="56" t="s">
        <v>588</v>
      </c>
      <c r="G291" s="56"/>
      <c r="H291" s="57">
        <v>109</v>
      </c>
      <c r="I291" s="56" t="s">
        <v>52</v>
      </c>
      <c r="J291" s="77" t="str">
        <f t="shared" si="56"/>
        <v>R&amp;D Capital Cost Reductions</v>
      </c>
      <c r="K291" s="78" t="str">
        <f t="shared" ref="K291:O295" si="64">K$290</f>
        <v>RnD transportation capital cost reduction</v>
      </c>
      <c r="L291" s="67">
        <f t="shared" si="64"/>
        <v>0</v>
      </c>
      <c r="M291" s="67">
        <f t="shared" si="64"/>
        <v>0.4</v>
      </c>
      <c r="N291" s="67">
        <f t="shared" si="64"/>
        <v>0.01</v>
      </c>
      <c r="O291" s="58" t="str">
        <f t="shared" si="64"/>
        <v>% reduction in cost</v>
      </c>
      <c r="P291" s="11" t="s">
        <v>757</v>
      </c>
      <c r="Q291" s="56" t="s">
        <v>303</v>
      </c>
      <c r="R291" s="11" t="s">
        <v>304</v>
      </c>
      <c r="S291" s="81" t="s">
        <v>85</v>
      </c>
      <c r="T291" s="56"/>
    </row>
    <row r="292" spans="1:20" ht="103.25" x14ac:dyDescent="0.75">
      <c r="A292" s="58" t="str">
        <f>A$290</f>
        <v>R&amp;D</v>
      </c>
      <c r="B292" s="58" t="str">
        <f t="shared" si="63"/>
        <v>Capital Cost Reduction</v>
      </c>
      <c r="C292" s="58" t="str">
        <f t="shared" si="63"/>
        <v>RnD Transportation Capital Cost Perc Reduction</v>
      </c>
      <c r="D292" s="56" t="s">
        <v>616</v>
      </c>
      <c r="E292" s="56"/>
      <c r="F292" s="56" t="s">
        <v>589</v>
      </c>
      <c r="G292" s="56"/>
      <c r="H292" s="57">
        <v>110</v>
      </c>
      <c r="I292" s="56" t="s">
        <v>52</v>
      </c>
      <c r="J292" s="77" t="str">
        <f t="shared" si="56"/>
        <v>R&amp;D Capital Cost Reductions</v>
      </c>
      <c r="K292" s="78" t="str">
        <f t="shared" si="64"/>
        <v>RnD transportation capital cost reduction</v>
      </c>
      <c r="L292" s="67">
        <f t="shared" si="64"/>
        <v>0</v>
      </c>
      <c r="M292" s="67">
        <f t="shared" si="64"/>
        <v>0.4</v>
      </c>
      <c r="N292" s="67">
        <f t="shared" si="64"/>
        <v>0.01</v>
      </c>
      <c r="O292" s="58" t="str">
        <f t="shared" si="64"/>
        <v>% reduction in cost</v>
      </c>
      <c r="P292" s="11" t="s">
        <v>758</v>
      </c>
      <c r="Q292" s="56" t="s">
        <v>303</v>
      </c>
      <c r="R292" s="11" t="s">
        <v>304</v>
      </c>
      <c r="S292" s="81" t="s">
        <v>85</v>
      </c>
      <c r="T292" s="56"/>
    </row>
    <row r="293" spans="1:20" ht="103.25" x14ac:dyDescent="0.75">
      <c r="A293" s="58" t="str">
        <f>A$290</f>
        <v>R&amp;D</v>
      </c>
      <c r="B293" s="58" t="str">
        <f t="shared" si="63"/>
        <v>Capital Cost Reduction</v>
      </c>
      <c r="C293" s="58" t="str">
        <f t="shared" si="63"/>
        <v>RnD Transportation Capital Cost Perc Reduction</v>
      </c>
      <c r="D293" s="56" t="s">
        <v>617</v>
      </c>
      <c r="E293" s="56"/>
      <c r="F293" s="56" t="s">
        <v>590</v>
      </c>
      <c r="G293" s="56"/>
      <c r="H293" s="57">
        <v>111</v>
      </c>
      <c r="I293" s="56" t="s">
        <v>52</v>
      </c>
      <c r="J293" s="77" t="str">
        <f t="shared" si="56"/>
        <v>R&amp;D Capital Cost Reductions</v>
      </c>
      <c r="K293" s="78" t="str">
        <f t="shared" si="64"/>
        <v>RnD transportation capital cost reduction</v>
      </c>
      <c r="L293" s="67">
        <f t="shared" si="64"/>
        <v>0</v>
      </c>
      <c r="M293" s="67">
        <f t="shared" si="64"/>
        <v>0.4</v>
      </c>
      <c r="N293" s="67">
        <f t="shared" si="64"/>
        <v>0.01</v>
      </c>
      <c r="O293" s="58" t="str">
        <f t="shared" si="64"/>
        <v>% reduction in cost</v>
      </c>
      <c r="P293" s="11" t="s">
        <v>759</v>
      </c>
      <c r="Q293" s="56" t="s">
        <v>303</v>
      </c>
      <c r="R293" s="11" t="s">
        <v>304</v>
      </c>
      <c r="S293" s="81" t="s">
        <v>85</v>
      </c>
      <c r="T293" s="56"/>
    </row>
    <row r="294" spans="1:20" ht="103.25" x14ac:dyDescent="0.75">
      <c r="A294" s="58" t="str">
        <f>A$290</f>
        <v>R&amp;D</v>
      </c>
      <c r="B294" s="58" t="str">
        <f t="shared" si="63"/>
        <v>Capital Cost Reduction</v>
      </c>
      <c r="C294" s="58" t="str">
        <f t="shared" si="63"/>
        <v>RnD Transportation Capital Cost Perc Reduction</v>
      </c>
      <c r="D294" s="56" t="s">
        <v>618</v>
      </c>
      <c r="E294" s="56"/>
      <c r="F294" s="56" t="s">
        <v>591</v>
      </c>
      <c r="G294" s="56"/>
      <c r="H294" s="57">
        <v>112</v>
      </c>
      <c r="I294" s="56" t="s">
        <v>52</v>
      </c>
      <c r="J294" s="77" t="str">
        <f t="shared" si="56"/>
        <v>R&amp;D Capital Cost Reductions</v>
      </c>
      <c r="K294" s="78" t="str">
        <f t="shared" si="64"/>
        <v>RnD transportation capital cost reduction</v>
      </c>
      <c r="L294" s="67">
        <f t="shared" si="64"/>
        <v>0</v>
      </c>
      <c r="M294" s="67">
        <f t="shared" si="64"/>
        <v>0.4</v>
      </c>
      <c r="N294" s="67">
        <f t="shared" si="64"/>
        <v>0.01</v>
      </c>
      <c r="O294" s="58" t="str">
        <f t="shared" si="64"/>
        <v>% reduction in cost</v>
      </c>
      <c r="P294" s="11" t="s">
        <v>760</v>
      </c>
      <c r="Q294" s="56" t="s">
        <v>303</v>
      </c>
      <c r="R294" s="11" t="s">
        <v>304</v>
      </c>
      <c r="S294" s="81" t="s">
        <v>85</v>
      </c>
      <c r="T294" s="56"/>
    </row>
    <row r="295" spans="1:20" ht="103.25" x14ac:dyDescent="0.75">
      <c r="A295" s="58" t="str">
        <f>A$290</f>
        <v>R&amp;D</v>
      </c>
      <c r="B295" s="58" t="str">
        <f t="shared" si="63"/>
        <v>Capital Cost Reduction</v>
      </c>
      <c r="C295" s="58" t="str">
        <f t="shared" si="63"/>
        <v>RnD Transportation Capital Cost Perc Reduction</v>
      </c>
      <c r="D295" s="56" t="s">
        <v>619</v>
      </c>
      <c r="E295" s="56"/>
      <c r="F295" s="56" t="s">
        <v>592</v>
      </c>
      <c r="G295" s="56"/>
      <c r="H295" s="57">
        <v>113</v>
      </c>
      <c r="I295" s="56" t="s">
        <v>52</v>
      </c>
      <c r="J295" s="77" t="str">
        <f t="shared" si="56"/>
        <v>R&amp;D Capital Cost Reductions</v>
      </c>
      <c r="K295" s="78" t="str">
        <f t="shared" si="64"/>
        <v>RnD transportation capital cost reduction</v>
      </c>
      <c r="L295" s="67">
        <f t="shared" si="64"/>
        <v>0</v>
      </c>
      <c r="M295" s="67">
        <f t="shared" si="64"/>
        <v>0.4</v>
      </c>
      <c r="N295" s="67">
        <f t="shared" si="64"/>
        <v>0.01</v>
      </c>
      <c r="O295" s="58" t="str">
        <f t="shared" si="64"/>
        <v>% reduction in cost</v>
      </c>
      <c r="P295" s="11" t="s">
        <v>761</v>
      </c>
      <c r="Q295" s="56" t="s">
        <v>303</v>
      </c>
      <c r="R295" s="11" t="s">
        <v>304</v>
      </c>
      <c r="S295" s="81" t="s">
        <v>85</v>
      </c>
      <c r="T295" s="56"/>
    </row>
    <row r="296" spans="1:20" ht="103.25" x14ac:dyDescent="0.75">
      <c r="A296" s="56" t="s">
        <v>31</v>
      </c>
      <c r="B296" s="56" t="s">
        <v>411</v>
      </c>
      <c r="C296" s="56" t="s">
        <v>359</v>
      </c>
      <c r="D296" s="56" t="s">
        <v>131</v>
      </c>
      <c r="E296" s="56"/>
      <c r="F296" s="56" t="s">
        <v>392</v>
      </c>
      <c r="G296" s="56"/>
      <c r="H296" s="57">
        <v>114</v>
      </c>
      <c r="I296" s="56" t="s">
        <v>52</v>
      </c>
      <c r="J296" s="99" t="s">
        <v>446</v>
      </c>
      <c r="K296" s="99" t="s">
        <v>647</v>
      </c>
      <c r="L296" s="63">
        <v>0</v>
      </c>
      <c r="M296" s="63">
        <v>0.4</v>
      </c>
      <c r="N296" s="62">
        <v>0.01</v>
      </c>
      <c r="O296" s="56" t="s">
        <v>39</v>
      </c>
      <c r="P296" s="56" t="s">
        <v>762</v>
      </c>
      <c r="Q296" s="56" t="s">
        <v>303</v>
      </c>
      <c r="R296" s="11" t="s">
        <v>304</v>
      </c>
      <c r="S296" s="81" t="s">
        <v>85</v>
      </c>
      <c r="T296" s="56"/>
    </row>
    <row r="297" spans="1:20" ht="103.25" x14ac:dyDescent="0.75">
      <c r="A297" s="58" t="str">
        <f>A$296</f>
        <v>R&amp;D</v>
      </c>
      <c r="B297" s="58" t="str">
        <f t="shared" ref="B297:C303" si="65">B$296</f>
        <v>Fuel Use Reduction</v>
      </c>
      <c r="C297" s="58" t="str">
        <f t="shared" si="65"/>
        <v>RnD Building Fuel Use Perc Reduction</v>
      </c>
      <c r="D297" s="56" t="s">
        <v>132</v>
      </c>
      <c r="E297" s="56"/>
      <c r="F297" s="56" t="s">
        <v>393</v>
      </c>
      <c r="G297" s="56"/>
      <c r="H297" s="57">
        <v>115</v>
      </c>
      <c r="I297" s="56" t="s">
        <v>52</v>
      </c>
      <c r="J297" s="77" t="str">
        <f t="shared" ref="J297:O327" si="66">J$296</f>
        <v>R&amp;D Fuel Use Reductions</v>
      </c>
      <c r="K297" s="78" t="str">
        <f t="shared" si="66"/>
        <v>RnD building fuel use reduction</v>
      </c>
      <c r="L297" s="67">
        <f t="shared" si="66"/>
        <v>0</v>
      </c>
      <c r="M297" s="67">
        <f t="shared" si="66"/>
        <v>0.4</v>
      </c>
      <c r="N297" s="67">
        <f t="shared" si="66"/>
        <v>0.01</v>
      </c>
      <c r="O297" s="58" t="str">
        <f t="shared" si="66"/>
        <v>% reduction in fuel use</v>
      </c>
      <c r="P297" s="56" t="s">
        <v>763</v>
      </c>
      <c r="Q297" s="56" t="s">
        <v>303</v>
      </c>
      <c r="R297" s="11" t="s">
        <v>304</v>
      </c>
      <c r="S297" s="81" t="s">
        <v>85</v>
      </c>
      <c r="T297" s="56"/>
    </row>
    <row r="298" spans="1:20" ht="29.5" x14ac:dyDescent="0.75">
      <c r="A298" s="58" t="str">
        <f>A$296</f>
        <v>R&amp;D</v>
      </c>
      <c r="B298" s="58" t="str">
        <f t="shared" si="65"/>
        <v>Fuel Use Reduction</v>
      </c>
      <c r="C298" s="58" t="str">
        <f t="shared" si="65"/>
        <v>RnD Building Fuel Use Perc Reduction</v>
      </c>
      <c r="D298" s="56" t="s">
        <v>133</v>
      </c>
      <c r="E298" s="56"/>
      <c r="F298" s="56" t="s">
        <v>394</v>
      </c>
      <c r="G298" s="56"/>
      <c r="H298" s="57"/>
      <c r="I298" s="56" t="s">
        <v>53</v>
      </c>
      <c r="J298" s="77" t="str">
        <f t="shared" si="66"/>
        <v>R&amp;D Fuel Use Reductions</v>
      </c>
      <c r="K298" s="78" t="str">
        <f t="shared" si="66"/>
        <v>RnD building fuel use reduction</v>
      </c>
      <c r="L298" s="67"/>
      <c r="M298" s="67"/>
      <c r="N298" s="67"/>
      <c r="O298" s="58"/>
      <c r="P298" s="56"/>
      <c r="Q298" s="56"/>
      <c r="R298" s="11"/>
      <c r="S298" s="81"/>
      <c r="T298" s="56"/>
    </row>
    <row r="299" spans="1:20" ht="103.25" x14ac:dyDescent="0.75">
      <c r="A299" s="58" t="str">
        <f>A$296</f>
        <v>R&amp;D</v>
      </c>
      <c r="B299" s="58" t="str">
        <f t="shared" si="65"/>
        <v>Fuel Use Reduction</v>
      </c>
      <c r="C299" s="58" t="str">
        <f t="shared" si="65"/>
        <v>RnD Building Fuel Use Perc Reduction</v>
      </c>
      <c r="D299" s="56" t="s">
        <v>134</v>
      </c>
      <c r="E299" s="56"/>
      <c r="F299" s="56" t="s">
        <v>395</v>
      </c>
      <c r="G299" s="56"/>
      <c r="H299" s="57">
        <v>117</v>
      </c>
      <c r="I299" s="56" t="s">
        <v>52</v>
      </c>
      <c r="J299" s="77" t="str">
        <f t="shared" si="66"/>
        <v>R&amp;D Fuel Use Reductions</v>
      </c>
      <c r="K299" s="78" t="str">
        <f t="shared" si="66"/>
        <v>RnD building fuel use reduction</v>
      </c>
      <c r="L299" s="67">
        <f t="shared" si="66"/>
        <v>0</v>
      </c>
      <c r="M299" s="67">
        <f t="shared" si="66"/>
        <v>0.4</v>
      </c>
      <c r="N299" s="67">
        <f t="shared" si="66"/>
        <v>0.01</v>
      </c>
      <c r="O299" s="58" t="str">
        <f t="shared" si="66"/>
        <v>% reduction in fuel use</v>
      </c>
      <c r="P299" s="56" t="s">
        <v>764</v>
      </c>
      <c r="Q299" s="56" t="s">
        <v>303</v>
      </c>
      <c r="R299" s="11" t="s">
        <v>304</v>
      </c>
      <c r="S299" s="81" t="s">
        <v>85</v>
      </c>
      <c r="T299" s="56"/>
    </row>
    <row r="300" spans="1:20" ht="103.25" x14ac:dyDescent="0.75">
      <c r="A300" s="58" t="str">
        <f>A$296</f>
        <v>R&amp;D</v>
      </c>
      <c r="B300" s="58" t="str">
        <f t="shared" si="65"/>
        <v>Fuel Use Reduction</v>
      </c>
      <c r="C300" s="58" t="str">
        <f t="shared" si="65"/>
        <v>RnD Building Fuel Use Perc Reduction</v>
      </c>
      <c r="D300" s="56" t="s">
        <v>135</v>
      </c>
      <c r="E300" s="56"/>
      <c r="F300" s="56" t="s">
        <v>396</v>
      </c>
      <c r="G300" s="56"/>
      <c r="H300" s="57">
        <v>118</v>
      </c>
      <c r="I300" s="56" t="s">
        <v>52</v>
      </c>
      <c r="J300" s="77" t="str">
        <f t="shared" si="66"/>
        <v>R&amp;D Fuel Use Reductions</v>
      </c>
      <c r="K300" s="78" t="str">
        <f t="shared" si="66"/>
        <v>RnD building fuel use reduction</v>
      </c>
      <c r="L300" s="67">
        <f t="shared" si="66"/>
        <v>0</v>
      </c>
      <c r="M300" s="67">
        <f t="shared" si="66"/>
        <v>0.4</v>
      </c>
      <c r="N300" s="67">
        <f t="shared" si="66"/>
        <v>0.01</v>
      </c>
      <c r="O300" s="58" t="str">
        <f t="shared" si="66"/>
        <v>% reduction in fuel use</v>
      </c>
      <c r="P300" s="56" t="s">
        <v>765</v>
      </c>
      <c r="Q300" s="56" t="s">
        <v>303</v>
      </c>
      <c r="R300" s="11" t="s">
        <v>304</v>
      </c>
      <c r="S300" s="81" t="s">
        <v>85</v>
      </c>
      <c r="T300" s="56"/>
    </row>
    <row r="301" spans="1:20" ht="103.25" x14ac:dyDescent="0.75">
      <c r="A301" s="58" t="str">
        <f>A$296</f>
        <v>R&amp;D</v>
      </c>
      <c r="B301" s="58" t="str">
        <f t="shared" si="65"/>
        <v>Fuel Use Reduction</v>
      </c>
      <c r="C301" s="58" t="str">
        <f t="shared" si="65"/>
        <v>RnD Building Fuel Use Perc Reduction</v>
      </c>
      <c r="D301" s="56" t="s">
        <v>136</v>
      </c>
      <c r="E301" s="56"/>
      <c r="F301" s="56" t="s">
        <v>397</v>
      </c>
      <c r="G301" s="56"/>
      <c r="H301" s="57">
        <v>119</v>
      </c>
      <c r="I301" s="56" t="s">
        <v>52</v>
      </c>
      <c r="J301" s="77" t="str">
        <f t="shared" si="66"/>
        <v>R&amp;D Fuel Use Reductions</v>
      </c>
      <c r="K301" s="78" t="str">
        <f t="shared" si="66"/>
        <v>RnD building fuel use reduction</v>
      </c>
      <c r="L301" s="67">
        <f t="shared" si="66"/>
        <v>0</v>
      </c>
      <c r="M301" s="67">
        <f t="shared" si="66"/>
        <v>0.4</v>
      </c>
      <c r="N301" s="67">
        <f t="shared" si="66"/>
        <v>0.01</v>
      </c>
      <c r="O301" s="58" t="str">
        <f t="shared" si="66"/>
        <v>% reduction in fuel use</v>
      </c>
      <c r="P301" s="56" t="s">
        <v>766</v>
      </c>
      <c r="Q301" s="56" t="s">
        <v>303</v>
      </c>
      <c r="R301" s="11" t="s">
        <v>304</v>
      </c>
      <c r="S301" s="81" t="s">
        <v>85</v>
      </c>
      <c r="T301" s="56"/>
    </row>
    <row r="302" spans="1:20" ht="103.25" x14ac:dyDescent="0.75">
      <c r="A302" s="56" t="s">
        <v>31</v>
      </c>
      <c r="B302" s="58" t="str">
        <f t="shared" si="65"/>
        <v>Fuel Use Reduction</v>
      </c>
      <c r="C302" s="56" t="s">
        <v>360</v>
      </c>
      <c r="D302" s="56"/>
      <c r="E302" s="56"/>
      <c r="F302" s="56" t="s">
        <v>30</v>
      </c>
      <c r="G302" s="56"/>
      <c r="H302" s="57">
        <v>120</v>
      </c>
      <c r="I302" s="56" t="s">
        <v>52</v>
      </c>
      <c r="J302" s="77" t="str">
        <f t="shared" si="66"/>
        <v>R&amp;D Fuel Use Reductions</v>
      </c>
      <c r="K302" s="99" t="s">
        <v>646</v>
      </c>
      <c r="L302" s="63">
        <v>0</v>
      </c>
      <c r="M302" s="63">
        <v>0.4</v>
      </c>
      <c r="N302" s="62">
        <v>0.01</v>
      </c>
      <c r="O302" s="56" t="s">
        <v>39</v>
      </c>
      <c r="P302" s="56" t="s">
        <v>767</v>
      </c>
      <c r="Q302" s="56" t="s">
        <v>303</v>
      </c>
      <c r="R302" s="11" t="s">
        <v>304</v>
      </c>
      <c r="S302" s="81" t="s">
        <v>85</v>
      </c>
      <c r="T302" s="56"/>
    </row>
    <row r="303" spans="1:20" ht="103.25" x14ac:dyDescent="0.75">
      <c r="A303" s="56" t="s">
        <v>31</v>
      </c>
      <c r="B303" s="58" t="str">
        <f t="shared" si="65"/>
        <v>Fuel Use Reduction</v>
      </c>
      <c r="C303" s="56" t="s">
        <v>361</v>
      </c>
      <c r="D303" s="56" t="s">
        <v>551</v>
      </c>
      <c r="E303" s="56"/>
      <c r="F303" s="11" t="s">
        <v>557</v>
      </c>
      <c r="G303" s="56"/>
      <c r="H303" s="57">
        <v>121</v>
      </c>
      <c r="I303" s="56" t="s">
        <v>52</v>
      </c>
      <c r="J303" s="77" t="str">
        <f t="shared" si="66"/>
        <v>R&amp;D Fuel Use Reductions</v>
      </c>
      <c r="K303" s="99" t="s">
        <v>645</v>
      </c>
      <c r="L303" s="63">
        <v>0</v>
      </c>
      <c r="M303" s="63">
        <v>0.4</v>
      </c>
      <c r="N303" s="62">
        <v>0.01</v>
      </c>
      <c r="O303" s="56" t="s">
        <v>39</v>
      </c>
      <c r="P303" s="56" t="s">
        <v>768</v>
      </c>
      <c r="Q303" s="56" t="s">
        <v>303</v>
      </c>
      <c r="R303" s="11" t="s">
        <v>304</v>
      </c>
      <c r="S303" s="81" t="s">
        <v>85</v>
      </c>
      <c r="T303" s="56"/>
    </row>
    <row r="304" spans="1:20" ht="103.25" x14ac:dyDescent="0.75">
      <c r="A304" s="58" t="str">
        <f>A$303</f>
        <v>R&amp;D</v>
      </c>
      <c r="B304" s="58" t="str">
        <f t="shared" ref="B304:C314" si="67">B$303</f>
        <v>Fuel Use Reduction</v>
      </c>
      <c r="C304" s="58" t="str">
        <f t="shared" si="67"/>
        <v>RnD Electricity Fuel Use Perc Reduction</v>
      </c>
      <c r="D304" s="11" t="s">
        <v>376</v>
      </c>
      <c r="E304" s="58"/>
      <c r="F304" s="11" t="s">
        <v>633</v>
      </c>
      <c r="G304" s="56"/>
      <c r="H304" s="57">
        <v>122</v>
      </c>
      <c r="I304" s="56" t="s">
        <v>52</v>
      </c>
      <c r="J304" s="77" t="str">
        <f t="shared" si="66"/>
        <v>R&amp;D Fuel Use Reductions</v>
      </c>
      <c r="K304" s="78" t="str">
        <f t="shared" ref="K304:O313" si="68">K$303</f>
        <v>RnD electricity fuel use reduction</v>
      </c>
      <c r="L304" s="67">
        <f t="shared" si="68"/>
        <v>0</v>
      </c>
      <c r="M304" s="67">
        <f t="shared" si="68"/>
        <v>0.4</v>
      </c>
      <c r="N304" s="67">
        <f t="shared" si="68"/>
        <v>0.01</v>
      </c>
      <c r="O304" s="58" t="str">
        <f t="shared" si="68"/>
        <v>% reduction in fuel use</v>
      </c>
      <c r="P304" s="56" t="s">
        <v>769</v>
      </c>
      <c r="Q304" s="56" t="s">
        <v>303</v>
      </c>
      <c r="R304" s="11" t="s">
        <v>304</v>
      </c>
      <c r="S304" s="81" t="s">
        <v>85</v>
      </c>
      <c r="T304" s="56"/>
    </row>
    <row r="305" spans="1:20" ht="103.25" x14ac:dyDescent="0.75">
      <c r="A305" s="58" t="str">
        <f t="shared" ref="A305:C313" si="69">A$303</f>
        <v>R&amp;D</v>
      </c>
      <c r="B305" s="58" t="str">
        <f t="shared" si="67"/>
        <v>Fuel Use Reduction</v>
      </c>
      <c r="C305" s="58" t="str">
        <f t="shared" si="67"/>
        <v>RnD Electricity Fuel Use Perc Reduction</v>
      </c>
      <c r="D305" s="11" t="s">
        <v>88</v>
      </c>
      <c r="E305" s="58"/>
      <c r="F305" s="11" t="s">
        <v>398</v>
      </c>
      <c r="G305" s="56"/>
      <c r="H305" s="57">
        <v>123</v>
      </c>
      <c r="I305" s="56" t="s">
        <v>52</v>
      </c>
      <c r="J305" s="77" t="str">
        <f t="shared" si="66"/>
        <v>R&amp;D Fuel Use Reductions</v>
      </c>
      <c r="K305" s="78" t="str">
        <f t="shared" si="68"/>
        <v>RnD electricity fuel use reduction</v>
      </c>
      <c r="L305" s="67">
        <f t="shared" si="68"/>
        <v>0</v>
      </c>
      <c r="M305" s="67">
        <f t="shared" si="68"/>
        <v>0.4</v>
      </c>
      <c r="N305" s="67">
        <f t="shared" si="68"/>
        <v>0.01</v>
      </c>
      <c r="O305" s="58" t="str">
        <f t="shared" si="68"/>
        <v>% reduction in fuel use</v>
      </c>
      <c r="P305" s="56" t="s">
        <v>770</v>
      </c>
      <c r="Q305" s="56" t="s">
        <v>303</v>
      </c>
      <c r="R305" s="11" t="s">
        <v>304</v>
      </c>
      <c r="S305" s="81" t="s">
        <v>85</v>
      </c>
      <c r="T305" s="56"/>
    </row>
    <row r="306" spans="1:20" ht="29.5" x14ac:dyDescent="0.75">
      <c r="A306" s="58" t="str">
        <f t="shared" si="69"/>
        <v>R&amp;D</v>
      </c>
      <c r="B306" s="58" t="str">
        <f t="shared" si="67"/>
        <v>Fuel Use Reduction</v>
      </c>
      <c r="C306" s="58" t="str">
        <f t="shared" si="67"/>
        <v>RnD Electricity Fuel Use Perc Reduction</v>
      </c>
      <c r="D306" s="11" t="s">
        <v>89</v>
      </c>
      <c r="E306" s="58"/>
      <c r="F306" s="11" t="s">
        <v>399</v>
      </c>
      <c r="G306" s="56"/>
      <c r="H306" s="57" t="s">
        <v>233</v>
      </c>
      <c r="I306" s="56" t="s">
        <v>53</v>
      </c>
      <c r="J306" s="77" t="str">
        <f t="shared" si="66"/>
        <v>R&amp;D Fuel Use Reductions</v>
      </c>
      <c r="K306" s="78" t="str">
        <f t="shared" si="68"/>
        <v>RnD electricity fuel use reduction</v>
      </c>
      <c r="L306" s="67"/>
      <c r="M306" s="67"/>
      <c r="N306" s="67"/>
      <c r="O306" s="58"/>
      <c r="P306" s="56"/>
      <c r="Q306" s="56"/>
      <c r="R306" s="11"/>
      <c r="S306" s="81"/>
      <c r="T306" s="56"/>
    </row>
    <row r="307" spans="1:20" ht="29.5" x14ac:dyDescent="0.75">
      <c r="A307" s="58" t="str">
        <f t="shared" si="69"/>
        <v>R&amp;D</v>
      </c>
      <c r="B307" s="58" t="str">
        <f t="shared" si="67"/>
        <v>Fuel Use Reduction</v>
      </c>
      <c r="C307" s="58" t="str">
        <f t="shared" si="67"/>
        <v>RnD Electricity Fuel Use Perc Reduction</v>
      </c>
      <c r="D307" s="11" t="s">
        <v>552</v>
      </c>
      <c r="E307" s="58"/>
      <c r="F307" s="11" t="s">
        <v>559</v>
      </c>
      <c r="G307" s="56"/>
      <c r="H307" s="57" t="s">
        <v>233</v>
      </c>
      <c r="I307" s="56" t="s">
        <v>53</v>
      </c>
      <c r="J307" s="77" t="str">
        <f t="shared" si="66"/>
        <v>R&amp;D Fuel Use Reductions</v>
      </c>
      <c r="K307" s="78" t="str">
        <f t="shared" si="68"/>
        <v>RnD electricity fuel use reduction</v>
      </c>
      <c r="L307" s="67"/>
      <c r="M307" s="67"/>
      <c r="N307" s="67"/>
      <c r="O307" s="58"/>
      <c r="P307" s="56"/>
      <c r="Q307" s="56"/>
      <c r="R307" s="11"/>
      <c r="S307" s="81"/>
      <c r="T307" s="56"/>
    </row>
    <row r="308" spans="1:20" ht="29.5" x14ac:dyDescent="0.75">
      <c r="A308" s="58" t="str">
        <f t="shared" si="69"/>
        <v>R&amp;D</v>
      </c>
      <c r="B308" s="58" t="str">
        <f t="shared" si="67"/>
        <v>Fuel Use Reduction</v>
      </c>
      <c r="C308" s="58" t="str">
        <f t="shared" si="67"/>
        <v>RnD Electricity Fuel Use Perc Reduction</v>
      </c>
      <c r="D308" s="11" t="s">
        <v>90</v>
      </c>
      <c r="E308" s="58"/>
      <c r="F308" s="11" t="s">
        <v>400</v>
      </c>
      <c r="G308" s="56"/>
      <c r="H308" s="57" t="s">
        <v>233</v>
      </c>
      <c r="I308" s="56" t="s">
        <v>53</v>
      </c>
      <c r="J308" s="77" t="str">
        <f t="shared" si="66"/>
        <v>R&amp;D Fuel Use Reductions</v>
      </c>
      <c r="K308" s="78" t="str">
        <f t="shared" si="68"/>
        <v>RnD electricity fuel use reduction</v>
      </c>
      <c r="L308" s="67"/>
      <c r="M308" s="67"/>
      <c r="N308" s="67"/>
      <c r="O308" s="58"/>
      <c r="P308" s="56"/>
      <c r="Q308" s="56"/>
      <c r="R308" s="11"/>
      <c r="S308" s="81"/>
      <c r="T308" s="56"/>
    </row>
    <row r="309" spans="1:20" ht="29.5" x14ac:dyDescent="0.75">
      <c r="A309" s="58" t="str">
        <f t="shared" si="69"/>
        <v>R&amp;D</v>
      </c>
      <c r="B309" s="58" t="str">
        <f t="shared" si="67"/>
        <v>Fuel Use Reduction</v>
      </c>
      <c r="C309" s="58" t="str">
        <f t="shared" si="67"/>
        <v>RnD Electricity Fuel Use Perc Reduction</v>
      </c>
      <c r="D309" s="11" t="s">
        <v>91</v>
      </c>
      <c r="E309" s="58"/>
      <c r="F309" s="11" t="s">
        <v>401</v>
      </c>
      <c r="G309" s="56"/>
      <c r="H309" s="57" t="s">
        <v>233</v>
      </c>
      <c r="I309" s="56" t="s">
        <v>53</v>
      </c>
      <c r="J309" s="77" t="str">
        <f t="shared" si="66"/>
        <v>R&amp;D Fuel Use Reductions</v>
      </c>
      <c r="K309" s="78" t="str">
        <f t="shared" si="68"/>
        <v>RnD electricity fuel use reduction</v>
      </c>
      <c r="L309" s="67"/>
      <c r="M309" s="67"/>
      <c r="N309" s="67"/>
      <c r="O309" s="58"/>
      <c r="P309" s="56"/>
      <c r="Q309" s="56"/>
      <c r="R309" s="11"/>
      <c r="S309" s="81"/>
      <c r="T309" s="56"/>
    </row>
    <row r="310" spans="1:20" ht="103.25" x14ac:dyDescent="0.75">
      <c r="A310" s="58" t="str">
        <f t="shared" si="69"/>
        <v>R&amp;D</v>
      </c>
      <c r="B310" s="58" t="str">
        <f t="shared" si="67"/>
        <v>Fuel Use Reduction</v>
      </c>
      <c r="C310" s="58" t="str">
        <f t="shared" si="67"/>
        <v>RnD Electricity Fuel Use Perc Reduction</v>
      </c>
      <c r="D310" s="11" t="s">
        <v>92</v>
      </c>
      <c r="E310" s="58"/>
      <c r="F310" s="11" t="s">
        <v>402</v>
      </c>
      <c r="G310" s="56"/>
      <c r="H310" s="57">
        <v>124</v>
      </c>
      <c r="I310" s="56" t="s">
        <v>52</v>
      </c>
      <c r="J310" s="77" t="str">
        <f t="shared" si="66"/>
        <v>R&amp;D Fuel Use Reductions</v>
      </c>
      <c r="K310" s="78" t="str">
        <f t="shared" si="68"/>
        <v>RnD electricity fuel use reduction</v>
      </c>
      <c r="L310" s="67">
        <f t="shared" si="68"/>
        <v>0</v>
      </c>
      <c r="M310" s="67">
        <f t="shared" si="68"/>
        <v>0.4</v>
      </c>
      <c r="N310" s="67">
        <f t="shared" si="68"/>
        <v>0.01</v>
      </c>
      <c r="O310" s="58" t="str">
        <f t="shared" si="68"/>
        <v>% reduction in fuel use</v>
      </c>
      <c r="P310" s="56" t="s">
        <v>771</v>
      </c>
      <c r="Q310" s="56" t="s">
        <v>303</v>
      </c>
      <c r="R310" s="11" t="s">
        <v>304</v>
      </c>
      <c r="S310" s="81" t="s">
        <v>85</v>
      </c>
      <c r="T310" s="56"/>
    </row>
    <row r="311" spans="1:20" ht="103.25" x14ac:dyDescent="0.75">
      <c r="A311" s="58" t="str">
        <f>A$303</f>
        <v>R&amp;D</v>
      </c>
      <c r="B311" s="58" t="str">
        <f t="shared" si="67"/>
        <v>Fuel Use Reduction</v>
      </c>
      <c r="C311" s="58" t="str">
        <f t="shared" si="67"/>
        <v>RnD Electricity Fuel Use Perc Reduction</v>
      </c>
      <c r="D311" s="11" t="s">
        <v>379</v>
      </c>
      <c r="E311" s="58"/>
      <c r="F311" s="11" t="s">
        <v>634</v>
      </c>
      <c r="G311" s="56"/>
      <c r="H311" s="57">
        <v>193</v>
      </c>
      <c r="I311" s="56" t="s">
        <v>52</v>
      </c>
      <c r="J311" s="77" t="str">
        <f t="shared" si="66"/>
        <v>R&amp;D Fuel Use Reductions</v>
      </c>
      <c r="K311" s="78" t="str">
        <f t="shared" si="68"/>
        <v>RnD electricity fuel use reduction</v>
      </c>
      <c r="L311" s="67">
        <f t="shared" si="68"/>
        <v>0</v>
      </c>
      <c r="M311" s="67">
        <f t="shared" si="68"/>
        <v>0.4</v>
      </c>
      <c r="N311" s="67">
        <f t="shared" si="68"/>
        <v>0.01</v>
      </c>
      <c r="O311" s="58" t="str">
        <f t="shared" si="68"/>
        <v>% reduction in fuel use</v>
      </c>
      <c r="P311" s="56" t="s">
        <v>772</v>
      </c>
      <c r="Q311" s="56" t="s">
        <v>303</v>
      </c>
      <c r="R311" s="11" t="s">
        <v>304</v>
      </c>
      <c r="S311" s="81" t="s">
        <v>85</v>
      </c>
      <c r="T311" s="56"/>
    </row>
    <row r="312" spans="1:20" ht="103.25" x14ac:dyDescent="0.75">
      <c r="A312" s="58" t="str">
        <f t="shared" si="69"/>
        <v>R&amp;D</v>
      </c>
      <c r="B312" s="58" t="str">
        <f t="shared" si="69"/>
        <v>Fuel Use Reduction</v>
      </c>
      <c r="C312" s="58" t="str">
        <f t="shared" si="69"/>
        <v>RnD Electricity Fuel Use Perc Reduction</v>
      </c>
      <c r="D312" s="11" t="s">
        <v>549</v>
      </c>
      <c r="E312" s="58"/>
      <c r="F312" s="11" t="s">
        <v>1025</v>
      </c>
      <c r="G312" s="56"/>
      <c r="H312" s="57">
        <v>181</v>
      </c>
      <c r="I312" s="56" t="s">
        <v>52</v>
      </c>
      <c r="J312" s="77" t="str">
        <f t="shared" si="66"/>
        <v>R&amp;D Fuel Use Reductions</v>
      </c>
      <c r="K312" s="78" t="str">
        <f t="shared" si="68"/>
        <v>RnD electricity fuel use reduction</v>
      </c>
      <c r="L312" s="67">
        <f t="shared" si="68"/>
        <v>0</v>
      </c>
      <c r="M312" s="67">
        <f t="shared" si="68"/>
        <v>0.4</v>
      </c>
      <c r="N312" s="67">
        <f t="shared" si="68"/>
        <v>0.01</v>
      </c>
      <c r="O312" s="58" t="str">
        <f t="shared" si="68"/>
        <v>% reduction in fuel use</v>
      </c>
      <c r="P312" s="56" t="s">
        <v>1027</v>
      </c>
      <c r="Q312" s="56" t="s">
        <v>303</v>
      </c>
      <c r="R312" s="11" t="s">
        <v>304</v>
      </c>
      <c r="S312" s="81" t="s">
        <v>85</v>
      </c>
      <c r="T312" s="56"/>
    </row>
    <row r="313" spans="1:20" ht="29.5" x14ac:dyDescent="0.75">
      <c r="A313" s="58" t="str">
        <f t="shared" si="69"/>
        <v>R&amp;D</v>
      </c>
      <c r="B313" s="58" t="str">
        <f t="shared" si="69"/>
        <v>Fuel Use Reduction</v>
      </c>
      <c r="C313" s="58" t="str">
        <f t="shared" si="69"/>
        <v>RnD Electricity Fuel Use Perc Reduction</v>
      </c>
      <c r="D313" s="11" t="s">
        <v>560</v>
      </c>
      <c r="E313" s="58"/>
      <c r="F313" s="11" t="s">
        <v>562</v>
      </c>
      <c r="G313" s="56"/>
      <c r="H313" s="57"/>
      <c r="I313" s="56" t="s">
        <v>53</v>
      </c>
      <c r="J313" s="77" t="str">
        <f t="shared" si="66"/>
        <v>R&amp;D Fuel Use Reductions</v>
      </c>
      <c r="K313" s="78" t="str">
        <f t="shared" si="68"/>
        <v>RnD electricity fuel use reduction</v>
      </c>
      <c r="L313" s="67"/>
      <c r="M313" s="67"/>
      <c r="N313" s="67"/>
      <c r="O313" s="58"/>
      <c r="P313" s="56"/>
      <c r="Q313" s="56"/>
      <c r="R313" s="11"/>
      <c r="S313" s="81"/>
      <c r="T313" s="56"/>
    </row>
    <row r="314" spans="1:20" ht="103.25" x14ac:dyDescent="0.75">
      <c r="A314" s="56" t="s">
        <v>31</v>
      </c>
      <c r="B314" s="58" t="str">
        <f t="shared" si="67"/>
        <v>Fuel Use Reduction</v>
      </c>
      <c r="C314" s="56" t="s">
        <v>362</v>
      </c>
      <c r="D314" s="56" t="s">
        <v>151</v>
      </c>
      <c r="E314" s="56"/>
      <c r="F314" s="11" t="s">
        <v>403</v>
      </c>
      <c r="G314" s="56"/>
      <c r="H314" s="57">
        <v>125</v>
      </c>
      <c r="I314" s="56" t="s">
        <v>52</v>
      </c>
      <c r="J314" s="77" t="str">
        <f t="shared" si="66"/>
        <v>R&amp;D Fuel Use Reductions</v>
      </c>
      <c r="K314" s="99" t="s">
        <v>644</v>
      </c>
      <c r="L314" s="63">
        <v>0</v>
      </c>
      <c r="M314" s="63">
        <v>0.4</v>
      </c>
      <c r="N314" s="62">
        <v>0.01</v>
      </c>
      <c r="O314" s="56" t="s">
        <v>39</v>
      </c>
      <c r="P314" s="56" t="s">
        <v>773</v>
      </c>
      <c r="Q314" s="56" t="s">
        <v>303</v>
      </c>
      <c r="R314" s="11" t="s">
        <v>304</v>
      </c>
      <c r="S314" s="81" t="s">
        <v>85</v>
      </c>
      <c r="T314" s="56"/>
    </row>
    <row r="315" spans="1:20" ht="103.25" x14ac:dyDescent="0.75">
      <c r="A315" s="58" t="str">
        <f>A$314</f>
        <v>R&amp;D</v>
      </c>
      <c r="B315" s="58" t="str">
        <f t="shared" ref="B315:C322" si="70">B$314</f>
        <v>Fuel Use Reduction</v>
      </c>
      <c r="C315" s="58" t="str">
        <f t="shared" si="70"/>
        <v>RnD Industry Fuel Use Perc Reduction</v>
      </c>
      <c r="D315" s="11" t="s">
        <v>152</v>
      </c>
      <c r="E315" s="56"/>
      <c r="F315" s="11" t="s">
        <v>404</v>
      </c>
      <c r="G315" s="56"/>
      <c r="H315" s="57">
        <v>126</v>
      </c>
      <c r="I315" s="56" t="s">
        <v>52</v>
      </c>
      <c r="J315" s="77" t="str">
        <f t="shared" si="66"/>
        <v>R&amp;D Fuel Use Reductions</v>
      </c>
      <c r="K315" s="78" t="str">
        <f t="shared" ref="K315:O321" si="71">K$314</f>
        <v>RnD industry fuel use reduction</v>
      </c>
      <c r="L315" s="67">
        <f t="shared" si="71"/>
        <v>0</v>
      </c>
      <c r="M315" s="67">
        <f t="shared" si="71"/>
        <v>0.4</v>
      </c>
      <c r="N315" s="67">
        <f t="shared" si="71"/>
        <v>0.01</v>
      </c>
      <c r="O315" s="58" t="str">
        <f t="shared" si="71"/>
        <v>% reduction in fuel use</v>
      </c>
      <c r="P315" s="56" t="s">
        <v>774</v>
      </c>
      <c r="Q315" s="56" t="s">
        <v>303</v>
      </c>
      <c r="R315" s="11" t="s">
        <v>304</v>
      </c>
      <c r="S315" s="81" t="s">
        <v>85</v>
      </c>
      <c r="T315" s="56"/>
    </row>
    <row r="316" spans="1:20" ht="103.25" x14ac:dyDescent="0.75">
      <c r="A316" s="58" t="str">
        <f t="shared" ref="A316:A321" si="72">A$314</f>
        <v>R&amp;D</v>
      </c>
      <c r="B316" s="58" t="str">
        <f t="shared" si="70"/>
        <v>Fuel Use Reduction</v>
      </c>
      <c r="C316" s="58" t="str">
        <f t="shared" si="70"/>
        <v>RnD Industry Fuel Use Perc Reduction</v>
      </c>
      <c r="D316" s="11" t="s">
        <v>153</v>
      </c>
      <c r="E316" s="56"/>
      <c r="F316" s="11" t="s">
        <v>405</v>
      </c>
      <c r="G316" s="56"/>
      <c r="H316" s="57">
        <v>127</v>
      </c>
      <c r="I316" s="56" t="s">
        <v>52</v>
      </c>
      <c r="J316" s="77" t="str">
        <f t="shared" si="66"/>
        <v>R&amp;D Fuel Use Reductions</v>
      </c>
      <c r="K316" s="78" t="str">
        <f t="shared" si="71"/>
        <v>RnD industry fuel use reduction</v>
      </c>
      <c r="L316" s="67">
        <f t="shared" si="71"/>
        <v>0</v>
      </c>
      <c r="M316" s="67">
        <f t="shared" si="71"/>
        <v>0.4</v>
      </c>
      <c r="N316" s="67">
        <f t="shared" si="71"/>
        <v>0.01</v>
      </c>
      <c r="O316" s="58" t="str">
        <f t="shared" si="71"/>
        <v>% reduction in fuel use</v>
      </c>
      <c r="P316" s="56" t="s">
        <v>775</v>
      </c>
      <c r="Q316" s="56" t="s">
        <v>303</v>
      </c>
      <c r="R316" s="11" t="s">
        <v>304</v>
      </c>
      <c r="S316" s="81" t="s">
        <v>85</v>
      </c>
      <c r="T316" s="56"/>
    </row>
    <row r="317" spans="1:20" ht="103.25" x14ac:dyDescent="0.75">
      <c r="A317" s="58" t="str">
        <f t="shared" si="72"/>
        <v>R&amp;D</v>
      </c>
      <c r="B317" s="58" t="str">
        <f t="shared" si="70"/>
        <v>Fuel Use Reduction</v>
      </c>
      <c r="C317" s="58" t="str">
        <f t="shared" si="70"/>
        <v>RnD Industry Fuel Use Perc Reduction</v>
      </c>
      <c r="D317" s="11" t="s">
        <v>154</v>
      </c>
      <c r="E317" s="56"/>
      <c r="F317" s="11" t="s">
        <v>406</v>
      </c>
      <c r="G317" s="56"/>
      <c r="H317" s="57">
        <v>128</v>
      </c>
      <c r="I317" s="56" t="s">
        <v>52</v>
      </c>
      <c r="J317" s="77" t="str">
        <f t="shared" si="66"/>
        <v>R&amp;D Fuel Use Reductions</v>
      </c>
      <c r="K317" s="78" t="str">
        <f t="shared" si="71"/>
        <v>RnD industry fuel use reduction</v>
      </c>
      <c r="L317" s="67">
        <f t="shared" si="71"/>
        <v>0</v>
      </c>
      <c r="M317" s="67">
        <f t="shared" si="71"/>
        <v>0.4</v>
      </c>
      <c r="N317" s="67">
        <f t="shared" si="71"/>
        <v>0.01</v>
      </c>
      <c r="O317" s="58" t="str">
        <f t="shared" si="71"/>
        <v>% reduction in fuel use</v>
      </c>
      <c r="P317" s="56" t="s">
        <v>776</v>
      </c>
      <c r="Q317" s="56" t="s">
        <v>303</v>
      </c>
      <c r="R317" s="11" t="s">
        <v>304</v>
      </c>
      <c r="S317" s="81" t="s">
        <v>85</v>
      </c>
      <c r="T317" s="56"/>
    </row>
    <row r="318" spans="1:20" ht="103.25" x14ac:dyDescent="0.75">
      <c r="A318" s="58" t="str">
        <f t="shared" si="72"/>
        <v>R&amp;D</v>
      </c>
      <c r="B318" s="58" t="str">
        <f t="shared" si="70"/>
        <v>Fuel Use Reduction</v>
      </c>
      <c r="C318" s="58" t="str">
        <f t="shared" si="70"/>
        <v>RnD Industry Fuel Use Perc Reduction</v>
      </c>
      <c r="D318" s="11" t="s">
        <v>155</v>
      </c>
      <c r="E318" s="56"/>
      <c r="F318" s="11" t="s">
        <v>407</v>
      </c>
      <c r="G318" s="56"/>
      <c r="H318" s="57">
        <v>129</v>
      </c>
      <c r="I318" s="56" t="s">
        <v>52</v>
      </c>
      <c r="J318" s="77" t="str">
        <f t="shared" si="66"/>
        <v>R&amp;D Fuel Use Reductions</v>
      </c>
      <c r="K318" s="78" t="str">
        <f t="shared" si="71"/>
        <v>RnD industry fuel use reduction</v>
      </c>
      <c r="L318" s="67">
        <f t="shared" si="71"/>
        <v>0</v>
      </c>
      <c r="M318" s="67">
        <f t="shared" si="71"/>
        <v>0.4</v>
      </c>
      <c r="N318" s="67">
        <f t="shared" si="71"/>
        <v>0.01</v>
      </c>
      <c r="O318" s="58" t="str">
        <f t="shared" si="71"/>
        <v>% reduction in fuel use</v>
      </c>
      <c r="P318" s="56" t="s">
        <v>777</v>
      </c>
      <c r="Q318" s="56" t="s">
        <v>303</v>
      </c>
      <c r="R318" s="11" t="s">
        <v>304</v>
      </c>
      <c r="S318" s="81" t="s">
        <v>85</v>
      </c>
      <c r="T318" s="56"/>
    </row>
    <row r="319" spans="1:20" ht="103.25" x14ac:dyDescent="0.75">
      <c r="A319" s="58" t="str">
        <f t="shared" si="72"/>
        <v>R&amp;D</v>
      </c>
      <c r="B319" s="58" t="str">
        <f t="shared" si="70"/>
        <v>Fuel Use Reduction</v>
      </c>
      <c r="C319" s="58" t="str">
        <f t="shared" si="70"/>
        <v>RnD Industry Fuel Use Perc Reduction</v>
      </c>
      <c r="D319" s="11" t="s">
        <v>156</v>
      </c>
      <c r="E319" s="56"/>
      <c r="F319" s="11" t="s">
        <v>408</v>
      </c>
      <c r="G319" s="56"/>
      <c r="H319" s="57">
        <v>130</v>
      </c>
      <c r="I319" s="56" t="s">
        <v>52</v>
      </c>
      <c r="J319" s="77" t="str">
        <f t="shared" si="66"/>
        <v>R&amp;D Fuel Use Reductions</v>
      </c>
      <c r="K319" s="78" t="str">
        <f t="shared" si="71"/>
        <v>RnD industry fuel use reduction</v>
      </c>
      <c r="L319" s="67">
        <f t="shared" si="71"/>
        <v>0</v>
      </c>
      <c r="M319" s="67">
        <f t="shared" si="71"/>
        <v>0.4</v>
      </c>
      <c r="N319" s="67">
        <f t="shared" si="71"/>
        <v>0.01</v>
      </c>
      <c r="O319" s="58" t="str">
        <f t="shared" si="71"/>
        <v>% reduction in fuel use</v>
      </c>
      <c r="P319" s="56" t="s">
        <v>778</v>
      </c>
      <c r="Q319" s="56" t="s">
        <v>303</v>
      </c>
      <c r="R319" s="11" t="s">
        <v>304</v>
      </c>
      <c r="S319" s="81" t="s">
        <v>85</v>
      </c>
      <c r="T319" s="56"/>
    </row>
    <row r="320" spans="1:20" ht="103.25" x14ac:dyDescent="0.75">
      <c r="A320" s="58" t="str">
        <f t="shared" si="72"/>
        <v>R&amp;D</v>
      </c>
      <c r="B320" s="58" t="str">
        <f t="shared" si="70"/>
        <v>Fuel Use Reduction</v>
      </c>
      <c r="C320" s="58" t="str">
        <f t="shared" si="70"/>
        <v>RnD Industry Fuel Use Perc Reduction</v>
      </c>
      <c r="D320" s="11" t="s">
        <v>157</v>
      </c>
      <c r="E320" s="56"/>
      <c r="F320" s="11" t="s">
        <v>409</v>
      </c>
      <c r="G320" s="56"/>
      <c r="H320" s="57">
        <v>131</v>
      </c>
      <c r="I320" s="56" t="s">
        <v>52</v>
      </c>
      <c r="J320" s="77" t="str">
        <f t="shared" si="66"/>
        <v>R&amp;D Fuel Use Reductions</v>
      </c>
      <c r="K320" s="78" t="str">
        <f t="shared" si="71"/>
        <v>RnD industry fuel use reduction</v>
      </c>
      <c r="L320" s="67">
        <f t="shared" si="71"/>
        <v>0</v>
      </c>
      <c r="M320" s="67">
        <f t="shared" si="71"/>
        <v>0.4</v>
      </c>
      <c r="N320" s="67">
        <f t="shared" si="71"/>
        <v>0.01</v>
      </c>
      <c r="O320" s="58" t="str">
        <f t="shared" si="71"/>
        <v>% reduction in fuel use</v>
      </c>
      <c r="P320" s="56" t="s">
        <v>779</v>
      </c>
      <c r="Q320" s="56" t="s">
        <v>303</v>
      </c>
      <c r="R320" s="11" t="s">
        <v>304</v>
      </c>
      <c r="S320" s="81" t="s">
        <v>85</v>
      </c>
      <c r="T320" s="56"/>
    </row>
    <row r="321" spans="1:20" ht="103.25" x14ac:dyDescent="0.75">
      <c r="A321" s="58" t="str">
        <f t="shared" si="72"/>
        <v>R&amp;D</v>
      </c>
      <c r="B321" s="58" t="str">
        <f t="shared" si="70"/>
        <v>Fuel Use Reduction</v>
      </c>
      <c r="C321" s="58" t="str">
        <f t="shared" si="70"/>
        <v>RnD Industry Fuel Use Perc Reduction</v>
      </c>
      <c r="D321" s="11" t="s">
        <v>158</v>
      </c>
      <c r="E321" s="56"/>
      <c r="F321" s="11" t="s">
        <v>410</v>
      </c>
      <c r="G321" s="56"/>
      <c r="H321" s="57">
        <v>132</v>
      </c>
      <c r="I321" s="56" t="s">
        <v>52</v>
      </c>
      <c r="J321" s="77" t="str">
        <f t="shared" si="66"/>
        <v>R&amp;D Fuel Use Reductions</v>
      </c>
      <c r="K321" s="78" t="str">
        <f t="shared" si="71"/>
        <v>RnD industry fuel use reduction</v>
      </c>
      <c r="L321" s="67">
        <f t="shared" si="71"/>
        <v>0</v>
      </c>
      <c r="M321" s="67">
        <f t="shared" si="71"/>
        <v>0.4</v>
      </c>
      <c r="N321" s="67">
        <f t="shared" si="71"/>
        <v>0.01</v>
      </c>
      <c r="O321" s="58" t="str">
        <f t="shared" si="71"/>
        <v>% reduction in fuel use</v>
      </c>
      <c r="P321" s="56" t="s">
        <v>780</v>
      </c>
      <c r="Q321" s="56" t="s">
        <v>303</v>
      </c>
      <c r="R321" s="11" t="s">
        <v>304</v>
      </c>
      <c r="S321" s="81" t="s">
        <v>85</v>
      </c>
      <c r="T321" s="56"/>
    </row>
    <row r="322" spans="1:20" ht="103.25" x14ac:dyDescent="0.75">
      <c r="A322" s="56" t="s">
        <v>31</v>
      </c>
      <c r="B322" s="58" t="str">
        <f t="shared" si="70"/>
        <v>Fuel Use Reduction</v>
      </c>
      <c r="C322" s="56" t="s">
        <v>363</v>
      </c>
      <c r="D322" s="56" t="s">
        <v>614</v>
      </c>
      <c r="E322" s="56"/>
      <c r="F322" s="56" t="s">
        <v>587</v>
      </c>
      <c r="G322" s="56"/>
      <c r="H322" s="57">
        <v>133</v>
      </c>
      <c r="I322" s="56" t="s">
        <v>52</v>
      </c>
      <c r="J322" s="77" t="str">
        <f t="shared" si="66"/>
        <v>R&amp;D Fuel Use Reductions</v>
      </c>
      <c r="K322" s="99" t="s">
        <v>643</v>
      </c>
      <c r="L322" s="63">
        <v>0</v>
      </c>
      <c r="M322" s="63">
        <v>0.4</v>
      </c>
      <c r="N322" s="62">
        <v>0.01</v>
      </c>
      <c r="O322" s="56" t="s">
        <v>39</v>
      </c>
      <c r="P322" s="56" t="s">
        <v>781</v>
      </c>
      <c r="Q322" s="56" t="s">
        <v>303</v>
      </c>
      <c r="R322" s="11" t="s">
        <v>304</v>
      </c>
      <c r="S322" s="81" t="s">
        <v>85</v>
      </c>
      <c r="T322" s="56"/>
    </row>
    <row r="323" spans="1:20" ht="103.25" x14ac:dyDescent="0.75">
      <c r="A323" s="58" t="str">
        <f>A$322</f>
        <v>R&amp;D</v>
      </c>
      <c r="B323" s="58" t="str">
        <f t="shared" ref="B323:C327" si="73">B$322</f>
        <v>Fuel Use Reduction</v>
      </c>
      <c r="C323" s="58" t="str">
        <f t="shared" si="73"/>
        <v>RnD Transportation Fuel Use Perc Reduction</v>
      </c>
      <c r="D323" s="56" t="s">
        <v>615</v>
      </c>
      <c r="E323" s="56"/>
      <c r="F323" s="56" t="s">
        <v>588</v>
      </c>
      <c r="G323" s="56"/>
      <c r="H323" s="57">
        <v>134</v>
      </c>
      <c r="I323" s="56" t="s">
        <v>52</v>
      </c>
      <c r="J323" s="77" t="str">
        <f t="shared" si="66"/>
        <v>R&amp;D Fuel Use Reductions</v>
      </c>
      <c r="K323" s="78" t="str">
        <f t="shared" ref="K323:O327" si="74">K$322</f>
        <v>RnD transportation fuel use reduction</v>
      </c>
      <c r="L323" s="67">
        <f t="shared" si="74"/>
        <v>0</v>
      </c>
      <c r="M323" s="67">
        <f t="shared" si="74"/>
        <v>0.4</v>
      </c>
      <c r="N323" s="67">
        <f t="shared" si="74"/>
        <v>0.01</v>
      </c>
      <c r="O323" s="58" t="str">
        <f t="shared" si="74"/>
        <v>% reduction in fuel use</v>
      </c>
      <c r="P323" s="56" t="s">
        <v>782</v>
      </c>
      <c r="Q323" s="56" t="s">
        <v>303</v>
      </c>
      <c r="R323" s="11" t="s">
        <v>304</v>
      </c>
      <c r="S323" s="81" t="s">
        <v>85</v>
      </c>
      <c r="T323" s="56"/>
    </row>
    <row r="324" spans="1:20" ht="103.25" x14ac:dyDescent="0.75">
      <c r="A324" s="58" t="str">
        <f>A$322</f>
        <v>R&amp;D</v>
      </c>
      <c r="B324" s="58" t="str">
        <f t="shared" si="73"/>
        <v>Fuel Use Reduction</v>
      </c>
      <c r="C324" s="58" t="str">
        <f t="shared" si="73"/>
        <v>RnD Transportation Fuel Use Perc Reduction</v>
      </c>
      <c r="D324" s="56" t="s">
        <v>616</v>
      </c>
      <c r="E324" s="56"/>
      <c r="F324" s="56" t="s">
        <v>589</v>
      </c>
      <c r="G324" s="56"/>
      <c r="H324" s="57">
        <v>135</v>
      </c>
      <c r="I324" s="56" t="s">
        <v>52</v>
      </c>
      <c r="J324" s="77" t="str">
        <f t="shared" si="66"/>
        <v>R&amp;D Fuel Use Reductions</v>
      </c>
      <c r="K324" s="78" t="str">
        <f t="shared" si="74"/>
        <v>RnD transportation fuel use reduction</v>
      </c>
      <c r="L324" s="67">
        <f t="shared" si="74"/>
        <v>0</v>
      </c>
      <c r="M324" s="67">
        <f t="shared" si="74"/>
        <v>0.4</v>
      </c>
      <c r="N324" s="67">
        <f t="shared" si="74"/>
        <v>0.01</v>
      </c>
      <c r="O324" s="58" t="str">
        <f t="shared" si="74"/>
        <v>% reduction in fuel use</v>
      </c>
      <c r="P324" s="56" t="s">
        <v>783</v>
      </c>
      <c r="Q324" s="56" t="s">
        <v>303</v>
      </c>
      <c r="R324" s="11" t="s">
        <v>304</v>
      </c>
      <c r="S324" s="81" t="s">
        <v>85</v>
      </c>
      <c r="T324" s="56"/>
    </row>
    <row r="325" spans="1:20" ht="103.25" x14ac:dyDescent="0.75">
      <c r="A325" s="58" t="str">
        <f>A$322</f>
        <v>R&amp;D</v>
      </c>
      <c r="B325" s="58" t="str">
        <f t="shared" si="73"/>
        <v>Fuel Use Reduction</v>
      </c>
      <c r="C325" s="58" t="str">
        <f t="shared" si="73"/>
        <v>RnD Transportation Fuel Use Perc Reduction</v>
      </c>
      <c r="D325" s="56" t="s">
        <v>617</v>
      </c>
      <c r="E325" s="56"/>
      <c r="F325" s="56" t="s">
        <v>590</v>
      </c>
      <c r="G325" s="56"/>
      <c r="H325" s="57">
        <v>136</v>
      </c>
      <c r="I325" s="56" t="s">
        <v>52</v>
      </c>
      <c r="J325" s="77" t="str">
        <f t="shared" si="66"/>
        <v>R&amp;D Fuel Use Reductions</v>
      </c>
      <c r="K325" s="78" t="str">
        <f t="shared" si="74"/>
        <v>RnD transportation fuel use reduction</v>
      </c>
      <c r="L325" s="67">
        <f t="shared" si="74"/>
        <v>0</v>
      </c>
      <c r="M325" s="67">
        <f t="shared" si="74"/>
        <v>0.4</v>
      </c>
      <c r="N325" s="67">
        <f t="shared" si="74"/>
        <v>0.01</v>
      </c>
      <c r="O325" s="58" t="str">
        <f t="shared" si="74"/>
        <v>% reduction in fuel use</v>
      </c>
      <c r="P325" s="56" t="s">
        <v>784</v>
      </c>
      <c r="Q325" s="56" t="s">
        <v>303</v>
      </c>
      <c r="R325" s="11" t="s">
        <v>304</v>
      </c>
      <c r="S325" s="81" t="s">
        <v>85</v>
      </c>
      <c r="T325" s="56"/>
    </row>
    <row r="326" spans="1:20" ht="103.25" x14ac:dyDescent="0.75">
      <c r="A326" s="58" t="str">
        <f>A$322</f>
        <v>R&amp;D</v>
      </c>
      <c r="B326" s="58" t="str">
        <f t="shared" si="73"/>
        <v>Fuel Use Reduction</v>
      </c>
      <c r="C326" s="58" t="str">
        <f t="shared" si="73"/>
        <v>RnD Transportation Fuel Use Perc Reduction</v>
      </c>
      <c r="D326" s="56" t="s">
        <v>618</v>
      </c>
      <c r="E326" s="56"/>
      <c r="F326" s="56" t="s">
        <v>591</v>
      </c>
      <c r="G326" s="56"/>
      <c r="H326" s="57">
        <v>137</v>
      </c>
      <c r="I326" s="56" t="s">
        <v>52</v>
      </c>
      <c r="J326" s="77" t="str">
        <f t="shared" si="66"/>
        <v>R&amp;D Fuel Use Reductions</v>
      </c>
      <c r="K326" s="78" t="str">
        <f t="shared" si="74"/>
        <v>RnD transportation fuel use reduction</v>
      </c>
      <c r="L326" s="67">
        <f t="shared" si="74"/>
        <v>0</v>
      </c>
      <c r="M326" s="67">
        <f t="shared" si="74"/>
        <v>0.4</v>
      </c>
      <c r="N326" s="67">
        <f t="shared" si="74"/>
        <v>0.01</v>
      </c>
      <c r="O326" s="58" t="str">
        <f t="shared" si="74"/>
        <v>% reduction in fuel use</v>
      </c>
      <c r="P326" s="56" t="s">
        <v>785</v>
      </c>
      <c r="Q326" s="56" t="s">
        <v>303</v>
      </c>
      <c r="R326" s="11" t="s">
        <v>304</v>
      </c>
      <c r="S326" s="81" t="s">
        <v>85</v>
      </c>
      <c r="T326" s="56"/>
    </row>
    <row r="327" spans="1:20" ht="103.25" x14ac:dyDescent="0.75">
      <c r="A327" s="58" t="str">
        <f>A$322</f>
        <v>R&amp;D</v>
      </c>
      <c r="B327" s="58" t="str">
        <f t="shared" si="73"/>
        <v>Fuel Use Reduction</v>
      </c>
      <c r="C327" s="58" t="str">
        <f t="shared" si="73"/>
        <v>RnD Transportation Fuel Use Perc Reduction</v>
      </c>
      <c r="D327" s="56" t="s">
        <v>619</v>
      </c>
      <c r="E327" s="56"/>
      <c r="F327" s="56" t="s">
        <v>592</v>
      </c>
      <c r="G327" s="56"/>
      <c r="H327" s="57">
        <v>138</v>
      </c>
      <c r="I327" s="56" t="s">
        <v>52</v>
      </c>
      <c r="J327" s="77" t="str">
        <f t="shared" si="66"/>
        <v>R&amp;D Fuel Use Reductions</v>
      </c>
      <c r="K327" s="78" t="str">
        <f t="shared" si="74"/>
        <v>RnD transportation fuel use reduction</v>
      </c>
      <c r="L327" s="67">
        <f t="shared" si="74"/>
        <v>0</v>
      </c>
      <c r="M327" s="67">
        <f t="shared" si="74"/>
        <v>0.4</v>
      </c>
      <c r="N327" s="67">
        <f t="shared" si="74"/>
        <v>0.01</v>
      </c>
      <c r="O327" s="58" t="str">
        <f t="shared" si="74"/>
        <v>% reduction in fuel use</v>
      </c>
      <c r="P327" s="56" t="s">
        <v>786</v>
      </c>
      <c r="Q327" s="56" t="s">
        <v>303</v>
      </c>
      <c r="R327" s="11" t="s">
        <v>304</v>
      </c>
      <c r="S327" s="81" t="s">
        <v>85</v>
      </c>
      <c r="T327" s="56"/>
    </row>
  </sheetData>
  <conditionalFormatting sqref="I35:I39 I43 I51 I57 I63 I280:I310 I312 I21:I33 I66:I178 I314:I1048576 I1 I182:I205 I8:I9 I207:I278">
    <cfRule type="containsText" dxfId="17" priority="18" operator="containsText" text="No">
      <formula>NOT(ISERROR(SEARCH("No",I1)))</formula>
    </cfRule>
  </conditionalFormatting>
  <conditionalFormatting sqref="I313">
    <cfRule type="containsText" dxfId="16" priority="17" operator="containsText" text="No">
      <formula>NOT(ISERROR(SEARCH("No",I313)))</formula>
    </cfRule>
  </conditionalFormatting>
  <conditionalFormatting sqref="I11 I19">
    <cfRule type="containsText" dxfId="15" priority="16" operator="containsText" text="No">
      <formula>NOT(ISERROR(SEARCH("No",I11)))</formula>
    </cfRule>
  </conditionalFormatting>
  <conditionalFormatting sqref="I20">
    <cfRule type="containsText" dxfId="14" priority="15" operator="containsText" text="No">
      <formula>NOT(ISERROR(SEARCH("No",I20)))</formula>
    </cfRule>
  </conditionalFormatting>
  <conditionalFormatting sqref="I13:I18">
    <cfRule type="containsText" dxfId="13" priority="14" operator="containsText" text="No">
      <formula>NOT(ISERROR(SEARCH("No",I13)))</formula>
    </cfRule>
  </conditionalFormatting>
  <conditionalFormatting sqref="I34">
    <cfRule type="containsText" dxfId="12" priority="12" operator="containsText" text="No">
      <formula>NOT(ISERROR(SEARCH("No",I34)))</formula>
    </cfRule>
  </conditionalFormatting>
  <conditionalFormatting sqref="I40:I42">
    <cfRule type="containsText" dxfId="11" priority="11" operator="containsText" text="No">
      <formula>NOT(ISERROR(SEARCH("No",I40)))</formula>
    </cfRule>
  </conditionalFormatting>
  <conditionalFormatting sqref="I44:I50">
    <cfRule type="containsText" dxfId="10" priority="10" operator="containsText" text="No">
      <formula>NOT(ISERROR(SEARCH("No",I44)))</formula>
    </cfRule>
  </conditionalFormatting>
  <conditionalFormatting sqref="I52:I56">
    <cfRule type="containsText" dxfId="9" priority="9" operator="containsText" text="No">
      <formula>NOT(ISERROR(SEARCH("No",I52)))</formula>
    </cfRule>
  </conditionalFormatting>
  <conditionalFormatting sqref="I58:I62">
    <cfRule type="containsText" dxfId="8" priority="8" operator="containsText" text="No">
      <formula>NOT(ISERROR(SEARCH("No",I58)))</formula>
    </cfRule>
  </conditionalFormatting>
  <conditionalFormatting sqref="I64:I65">
    <cfRule type="containsText" dxfId="7" priority="7" operator="containsText" text="No">
      <formula>NOT(ISERROR(SEARCH("No",I64)))</formula>
    </cfRule>
  </conditionalFormatting>
  <conditionalFormatting sqref="I279">
    <cfRule type="containsText" dxfId="6" priority="6" operator="containsText" text="No">
      <formula>NOT(ISERROR(SEARCH("No",I279)))</formula>
    </cfRule>
  </conditionalFormatting>
  <conditionalFormatting sqref="I311">
    <cfRule type="containsText" dxfId="5" priority="5" operator="containsText" text="No">
      <formula>NOT(ISERROR(SEARCH("No",I311)))</formula>
    </cfRule>
  </conditionalFormatting>
  <conditionalFormatting sqref="I10">
    <cfRule type="containsText" dxfId="4" priority="4" operator="containsText" text="No">
      <formula>NOT(ISERROR(SEARCH("No",I10)))</formula>
    </cfRule>
  </conditionalFormatting>
  <conditionalFormatting sqref="I179:I181">
    <cfRule type="containsText" dxfId="3" priority="3" operator="containsText" text="No">
      <formula>NOT(ISERROR(SEARCH("No",I179)))</formula>
    </cfRule>
  </conditionalFormatting>
  <conditionalFormatting sqref="I12">
    <cfRule type="containsText" dxfId="2" priority="13" operator="containsText" text="No">
      <formula>NOT(ISERROR(SEARCH("No",I12)))</formula>
    </cfRule>
  </conditionalFormatting>
  <conditionalFormatting sqref="I2:I7">
    <cfRule type="containsText" dxfId="1" priority="2" operator="containsText" text="No">
      <formula>NOT(ISERROR(SEARCH("No",I2)))</formula>
    </cfRule>
  </conditionalFormatting>
  <conditionalFormatting sqref="I206">
    <cfRule type="containsText" dxfId="0" priority="1" operator="containsText" text="No">
      <formula>NOT(ISERROR(SEARCH("No",I206)))</formula>
    </cfRule>
  </conditionalFormatting>
  <hyperlinks>
    <hyperlink ref="T213" r:id="rId1" display="https://www.fas.org/sgp/crs/misc/R40562.pdf, p.3, paragraph 1" xr:uid="{8A7FD351-EBA1-49E9-A0AF-2335A97C7528}"/>
  </hyperlinks>
  <pageMargins left="0.7" right="0.7" top="0.75" bottom="0.75" header="0.3" footer="0.3"/>
  <pageSetup orientation="portrait" horizontalDpi="1200" verticalDpi="120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Policy Characteristics</vt:lpstr>
      <vt:lpstr>PolicyLevers</vt:lpstr>
      <vt:lpstr>OutputGraphs</vt:lpstr>
      <vt:lpstr>ReferenceScenarios</vt:lpstr>
      <vt:lpstr>Target Calculations</vt:lpstr>
      <vt:lpstr>MaxBoundCalculations</vt:lpstr>
      <vt:lpstr>Descriptions_OldUItext</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Shelley Wenzel</cp:lastModifiedBy>
  <dcterms:created xsi:type="dcterms:W3CDTF">2014-07-10T20:44:47Z</dcterms:created>
  <dcterms:modified xsi:type="dcterms:W3CDTF">2021-08-02T22:34:46Z</dcterms:modified>
</cp:coreProperties>
</file>