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30"/>
  <workbookPr/>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fuels/PoFDCtAE/"/>
    </mc:Choice>
  </mc:AlternateContent>
  <xr:revisionPtr revIDLastSave="0" documentId="8_{B90E49F5-477B-426E-A381-2B52162C1F77}" xr6:coauthVersionLast="47" xr6:coauthVersionMax="47" xr10:uidLastSave="{00000000-0000-0000-0000-000000000000}"/>
  <bookViews>
    <workbookView xWindow="-120" yWindow="-120" windowWidth="29040" windowHeight="15720" tabRatio="735" firstSheet="1" activeTab="1" xr2:uid="{00000000-000D-0000-FFFF-FFFF00000000}"/>
  </bookViews>
  <sheets>
    <sheet name="About" sheetId="1" r:id="rId1"/>
    <sheet name="Biofuels" sheetId="7" r:id="rId2"/>
    <sheet name="Coal" sheetId="8" r:id="rId3"/>
    <sheet name="Crude Oil" sheetId="13" r:id="rId4"/>
    <sheet name="Diesel" sheetId="14" r:id="rId5"/>
    <sheet name="Hydrogen" sheetId="11" r:id="rId6"/>
    <sheet name="Natural Gas" sheetId="9" r:id="rId7"/>
    <sheet name="Nuclear" sheetId="10" r:id="rId8"/>
    <sheet name="Petroleum Products" sheetId="12" r:id="rId9"/>
    <sheet name="Propane" sheetId="6" r:id="rId10"/>
    <sheet name="BFPIaE output values" sheetId="15" r:id="rId11"/>
    <sheet name="Data from BFPIaE" sheetId="3" r:id="rId12"/>
    <sheet name="Table 25-10" sheetId="5" r:id="rId13"/>
    <sheet name="PoFDCtAE" sheetId="2" r:id="rId14"/>
  </sheets>
  <externalReferences>
    <externalReference r:id="rId15"/>
  </externalReferences>
  <definedNames>
    <definedName name="gal_per_barrel">[1]About!$A$63</definedName>
  </definedNames>
  <calcPr calcId="191028" iterate="1" iterateCount="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3" l="1"/>
  <c r="C3" i="2" l="1"/>
  <c r="O11" i="13"/>
  <c r="O12" i="13"/>
  <c r="O13" i="13"/>
  <c r="O14" i="13"/>
  <c r="O15" i="13"/>
  <c r="O16" i="13"/>
  <c r="B12"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AJ12" i="11"/>
  <c r="AK12" i="11"/>
  <c r="AL12" i="11"/>
  <c r="AM12" i="11"/>
  <c r="AN12" i="11"/>
  <c r="AO12" i="11"/>
  <c r="AP12" i="11"/>
  <c r="AQ12" i="11"/>
  <c r="AR12" i="11"/>
  <c r="AS12" i="11"/>
  <c r="AT12" i="11"/>
  <c r="AU12" i="11"/>
  <c r="C17" i="10"/>
  <c r="C8" i="10"/>
  <c r="N14" i="2"/>
  <c r="R14" i="2" s="1"/>
  <c r="G22" i="3"/>
  <c r="T20" i="2" s="1"/>
  <c r="R20" i="2" s="1"/>
  <c r="G21" i="3"/>
  <c r="S19" i="2" s="1"/>
  <c r="R19" i="2" s="1"/>
  <c r="G16" i="3"/>
  <c r="G13" i="3"/>
  <c r="K11" i="2" s="1"/>
  <c r="R11" i="2" s="1"/>
  <c r="G12" i="3"/>
  <c r="J10" i="2" s="1"/>
  <c r="R10" i="2" s="1"/>
  <c r="V22" i="2"/>
  <c r="U21" i="2"/>
  <c r="Q17" i="2"/>
  <c r="F15" i="3"/>
  <c r="M13" i="2" s="1"/>
  <c r="F14" i="3"/>
  <c r="L12" i="2" s="1"/>
  <c r="I9" i="2"/>
  <c r="F6" i="3"/>
  <c r="D4" i="2" s="1"/>
  <c r="F7" i="3"/>
  <c r="E5" i="2" s="1"/>
  <c r="K16" i="5" l="1"/>
  <c r="K17" i="5"/>
  <c r="K18" i="5"/>
  <c r="K19" i="5"/>
  <c r="K20" i="5"/>
  <c r="K21" i="5"/>
  <c r="K22" i="5"/>
  <c r="K23" i="5"/>
  <c r="K24" i="5"/>
  <c r="K25" i="5"/>
  <c r="K26" i="5"/>
  <c r="K27" i="5"/>
  <c r="K28" i="5"/>
  <c r="K29" i="5"/>
  <c r="K30" i="5"/>
  <c r="K31" i="5"/>
  <c r="K32" i="5"/>
  <c r="K33" i="5"/>
  <c r="K15" i="5"/>
  <c r="J19" i="5"/>
  <c r="J20" i="5"/>
  <c r="J21" i="5"/>
  <c r="J22" i="5"/>
  <c r="J23" i="5"/>
  <c r="J24" i="5"/>
  <c r="J25" i="5"/>
  <c r="J26" i="5"/>
  <c r="J27" i="5"/>
  <c r="J28" i="5"/>
  <c r="J29" i="5"/>
  <c r="J30" i="5"/>
  <c r="J31" i="5"/>
  <c r="J32" i="5"/>
  <c r="J33" i="5"/>
  <c r="J15" i="5"/>
  <c r="J16" i="5"/>
  <c r="J17" i="5"/>
  <c r="J18" i="5"/>
  <c r="F42" i="5" l="1"/>
  <c r="G42" i="5"/>
  <c r="E42" i="5"/>
  <c r="F41" i="5"/>
  <c r="G41" i="5"/>
  <c r="E41" i="5"/>
  <c r="F40" i="5"/>
  <c r="G40" i="5"/>
  <c r="E40" i="5"/>
  <c r="F39" i="5"/>
  <c r="G39" i="5"/>
  <c r="E39" i="5"/>
  <c r="AU34" i="6"/>
  <c r="AT34" i="6"/>
  <c r="AS34" i="6"/>
  <c r="AR34" i="6"/>
  <c r="AQ34" i="6"/>
  <c r="AP34" i="6"/>
  <c r="AO34" i="6"/>
  <c r="AN34" i="6"/>
  <c r="AM34"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K34" i="6"/>
  <c r="J34" i="6"/>
  <c r="I34" i="6"/>
  <c r="H34" i="6"/>
  <c r="G34"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R28" i="6"/>
  <c r="R35" i="6" s="1"/>
  <c r="R36" i="6" s="1"/>
  <c r="Q28" i="6"/>
  <c r="P28" i="6"/>
  <c r="O28" i="6"/>
  <c r="N28" i="6"/>
  <c r="M28" i="6"/>
  <c r="L28" i="6"/>
  <c r="K28" i="6"/>
  <c r="J28" i="6"/>
  <c r="I28" i="6"/>
  <c r="H28" i="6"/>
  <c r="G28" i="6"/>
  <c r="H40" i="5"/>
  <c r="H41" i="5"/>
  <c r="H42" i="5"/>
  <c r="H39" i="5"/>
  <c r="H28" i="5"/>
  <c r="H29" i="5"/>
  <c r="H30" i="5"/>
  <c r="H27" i="5"/>
  <c r="H24" i="5"/>
  <c r="H25" i="5"/>
  <c r="H26" i="5"/>
  <c r="H23" i="5"/>
  <c r="H20" i="5"/>
  <c r="H21" i="5"/>
  <c r="H22" i="5"/>
  <c r="H19" i="5"/>
  <c r="H16" i="5"/>
  <c r="H17" i="5"/>
  <c r="H18" i="5"/>
  <c r="H15" i="5"/>
  <c r="K10" i="3" l="1"/>
</calcChain>
</file>

<file path=xl/sharedStrings.xml><?xml version="1.0" encoding="utf-8"?>
<sst xmlns="http://schemas.openxmlformats.org/spreadsheetml/2006/main" count="1438" uniqueCount="310">
  <si>
    <t>PoFDCtAE Percentage of Fuel Demand Change that Alters Exports</t>
  </si>
  <si>
    <t>Source:</t>
  </si>
  <si>
    <t>Overall Approach and Assumptions</t>
  </si>
  <si>
    <t>U.S. Energy Information Administration</t>
  </si>
  <si>
    <t>National Energy Modeling System Documentation</t>
  </si>
  <si>
    <t>https://www.eia.gov/outlooks/aeo/nems/documentation/international/pdf/m071(2018).pdf</t>
  </si>
  <si>
    <t>https://www.eia.gov/outlooks/aeo/nems/documentation/ngmm/pdf/ngmm(2018).pdf</t>
  </si>
  <si>
    <t>https://www.eia.gov/outlooks/aeo/nems/documentation/coal/pdf/m060(2018).pdf</t>
  </si>
  <si>
    <t>https://www.eia.gov/outlooks/aeo/nems/documentation/ogsm/pdf/m063(2018).pdf</t>
  </si>
  <si>
    <t>Apportioning Secondary Product Changes to That Product vs. Crude Oil</t>
  </si>
  <si>
    <t>see variable fuels/BFPIaE</t>
  </si>
  <si>
    <t>Nuclear</t>
  </si>
  <si>
    <t xml:space="preserve">NRCan </t>
  </si>
  <si>
    <t>https://www.nrcan.gc.ca/our-natural-resources/minerals-mining/minerals-metals-facts/uranium-and-nuclear-power-facts/20070#L2</t>
  </si>
  <si>
    <t>Coal</t>
  </si>
  <si>
    <t>Canada Energy Futures 2020</t>
  </si>
  <si>
    <t>Coal Supply and Demand (Current Policies)</t>
  </si>
  <si>
    <t>https://apps.cer-rec.gc.ca/ftrppndc/dflt.aspx?GoCTemplateCulture=en-CA</t>
  </si>
  <si>
    <t>Petroleum Products</t>
  </si>
  <si>
    <t>StatsCan</t>
  </si>
  <si>
    <t>Table: 25-10-0081-01</t>
  </si>
  <si>
    <t>https://www150.statcan.gc.ca/t1/tbl1/en/tv.action?pid=2510008101</t>
  </si>
  <si>
    <t>Natural Gas</t>
  </si>
  <si>
    <t>Natural Gas Imports and Exports (Current Policies)</t>
  </si>
  <si>
    <t>https://open.canada.ca/data/en/dataset/b2f35cd0-4e54-4960-bdb1-7b040f5beaa0</t>
  </si>
  <si>
    <t xml:space="preserve">Canada Energy Futures 2021 </t>
  </si>
  <si>
    <t>Natural Gas Production (Current Policies)</t>
  </si>
  <si>
    <t>Hydrogen</t>
  </si>
  <si>
    <t>Hydrogen Production (Current Policies)</t>
  </si>
  <si>
    <t>Assumed no imports or exports</t>
  </si>
  <si>
    <t>Diesel</t>
  </si>
  <si>
    <t>Supply and demand of primary and secondary energy in terajoules, annual</t>
  </si>
  <si>
    <t>https://www150.statcan.gc.ca/t1/tbl1/en/cv.action?pid=2510002901</t>
  </si>
  <si>
    <t xml:space="preserve">Biofuels </t>
  </si>
  <si>
    <t>USDA FAS Biofuels Annual report 2021</t>
  </si>
  <si>
    <t>https://apps.fas.usda.gov/newgainapi/api/Report/DownloadReportByFileName?fileName=Biofuels%20Annual_Ottawa_Canada_06-14-2021</t>
  </si>
  <si>
    <t>Propane</t>
  </si>
  <si>
    <t>Canada's Energy Futures 2021</t>
  </si>
  <si>
    <t>Propane (current policies)</t>
  </si>
  <si>
    <t>Policy-driven changes in domestic fuel demand must be</t>
  </si>
  <si>
    <t>apportioned to some combination of:</t>
  </si>
  <si>
    <t>Depending on the fuel or country, it can be desirable for changes</t>
  </si>
  <si>
    <t>in domestic demand to directly come out of exports (for example,</t>
  </si>
  <si>
    <t>an increase in oil use by a major oil exporting country already producing oil</t>
  </si>
  <si>
    <t>at capacity would likely come out of its exports).  Alternatively, it can</t>
  </si>
  <si>
    <t>be desirable for changes in demand to come out of production and</t>
  </si>
  <si>
    <t>imports (for example, if foreign demand for an exported fuel</t>
  </si>
  <si>
    <t>is unaffected by domestic demand, and it is easy to ramp up or down</t>
  </si>
  <si>
    <t>production of that fuel to match changes in domestic demand).</t>
  </si>
  <si>
    <t>This variable allows you to specify this behavior for a given country.</t>
  </si>
  <si>
    <t>The following example may help you set this variable wisely:</t>
  </si>
  <si>
    <t>Example 1: Saudi Arabia</t>
  </si>
  <si>
    <t>Saudi Arabia is a major crude oil exporter.  Saudi Arabia's cost to produce</t>
  </si>
  <si>
    <t>oil is far lower than the international market price, allowing it to export as</t>
  </si>
  <si>
    <t>much oil as it wishes to (because it can simply displace more expensive oil</t>
  </si>
  <si>
    <t>on the global market).  Saudi Arabia is concerned about domestic oil use</t>
  </si>
  <si>
    <t>growing in the 2030s and 2040s, consuming too much production and leaving</t>
  </si>
  <si>
    <t>too little oil to export.  If Saudi Arabia uses less oil domestically, this</t>
  </si>
  <si>
    <t>relaxes the main constraint on Saudi oil exports in the 2030s and 2040s,</t>
  </si>
  <si>
    <t>so changes in domestic demand may be met with changes in exports</t>
  </si>
  <si>
    <t>rather than changes in production or imports.</t>
  </si>
  <si>
    <t>Handling Crude Oil Export Changes due to Changes in Secondary Fuel Demand</t>
  </si>
  <si>
    <t>A reduction in demand for a fuel derived from crude oil may result in</t>
  </si>
  <si>
    <t>increased exports of that secondary fuel, or it may result in increased exports</t>
  </si>
  <si>
    <t>of crude oil.  (Also, some of the demand reduction may cause reduced production</t>
  </si>
  <si>
    <t>of both the secondary fuel and crude oil.)  To divide up these effects,</t>
  </si>
  <si>
    <t>you may apportion the change in exports between that fuel and crude oil</t>
  </si>
  <si>
    <t>along the same row.</t>
  </si>
  <si>
    <t>For example, if demand for petroleum gasoline is reduced,</t>
  </si>
  <si>
    <t>perhaps 25% of the amount by which the demand is reduced results in increased</t>
  </si>
  <si>
    <t>exports of petroleum gasoline, 50% of the amount results in increased exports</t>
  </si>
  <si>
    <t>of cruide oil, and 25% results in reduced production of both fuels.  You would</t>
  </si>
  <si>
    <t>enter 0.25 in the (petroleum gasoline to petroleum gasoline) cell and 0.5 in the</t>
  </si>
  <si>
    <t>(petroleum gasoline to crude oil) cell.</t>
  </si>
  <si>
    <t>The total of each row may add to less than one (if some of the demand reduction</t>
  </si>
  <si>
    <t>results in reduced production of both fuels), but no row may add to more</t>
  </si>
  <si>
    <t>than one.</t>
  </si>
  <si>
    <t xml:space="preserve">NOTES: </t>
  </si>
  <si>
    <t>Some fuels have been assigned 0 for now until we establish how to calculate values.</t>
  </si>
  <si>
    <t>e.g., for coal and uranium, lower domestic demand will have an impact on export (set to 0 currently)</t>
  </si>
  <si>
    <t>ethanol</t>
  </si>
  <si>
    <t>production</t>
  </si>
  <si>
    <t>imports</t>
  </si>
  <si>
    <t>exports</t>
  </si>
  <si>
    <t>biodiesel</t>
  </si>
  <si>
    <t>Supply and demand of primary and secondary energy in terajoules, annual 1 2 3</t>
  </si>
  <si>
    <t>Frequency: Annual</t>
  </si>
  <si>
    <t>Table: 25-10-0029-01 (formerly CANSIM 128-0016)</t>
  </si>
  <si>
    <t>Release date: 2021-12-13</t>
  </si>
  <si>
    <t>Geography: Canada, Geographical region of Canada, Province or territory</t>
  </si>
  <si>
    <t>Geography</t>
  </si>
  <si>
    <t>Fuel type</t>
  </si>
  <si>
    <t>Supply and demand characteristics</t>
  </si>
  <si>
    <t>Canada</t>
  </si>
  <si>
    <t>Total coal 4</t>
  </si>
  <si>
    <t>Production</t>
  </si>
  <si>
    <t>Exports</t>
  </si>
  <si>
    <t>x</t>
  </si>
  <si>
    <t>Imports</t>
  </si>
  <si>
    <t>Energy use, final demand 5</t>
  </si>
  <si>
    <t>Symbol legend:</t>
  </si>
  <si>
    <t xml:space="preserve"> suppressed to meet the confidentiality requirements of the Statistics Act</t>
  </si>
  <si>
    <t>Footnotes:</t>
  </si>
  <si>
    <t>For quarterly data on reference years prior to 2002, please see table 25-10-0004.</t>
  </si>
  <si>
    <t>Tables 25-10-0009, 25-10-0010 and 25-10-0012 have been archived and replaced with tables 25-10-0029, 25-10-0030 and 25-10-0031. Comparisons of the new datasets with earlier published datasets should be done with caution.</t>
  </si>
  <si>
    <t>Values for production and availability for total primary and secondary" are not shown as these would lead to double-counting of fuels that are both a primary energy form and used to produce a secondary energy form."</t>
  </si>
  <si>
    <t>Coal data for Ontario were revised for the years 2005-2013 in January 2017.</t>
  </si>
  <si>
    <t>The summation of the usage in mining and oil and gas extraction, manufacturing, forestry, construction, transportation, agriculture, residential, public administration and commercial and other institutional.</t>
  </si>
  <si>
    <t>How to cite: Statistics Canada. Table 25-10-0029-01  Supply and demand of primary and secondary energy in terajoules, annual</t>
  </si>
  <si>
    <t>https://www150.statcan.gc.ca/t1/tbl1/en/tv.action?pid=2510002901</t>
  </si>
  <si>
    <t>Supply and disposition of crude oil and equivalent 1</t>
  </si>
  <si>
    <t>Frequency: Monthly</t>
  </si>
  <si>
    <t>Table: 25-10-0063-01 (formerly CANSIM 126-0003)</t>
  </si>
  <si>
    <t>Release date: 2022-05-05</t>
  </si>
  <si>
    <t>Supply and disposition 2</t>
  </si>
  <si>
    <t>Units of measure</t>
  </si>
  <si>
    <t>TOTAL</t>
  </si>
  <si>
    <t>Crude oil production</t>
  </si>
  <si>
    <t>Cubic metres</t>
  </si>
  <si>
    <t>Barrels</t>
  </si>
  <si>
    <t>Imports 3</t>
  </si>
  <si>
    <t>Exports 4</t>
  </si>
  <si>
    <t>Changes have been made to the content and methodology of the Monthly Supply and Disposition of Crude Oil and Equivalent. These new changes have resulted in the creation of table 25-10-0063. Consequently, the information in this table is no longer directly comparable with information that was previously made available in table 25-10-0014. This historical table will remain available for historical revisions.</t>
  </si>
  <si>
    <t>Total supply could be calculated by adding Crude oil production, Equivalent products production, and Imports. Total disposition could be calculated by adding Input to Canadian refineries, Exports, and Inventory changes.</t>
  </si>
  <si>
    <t>Imports include both pipeline and non-pipeline imports.</t>
  </si>
  <si>
    <t>As of reference month January 2020, changes were made to the methodology for exports of crude oil by pipeline. These volumes are now allocated to the province where the product was loaded, as opposed to the province of clearance at the Canada – United States border (before January 2020).</t>
  </si>
  <si>
    <t>How to cite: Statistics Canada. Table 25-10-0063-01  Supply and disposition of crude oil and equivalent</t>
  </si>
  <si>
    <t>https://www150.statcan.gc.ca/t1/tbl1/en/tv.action?pid=2510006301</t>
  </si>
  <si>
    <t>Select Report Version: Canada’s Energy Future 2021</t>
  </si>
  <si>
    <t>Select Appendices: Crude Oil Production</t>
  </si>
  <si>
    <t>Select Case: Current Policies</t>
  </si>
  <si>
    <t>Select Unit: Thousand Barrels per day</t>
  </si>
  <si>
    <t>_</t>
  </si>
  <si>
    <t>Total</t>
  </si>
  <si>
    <t>Conventional Light</t>
  </si>
  <si>
    <t>Conventional Heavy</t>
  </si>
  <si>
    <t>C5+</t>
  </si>
  <si>
    <t>Field Condensate</t>
  </si>
  <si>
    <t>Mined Bitumen</t>
  </si>
  <si>
    <t>In Situ Bitumen</t>
  </si>
  <si>
    <t>(Upgraded Bitumen)</t>
  </si>
  <si>
    <t>REF_DATE</t>
  </si>
  <si>
    <t>GEO</t>
  </si>
  <si>
    <t>DGUID</t>
  </si>
  <si>
    <t>UOM</t>
  </si>
  <si>
    <t>UOM_ID</t>
  </si>
  <si>
    <t>SCALAR_FACTOR</t>
  </si>
  <si>
    <t>SCALAR_ID</t>
  </si>
  <si>
    <t>VECTOR</t>
  </si>
  <si>
    <t>COORDINATE</t>
  </si>
  <si>
    <t>VALUE</t>
  </si>
  <si>
    <t>STATUS</t>
  </si>
  <si>
    <t>SYMBOL</t>
  </si>
  <si>
    <t>TERMINATED</t>
  </si>
  <si>
    <t>DECIMALS</t>
  </si>
  <si>
    <t>2016A000011124</t>
  </si>
  <si>
    <t>Lignite</t>
  </si>
  <si>
    <t>Terajoules</t>
  </si>
  <si>
    <t>units</t>
  </si>
  <si>
    <t>v54272784</t>
  </si>
  <si>
    <t>1.32.1</t>
  </si>
  <si>
    <t>Diesel fuel oil</t>
  </si>
  <si>
    <t>v54272507</t>
  </si>
  <si>
    <t>1.19.1</t>
  </si>
  <si>
    <t>v54272513</t>
  </si>
  <si>
    <t>1.19.2</t>
  </si>
  <si>
    <t>v54272523</t>
  </si>
  <si>
    <t>1.19.3</t>
  </si>
  <si>
    <t>..</t>
  </si>
  <si>
    <t>Sum of VALUE</t>
  </si>
  <si>
    <t>(blank)</t>
  </si>
  <si>
    <t>Grand Total</t>
  </si>
  <si>
    <t>Exports Total</t>
  </si>
  <si>
    <t>Imports Total</t>
  </si>
  <si>
    <t>Production Total</t>
  </si>
  <si>
    <t>(blank) Total</t>
  </si>
  <si>
    <t>Select Appendices: Hydrogen Production</t>
  </si>
  <si>
    <t>Select Unit: Mega tonnes</t>
  </si>
  <si>
    <t>Natural gas with CCS</t>
  </si>
  <si>
    <t>Grid Electrolysis</t>
  </si>
  <si>
    <t>Renewable Electrolysis</t>
  </si>
  <si>
    <t>Select Appendices: Natural Gas Production</t>
  </si>
  <si>
    <t>Select Unit: Billion Cubic Feet per day</t>
  </si>
  <si>
    <t>World production–53.7 kilotonnes, 2019</t>
  </si>
  <si>
    <t>Rank</t>
  </si>
  <si>
    <t>Country</t>
  </si>
  <si>
    <t>Percentage of Total</t>
  </si>
  <si>
    <t>Kazakhstan</t>
  </si>
  <si>
    <t>Australia</t>
  </si>
  <si>
    <t>Namibia</t>
  </si>
  <si>
    <t>Niger</t>
  </si>
  <si>
    <t>kt</t>
  </si>
  <si>
    <t>World exports–44.4 kilotonnes, 2018</t>
  </si>
  <si>
    <t>Petroleum products by supply and disposition, monthly 1</t>
  </si>
  <si>
    <t>Geography: Canada, Province or territory</t>
  </si>
  <si>
    <t>Unit of measure</t>
  </si>
  <si>
    <t>Products</t>
  </si>
  <si>
    <t>Supply and disposition</t>
  </si>
  <si>
    <t>Finished petroleum products</t>
  </si>
  <si>
    <t>Refinery and blender net production, supply 2 3 4</t>
  </si>
  <si>
    <t>Imports, supply 5 6</t>
  </si>
  <si>
    <t>Stock change, disposition 7 8</t>
  </si>
  <si>
    <t>Exports, disposition 6 9</t>
  </si>
  <si>
    <t>Products supplied, disposition 10</t>
  </si>
  <si>
    <t>Ending stocks 8 11 12</t>
  </si>
  <si>
    <t>Finished motor gasoline 13 14</t>
  </si>
  <si>
    <t>Kerosene-type jet fuel</t>
  </si>
  <si>
    <t>Distillate fuel oil 15 16</t>
  </si>
  <si>
    <t>Residual fuel oil</t>
  </si>
  <si>
    <t>Petroleum coke</t>
  </si>
  <si>
    <t>In January 2019, changes were made to the Monthly Refined Petroleum Products Survey to reflect the evolving refined petroleum industry. Upgraders and petroleum terminals are now included in the survey frame. New variables have been added, while other variables have been discontinued. Refined Petroleum Products data are now published in table 25-10-0081-01. Data from releases prior to January 2019 will remain available for reference purposes in tables 25-10-0041-01 (formerly CANSIM 134-0041), 25-10-0042-01 (formerly CANSIM 134-0042), 25-10-0043-01 (formerly CANSIM 134-0043) and 25-10-0044-01 (formerly CANSIM 134-0044). As a result of content and methodology changes, the current estimates may not be comparable with the estimates prior to January 2019.</t>
  </si>
  <si>
    <t xml:space="preserve">Finished motor gasoline production and product supplied includes a monthly adjustment applied only to the Canada total to correct for the imbalance created by blending of fuel ethanol and motor gasoline blending components.   </t>
  </si>
  <si>
    <t>Adjustment quantities for finished motor gasoline are the sum of motor gasoline blending components and fuel ethanol adjustments reclassified to finished motor gasoline. Finished motor gasoline adjustment quantities are assumed to reflect gasoline blending activity that was not reported on surveys.</t>
  </si>
  <si>
    <t xml:space="preserve">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  </t>
  </si>
  <si>
    <t>Distillate fuel oil adjustments equal the opposite of the renewable fuels except ethanol adjustment.</t>
  </si>
  <si>
    <t>Blender: a facility that has no refining capability but is either capable of producing finished motor gasoline through mechanical blending or blends oxygenates with motor gasoline.</t>
  </si>
  <si>
    <t>Petroleum products produced at a refinery or blending plant. Net production of these products equals refinery (or blender) production minus refinery (or blender) input. Net input of these products equals refinery (or blender) inputs minus refinery (or blender) production. Negative production will occur when the amount of a product produced during the month is less than the amount of that same product that is reprocessed (input) or reclassified to become another product during the same month. Other liquids such as renewable fuels or unfinished oils can appear on a net basis under refinery input. Refinery: An installation that manufactures finished petroleum products from crude oil, unfinished oils, natural gas liquids, other hydrocarbons, and oxygenates. Petroleum products produced at oil sands processing plants, bitumen upgraders, or heavy oil upgraders are included in these estimates. Upgrader: An establishment that converts heavy oil or bitumen into synthetic crude oil.</t>
  </si>
  <si>
    <t>Data source: Statistics Canada, Monthly Refined Petroleum Products (MRPP), survey number: 2150.</t>
  </si>
  <si>
    <t>Receipts of products into the provinces and territories from foreign countries.  Imports at the provincial level represent the province in which the material entered Canada and not necessarily where the product is processed and/or consumed.</t>
  </si>
  <si>
    <t>Data source: Statistics Canada, Canadian International Merchandise Trade Database (CIMT).</t>
  </si>
  <si>
    <t xml:space="preserve">The difference between stocks at the beginning of the month and stocks at the end of the month. A negative number indicates a decrease in stocks and a positive number indicates an increase in stocks.  </t>
  </si>
  <si>
    <t>Data sources: (1) Statistics Canada, Monthly Refined Petroleum Products (MRPP), survey number – 2150; (2) Statistics Canada, Monthly Energy Transportation and Storage Survey (METSS), survey number – 5300; (3) Statistics Canada, Monthly Renewable Fuels Survey (MRFL), survey number – 5294.</t>
  </si>
  <si>
    <t xml:space="preserve">Shipments of products from the provinces and territories to foreign countries.  </t>
  </si>
  <si>
    <t xml:space="preserve">Approximately represents consumption of petroleum products because it measures the disappearance of these products from primary sources, i.e., refineries, natural gas processing plants, blending plants, pipelines, and terminals. In general, product supplied of each product in any given period is computed as follows: field production, plus renewable fuels plant net production, plus refinery and blender net production, plus imports, plus net receipts, plus adjustments, minus stock change, minus refinery and blender net inputs, minus exports.  </t>
  </si>
  <si>
    <t xml:space="preserve">Primary stocks of crude oil and petroleum products held in storage as of 12 midnight on the last day of the month. Primary stocks include petroleum products held in storage at refineries, upgraders, pipelines, tank farms, and terminals. Primary Stocks exclude stocks of foreign origin that are held in bonded warehouse storage. </t>
  </si>
  <si>
    <t xml:space="preserve">Inventories of fuel stored for future use. Stocks are reported as of the last day of the month.  </t>
  </si>
  <si>
    <t>How to cite: Statistics Canada. Table 25-10-0081-01  Petroleum products by supply and disposition, monthly</t>
  </si>
  <si>
    <t>Select Appendices: Propane</t>
  </si>
  <si>
    <t>Select Unit: Thousand Cubic Metres per day</t>
  </si>
  <si>
    <t>Supply</t>
  </si>
  <si>
    <t>Production from Gas Processing</t>
  </si>
  <si>
    <t>Production from Refineries</t>
  </si>
  <si>
    <t>Production from Oil Sands off-gas</t>
  </si>
  <si>
    <t>Total Production</t>
  </si>
  <si>
    <t>Total Supply</t>
  </si>
  <si>
    <t>Disposition</t>
  </si>
  <si>
    <t>AB Petrochemical Demand</t>
  </si>
  <si>
    <t>ON Petrochemical Demand</t>
  </si>
  <si>
    <t>Other Canada Demand</t>
  </si>
  <si>
    <t>Oil Sands Solvent Demand</t>
  </si>
  <si>
    <t>Exports from AB to U.S.</t>
  </si>
  <si>
    <t>Exports from ON to U.S.</t>
  </si>
  <si>
    <t>Exports from ROC to U.S.</t>
  </si>
  <si>
    <t>Exports from West Coast BC to International</t>
  </si>
  <si>
    <t>Projected Exports</t>
  </si>
  <si>
    <t>Total Disposition</t>
  </si>
  <si>
    <t>EXPORTS</t>
  </si>
  <si>
    <t>Balance (Adjustments)</t>
  </si>
  <si>
    <t>Total Supply - Total Disposition</t>
  </si>
  <si>
    <t>Total demand</t>
  </si>
  <si>
    <t xml:space="preserve">Calculated Import </t>
  </si>
  <si>
    <t xml:space="preserve">error in improt </t>
  </si>
  <si>
    <t>Fuel (BTU)</t>
  </si>
  <si>
    <t>electricity (not used in this variable)</t>
  </si>
  <si>
    <t>hard coal</t>
  </si>
  <si>
    <t>natural gas</t>
  </si>
  <si>
    <t>nuclear</t>
  </si>
  <si>
    <t>hydro (is not a fuel)</t>
  </si>
  <si>
    <t>wind (is not a fuel)</t>
  </si>
  <si>
    <t>solar (is not a fuel)</t>
  </si>
  <si>
    <t>biomass</t>
  </si>
  <si>
    <t>petroleum gasoline</t>
  </si>
  <si>
    <t>petroleum diesel</t>
  </si>
  <si>
    <t>biofuel gasoline</t>
  </si>
  <si>
    <t>biofuel diesel</t>
  </si>
  <si>
    <t>jet fuel or kerosene</t>
  </si>
  <si>
    <t>heat (not used in this variable)</t>
  </si>
  <si>
    <t>geothermal (is not a fuel)</t>
  </si>
  <si>
    <t>lignite</t>
  </si>
  <si>
    <t>crude oil</t>
  </si>
  <si>
    <t>heavy fuel oil</t>
  </si>
  <si>
    <t>LPG propane or butane</t>
  </si>
  <si>
    <t>municipal solid waste</t>
  </si>
  <si>
    <t>hydrogen</t>
  </si>
  <si>
    <t>Start Year Data</t>
  </si>
  <si>
    <t>Reasoning</t>
  </si>
  <si>
    <t>Units: PJ</t>
  </si>
  <si>
    <t xml:space="preserve">Calcualted Fuel use (Energy and non-Energy) </t>
  </si>
  <si>
    <t xml:space="preserve">Export % of production </t>
  </si>
  <si>
    <t xml:space="preserve">Export% of both export and use </t>
  </si>
  <si>
    <t xml:space="preserve">Export % of Demostic  use </t>
  </si>
  <si>
    <t>We estimate the response to a drop in domestic use of a secondary petroleum product by observing how large</t>
  </si>
  <si>
    <t>the export market for that fuel is, versus the domestic use market.  If the fuel's exports are a far larger share</t>
  </si>
  <si>
    <t>of the total outflows (exports + use) than use is, we assume the export market for that fuel can more easily</t>
  </si>
  <si>
    <t>absorb the drop in domestic production.  Where a fuel is more commonly produced for domestic use (where</t>
  </si>
  <si>
    <t>use has a larger share than exports of the total outflows), we assume less of that fuel will be produced, and</t>
  </si>
  <si>
    <t>more crude will be exported instead.</t>
  </si>
  <si>
    <t>EPS fuel</t>
  </si>
  <si>
    <t>Change in demand (2020-2019)</t>
  </si>
  <si>
    <t>%</t>
  </si>
  <si>
    <t>Refinery liquefied petroleum gases (LPG's) 4</t>
  </si>
  <si>
    <t>Units</t>
  </si>
  <si>
    <t>terajoules</t>
  </si>
  <si>
    <t>Domestic Use</t>
  </si>
  <si>
    <t>...</t>
  </si>
  <si>
    <t>Motor gasoline 6 7</t>
  </si>
  <si>
    <t>Diesel fuel oil 8 9</t>
  </si>
  <si>
    <t>Heavy fuel oil</t>
  </si>
  <si>
    <t>Aviation turbo fuel10</t>
  </si>
  <si>
    <t>million litres</t>
  </si>
  <si>
    <t xml:space="preserve">Propane </t>
  </si>
  <si>
    <t>thousand cubic metres/day</t>
  </si>
  <si>
    <t xml:space="preserve"> not available for a specific reference period</t>
  </si>
  <si>
    <t xml:space="preserve"> not applicable</t>
  </si>
  <si>
    <t>Refinery liquefied petroleum gases (LPGs) data -except for production - were supressed in November 2017 for years 2005 to 2016. The supressed LPG data are included under the gas plant natural gas liquids (NGLs) fuel type.</t>
  </si>
  <si>
    <t>Nunavut Territory motor gasoline data (availability) were revised in January 2017 for years 2005-2014. Inter-regional transfers in the supplying provinces were adjusted to reflect motor gasoline reallocation to Nunavut. Final demand data were revised as a result of the changes in motor gasoline availability.</t>
  </si>
  <si>
    <t>Yukon Territory motor gasoline data (availability) were revised in November 2017 for 2005-2015. Inter-regional transfers" in the supplying provinces were adjusted to reflect motor gasoline reallocation to Yukon. "Final demand" data were revised as a result of the changes made to motor gasoline availability."</t>
  </si>
  <si>
    <t>Nunavut Territory diesel fuel oil data (availability) were revised in January 2017 for years 2005-2014. Inter-regional transfers in the supplying provinces were adjusted to reflect diesel fuel reallocation to Nunavut. Final demand data were revised as a result of the changes in diesel availability.</t>
  </si>
  <si>
    <t>Yukon Territory diesel fuel oil data (availability) were revised in November 2017 for 2005-2015. Inter-regional transfers" in the supplying provinces were adjusted to reflect diesel fuel reallocation to Yukon. "Final demand" data were revised as a result of the changes made to diesel availability."</t>
  </si>
  <si>
    <t>Percentage Change in Demand that Alters Exports (dimensionless) - From type (below)  / To type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</si>
</sst>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7">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1"/>
      <name val="Calibri"/>
      <family val="2"/>
      <scheme val="minor"/>
    </font>
    <font>
      <sz val="11"/>
      <name val="Calibri"/>
      <family val="2"/>
      <scheme val="minor"/>
    </font>
    <font>
      <sz val="11"/>
      <color rgb="FF000000"/>
      <name val="Calibri"/>
      <family val="2"/>
    </font>
    <font>
      <b/>
      <sz val="16"/>
      <color rgb="FF000000"/>
      <name val="Calibri"/>
      <family val="2"/>
    </font>
    <font>
      <b/>
      <sz val="14"/>
      <color rgb="FF000000"/>
      <name val="Calibri"/>
      <family val="2"/>
    </font>
    <font>
      <b/>
      <sz val="11"/>
      <color rgb="FFFFFFFF"/>
      <name val="Calibri"/>
      <family val="2"/>
    </font>
    <font>
      <sz val="12"/>
      <color rgb="FF000000"/>
      <name val="Calibri"/>
      <family val="2"/>
    </font>
    <font>
      <b/>
      <sz val="16.5"/>
      <color rgb="FF333333"/>
      <name val="Noto Sans"/>
      <family val="2"/>
    </font>
    <font>
      <b/>
      <sz val="15"/>
      <color rgb="FF333333"/>
      <name val="Noto Sans"/>
      <family val="2"/>
    </font>
    <font>
      <sz val="15"/>
      <color rgb="FF333333"/>
      <name val="Noto Sans"/>
      <family val="2"/>
    </font>
    <font>
      <sz val="10"/>
      <color theme="1"/>
      <name val="Calibri"/>
      <family val="2"/>
      <scheme val="minor"/>
    </font>
    <font>
      <sz val="10"/>
      <color rgb="FF000000"/>
      <name val="Calibri"/>
      <family val="2"/>
    </font>
    <font>
      <sz val="11"/>
      <color rgb="FF000000"/>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4F81BD"/>
        <bgColor rgb="FF4F81BD"/>
      </patternFill>
    </fill>
    <fill>
      <patternFill patternType="solid">
        <fgColor theme="7"/>
        <bgColor indexed="64"/>
      </patternFill>
    </fill>
    <fill>
      <patternFill patternType="solid">
        <fgColor rgb="FF00B050"/>
        <bgColor indexed="64"/>
      </patternFill>
    </fill>
    <fill>
      <patternFill patternType="solid">
        <fgColor rgb="FFF5F5F5"/>
        <bgColor indexed="64"/>
      </patternFill>
    </fill>
    <fill>
      <patternFill patternType="solid">
        <fgColor rgb="FFFFFFFF"/>
        <bgColor indexed="64"/>
      </patternFill>
    </fill>
    <fill>
      <patternFill patternType="solid">
        <fgColor rgb="FFFFF2CC"/>
        <bgColor indexed="64"/>
      </patternFill>
    </fill>
  </fills>
  <borders count="8">
    <border>
      <left/>
      <right/>
      <top/>
      <bottom/>
      <diagonal/>
    </border>
    <border>
      <left/>
      <right/>
      <top style="thin">
        <color rgb="FF4F81BD"/>
      </top>
      <bottom/>
      <diagonal/>
    </border>
    <border>
      <left style="thin">
        <color rgb="FF4F81BD"/>
      </left>
      <right/>
      <top style="thin">
        <color rgb="FF4F81BD"/>
      </top>
      <bottom/>
      <diagonal/>
    </border>
    <border>
      <left/>
      <right style="thin">
        <color rgb="FF4F81BD"/>
      </right>
      <top style="thin">
        <color rgb="FF4F81BD"/>
      </top>
      <bottom/>
      <diagonal/>
    </border>
    <border>
      <left style="thin">
        <color rgb="FF4F81BD"/>
      </left>
      <right/>
      <top style="thin">
        <color rgb="FF4F81BD"/>
      </top>
      <bottom style="thin">
        <color rgb="FF4F81BD"/>
      </bottom>
      <diagonal/>
    </border>
    <border>
      <left/>
      <right/>
      <top style="thin">
        <color rgb="FF4F81BD"/>
      </top>
      <bottom style="thin">
        <color rgb="FF4F81BD"/>
      </bottom>
      <diagonal/>
    </border>
    <border>
      <left/>
      <right style="thin">
        <color rgb="FF4F81BD"/>
      </right>
      <top style="thin">
        <color rgb="FF4F81BD"/>
      </top>
      <bottom style="thin">
        <color rgb="FF4F81BD"/>
      </bottom>
      <diagonal/>
    </border>
    <border>
      <left style="thin">
        <color rgb="FFDDDDDD"/>
      </left>
      <right style="thin">
        <color rgb="FFDDDDDD"/>
      </right>
      <top style="thin">
        <color rgb="FFDDDDDD"/>
      </top>
      <bottom style="thin">
        <color rgb="FFDDDDDD"/>
      </bottom>
      <diagonal/>
    </border>
  </borders>
  <cellStyleXfs count="4">
    <xf numFmtId="0" fontId="0" fillId="0" borderId="0"/>
    <xf numFmtId="0" fontId="2"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99">
    <xf numFmtId="0" fontId="0" fillId="0" borderId="0" xfId="0"/>
    <xf numFmtId="0" fontId="1" fillId="0" borderId="0" xfId="0" applyFont="1"/>
    <xf numFmtId="0" fontId="0" fillId="0" borderId="0" xfId="0" applyAlignment="1">
      <alignment horizontal="left"/>
    </xf>
    <xf numFmtId="0" fontId="2" fillId="0" borderId="0" xfId="1"/>
    <xf numFmtId="0" fontId="1" fillId="0" borderId="0" xfId="0" applyFont="1" applyAlignment="1">
      <alignment wrapText="1"/>
    </xf>
    <xf numFmtId="0" fontId="0" fillId="2" borderId="0" xfId="0" applyFill="1" applyAlignment="1">
      <alignment wrapText="1"/>
    </xf>
    <xf numFmtId="0" fontId="0" fillId="2" borderId="0" xfId="0" applyFill="1"/>
    <xf numFmtId="0" fontId="0" fillId="0" borderId="0" xfId="0" applyAlignment="1">
      <alignment wrapText="1"/>
    </xf>
    <xf numFmtId="0" fontId="0" fillId="2" borderId="0" xfId="0" applyFill="1" applyAlignment="1">
      <alignment horizontal="right" wrapText="1"/>
    </xf>
    <xf numFmtId="0" fontId="0" fillId="0" borderId="0" xfId="0" applyAlignment="1">
      <alignment horizontal="right" wrapText="1"/>
    </xf>
    <xf numFmtId="0" fontId="0" fillId="4" borderId="0" xfId="0" applyFill="1" applyAlignment="1">
      <alignment wrapText="1"/>
    </xf>
    <xf numFmtId="0" fontId="1" fillId="3" borderId="0" xfId="0" applyFont="1" applyFill="1"/>
    <xf numFmtId="0" fontId="0" fillId="3" borderId="0" xfId="0" applyFill="1"/>
    <xf numFmtId="0" fontId="1" fillId="6" borderId="0" xfId="0" applyFont="1" applyFill="1"/>
    <xf numFmtId="0" fontId="1" fillId="2" borderId="0" xfId="0" applyFont="1" applyFill="1"/>
    <xf numFmtId="0" fontId="3" fillId="0" borderId="0" xfId="0" applyFont="1"/>
    <xf numFmtId="0" fontId="0" fillId="4" borderId="0" xfId="0" applyFill="1"/>
    <xf numFmtId="0" fontId="1" fillId="5" borderId="0" xfId="0" applyFont="1" applyFill="1"/>
    <xf numFmtId="0" fontId="0" fillId="7" borderId="0" xfId="0" applyFill="1" applyAlignment="1">
      <alignment wrapText="1"/>
    </xf>
    <xf numFmtId="0" fontId="5" fillId="0" borderId="0" xfId="0" applyFont="1"/>
    <xf numFmtId="3" fontId="0" fillId="0" borderId="0" xfId="0" applyNumberFormat="1"/>
    <xf numFmtId="3" fontId="0" fillId="3" borderId="0" xfId="0" applyNumberFormat="1" applyFill="1"/>
    <xf numFmtId="3" fontId="0" fillId="0" borderId="0" xfId="0" applyNumberFormat="1" applyAlignment="1">
      <alignment vertical="center" wrapText="1"/>
    </xf>
    <xf numFmtId="0" fontId="1" fillId="0" borderId="0" xfId="0" applyFont="1" applyAlignment="1">
      <alignment horizontal="left" vertical="center" wrapText="1"/>
    </xf>
    <xf numFmtId="0" fontId="0" fillId="8" borderId="0" xfId="0" applyFill="1"/>
    <xf numFmtId="0" fontId="6" fillId="3" borderId="1" xfId="0" applyFont="1" applyFill="1" applyBorder="1"/>
    <xf numFmtId="0" fontId="6" fillId="7" borderId="0" xfId="0" applyFont="1" applyFill="1"/>
    <xf numFmtId="0" fontId="6" fillId="9" borderId="1" xfId="0" applyFont="1" applyFill="1" applyBorder="1"/>
    <xf numFmtId="0" fontId="7" fillId="0" borderId="0" xfId="0" applyFont="1"/>
    <xf numFmtId="0" fontId="6" fillId="0" borderId="0" xfId="0" applyFont="1"/>
    <xf numFmtId="0" fontId="8" fillId="0" borderId="0" xfId="0" applyFont="1"/>
    <xf numFmtId="0" fontId="9" fillId="10" borderId="2" xfId="0" applyFont="1" applyFill="1" applyBorder="1"/>
    <xf numFmtId="0" fontId="9" fillId="10" borderId="1" xfId="0" applyFont="1" applyFill="1" applyBorder="1"/>
    <xf numFmtId="0" fontId="9" fillId="10" borderId="3" xfId="0" applyFont="1" applyFill="1" applyBorder="1"/>
    <xf numFmtId="0" fontId="6" fillId="0" borderId="2" xfId="0" applyFont="1" applyBorder="1"/>
    <xf numFmtId="0" fontId="6" fillId="0" borderId="1" xfId="0" applyFont="1" applyBorder="1"/>
    <xf numFmtId="0" fontId="6" fillId="0" borderId="3" xfId="0" applyFont="1" applyBorder="1"/>
    <xf numFmtId="0" fontId="6" fillId="9" borderId="2" xfId="0" applyFont="1" applyFill="1" applyBorder="1"/>
    <xf numFmtId="0" fontId="6" fillId="9" borderId="3" xfId="0" applyFont="1" applyFill="1" applyBorder="1"/>
    <xf numFmtId="0" fontId="0" fillId="9" borderId="0" xfId="0" applyFill="1"/>
    <xf numFmtId="0" fontId="6" fillId="3" borderId="2" xfId="0" applyFont="1" applyFill="1" applyBorder="1"/>
    <xf numFmtId="0" fontId="6" fillId="3" borderId="0" xfId="0" applyFont="1" applyFill="1"/>
    <xf numFmtId="0" fontId="6" fillId="3" borderId="3" xfId="0" applyFont="1" applyFill="1" applyBorder="1"/>
    <xf numFmtId="0" fontId="6" fillId="0" borderId="4" xfId="0" applyFont="1" applyBorder="1"/>
    <xf numFmtId="0" fontId="6" fillId="0" borderId="5" xfId="0" applyFont="1" applyBorder="1"/>
    <xf numFmtId="0" fontId="6" fillId="0" borderId="6" xfId="0" applyFont="1" applyBorder="1"/>
    <xf numFmtId="0" fontId="0" fillId="7" borderId="0" xfId="0" applyFill="1"/>
    <xf numFmtId="164" fontId="6" fillId="3" borderId="1" xfId="2" applyNumberFormat="1" applyFont="1" applyFill="1" applyBorder="1"/>
    <xf numFmtId="164" fontId="6" fillId="7" borderId="0" xfId="0" applyNumberFormat="1" applyFont="1" applyFill="1"/>
    <xf numFmtId="164" fontId="6" fillId="9" borderId="1" xfId="0" applyNumberFormat="1" applyFont="1" applyFill="1" applyBorder="1"/>
    <xf numFmtId="164" fontId="0" fillId="0" borderId="0" xfId="0" applyNumberFormat="1"/>
    <xf numFmtId="0" fontId="0" fillId="11" borderId="0" xfId="0" applyFill="1"/>
    <xf numFmtId="9" fontId="0" fillId="0" borderId="0" xfId="3" applyFont="1"/>
    <xf numFmtId="0" fontId="1" fillId="6" borderId="0" xfId="0" applyFont="1" applyFill="1" applyAlignment="1">
      <alignment horizontal="left" vertical="top" wrapText="1"/>
    </xf>
    <xf numFmtId="165" fontId="0" fillId="11" borderId="0" xfId="3" applyNumberFormat="1" applyFont="1" applyFill="1"/>
    <xf numFmtId="165" fontId="0" fillId="0" borderId="0" xfId="3" applyNumberFormat="1" applyFont="1"/>
    <xf numFmtId="165" fontId="0" fillId="4" borderId="0" xfId="3" applyNumberFormat="1" applyFont="1" applyFill="1"/>
    <xf numFmtId="164" fontId="0" fillId="0" borderId="0" xfId="2" applyNumberFormat="1" applyFont="1"/>
    <xf numFmtId="164" fontId="0" fillId="3" borderId="0" xfId="2" applyNumberFormat="1" applyFont="1" applyFill="1" applyAlignment="1">
      <alignment horizontal="right"/>
    </xf>
    <xf numFmtId="164" fontId="1" fillId="6" borderId="0" xfId="2" applyNumberFormat="1" applyFont="1" applyFill="1" applyAlignment="1">
      <alignment horizontal="right"/>
    </xf>
    <xf numFmtId="164" fontId="1" fillId="6" borderId="0" xfId="2" applyNumberFormat="1" applyFont="1" applyFill="1" applyAlignment="1">
      <alignment horizontal="right" wrapText="1"/>
    </xf>
    <xf numFmtId="164" fontId="0" fillId="2" borderId="0" xfId="2" applyNumberFormat="1" applyFont="1" applyFill="1" applyAlignment="1">
      <alignment wrapText="1"/>
    </xf>
    <xf numFmtId="0" fontId="0" fillId="12" borderId="0" xfId="0" applyFill="1" applyAlignment="1">
      <alignment wrapText="1"/>
    </xf>
    <xf numFmtId="0" fontId="10" fillId="0" borderId="0" xfId="0" applyFont="1"/>
    <xf numFmtId="11" fontId="6" fillId="0" borderId="0" xfId="0" applyNumberFormat="1" applyFont="1"/>
    <xf numFmtId="0" fontId="12" fillId="13" borderId="7" xfId="0" applyFont="1" applyFill="1" applyBorder="1" applyAlignment="1">
      <alignment wrapText="1"/>
    </xf>
    <xf numFmtId="0" fontId="13" fillId="14" borderId="7" xfId="0" applyFont="1" applyFill="1" applyBorder="1" applyAlignment="1">
      <alignment wrapText="1"/>
    </xf>
    <xf numFmtId="9" fontId="13" fillId="14" borderId="7" xfId="0" applyNumberFormat="1" applyFont="1" applyFill="1" applyBorder="1" applyAlignment="1">
      <alignment wrapText="1"/>
    </xf>
    <xf numFmtId="9" fontId="12" fillId="13" borderId="7" xfId="0" applyNumberFormat="1" applyFont="1" applyFill="1" applyBorder="1" applyAlignment="1">
      <alignment wrapText="1"/>
    </xf>
    <xf numFmtId="0" fontId="13" fillId="13" borderId="7" xfId="0" applyFont="1" applyFill="1" applyBorder="1" applyAlignment="1">
      <alignment wrapText="1"/>
    </xf>
    <xf numFmtId="9" fontId="13" fillId="13" borderId="7" xfId="0" applyNumberFormat="1" applyFont="1" applyFill="1" applyBorder="1" applyAlignment="1">
      <alignment wrapText="1"/>
    </xf>
    <xf numFmtId="2" fontId="6" fillId="0" borderId="1" xfId="0" applyNumberFormat="1" applyFont="1" applyBorder="1"/>
    <xf numFmtId="2" fontId="6" fillId="0" borderId="5" xfId="0" applyNumberFormat="1" applyFont="1" applyBorder="1"/>
    <xf numFmtId="2" fontId="0" fillId="0" borderId="0" xfId="0" applyNumberFormat="1"/>
    <xf numFmtId="16" fontId="10" fillId="0" borderId="0" xfId="0" applyNumberFormat="1" applyFont="1"/>
    <xf numFmtId="3" fontId="10" fillId="0" borderId="0" xfId="0" applyNumberFormat="1" applyFont="1"/>
    <xf numFmtId="0" fontId="10" fillId="0" borderId="0" xfId="0" applyFont="1" applyAlignment="1">
      <alignment wrapText="1"/>
    </xf>
    <xf numFmtId="0" fontId="14" fillId="0" borderId="0" xfId="0" applyFont="1"/>
    <xf numFmtId="0" fontId="15" fillId="0" borderId="0" xfId="0" applyFont="1"/>
    <xf numFmtId="16" fontId="15" fillId="0" borderId="0" xfId="0" applyNumberFormat="1" applyFont="1"/>
    <xf numFmtId="3" fontId="15" fillId="0" borderId="0" xfId="0" applyNumberFormat="1" applyFont="1"/>
    <xf numFmtId="0" fontId="6" fillId="0" borderId="0" xfId="0" applyFont="1" applyAlignment="1">
      <alignment wrapText="1"/>
    </xf>
    <xf numFmtId="0" fontId="2" fillId="0" borderId="0" xfId="1" applyAlignment="1">
      <alignment horizontal="left"/>
    </xf>
    <xf numFmtId="0" fontId="16" fillId="0" borderId="0" xfId="1" applyFont="1"/>
    <xf numFmtId="0" fontId="16" fillId="0" borderId="0" xfId="1" applyFont="1" applyAlignment="1">
      <alignment horizontal="left"/>
    </xf>
    <xf numFmtId="0" fontId="0" fillId="0" borderId="0" xfId="0" applyAlignment="1">
      <alignment horizontal="right"/>
    </xf>
    <xf numFmtId="0" fontId="1" fillId="15" borderId="0" xfId="0" applyFont="1" applyFill="1"/>
    <xf numFmtId="11" fontId="1" fillId="0" borderId="0" xfId="0" applyNumberFormat="1" applyFont="1"/>
    <xf numFmtId="11" fontId="0" fillId="0" borderId="0" xfId="0" applyNumberFormat="1"/>
    <xf numFmtId="0" fontId="0" fillId="15" borderId="0" xfId="0" applyFill="1"/>
    <xf numFmtId="1" fontId="0" fillId="3" borderId="0" xfId="2" applyNumberFormat="1" applyFont="1" applyFill="1" applyAlignment="1">
      <alignment horizontal="right"/>
    </xf>
    <xf numFmtId="1" fontId="0" fillId="2" borderId="0" xfId="2" applyNumberFormat="1" applyFont="1" applyFill="1" applyAlignment="1">
      <alignment horizontal="right"/>
    </xf>
    <xf numFmtId="1" fontId="0" fillId="4" borderId="0" xfId="2" applyNumberFormat="1" applyFont="1" applyFill="1" applyAlignment="1">
      <alignment horizontal="right"/>
    </xf>
    <xf numFmtId="1" fontId="0" fillId="4" borderId="0" xfId="2" applyNumberFormat="1" applyFont="1" applyFill="1"/>
    <xf numFmtId="1" fontId="0" fillId="3" borderId="0" xfId="2" applyNumberFormat="1" applyFont="1" applyFill="1"/>
    <xf numFmtId="1" fontId="0" fillId="0" borderId="0" xfId="2" applyNumberFormat="1" applyFont="1" applyFill="1"/>
    <xf numFmtId="0" fontId="11" fillId="0" borderId="0" xfId="0" applyFont="1" applyAlignment="1">
      <alignment wrapText="1"/>
    </xf>
    <xf numFmtId="0" fontId="0" fillId="0" borderId="0" xfId="0" applyAlignment="1">
      <alignment horizontal="center"/>
    </xf>
    <xf numFmtId="0" fontId="0" fillId="0" borderId="0" xfId="0" applyAlignment="1"/>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rcan.gc.ca/our-natural-resources/minerals-mining/minerals-metals-facts/uranium-and-nuclear-power-facts/20070" TargetMode="External"/><Relationship Id="rId13" Type="http://schemas.openxmlformats.org/officeDocument/2006/relationships/hyperlink" Target="https://apps.cer-rec.gc.ca/ftrppndc/dflt.aspx?GoCTemplateCulture=en-CA" TargetMode="External"/><Relationship Id="rId3" Type="http://schemas.openxmlformats.org/officeDocument/2006/relationships/hyperlink" Target="https://www.eia.gov/outlooks/aeo/nems/documentation/coal/pdf/m060(2018).pdf" TargetMode="External"/><Relationship Id="rId7" Type="http://schemas.openxmlformats.org/officeDocument/2006/relationships/hyperlink" Target="https://apps.cer-rec.gc.ca/ftrppndc/dflt.aspx?GoCTemplateCulture=en-CA" TargetMode="External"/><Relationship Id="rId12" Type="http://schemas.openxmlformats.org/officeDocument/2006/relationships/hyperlink" Target="https://apps.fas.usda.gov/newgainapi/api/Report/DownloadReportByFileName?fileName=Biofuels%20Annual_Ottawa_Canada_06-14-2021" TargetMode="External"/><Relationship Id="rId2" Type="http://schemas.openxmlformats.org/officeDocument/2006/relationships/hyperlink" Target="https://www.eia.gov/outlooks/aeo/nems/documentation/ngmm/pdf/ngmm(2018).pdf" TargetMode="External"/><Relationship Id="rId1" Type="http://schemas.openxmlformats.org/officeDocument/2006/relationships/hyperlink" Target="https://www.eia.gov/outlooks/aeo/nems/documentation/international/pdf/m071(2018).pdf" TargetMode="External"/><Relationship Id="rId6" Type="http://schemas.openxmlformats.org/officeDocument/2006/relationships/hyperlink" Target="https://open.canada.ca/data/en/dataset/b2f35cd0-4e54-4960-bdb1-7b040f5beaa0" TargetMode="External"/><Relationship Id="rId11" Type="http://schemas.openxmlformats.org/officeDocument/2006/relationships/hyperlink" Target="https://www150.statcan.gc.ca/t1/tbl1/en/cv.action?pid=2510002901" TargetMode="External"/><Relationship Id="rId5" Type="http://schemas.openxmlformats.org/officeDocument/2006/relationships/hyperlink" Target="https://apps.cer-rec.gc.ca/ftrppndc/dflt.aspx?GoCTemplateCulture=en-CA" TargetMode="External"/><Relationship Id="rId10" Type="http://schemas.openxmlformats.org/officeDocument/2006/relationships/hyperlink" Target="https://apps.cer-rec.gc.ca/ftrppndc/dflt.aspx?GoCTemplateCulture=en-CA" TargetMode="External"/><Relationship Id="rId4" Type="http://schemas.openxmlformats.org/officeDocument/2006/relationships/hyperlink" Target="https://www.eia.gov/outlooks/aeo/nems/documentation/ogsm/pdf/m063(2018).pdf" TargetMode="External"/><Relationship Id="rId9" Type="http://schemas.openxmlformats.org/officeDocument/2006/relationships/hyperlink" Target="https://www150.statcan.gc.ca/t1/tbl1/en/tv.action?pid=2510008101"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apps.fas.usda.gov/newgainapi/api/Report/DownloadReportByFileName?fileName=Biofuels%20Annual_Ottawa_Canada_06-14-202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open.canada.ca/data/en/dataset/b2f35cd0-4e54-4960-bdb1-7b040f5beaa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nrcan.gc.ca/our-natural-resources/minerals-mining/minerals-metals-facts/uranium-and-nuclear-power-facts/200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1"/>
  <sheetViews>
    <sheetView topLeftCell="A49" zoomScale="130" zoomScaleNormal="130" workbookViewId="0">
      <selection activeCell="B59" sqref="B59"/>
    </sheetView>
  </sheetViews>
  <sheetFormatPr defaultRowHeight="15"/>
  <cols>
    <col min="2" max="2" width="87.5703125" customWidth="1"/>
  </cols>
  <sheetData>
    <row r="1" spans="1:2">
      <c r="A1" s="1" t="s">
        <v>0</v>
      </c>
    </row>
    <row r="3" spans="1:2">
      <c r="A3" s="1" t="s">
        <v>1</v>
      </c>
      <c r="B3" s="14" t="s">
        <v>2</v>
      </c>
    </row>
    <row r="4" spans="1:2">
      <c r="B4" t="s">
        <v>3</v>
      </c>
    </row>
    <row r="5" spans="1:2">
      <c r="B5" s="2">
        <v>2018</v>
      </c>
    </row>
    <row r="6" spans="1:2">
      <c r="B6" t="s">
        <v>4</v>
      </c>
    </row>
    <row r="7" spans="1:2">
      <c r="B7" s="3" t="s">
        <v>5</v>
      </c>
    </row>
    <row r="8" spans="1:2">
      <c r="B8" s="3" t="s">
        <v>6</v>
      </c>
    </row>
    <row r="9" spans="1:2">
      <c r="B9" s="3" t="s">
        <v>7</v>
      </c>
    </row>
    <row r="10" spans="1:2">
      <c r="B10" s="3" t="s">
        <v>8</v>
      </c>
    </row>
    <row r="12" spans="1:2">
      <c r="B12" s="14" t="s">
        <v>9</v>
      </c>
    </row>
    <row r="13" spans="1:2">
      <c r="B13" s="15" t="s">
        <v>10</v>
      </c>
    </row>
    <row r="16" spans="1:2">
      <c r="B16" s="14" t="s">
        <v>11</v>
      </c>
    </row>
    <row r="17" spans="2:2">
      <c r="B17" t="s">
        <v>12</v>
      </c>
    </row>
    <row r="18" spans="2:2">
      <c r="B18" s="2">
        <v>2019</v>
      </c>
    </row>
    <row r="19" spans="2:2">
      <c r="B19" s="3" t="s">
        <v>13</v>
      </c>
    </row>
    <row r="22" spans="2:2">
      <c r="B22" s="14" t="s">
        <v>14</v>
      </c>
    </row>
    <row r="23" spans="2:2">
      <c r="B23" t="s">
        <v>15</v>
      </c>
    </row>
    <row r="24" spans="2:2">
      <c r="B24" s="2">
        <v>2020</v>
      </c>
    </row>
    <row r="25" spans="2:2">
      <c r="B25" t="s">
        <v>16</v>
      </c>
    </row>
    <row r="26" spans="2:2">
      <c r="B26" s="3" t="s">
        <v>17</v>
      </c>
    </row>
    <row r="27" spans="2:2">
      <c r="B27" s="3"/>
    </row>
    <row r="29" spans="2:2">
      <c r="B29" s="14" t="s">
        <v>18</v>
      </c>
    </row>
    <row r="30" spans="2:2">
      <c r="B30" t="s">
        <v>19</v>
      </c>
    </row>
    <row r="31" spans="2:2" ht="15.75">
      <c r="B31" s="63" t="s">
        <v>20</v>
      </c>
    </row>
    <row r="32" spans="2:2">
      <c r="B32" s="82" t="s">
        <v>21</v>
      </c>
    </row>
    <row r="33" spans="2:2">
      <c r="B33" s="2">
        <v>2022</v>
      </c>
    </row>
    <row r="36" spans="2:2">
      <c r="B36" s="14" t="s">
        <v>22</v>
      </c>
    </row>
    <row r="37" spans="2:2">
      <c r="B37" t="s">
        <v>15</v>
      </c>
    </row>
    <row r="38" spans="2:2">
      <c r="B38" s="2">
        <v>2020</v>
      </c>
    </row>
    <row r="39" spans="2:2">
      <c r="B39" t="s">
        <v>23</v>
      </c>
    </row>
    <row r="40" spans="2:2">
      <c r="B40" s="3" t="s">
        <v>24</v>
      </c>
    </row>
    <row r="41" spans="2:2">
      <c r="B41" s="3"/>
    </row>
    <row r="42" spans="2:2">
      <c r="B42" t="s">
        <v>25</v>
      </c>
    </row>
    <row r="43" spans="2:2">
      <c r="B43" s="84">
        <v>2021</v>
      </c>
    </row>
    <row r="44" spans="2:2">
      <c r="B44" s="84" t="s">
        <v>26</v>
      </c>
    </row>
    <row r="45" spans="2:2">
      <c r="B45" s="3" t="s">
        <v>17</v>
      </c>
    </row>
    <row r="47" spans="2:2">
      <c r="B47" s="14" t="s">
        <v>27</v>
      </c>
    </row>
    <row r="48" spans="2:2">
      <c r="B48" t="s">
        <v>25</v>
      </c>
    </row>
    <row r="49" spans="2:2">
      <c r="B49" s="2" t="s">
        <v>28</v>
      </c>
    </row>
    <row r="50" spans="2:2">
      <c r="B50" s="3" t="s">
        <v>17</v>
      </c>
    </row>
    <row r="51" spans="2:2">
      <c r="B51" s="83" t="s">
        <v>29</v>
      </c>
    </row>
    <row r="53" spans="2:2">
      <c r="B53" s="14" t="s">
        <v>30</v>
      </c>
    </row>
    <row r="54" spans="2:2">
      <c r="B54" t="s">
        <v>19</v>
      </c>
    </row>
    <row r="55" spans="2:2">
      <c r="B55" t="s">
        <v>31</v>
      </c>
    </row>
    <row r="56" spans="2:2">
      <c r="B56" s="3" t="s">
        <v>32</v>
      </c>
    </row>
    <row r="57" spans="2:2">
      <c r="B57" s="84">
        <v>2021</v>
      </c>
    </row>
    <row r="59" spans="2:2">
      <c r="B59" s="14" t="s">
        <v>33</v>
      </c>
    </row>
    <row r="60" spans="2:2">
      <c r="B60" t="s">
        <v>34</v>
      </c>
    </row>
    <row r="61" spans="2:2">
      <c r="B61" s="3" t="s">
        <v>35</v>
      </c>
    </row>
    <row r="62" spans="2:2">
      <c r="B62" s="2">
        <v>2021</v>
      </c>
    </row>
    <row r="64" spans="2:2">
      <c r="B64" s="14" t="s">
        <v>36</v>
      </c>
    </row>
    <row r="65" spans="1:2">
      <c r="B65" t="s">
        <v>37</v>
      </c>
    </row>
    <row r="66" spans="1:2">
      <c r="B66" t="s">
        <v>38</v>
      </c>
    </row>
    <row r="67" spans="1:2">
      <c r="B67" s="3" t="s">
        <v>17</v>
      </c>
    </row>
    <row r="68" spans="1:2">
      <c r="B68" s="2">
        <v>2021</v>
      </c>
    </row>
    <row r="70" spans="1:2">
      <c r="A70" t="s">
        <v>39</v>
      </c>
    </row>
    <row r="71" spans="1:2">
      <c r="A71" t="s">
        <v>40</v>
      </c>
    </row>
    <row r="74" spans="1:2">
      <c r="A74" t="s">
        <v>41</v>
      </c>
    </row>
    <row r="75" spans="1:2">
      <c r="A75" t="s">
        <v>42</v>
      </c>
    </row>
    <row r="76" spans="1:2">
      <c r="A76" t="s">
        <v>43</v>
      </c>
    </row>
    <row r="77" spans="1:2">
      <c r="A77" t="s">
        <v>44</v>
      </c>
    </row>
    <row r="78" spans="1:2">
      <c r="A78" t="s">
        <v>45</v>
      </c>
    </row>
    <row r="79" spans="1:2">
      <c r="A79" t="s">
        <v>46</v>
      </c>
    </row>
    <row r="80" spans="1:2">
      <c r="A80" t="s">
        <v>47</v>
      </c>
    </row>
    <row r="81" spans="1:8">
      <c r="A81" t="s">
        <v>48</v>
      </c>
    </row>
    <row r="83" spans="1:8">
      <c r="A83" t="s">
        <v>49</v>
      </c>
    </row>
    <row r="85" spans="1:8">
      <c r="A85" t="s">
        <v>50</v>
      </c>
      <c r="B85" s="12"/>
      <c r="C85" s="12"/>
      <c r="D85" s="12"/>
      <c r="E85" s="12"/>
      <c r="F85" s="12"/>
      <c r="G85" s="12"/>
      <c r="H85" s="12"/>
    </row>
    <row r="87" spans="1:8">
      <c r="A87" s="1" t="s">
        <v>51</v>
      </c>
    </row>
    <row r="88" spans="1:8">
      <c r="A88" t="s">
        <v>52</v>
      </c>
    </row>
    <row r="89" spans="1:8">
      <c r="A89" t="s">
        <v>53</v>
      </c>
    </row>
    <row r="90" spans="1:8">
      <c r="A90" t="s">
        <v>54</v>
      </c>
    </row>
    <row r="91" spans="1:8">
      <c r="A91" t="s">
        <v>55</v>
      </c>
    </row>
    <row r="92" spans="1:8">
      <c r="A92" t="s">
        <v>56</v>
      </c>
    </row>
    <row r="93" spans="1:8">
      <c r="A93" t="s">
        <v>57</v>
      </c>
      <c r="B93" s="19"/>
    </row>
    <row r="94" spans="1:8">
      <c r="A94" t="s">
        <v>58</v>
      </c>
      <c r="B94" s="19"/>
    </row>
    <row r="95" spans="1:8">
      <c r="A95" t="s">
        <v>59</v>
      </c>
      <c r="B95" s="19"/>
    </row>
    <row r="96" spans="1:8">
      <c r="A96" t="s">
        <v>60</v>
      </c>
      <c r="B96" s="19"/>
    </row>
    <row r="97" spans="1:2">
      <c r="B97" s="19"/>
    </row>
    <row r="98" spans="1:2">
      <c r="B98" s="19"/>
    </row>
    <row r="99" spans="1:2">
      <c r="A99" s="11" t="s">
        <v>61</v>
      </c>
    </row>
    <row r="100" spans="1:2">
      <c r="A100" t="s">
        <v>62</v>
      </c>
    </row>
    <row r="101" spans="1:2">
      <c r="A101" t="s">
        <v>63</v>
      </c>
    </row>
    <row r="102" spans="1:2">
      <c r="A102" t="s">
        <v>64</v>
      </c>
    </row>
    <row r="103" spans="1:2">
      <c r="A103" t="s">
        <v>65</v>
      </c>
    </row>
    <row r="104" spans="1:2">
      <c r="A104" t="s">
        <v>66</v>
      </c>
    </row>
    <row r="105" spans="1:2">
      <c r="A105" t="s">
        <v>67</v>
      </c>
    </row>
    <row r="107" spans="1:2">
      <c r="A107" s="19" t="s">
        <v>68</v>
      </c>
    </row>
    <row r="108" spans="1:2">
      <c r="A108" s="19" t="s">
        <v>69</v>
      </c>
    </row>
    <row r="109" spans="1:2">
      <c r="A109" s="19" t="s">
        <v>70</v>
      </c>
    </row>
    <row r="110" spans="1:2">
      <c r="A110" s="19" t="s">
        <v>71</v>
      </c>
    </row>
    <row r="111" spans="1:2">
      <c r="A111" s="19" t="s">
        <v>72</v>
      </c>
    </row>
    <row r="112" spans="1:2">
      <c r="A112" s="19" t="s">
        <v>73</v>
      </c>
    </row>
    <row r="114" spans="1:1">
      <c r="A114" t="s">
        <v>74</v>
      </c>
    </row>
    <row r="115" spans="1:1">
      <c r="A115" t="s">
        <v>75</v>
      </c>
    </row>
    <row r="116" spans="1:1">
      <c r="A116" t="s">
        <v>76</v>
      </c>
    </row>
    <row r="117" spans="1:1" ht="14.25" customHeight="1"/>
    <row r="119" spans="1:1">
      <c r="A119" t="s">
        <v>77</v>
      </c>
    </row>
    <row r="120" spans="1:1">
      <c r="A120" t="s">
        <v>78</v>
      </c>
    </row>
    <row r="121" spans="1:1">
      <c r="A121" t="s">
        <v>79</v>
      </c>
    </row>
  </sheetData>
  <hyperlinks>
    <hyperlink ref="B7" r:id="rId1" xr:uid="{00000000-0004-0000-0000-000000000000}"/>
    <hyperlink ref="B8" r:id="rId2" xr:uid="{00000000-0004-0000-0000-000001000000}"/>
    <hyperlink ref="B9" r:id="rId3" xr:uid="{00000000-0004-0000-0000-000002000000}"/>
    <hyperlink ref="B10" r:id="rId4" xr:uid="{00000000-0004-0000-0000-000003000000}"/>
    <hyperlink ref="B26" r:id="rId5" xr:uid="{46D71045-1D2A-4B62-8F28-925E405D33DD}"/>
    <hyperlink ref="B40" r:id="rId6" xr:uid="{F53D6F57-8278-4346-B6AD-17DCEB0FC2CB}"/>
    <hyperlink ref="B45" r:id="rId7" xr:uid="{DADE830D-1115-40F6-AF13-8048CFCFC079}"/>
    <hyperlink ref="B19" r:id="rId8" location="L2" display="https://www.nrcan.gc.ca/our-natural-resources/minerals-mining/minerals-metals-facts/uranium-and-nuclear-power-facts/20070 - L2" xr:uid="{A611CEDF-0D0E-4F4D-8BC8-4AB58C54FFBC}"/>
    <hyperlink ref="B32" r:id="rId9" xr:uid="{3D2C1A3B-9E41-4EFB-86DE-092EA379ECF7}"/>
    <hyperlink ref="B50" r:id="rId10" xr:uid="{A3B67720-F8CE-4E1B-ADF6-5819A2B9DC0E}"/>
    <hyperlink ref="B56" r:id="rId11" xr:uid="{07F9261F-1239-4899-8373-A697BF565113}"/>
    <hyperlink ref="B61" r:id="rId12" xr:uid="{80A695D8-8B90-4C87-AD29-62CEE225C392}"/>
    <hyperlink ref="B67" r:id="rId13" xr:uid="{104D58DA-A973-41AC-A23B-08DF395ABB58}"/>
  </hyperlinks>
  <pageMargins left="0.7" right="0.7" top="0.75" bottom="0.75" header="0.3" footer="0.3"/>
  <pageSetup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127B-AE27-4DA0-BAB4-20E14CFEF734}">
  <dimension ref="A1:AU36"/>
  <sheetViews>
    <sheetView topLeftCell="A21" zoomScale="85" zoomScaleNormal="85" workbookViewId="0">
      <selection activeCell="P19" sqref="P19:P26"/>
    </sheetView>
  </sheetViews>
  <sheetFormatPr defaultRowHeight="15"/>
  <sheetData>
    <row r="1" spans="1:47" ht="21">
      <c r="A1" s="28" t="s">
        <v>128</v>
      </c>
      <c r="B1" s="28"/>
      <c r="C1" s="28"/>
      <c r="D1" s="28"/>
      <c r="E1" s="28"/>
      <c r="F1" s="28"/>
      <c r="G1" s="28"/>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row>
    <row r="2" spans="1:47" ht="21">
      <c r="A2" s="28" t="s">
        <v>227</v>
      </c>
      <c r="B2" s="28"/>
      <c r="C2" s="28"/>
      <c r="D2" s="28"/>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row>
    <row r="3" spans="1:47" ht="21">
      <c r="A3" s="28" t="s">
        <v>130</v>
      </c>
      <c r="B3" s="28"/>
      <c r="C3" s="28"/>
      <c r="D3" s="28"/>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row>
    <row r="4" spans="1:47" ht="21">
      <c r="A4" s="28" t="s">
        <v>228</v>
      </c>
      <c r="B4" s="28"/>
      <c r="C4" s="28"/>
      <c r="D4" s="28"/>
      <c r="E4" s="28"/>
      <c r="F4" s="28"/>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row>
    <row r="5" spans="1:47">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row>
    <row r="6" spans="1:47">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row>
    <row r="7" spans="1:47" ht="18.75">
      <c r="A7" s="30" t="s">
        <v>229</v>
      </c>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row>
    <row r="8" spans="1:47">
      <c r="A8" s="31" t="s">
        <v>132</v>
      </c>
      <c r="B8" s="32">
        <v>2005</v>
      </c>
      <c r="C8" s="32">
        <v>2006</v>
      </c>
      <c r="D8" s="32">
        <v>2007</v>
      </c>
      <c r="E8" s="32">
        <v>2008</v>
      </c>
      <c r="F8" s="32">
        <v>2009</v>
      </c>
      <c r="G8" s="32">
        <v>2010</v>
      </c>
      <c r="H8" s="32">
        <v>2011</v>
      </c>
      <c r="I8" s="32">
        <v>2012</v>
      </c>
      <c r="J8" s="32">
        <v>2013</v>
      </c>
      <c r="K8" s="32">
        <v>2014</v>
      </c>
      <c r="L8" s="32">
        <v>2015</v>
      </c>
      <c r="M8" s="32">
        <v>2016</v>
      </c>
      <c r="N8" s="32">
        <v>2017</v>
      </c>
      <c r="O8" s="32">
        <v>2018</v>
      </c>
      <c r="P8" s="32">
        <v>2019</v>
      </c>
      <c r="Q8" s="32">
        <v>2020</v>
      </c>
      <c r="R8" s="32">
        <v>2021</v>
      </c>
      <c r="S8" s="32">
        <v>2022</v>
      </c>
      <c r="T8" s="32">
        <v>2023</v>
      </c>
      <c r="U8" s="32">
        <v>2024</v>
      </c>
      <c r="V8" s="32">
        <v>2025</v>
      </c>
      <c r="W8" s="32">
        <v>2026</v>
      </c>
      <c r="X8" s="32">
        <v>2027</v>
      </c>
      <c r="Y8" s="32">
        <v>2028</v>
      </c>
      <c r="Z8" s="32">
        <v>2029</v>
      </c>
      <c r="AA8" s="32">
        <v>2030</v>
      </c>
      <c r="AB8" s="32">
        <v>2031</v>
      </c>
      <c r="AC8" s="32">
        <v>2032</v>
      </c>
      <c r="AD8" s="32">
        <v>2033</v>
      </c>
      <c r="AE8" s="32">
        <v>2034</v>
      </c>
      <c r="AF8" s="32">
        <v>2035</v>
      </c>
      <c r="AG8" s="32">
        <v>2036</v>
      </c>
      <c r="AH8" s="32">
        <v>2037</v>
      </c>
      <c r="AI8" s="32">
        <v>2038</v>
      </c>
      <c r="AJ8" s="32">
        <v>2039</v>
      </c>
      <c r="AK8" s="32">
        <v>2040</v>
      </c>
      <c r="AL8" s="32">
        <v>2041</v>
      </c>
      <c r="AM8" s="32">
        <v>2042</v>
      </c>
      <c r="AN8" s="32">
        <v>2043</v>
      </c>
      <c r="AO8" s="32">
        <v>2044</v>
      </c>
      <c r="AP8" s="32">
        <v>2045</v>
      </c>
      <c r="AQ8" s="32">
        <v>2046</v>
      </c>
      <c r="AR8" s="32">
        <v>2047</v>
      </c>
      <c r="AS8" s="32">
        <v>2048</v>
      </c>
      <c r="AT8" s="32">
        <v>2049</v>
      </c>
      <c r="AU8" s="33">
        <v>2050</v>
      </c>
    </row>
    <row r="9" spans="1:47">
      <c r="A9" s="34" t="s">
        <v>230</v>
      </c>
      <c r="B9" s="29"/>
      <c r="C9" s="29"/>
      <c r="D9" s="35"/>
      <c r="E9" s="35"/>
      <c r="F9" s="35"/>
      <c r="G9" s="35">
        <v>23.15</v>
      </c>
      <c r="H9" s="35">
        <v>23.21</v>
      </c>
      <c r="I9" s="35">
        <v>24.38</v>
      </c>
      <c r="J9" s="35">
        <v>25.18</v>
      </c>
      <c r="K9" s="35">
        <v>27.11</v>
      </c>
      <c r="L9" s="35">
        <v>27.39</v>
      </c>
      <c r="M9" s="35">
        <v>30.88</v>
      </c>
      <c r="N9" s="35">
        <v>34.33</v>
      </c>
      <c r="O9" s="35">
        <v>40.11</v>
      </c>
      <c r="P9" s="35">
        <v>43.6</v>
      </c>
      <c r="Q9" s="35">
        <v>41.53</v>
      </c>
      <c r="R9" s="35">
        <v>42.62</v>
      </c>
      <c r="S9" s="35">
        <v>43.61</v>
      </c>
      <c r="T9" s="35">
        <v>43.53</v>
      </c>
      <c r="U9" s="35">
        <v>44.01</v>
      </c>
      <c r="V9" s="35">
        <v>45.62</v>
      </c>
      <c r="W9" s="35">
        <v>47.17</v>
      </c>
      <c r="X9" s="35">
        <v>47.38</v>
      </c>
      <c r="Y9" s="35">
        <v>46.87</v>
      </c>
      <c r="Z9" s="35">
        <v>46.78</v>
      </c>
      <c r="AA9" s="35">
        <v>47.65</v>
      </c>
      <c r="AB9" s="35">
        <v>49.75</v>
      </c>
      <c r="AC9" s="35">
        <v>51.81</v>
      </c>
      <c r="AD9" s="35">
        <v>52.78</v>
      </c>
      <c r="AE9" s="35">
        <v>53.3</v>
      </c>
      <c r="AF9" s="35">
        <v>54.03</v>
      </c>
      <c r="AG9" s="35">
        <v>54.94</v>
      </c>
      <c r="AH9" s="35">
        <v>55.88</v>
      </c>
      <c r="AI9" s="35">
        <v>58.39</v>
      </c>
      <c r="AJ9" s="35">
        <v>62</v>
      </c>
      <c r="AK9" s="35">
        <v>63.47</v>
      </c>
      <c r="AL9" s="35">
        <v>63.72</v>
      </c>
      <c r="AM9" s="35">
        <v>64.39</v>
      </c>
      <c r="AN9" s="35">
        <v>66.819999999999993</v>
      </c>
      <c r="AO9" s="35">
        <v>69.89</v>
      </c>
      <c r="AP9" s="35">
        <v>70.900000000000006</v>
      </c>
      <c r="AQ9" s="35">
        <v>70.959999999999994</v>
      </c>
      <c r="AR9" s="35">
        <v>71.23</v>
      </c>
      <c r="AS9" s="35">
        <v>71.52</v>
      </c>
      <c r="AT9" s="35">
        <v>71.77</v>
      </c>
      <c r="AU9" s="36">
        <v>72.06</v>
      </c>
    </row>
    <row r="10" spans="1:47">
      <c r="A10" s="34" t="s">
        <v>231</v>
      </c>
      <c r="B10" s="29"/>
      <c r="C10" s="29"/>
      <c r="D10" s="35"/>
      <c r="E10" s="35"/>
      <c r="F10" s="35"/>
      <c r="G10" s="35">
        <v>4.8899999999999997</v>
      </c>
      <c r="H10" s="35">
        <v>4.8499999999999996</v>
      </c>
      <c r="I10" s="35">
        <v>4.41</v>
      </c>
      <c r="J10" s="35">
        <v>4.6399999999999997</v>
      </c>
      <c r="K10" s="35">
        <v>3.63</v>
      </c>
      <c r="L10" s="35">
        <v>3.03</v>
      </c>
      <c r="M10" s="35">
        <v>2.7</v>
      </c>
      <c r="N10" s="35">
        <v>3.2</v>
      </c>
      <c r="O10" s="35">
        <v>2.94</v>
      </c>
      <c r="P10" s="35">
        <v>3.15</v>
      </c>
      <c r="Q10" s="35">
        <v>2.79</v>
      </c>
      <c r="R10" s="35">
        <v>3.3</v>
      </c>
      <c r="S10" s="35">
        <v>3.36</v>
      </c>
      <c r="T10" s="35">
        <v>3.37</v>
      </c>
      <c r="U10" s="35">
        <v>3.39</v>
      </c>
      <c r="V10" s="35">
        <v>3.39</v>
      </c>
      <c r="W10" s="35">
        <v>3.41</v>
      </c>
      <c r="X10" s="35">
        <v>3.42</v>
      </c>
      <c r="Y10" s="35">
        <v>3.43</v>
      </c>
      <c r="Z10" s="35">
        <v>3.44</v>
      </c>
      <c r="AA10" s="35">
        <v>3.45</v>
      </c>
      <c r="AB10" s="35">
        <v>3.48</v>
      </c>
      <c r="AC10" s="35">
        <v>3.51</v>
      </c>
      <c r="AD10" s="35">
        <v>3.54</v>
      </c>
      <c r="AE10" s="35">
        <v>3.57</v>
      </c>
      <c r="AF10" s="35">
        <v>3.59</v>
      </c>
      <c r="AG10" s="35">
        <v>3.61</v>
      </c>
      <c r="AH10" s="35">
        <v>3.63</v>
      </c>
      <c r="AI10" s="35">
        <v>3.66</v>
      </c>
      <c r="AJ10" s="35">
        <v>3.69</v>
      </c>
      <c r="AK10" s="35">
        <v>3.71</v>
      </c>
      <c r="AL10" s="35">
        <v>3.74</v>
      </c>
      <c r="AM10" s="35">
        <v>3.77</v>
      </c>
      <c r="AN10" s="35">
        <v>3.8</v>
      </c>
      <c r="AO10" s="35">
        <v>3.83</v>
      </c>
      <c r="AP10" s="35">
        <v>3.86</v>
      </c>
      <c r="AQ10" s="35">
        <v>3.89</v>
      </c>
      <c r="AR10" s="35">
        <v>3.92</v>
      </c>
      <c r="AS10" s="35">
        <v>3.96</v>
      </c>
      <c r="AT10" s="35">
        <v>4</v>
      </c>
      <c r="AU10" s="36">
        <v>4.05</v>
      </c>
    </row>
    <row r="11" spans="1:47">
      <c r="A11" s="34" t="s">
        <v>232</v>
      </c>
      <c r="B11" s="29"/>
      <c r="C11" s="29"/>
      <c r="D11" s="35"/>
      <c r="E11" s="35"/>
      <c r="F11" s="35"/>
      <c r="G11" s="35">
        <v>0</v>
      </c>
      <c r="H11" s="35">
        <v>0</v>
      </c>
      <c r="I11" s="35">
        <v>0</v>
      </c>
      <c r="J11" s="35">
        <v>0</v>
      </c>
      <c r="K11" s="35">
        <v>0</v>
      </c>
      <c r="L11" s="35">
        <v>0</v>
      </c>
      <c r="M11" s="35">
        <v>0</v>
      </c>
      <c r="N11" s="35">
        <v>0</v>
      </c>
      <c r="O11" s="35">
        <v>0</v>
      </c>
      <c r="P11" s="35">
        <v>0</v>
      </c>
      <c r="Q11" s="35">
        <v>0</v>
      </c>
      <c r="R11" s="35">
        <v>0</v>
      </c>
      <c r="S11" s="35">
        <v>0</v>
      </c>
      <c r="T11" s="35">
        <v>0</v>
      </c>
      <c r="U11" s="35">
        <v>0</v>
      </c>
      <c r="V11" s="35">
        <v>0</v>
      </c>
      <c r="W11" s="35">
        <v>0</v>
      </c>
      <c r="X11" s="35">
        <v>0</v>
      </c>
      <c r="Y11" s="35">
        <v>0</v>
      </c>
      <c r="Z11" s="35">
        <v>0</v>
      </c>
      <c r="AA11" s="35">
        <v>0</v>
      </c>
      <c r="AB11" s="35">
        <v>0</v>
      </c>
      <c r="AC11" s="35">
        <v>0</v>
      </c>
      <c r="AD11" s="35">
        <v>0</v>
      </c>
      <c r="AE11" s="35">
        <v>0</v>
      </c>
      <c r="AF11" s="35">
        <v>0</v>
      </c>
      <c r="AG11" s="35">
        <v>0</v>
      </c>
      <c r="AH11" s="35">
        <v>0</v>
      </c>
      <c r="AI11" s="35">
        <v>0</v>
      </c>
      <c r="AJ11" s="35">
        <v>0</v>
      </c>
      <c r="AK11" s="35">
        <v>0</v>
      </c>
      <c r="AL11" s="35">
        <v>0</v>
      </c>
      <c r="AM11" s="35">
        <v>0</v>
      </c>
      <c r="AN11" s="35">
        <v>0</v>
      </c>
      <c r="AO11" s="35">
        <v>0</v>
      </c>
      <c r="AP11" s="35">
        <v>0</v>
      </c>
      <c r="AQ11" s="35">
        <v>0</v>
      </c>
      <c r="AR11" s="35">
        <v>0</v>
      </c>
      <c r="AS11" s="35">
        <v>0</v>
      </c>
      <c r="AT11" s="35">
        <v>0</v>
      </c>
      <c r="AU11" s="36">
        <v>0</v>
      </c>
    </row>
    <row r="12" spans="1:47" s="39" customFormat="1">
      <c r="A12" s="37" t="s">
        <v>98</v>
      </c>
      <c r="B12" s="27"/>
      <c r="C12" s="27"/>
      <c r="D12" s="27"/>
      <c r="E12" s="27"/>
      <c r="F12" s="27"/>
      <c r="G12" s="27">
        <v>0.94</v>
      </c>
      <c r="H12" s="27">
        <v>0.94</v>
      </c>
      <c r="I12" s="27">
        <v>1.1000000000000001</v>
      </c>
      <c r="J12" s="27">
        <v>1.46</v>
      </c>
      <c r="K12" s="27">
        <v>3.05</v>
      </c>
      <c r="L12" s="27">
        <v>3.55</v>
      </c>
      <c r="M12" s="27">
        <v>4.42</v>
      </c>
      <c r="N12" s="27">
        <v>4.45</v>
      </c>
      <c r="O12" s="27">
        <v>3.94</v>
      </c>
      <c r="P12" s="27">
        <v>3.92</v>
      </c>
      <c r="Q12" s="27">
        <v>3</v>
      </c>
      <c r="R12" s="27">
        <v>3.74</v>
      </c>
      <c r="S12" s="27">
        <v>3.74</v>
      </c>
      <c r="T12" s="27">
        <v>3.74</v>
      </c>
      <c r="U12" s="27">
        <v>3.74</v>
      </c>
      <c r="V12" s="27">
        <v>3.74</v>
      </c>
      <c r="W12" s="27">
        <v>3.74</v>
      </c>
      <c r="X12" s="27">
        <v>3.74</v>
      </c>
      <c r="Y12" s="27">
        <v>3.74</v>
      </c>
      <c r="Z12" s="27">
        <v>3.74</v>
      </c>
      <c r="AA12" s="27">
        <v>3.74</v>
      </c>
      <c r="AB12" s="27">
        <v>3.74</v>
      </c>
      <c r="AC12" s="27">
        <v>3.74</v>
      </c>
      <c r="AD12" s="27">
        <v>3.74</v>
      </c>
      <c r="AE12" s="27">
        <v>3.74</v>
      </c>
      <c r="AF12" s="27">
        <v>3.74</v>
      </c>
      <c r="AG12" s="27">
        <v>3.74</v>
      </c>
      <c r="AH12" s="27">
        <v>3.74</v>
      </c>
      <c r="AI12" s="27">
        <v>3.74</v>
      </c>
      <c r="AJ12" s="27">
        <v>3.74</v>
      </c>
      <c r="AK12" s="27">
        <v>3.74</v>
      </c>
      <c r="AL12" s="27">
        <v>3.74</v>
      </c>
      <c r="AM12" s="27">
        <v>3.74</v>
      </c>
      <c r="AN12" s="27">
        <v>3.74</v>
      </c>
      <c r="AO12" s="27">
        <v>3.74</v>
      </c>
      <c r="AP12" s="27">
        <v>3.74</v>
      </c>
      <c r="AQ12" s="27">
        <v>3.74</v>
      </c>
      <c r="AR12" s="27">
        <v>3.74</v>
      </c>
      <c r="AS12" s="27">
        <v>3.74</v>
      </c>
      <c r="AT12" s="27">
        <v>3.74</v>
      </c>
      <c r="AU12" s="38">
        <v>3.74</v>
      </c>
    </row>
    <row r="13" spans="1:47" s="12" customFormat="1">
      <c r="A13" s="40" t="s">
        <v>233</v>
      </c>
      <c r="B13" s="41"/>
      <c r="C13" s="25"/>
      <c r="D13" s="25"/>
      <c r="E13" s="25"/>
      <c r="F13" s="25"/>
      <c r="G13" s="25">
        <v>28.05</v>
      </c>
      <c r="H13" s="25">
        <v>28.06</v>
      </c>
      <c r="I13" s="25">
        <v>28.79</v>
      </c>
      <c r="J13" s="25">
        <v>29.82</v>
      </c>
      <c r="K13" s="25">
        <v>30.74</v>
      </c>
      <c r="L13" s="25">
        <v>30.42</v>
      </c>
      <c r="M13" s="25">
        <v>33.58</v>
      </c>
      <c r="N13" s="25">
        <v>37.53</v>
      </c>
      <c r="O13" s="25">
        <v>43.05</v>
      </c>
      <c r="P13" s="25">
        <v>46.75</v>
      </c>
      <c r="Q13" s="25">
        <v>44.33</v>
      </c>
      <c r="R13" s="25">
        <v>45.92</v>
      </c>
      <c r="S13" s="25">
        <v>46.96</v>
      </c>
      <c r="T13" s="25">
        <v>46.9</v>
      </c>
      <c r="U13" s="25">
        <v>47.4</v>
      </c>
      <c r="V13" s="25">
        <v>49.01</v>
      </c>
      <c r="W13" s="25">
        <v>50.57</v>
      </c>
      <c r="X13" s="25">
        <v>50.8</v>
      </c>
      <c r="Y13" s="25">
        <v>50.3</v>
      </c>
      <c r="Z13" s="25">
        <v>50.21</v>
      </c>
      <c r="AA13" s="25">
        <v>51.1</v>
      </c>
      <c r="AB13" s="25">
        <v>53.23</v>
      </c>
      <c r="AC13" s="25">
        <v>55.32</v>
      </c>
      <c r="AD13" s="25">
        <v>56.32</v>
      </c>
      <c r="AE13" s="25">
        <v>56.87</v>
      </c>
      <c r="AF13" s="25">
        <v>57.63</v>
      </c>
      <c r="AG13" s="25">
        <v>58.55</v>
      </c>
      <c r="AH13" s="25">
        <v>59.52</v>
      </c>
      <c r="AI13" s="25">
        <v>62.05</v>
      </c>
      <c r="AJ13" s="25">
        <v>65.69</v>
      </c>
      <c r="AK13" s="25">
        <v>67.180000000000007</v>
      </c>
      <c r="AL13" s="25">
        <v>67.459999999999994</v>
      </c>
      <c r="AM13" s="25">
        <v>68.16</v>
      </c>
      <c r="AN13" s="25">
        <v>70.62</v>
      </c>
      <c r="AO13" s="25">
        <v>73.72</v>
      </c>
      <c r="AP13" s="25">
        <v>74.75</v>
      </c>
      <c r="AQ13" s="25">
        <v>74.849999999999994</v>
      </c>
      <c r="AR13" s="25">
        <v>75.150000000000006</v>
      </c>
      <c r="AS13" s="25">
        <v>75.48</v>
      </c>
      <c r="AT13" s="25">
        <v>75.77</v>
      </c>
      <c r="AU13" s="42">
        <v>76.11</v>
      </c>
    </row>
    <row r="14" spans="1:47">
      <c r="A14" s="43" t="s">
        <v>234</v>
      </c>
      <c r="B14" s="29"/>
      <c r="C14" s="44"/>
      <c r="D14" s="44"/>
      <c r="E14" s="44"/>
      <c r="F14" s="44"/>
      <c r="G14" s="44">
        <v>28.99</v>
      </c>
      <c r="H14" s="44">
        <v>29.01</v>
      </c>
      <c r="I14" s="44">
        <v>29.88</v>
      </c>
      <c r="J14" s="44">
        <v>31.28</v>
      </c>
      <c r="K14" s="44">
        <v>33.79</v>
      </c>
      <c r="L14" s="44">
        <v>33.97</v>
      </c>
      <c r="M14" s="44">
        <v>38</v>
      </c>
      <c r="N14" s="44">
        <v>41.98</v>
      </c>
      <c r="O14" s="44">
        <v>47</v>
      </c>
      <c r="P14" s="44">
        <v>50.68</v>
      </c>
      <c r="Q14" s="44">
        <v>47.33</v>
      </c>
      <c r="R14" s="44">
        <v>49.66</v>
      </c>
      <c r="S14" s="44">
        <v>50.71</v>
      </c>
      <c r="T14" s="44">
        <v>50.64</v>
      </c>
      <c r="U14" s="44">
        <v>51.15</v>
      </c>
      <c r="V14" s="44">
        <v>52.75</v>
      </c>
      <c r="W14" s="44">
        <v>54.32</v>
      </c>
      <c r="X14" s="44">
        <v>54.54</v>
      </c>
      <c r="Y14" s="44">
        <v>54.05</v>
      </c>
      <c r="Z14" s="44">
        <v>53.96</v>
      </c>
      <c r="AA14" s="44">
        <v>54.85</v>
      </c>
      <c r="AB14" s="44">
        <v>56.97</v>
      </c>
      <c r="AC14" s="44">
        <v>59.06</v>
      </c>
      <c r="AD14" s="44">
        <v>60.06</v>
      </c>
      <c r="AE14" s="44">
        <v>60.61</v>
      </c>
      <c r="AF14" s="44">
        <v>61.37</v>
      </c>
      <c r="AG14" s="44">
        <v>62.29</v>
      </c>
      <c r="AH14" s="44">
        <v>63.26</v>
      </c>
      <c r="AI14" s="44">
        <v>65.790000000000006</v>
      </c>
      <c r="AJ14" s="44">
        <v>69.44</v>
      </c>
      <c r="AK14" s="44">
        <v>70.930000000000007</v>
      </c>
      <c r="AL14" s="44">
        <v>71.209999999999994</v>
      </c>
      <c r="AM14" s="44">
        <v>71.91</v>
      </c>
      <c r="AN14" s="44">
        <v>74.36</v>
      </c>
      <c r="AO14" s="44">
        <v>77.47</v>
      </c>
      <c r="AP14" s="44">
        <v>78.5</v>
      </c>
      <c r="AQ14" s="44">
        <v>78.59</v>
      </c>
      <c r="AR14" s="44">
        <v>78.900000000000006</v>
      </c>
      <c r="AS14" s="44">
        <v>79.23</v>
      </c>
      <c r="AT14" s="44">
        <v>79.52</v>
      </c>
      <c r="AU14" s="45">
        <v>79.849999999999994</v>
      </c>
    </row>
    <row r="15" spans="1:47">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row>
    <row r="16" spans="1:47" ht="18.75">
      <c r="A16" s="30" t="s">
        <v>235</v>
      </c>
      <c r="B16" s="30"/>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row>
    <row r="17" spans="1:47">
      <c r="A17" s="31" t="s">
        <v>132</v>
      </c>
      <c r="B17" s="32">
        <v>2005</v>
      </c>
      <c r="C17" s="32">
        <v>2006</v>
      </c>
      <c r="D17" s="32">
        <v>2007</v>
      </c>
      <c r="E17" s="32">
        <v>2008</v>
      </c>
      <c r="F17" s="32">
        <v>2009</v>
      </c>
      <c r="G17" s="32">
        <v>2010</v>
      </c>
      <c r="H17" s="32">
        <v>2011</v>
      </c>
      <c r="I17" s="32">
        <v>2012</v>
      </c>
      <c r="J17" s="32">
        <v>2013</v>
      </c>
      <c r="K17" s="32">
        <v>2014</v>
      </c>
      <c r="L17" s="32">
        <v>2015</v>
      </c>
      <c r="M17" s="32">
        <v>2016</v>
      </c>
      <c r="N17" s="32">
        <v>2017</v>
      </c>
      <c r="O17" s="32">
        <v>2018</v>
      </c>
      <c r="P17" s="32">
        <v>2019</v>
      </c>
      <c r="Q17" s="32">
        <v>2020</v>
      </c>
      <c r="R17" s="32">
        <v>2021</v>
      </c>
      <c r="S17" s="32">
        <v>2022</v>
      </c>
      <c r="T17" s="32">
        <v>2023</v>
      </c>
      <c r="U17" s="32">
        <v>2024</v>
      </c>
      <c r="V17" s="32">
        <v>2025</v>
      </c>
      <c r="W17" s="32">
        <v>2026</v>
      </c>
      <c r="X17" s="32">
        <v>2027</v>
      </c>
      <c r="Y17" s="32">
        <v>2028</v>
      </c>
      <c r="Z17" s="32">
        <v>2029</v>
      </c>
      <c r="AA17" s="32">
        <v>2030</v>
      </c>
      <c r="AB17" s="32">
        <v>2031</v>
      </c>
      <c r="AC17" s="32">
        <v>2032</v>
      </c>
      <c r="AD17" s="32">
        <v>2033</v>
      </c>
      <c r="AE17" s="32">
        <v>2034</v>
      </c>
      <c r="AF17" s="32">
        <v>2035</v>
      </c>
      <c r="AG17" s="32">
        <v>2036</v>
      </c>
      <c r="AH17" s="32">
        <v>2037</v>
      </c>
      <c r="AI17" s="32">
        <v>2038</v>
      </c>
      <c r="AJ17" s="32">
        <v>2039</v>
      </c>
      <c r="AK17" s="32">
        <v>2040</v>
      </c>
      <c r="AL17" s="32">
        <v>2041</v>
      </c>
      <c r="AM17" s="32">
        <v>2042</v>
      </c>
      <c r="AN17" s="32">
        <v>2043</v>
      </c>
      <c r="AO17" s="32">
        <v>2044</v>
      </c>
      <c r="AP17" s="32">
        <v>2045</v>
      </c>
      <c r="AQ17" s="32">
        <v>2046</v>
      </c>
      <c r="AR17" s="32">
        <v>2047</v>
      </c>
      <c r="AS17" s="32">
        <v>2048</v>
      </c>
      <c r="AT17" s="32">
        <v>2049</v>
      </c>
      <c r="AU17" s="33">
        <v>2050</v>
      </c>
    </row>
    <row r="18" spans="1:47">
      <c r="A18" s="34" t="s">
        <v>236</v>
      </c>
      <c r="B18" s="29"/>
      <c r="C18" s="29"/>
      <c r="D18" s="35"/>
      <c r="E18" s="35"/>
      <c r="F18" s="35"/>
      <c r="G18" s="35">
        <v>0.25</v>
      </c>
      <c r="H18" s="35">
        <v>0.34</v>
      </c>
      <c r="I18" s="35">
        <v>0.37</v>
      </c>
      <c r="J18" s="35">
        <v>0.06</v>
      </c>
      <c r="K18" s="35">
        <v>0.04</v>
      </c>
      <c r="L18" s="35">
        <v>0.04</v>
      </c>
      <c r="M18" s="35">
        <v>0</v>
      </c>
      <c r="N18" s="35">
        <v>0</v>
      </c>
      <c r="O18" s="35">
        <v>0</v>
      </c>
      <c r="P18" s="35">
        <v>0</v>
      </c>
      <c r="Q18" s="35">
        <v>0</v>
      </c>
      <c r="R18" s="35">
        <v>0</v>
      </c>
      <c r="S18" s="35">
        <v>3.5</v>
      </c>
      <c r="T18" s="35">
        <v>3.5</v>
      </c>
      <c r="U18" s="35">
        <v>3.5</v>
      </c>
      <c r="V18" s="35">
        <v>3.5</v>
      </c>
      <c r="W18" s="35">
        <v>3.5</v>
      </c>
      <c r="X18" s="35">
        <v>3.5</v>
      </c>
      <c r="Y18" s="35">
        <v>3.5</v>
      </c>
      <c r="Z18" s="35">
        <v>3.5</v>
      </c>
      <c r="AA18" s="35">
        <v>3.5</v>
      </c>
      <c r="AB18" s="35">
        <v>3.5</v>
      </c>
      <c r="AC18" s="35">
        <v>3.5</v>
      </c>
      <c r="AD18" s="35">
        <v>3.5</v>
      </c>
      <c r="AE18" s="35">
        <v>3.5</v>
      </c>
      <c r="AF18" s="35">
        <v>3.5</v>
      </c>
      <c r="AG18" s="35">
        <v>3.5</v>
      </c>
      <c r="AH18" s="35">
        <v>3.5</v>
      </c>
      <c r="AI18" s="35">
        <v>3.5</v>
      </c>
      <c r="AJ18" s="35">
        <v>3.5</v>
      </c>
      <c r="AK18" s="35">
        <v>3.5</v>
      </c>
      <c r="AL18" s="35">
        <v>3.5</v>
      </c>
      <c r="AM18" s="35">
        <v>3.5</v>
      </c>
      <c r="AN18" s="35">
        <v>3.5</v>
      </c>
      <c r="AO18" s="35">
        <v>3.5</v>
      </c>
      <c r="AP18" s="35">
        <v>3.5</v>
      </c>
      <c r="AQ18" s="35">
        <v>3.5</v>
      </c>
      <c r="AR18" s="35">
        <v>3.5</v>
      </c>
      <c r="AS18" s="35">
        <v>3.5</v>
      </c>
      <c r="AT18" s="35">
        <v>3.5</v>
      </c>
      <c r="AU18" s="36">
        <v>3.5</v>
      </c>
    </row>
    <row r="19" spans="1:47">
      <c r="A19" s="34" t="s">
        <v>237</v>
      </c>
      <c r="B19" s="29"/>
      <c r="C19" s="29"/>
      <c r="D19" s="35"/>
      <c r="E19" s="35"/>
      <c r="F19" s="35"/>
      <c r="G19" s="35">
        <v>2.63</v>
      </c>
      <c r="H19" s="35">
        <v>3.25</v>
      </c>
      <c r="I19" s="35">
        <v>4.43</v>
      </c>
      <c r="J19" s="35">
        <v>2.76</v>
      </c>
      <c r="K19" s="35">
        <v>1.56</v>
      </c>
      <c r="L19" s="35">
        <v>1.37</v>
      </c>
      <c r="M19" s="35">
        <v>0.79</v>
      </c>
      <c r="N19" s="35">
        <v>0.79</v>
      </c>
      <c r="O19" s="35">
        <v>0.79</v>
      </c>
      <c r="P19" s="35">
        <v>0.79</v>
      </c>
      <c r="Q19" s="35">
        <v>0.71</v>
      </c>
      <c r="R19" s="35">
        <v>0.79</v>
      </c>
      <c r="S19" s="35">
        <v>0.79</v>
      </c>
      <c r="T19" s="35">
        <v>0.79</v>
      </c>
      <c r="U19" s="35">
        <v>0.79</v>
      </c>
      <c r="V19" s="35">
        <v>0.79</v>
      </c>
      <c r="W19" s="35">
        <v>0.79</v>
      </c>
      <c r="X19" s="35">
        <v>0.79</v>
      </c>
      <c r="Y19" s="35">
        <v>0.79</v>
      </c>
      <c r="Z19" s="35">
        <v>0.79</v>
      </c>
      <c r="AA19" s="35">
        <v>0.79</v>
      </c>
      <c r="AB19" s="35">
        <v>0.79</v>
      </c>
      <c r="AC19" s="35">
        <v>0.79</v>
      </c>
      <c r="AD19" s="35">
        <v>0.79</v>
      </c>
      <c r="AE19" s="35">
        <v>0.79</v>
      </c>
      <c r="AF19" s="35">
        <v>0.79</v>
      </c>
      <c r="AG19" s="35">
        <v>0.79</v>
      </c>
      <c r="AH19" s="35">
        <v>0.79</v>
      </c>
      <c r="AI19" s="35">
        <v>0.79</v>
      </c>
      <c r="AJ19" s="35">
        <v>0.79</v>
      </c>
      <c r="AK19" s="35">
        <v>0.79</v>
      </c>
      <c r="AL19" s="35">
        <v>0.79</v>
      </c>
      <c r="AM19" s="35">
        <v>0.79</v>
      </c>
      <c r="AN19" s="35">
        <v>0.8</v>
      </c>
      <c r="AO19" s="35">
        <v>0.8</v>
      </c>
      <c r="AP19" s="35">
        <v>0.8</v>
      </c>
      <c r="AQ19" s="35">
        <v>0.8</v>
      </c>
      <c r="AR19" s="35">
        <v>0.81</v>
      </c>
      <c r="AS19" s="35">
        <v>0.81</v>
      </c>
      <c r="AT19" s="35">
        <v>0.81</v>
      </c>
      <c r="AU19" s="36">
        <v>0.81</v>
      </c>
    </row>
    <row r="20" spans="1:47">
      <c r="A20" s="34" t="s">
        <v>238</v>
      </c>
      <c r="B20" s="29"/>
      <c r="C20" s="35"/>
      <c r="D20" s="35"/>
      <c r="E20" s="35"/>
      <c r="F20" s="35"/>
      <c r="G20" s="35">
        <v>13.19</v>
      </c>
      <c r="H20" s="35">
        <v>14.57</v>
      </c>
      <c r="I20" s="35">
        <v>17.55</v>
      </c>
      <c r="J20" s="35">
        <v>14.3</v>
      </c>
      <c r="K20" s="35">
        <v>13.57</v>
      </c>
      <c r="L20" s="35">
        <v>13.3</v>
      </c>
      <c r="M20" s="35">
        <v>13.49</v>
      </c>
      <c r="N20" s="35">
        <v>13.95</v>
      </c>
      <c r="O20" s="35">
        <v>14.74</v>
      </c>
      <c r="P20" s="35">
        <v>15.4</v>
      </c>
      <c r="Q20" s="35">
        <v>14.46</v>
      </c>
      <c r="R20" s="35">
        <v>14.99</v>
      </c>
      <c r="S20" s="35">
        <v>15.11</v>
      </c>
      <c r="T20" s="35">
        <v>15.13</v>
      </c>
      <c r="U20" s="35">
        <v>15.2</v>
      </c>
      <c r="V20" s="35">
        <v>15.18</v>
      </c>
      <c r="W20" s="35">
        <v>15.2</v>
      </c>
      <c r="X20" s="35">
        <v>15.24</v>
      </c>
      <c r="Y20" s="35">
        <v>15.24</v>
      </c>
      <c r="Z20" s="35">
        <v>15.25</v>
      </c>
      <c r="AA20" s="35">
        <v>15.32</v>
      </c>
      <c r="AB20" s="35">
        <v>15.42</v>
      </c>
      <c r="AC20" s="35">
        <v>15.64</v>
      </c>
      <c r="AD20" s="35">
        <v>15.79</v>
      </c>
      <c r="AE20" s="35">
        <v>16</v>
      </c>
      <c r="AF20" s="35">
        <v>16.16</v>
      </c>
      <c r="AG20" s="35">
        <v>16.3</v>
      </c>
      <c r="AH20" s="35">
        <v>16.440000000000001</v>
      </c>
      <c r="AI20" s="35">
        <v>16.61</v>
      </c>
      <c r="AJ20" s="35">
        <v>16.809999999999999</v>
      </c>
      <c r="AK20" s="35">
        <v>16.96</v>
      </c>
      <c r="AL20" s="35">
        <v>17.14</v>
      </c>
      <c r="AM20" s="35">
        <v>17.37</v>
      </c>
      <c r="AN20" s="35">
        <v>17.54</v>
      </c>
      <c r="AO20" s="35">
        <v>17.72</v>
      </c>
      <c r="AP20" s="35">
        <v>17.89</v>
      </c>
      <c r="AQ20" s="35">
        <v>18.09</v>
      </c>
      <c r="AR20" s="35">
        <v>18.32</v>
      </c>
      <c r="AS20" s="35">
        <v>18.559999999999999</v>
      </c>
      <c r="AT20" s="35">
        <v>18.84</v>
      </c>
      <c r="AU20" s="36">
        <v>19.13</v>
      </c>
    </row>
    <row r="21" spans="1:47">
      <c r="A21" s="34" t="s">
        <v>239</v>
      </c>
      <c r="B21" s="29"/>
      <c r="C21" s="29"/>
      <c r="D21" s="35"/>
      <c r="E21" s="35"/>
      <c r="F21" s="35"/>
      <c r="G21" s="35">
        <v>0.52</v>
      </c>
      <c r="H21" s="35">
        <v>0.43</v>
      </c>
      <c r="I21" s="35">
        <v>0.53</v>
      </c>
      <c r="J21" s="35">
        <v>0.55000000000000004</v>
      </c>
      <c r="K21" s="35">
        <v>0.45</v>
      </c>
      <c r="L21" s="35">
        <v>1.3</v>
      </c>
      <c r="M21" s="35">
        <v>1.24</v>
      </c>
      <c r="N21" s="35">
        <v>1.38</v>
      </c>
      <c r="O21" s="35">
        <v>1.39</v>
      </c>
      <c r="P21" s="35">
        <v>1.41</v>
      </c>
      <c r="Q21" s="35">
        <v>1.45</v>
      </c>
      <c r="R21" s="35">
        <v>1.54</v>
      </c>
      <c r="S21" s="35">
        <v>1.58</v>
      </c>
      <c r="T21" s="35">
        <v>1.65</v>
      </c>
      <c r="U21" s="35">
        <v>1.72</v>
      </c>
      <c r="V21" s="35">
        <v>1.91</v>
      </c>
      <c r="W21" s="35">
        <v>1.99</v>
      </c>
      <c r="X21" s="35">
        <v>2.0099999999999998</v>
      </c>
      <c r="Y21" s="35">
        <v>2.09</v>
      </c>
      <c r="Z21" s="35">
        <v>2.19</v>
      </c>
      <c r="AA21" s="35">
        <v>2.29</v>
      </c>
      <c r="AB21" s="35">
        <v>2.2799999999999998</v>
      </c>
      <c r="AC21" s="35">
        <v>2.29</v>
      </c>
      <c r="AD21" s="35">
        <v>2.2999999999999998</v>
      </c>
      <c r="AE21" s="35">
        <v>2.33</v>
      </c>
      <c r="AF21" s="35">
        <v>2.38</v>
      </c>
      <c r="AG21" s="35">
        <v>2.44</v>
      </c>
      <c r="AH21" s="35">
        <v>2.44</v>
      </c>
      <c r="AI21" s="35">
        <v>2.4500000000000002</v>
      </c>
      <c r="AJ21" s="35">
        <v>2.4500000000000002</v>
      </c>
      <c r="AK21" s="35">
        <v>2.42</v>
      </c>
      <c r="AL21" s="35">
        <v>2.42</v>
      </c>
      <c r="AM21" s="35">
        <v>2.41</v>
      </c>
      <c r="AN21" s="35">
        <v>2.4</v>
      </c>
      <c r="AO21" s="35">
        <v>2.39</v>
      </c>
      <c r="AP21" s="35">
        <v>2.38</v>
      </c>
      <c r="AQ21" s="35">
        <v>2.37</v>
      </c>
      <c r="AR21" s="35">
        <v>2.36</v>
      </c>
      <c r="AS21" s="35">
        <v>2.35</v>
      </c>
      <c r="AT21" s="35">
        <v>2.34</v>
      </c>
      <c r="AU21" s="36">
        <v>2.33</v>
      </c>
    </row>
    <row r="22" spans="1:47">
      <c r="A22" s="34" t="s">
        <v>240</v>
      </c>
      <c r="B22" s="29"/>
      <c r="C22" s="29"/>
      <c r="D22" s="35"/>
      <c r="E22" s="35"/>
      <c r="F22" s="35"/>
      <c r="G22" s="35">
        <v>3.01</v>
      </c>
      <c r="H22" s="35">
        <v>3.05</v>
      </c>
      <c r="I22" s="35">
        <v>3.19</v>
      </c>
      <c r="J22" s="35">
        <v>3.03</v>
      </c>
      <c r="K22" s="35">
        <v>4.75</v>
      </c>
      <c r="L22" s="35">
        <v>7.59</v>
      </c>
      <c r="M22" s="35">
        <v>8.84</v>
      </c>
      <c r="N22" s="35">
        <v>10.69</v>
      </c>
      <c r="O22" s="35">
        <v>13.24</v>
      </c>
      <c r="P22" s="35">
        <v>13.64</v>
      </c>
      <c r="Q22" s="35">
        <v>0</v>
      </c>
      <c r="R22" s="35">
        <v>0</v>
      </c>
      <c r="S22" s="35">
        <v>0</v>
      </c>
      <c r="T22" s="35">
        <v>0</v>
      </c>
      <c r="U22" s="35">
        <v>0</v>
      </c>
      <c r="V22" s="35">
        <v>0</v>
      </c>
      <c r="W22" s="35">
        <v>0</v>
      </c>
      <c r="X22" s="35">
        <v>0</v>
      </c>
      <c r="Y22" s="35">
        <v>0</v>
      </c>
      <c r="Z22" s="35">
        <v>0</v>
      </c>
      <c r="AA22" s="35">
        <v>0</v>
      </c>
      <c r="AB22" s="35">
        <v>0</v>
      </c>
      <c r="AC22" s="35">
        <v>0</v>
      </c>
      <c r="AD22" s="35">
        <v>0</v>
      </c>
      <c r="AE22" s="35">
        <v>0</v>
      </c>
      <c r="AF22" s="35">
        <v>0</v>
      </c>
      <c r="AG22" s="35">
        <v>0</v>
      </c>
      <c r="AH22" s="35">
        <v>0</v>
      </c>
      <c r="AI22" s="35">
        <v>0</v>
      </c>
      <c r="AJ22" s="35">
        <v>0</v>
      </c>
      <c r="AK22" s="35">
        <v>0</v>
      </c>
      <c r="AL22" s="35">
        <v>0</v>
      </c>
      <c r="AM22" s="35">
        <v>0</v>
      </c>
      <c r="AN22" s="35">
        <v>0</v>
      </c>
      <c r="AO22" s="35">
        <v>0</v>
      </c>
      <c r="AP22" s="35">
        <v>0</v>
      </c>
      <c r="AQ22" s="35">
        <v>0</v>
      </c>
      <c r="AR22" s="35">
        <v>0</v>
      </c>
      <c r="AS22" s="35">
        <v>0</v>
      </c>
      <c r="AT22" s="35">
        <v>0</v>
      </c>
      <c r="AU22" s="36">
        <v>0</v>
      </c>
    </row>
    <row r="23" spans="1:47">
      <c r="A23" s="34" t="s">
        <v>241</v>
      </c>
      <c r="B23" s="29"/>
      <c r="C23" s="29"/>
      <c r="D23" s="35"/>
      <c r="E23" s="35"/>
      <c r="F23" s="35"/>
      <c r="G23" s="35">
        <v>4.3899999999999997</v>
      </c>
      <c r="H23" s="35">
        <v>3.73</v>
      </c>
      <c r="I23" s="35">
        <v>5.34</v>
      </c>
      <c r="J23" s="35">
        <v>5.78</v>
      </c>
      <c r="K23" s="35">
        <v>4.78</v>
      </c>
      <c r="L23" s="35">
        <v>5.03</v>
      </c>
      <c r="M23" s="35">
        <v>3.5</v>
      </c>
      <c r="N23" s="35">
        <v>4.43</v>
      </c>
      <c r="O23" s="35">
        <v>5.28</v>
      </c>
      <c r="P23" s="35">
        <v>4.8499999999999996</v>
      </c>
      <c r="Q23" s="35">
        <v>0</v>
      </c>
      <c r="R23" s="35">
        <v>0</v>
      </c>
      <c r="S23" s="35">
        <v>0</v>
      </c>
      <c r="T23" s="35">
        <v>0</v>
      </c>
      <c r="U23" s="35">
        <v>0</v>
      </c>
      <c r="V23" s="35">
        <v>0</v>
      </c>
      <c r="W23" s="35">
        <v>0</v>
      </c>
      <c r="X23" s="35">
        <v>0</v>
      </c>
      <c r="Y23" s="35">
        <v>0</v>
      </c>
      <c r="Z23" s="35">
        <v>0</v>
      </c>
      <c r="AA23" s="35">
        <v>0</v>
      </c>
      <c r="AB23" s="35">
        <v>0</v>
      </c>
      <c r="AC23" s="35">
        <v>0</v>
      </c>
      <c r="AD23" s="35">
        <v>0</v>
      </c>
      <c r="AE23" s="35">
        <v>0</v>
      </c>
      <c r="AF23" s="35">
        <v>0</v>
      </c>
      <c r="AG23" s="35">
        <v>0</v>
      </c>
      <c r="AH23" s="35">
        <v>0</v>
      </c>
      <c r="AI23" s="35">
        <v>0</v>
      </c>
      <c r="AJ23" s="35">
        <v>0</v>
      </c>
      <c r="AK23" s="35">
        <v>0</v>
      </c>
      <c r="AL23" s="35">
        <v>0</v>
      </c>
      <c r="AM23" s="35">
        <v>0</v>
      </c>
      <c r="AN23" s="35">
        <v>0</v>
      </c>
      <c r="AO23" s="35">
        <v>0</v>
      </c>
      <c r="AP23" s="35">
        <v>0</v>
      </c>
      <c r="AQ23" s="35">
        <v>0</v>
      </c>
      <c r="AR23" s="35">
        <v>0</v>
      </c>
      <c r="AS23" s="35">
        <v>0</v>
      </c>
      <c r="AT23" s="35">
        <v>0</v>
      </c>
      <c r="AU23" s="36">
        <v>0</v>
      </c>
    </row>
    <row r="24" spans="1:47">
      <c r="A24" s="34" t="s">
        <v>242</v>
      </c>
      <c r="B24" s="29"/>
      <c r="C24" s="29"/>
      <c r="D24" s="35"/>
      <c r="E24" s="35"/>
      <c r="F24" s="35"/>
      <c r="G24" s="35">
        <v>5.42</v>
      </c>
      <c r="H24" s="35">
        <v>6.06</v>
      </c>
      <c r="I24" s="35">
        <v>7.08</v>
      </c>
      <c r="J24" s="35">
        <v>7.09</v>
      </c>
      <c r="K24" s="35">
        <v>4.84</v>
      </c>
      <c r="L24" s="35">
        <v>5.25</v>
      </c>
      <c r="M24" s="35">
        <v>5.91</v>
      </c>
      <c r="N24" s="35">
        <v>6.86</v>
      </c>
      <c r="O24" s="35">
        <v>5.71</v>
      </c>
      <c r="P24" s="35">
        <v>7.69</v>
      </c>
      <c r="Q24" s="35">
        <v>0</v>
      </c>
      <c r="R24" s="35">
        <v>0</v>
      </c>
      <c r="S24" s="35">
        <v>0</v>
      </c>
      <c r="T24" s="35">
        <v>0</v>
      </c>
      <c r="U24" s="35">
        <v>0</v>
      </c>
      <c r="V24" s="35">
        <v>0</v>
      </c>
      <c r="W24" s="35">
        <v>0</v>
      </c>
      <c r="X24" s="35">
        <v>0</v>
      </c>
      <c r="Y24" s="35">
        <v>0</v>
      </c>
      <c r="Z24" s="35">
        <v>0</v>
      </c>
      <c r="AA24" s="35">
        <v>0</v>
      </c>
      <c r="AB24" s="35">
        <v>0</v>
      </c>
      <c r="AC24" s="35">
        <v>0</v>
      </c>
      <c r="AD24" s="35">
        <v>0</v>
      </c>
      <c r="AE24" s="35">
        <v>0</v>
      </c>
      <c r="AF24" s="35">
        <v>0</v>
      </c>
      <c r="AG24" s="35">
        <v>0</v>
      </c>
      <c r="AH24" s="35">
        <v>0</v>
      </c>
      <c r="AI24" s="35">
        <v>0</v>
      </c>
      <c r="AJ24" s="35">
        <v>0</v>
      </c>
      <c r="AK24" s="35">
        <v>0</v>
      </c>
      <c r="AL24" s="35">
        <v>0</v>
      </c>
      <c r="AM24" s="35">
        <v>0</v>
      </c>
      <c r="AN24" s="35">
        <v>0</v>
      </c>
      <c r="AO24" s="35">
        <v>0</v>
      </c>
      <c r="AP24" s="35">
        <v>0</v>
      </c>
      <c r="AQ24" s="35">
        <v>0</v>
      </c>
      <c r="AR24" s="35">
        <v>0</v>
      </c>
      <c r="AS24" s="35">
        <v>0</v>
      </c>
      <c r="AT24" s="35">
        <v>0</v>
      </c>
      <c r="AU24" s="36">
        <v>0</v>
      </c>
    </row>
    <row r="25" spans="1:47">
      <c r="A25" s="34" t="s">
        <v>243</v>
      </c>
      <c r="B25" s="29"/>
      <c r="C25" s="29"/>
      <c r="D25" s="29"/>
      <c r="E25" s="35"/>
      <c r="F25" s="35"/>
      <c r="G25" s="35">
        <v>0</v>
      </c>
      <c r="H25" s="35">
        <v>0</v>
      </c>
      <c r="I25" s="35">
        <v>0</v>
      </c>
      <c r="J25" s="35">
        <v>0</v>
      </c>
      <c r="K25" s="35">
        <v>0</v>
      </c>
      <c r="L25" s="35">
        <v>0</v>
      </c>
      <c r="M25" s="35">
        <v>0</v>
      </c>
      <c r="N25" s="35">
        <v>0</v>
      </c>
      <c r="O25" s="35">
        <v>0</v>
      </c>
      <c r="P25" s="35">
        <v>3.5</v>
      </c>
      <c r="Q25" s="35">
        <v>0</v>
      </c>
      <c r="R25" s="35">
        <v>0</v>
      </c>
      <c r="S25" s="35">
        <v>0</v>
      </c>
      <c r="T25" s="35">
        <v>0</v>
      </c>
      <c r="U25" s="35">
        <v>0</v>
      </c>
      <c r="V25" s="35">
        <v>0</v>
      </c>
      <c r="W25" s="35">
        <v>0</v>
      </c>
      <c r="X25" s="35">
        <v>0</v>
      </c>
      <c r="Y25" s="35">
        <v>0</v>
      </c>
      <c r="Z25" s="35">
        <v>0</v>
      </c>
      <c r="AA25" s="35">
        <v>0</v>
      </c>
      <c r="AB25" s="35">
        <v>0</v>
      </c>
      <c r="AC25" s="35">
        <v>0</v>
      </c>
      <c r="AD25" s="35">
        <v>0</v>
      </c>
      <c r="AE25" s="35">
        <v>0</v>
      </c>
      <c r="AF25" s="35">
        <v>0</v>
      </c>
      <c r="AG25" s="35">
        <v>0</v>
      </c>
      <c r="AH25" s="35">
        <v>0</v>
      </c>
      <c r="AI25" s="35">
        <v>0</v>
      </c>
      <c r="AJ25" s="35">
        <v>0</v>
      </c>
      <c r="AK25" s="35">
        <v>0</v>
      </c>
      <c r="AL25" s="35">
        <v>0</v>
      </c>
      <c r="AM25" s="35">
        <v>0</v>
      </c>
      <c r="AN25" s="35">
        <v>0</v>
      </c>
      <c r="AO25" s="35">
        <v>0</v>
      </c>
      <c r="AP25" s="35">
        <v>0</v>
      </c>
      <c r="AQ25" s="35">
        <v>0</v>
      </c>
      <c r="AR25" s="35">
        <v>0</v>
      </c>
      <c r="AS25" s="35">
        <v>0</v>
      </c>
      <c r="AT25" s="35">
        <v>0</v>
      </c>
      <c r="AU25" s="36">
        <v>0</v>
      </c>
    </row>
    <row r="26" spans="1:47">
      <c r="A26" s="34" t="s">
        <v>244</v>
      </c>
      <c r="B26" s="29"/>
      <c r="C26" s="35"/>
      <c r="D26" s="35"/>
      <c r="E26" s="35"/>
      <c r="F26" s="35"/>
      <c r="G26" s="35">
        <v>0</v>
      </c>
      <c r="H26" s="35">
        <v>0</v>
      </c>
      <c r="I26" s="35">
        <v>0</v>
      </c>
      <c r="J26" s="35">
        <v>0</v>
      </c>
      <c r="K26" s="35">
        <v>0</v>
      </c>
      <c r="L26" s="35">
        <v>0</v>
      </c>
      <c r="M26" s="35">
        <v>0</v>
      </c>
      <c r="N26" s="35">
        <v>0</v>
      </c>
      <c r="O26" s="35">
        <v>0</v>
      </c>
      <c r="P26" s="35">
        <v>0</v>
      </c>
      <c r="Q26" s="35">
        <v>25.44</v>
      </c>
      <c r="R26" s="35">
        <v>32.35</v>
      </c>
      <c r="S26" s="35">
        <v>29.73</v>
      </c>
      <c r="T26" s="35">
        <v>29.58</v>
      </c>
      <c r="U26" s="35">
        <v>29.93</v>
      </c>
      <c r="V26" s="35">
        <v>31.38</v>
      </c>
      <c r="W26" s="35">
        <v>32.840000000000003</v>
      </c>
      <c r="X26" s="35">
        <v>33</v>
      </c>
      <c r="Y26" s="35">
        <v>32.43</v>
      </c>
      <c r="Z26" s="35">
        <v>32.229999999999997</v>
      </c>
      <c r="AA26" s="35">
        <v>32.96</v>
      </c>
      <c r="AB26" s="35">
        <v>34.979999999999997</v>
      </c>
      <c r="AC26" s="35">
        <v>36.840000000000003</v>
      </c>
      <c r="AD26" s="35">
        <v>37.68</v>
      </c>
      <c r="AE26" s="35">
        <v>37.99</v>
      </c>
      <c r="AF26" s="35">
        <v>38.54</v>
      </c>
      <c r="AG26" s="35">
        <v>39.270000000000003</v>
      </c>
      <c r="AH26" s="35">
        <v>40.090000000000003</v>
      </c>
      <c r="AI26" s="35">
        <v>42.45</v>
      </c>
      <c r="AJ26" s="35">
        <v>45.88</v>
      </c>
      <c r="AK26" s="35">
        <v>47.26</v>
      </c>
      <c r="AL26" s="35">
        <v>47.36</v>
      </c>
      <c r="AM26" s="35">
        <v>47.83</v>
      </c>
      <c r="AN26" s="35">
        <v>50.13</v>
      </c>
      <c r="AO26" s="35">
        <v>53.07</v>
      </c>
      <c r="AP26" s="35">
        <v>53.93</v>
      </c>
      <c r="AQ26" s="35">
        <v>53.84</v>
      </c>
      <c r="AR26" s="35">
        <v>53.91</v>
      </c>
      <c r="AS26" s="35">
        <v>54.01</v>
      </c>
      <c r="AT26" s="35">
        <v>54.03</v>
      </c>
      <c r="AU26" s="36">
        <v>54.09</v>
      </c>
    </row>
    <row r="27" spans="1:47">
      <c r="A27" s="43" t="s">
        <v>245</v>
      </c>
      <c r="B27" s="29"/>
      <c r="C27" s="44"/>
      <c r="D27" s="44"/>
      <c r="E27" s="44"/>
      <c r="F27" s="44"/>
      <c r="G27" s="44">
        <v>29.4</v>
      </c>
      <c r="H27" s="44">
        <v>31.43</v>
      </c>
      <c r="I27" s="44">
        <v>38.5</v>
      </c>
      <c r="J27" s="44">
        <v>33.58</v>
      </c>
      <c r="K27" s="44">
        <v>29.99</v>
      </c>
      <c r="L27" s="44">
        <v>33.869999999999997</v>
      </c>
      <c r="M27" s="44">
        <v>33.75</v>
      </c>
      <c r="N27" s="44">
        <v>38.090000000000003</v>
      </c>
      <c r="O27" s="44">
        <v>41.15</v>
      </c>
      <c r="P27" s="44">
        <v>47.28</v>
      </c>
      <c r="Q27" s="44">
        <v>42.07</v>
      </c>
      <c r="R27" s="44">
        <v>49.66</v>
      </c>
      <c r="S27" s="44">
        <v>50.71</v>
      </c>
      <c r="T27" s="44">
        <v>50.64</v>
      </c>
      <c r="U27" s="44">
        <v>51.15</v>
      </c>
      <c r="V27" s="44">
        <v>52.75</v>
      </c>
      <c r="W27" s="44">
        <v>54.32</v>
      </c>
      <c r="X27" s="44">
        <v>54.54</v>
      </c>
      <c r="Y27" s="44">
        <v>54.05</v>
      </c>
      <c r="Z27" s="44">
        <v>53.96</v>
      </c>
      <c r="AA27" s="44">
        <v>54.85</v>
      </c>
      <c r="AB27" s="44">
        <v>56.97</v>
      </c>
      <c r="AC27" s="44">
        <v>59.06</v>
      </c>
      <c r="AD27" s="44">
        <v>60.06</v>
      </c>
      <c r="AE27" s="44">
        <v>60.61</v>
      </c>
      <c r="AF27" s="44">
        <v>61.37</v>
      </c>
      <c r="AG27" s="44">
        <v>62.29</v>
      </c>
      <c r="AH27" s="44">
        <v>63.26</v>
      </c>
      <c r="AI27" s="44">
        <v>65.790000000000006</v>
      </c>
      <c r="AJ27" s="44">
        <v>69.44</v>
      </c>
      <c r="AK27" s="44">
        <v>70.930000000000007</v>
      </c>
      <c r="AL27" s="44">
        <v>71.209999999999994</v>
      </c>
      <c r="AM27" s="44">
        <v>71.91</v>
      </c>
      <c r="AN27" s="44">
        <v>74.36</v>
      </c>
      <c r="AO27" s="44">
        <v>77.47</v>
      </c>
      <c r="AP27" s="44">
        <v>78.5</v>
      </c>
      <c r="AQ27" s="44">
        <v>78.59</v>
      </c>
      <c r="AR27" s="44">
        <v>78.900000000000006</v>
      </c>
      <c r="AS27" s="44">
        <v>79.23</v>
      </c>
      <c r="AT27" s="44">
        <v>79.52</v>
      </c>
      <c r="AU27" s="45">
        <v>79.849999999999994</v>
      </c>
    </row>
    <row r="28" spans="1:47" s="46" customFormat="1">
      <c r="A28" s="26" t="s">
        <v>246</v>
      </c>
      <c r="B28" s="26"/>
      <c r="C28" s="26"/>
      <c r="D28" s="26"/>
      <c r="E28" s="26"/>
      <c r="F28" s="26"/>
      <c r="G28" s="26">
        <f>SUM(G22:G25)</f>
        <v>12.82</v>
      </c>
      <c r="H28" s="26">
        <f t="shared" ref="H28:P28" si="0">SUM(H22:H25)</f>
        <v>12.84</v>
      </c>
      <c r="I28" s="26">
        <f t="shared" si="0"/>
        <v>15.61</v>
      </c>
      <c r="J28" s="26">
        <f t="shared" si="0"/>
        <v>15.9</v>
      </c>
      <c r="K28" s="26">
        <f t="shared" si="0"/>
        <v>14.370000000000001</v>
      </c>
      <c r="L28" s="26">
        <f t="shared" si="0"/>
        <v>17.87</v>
      </c>
      <c r="M28" s="26">
        <f t="shared" si="0"/>
        <v>18.25</v>
      </c>
      <c r="N28" s="26">
        <f t="shared" si="0"/>
        <v>21.98</v>
      </c>
      <c r="O28" s="26">
        <f t="shared" si="0"/>
        <v>24.23</v>
      </c>
      <c r="P28" s="26">
        <f t="shared" si="0"/>
        <v>29.680000000000003</v>
      </c>
      <c r="Q28" s="26">
        <f>Q26</f>
        <v>25.44</v>
      </c>
      <c r="R28" s="26">
        <f t="shared" ref="R28:AU28" si="1">R26</f>
        <v>32.35</v>
      </c>
      <c r="S28" s="26">
        <f t="shared" si="1"/>
        <v>29.73</v>
      </c>
      <c r="T28" s="26">
        <f t="shared" si="1"/>
        <v>29.58</v>
      </c>
      <c r="U28" s="26">
        <f t="shared" si="1"/>
        <v>29.93</v>
      </c>
      <c r="V28" s="26">
        <f t="shared" si="1"/>
        <v>31.38</v>
      </c>
      <c r="W28" s="26">
        <f t="shared" si="1"/>
        <v>32.840000000000003</v>
      </c>
      <c r="X28" s="26">
        <f t="shared" si="1"/>
        <v>33</v>
      </c>
      <c r="Y28" s="26">
        <f t="shared" si="1"/>
        <v>32.43</v>
      </c>
      <c r="Z28" s="26">
        <f t="shared" si="1"/>
        <v>32.229999999999997</v>
      </c>
      <c r="AA28" s="26">
        <f t="shared" si="1"/>
        <v>32.96</v>
      </c>
      <c r="AB28" s="26">
        <f t="shared" si="1"/>
        <v>34.979999999999997</v>
      </c>
      <c r="AC28" s="26">
        <f t="shared" si="1"/>
        <v>36.840000000000003</v>
      </c>
      <c r="AD28" s="26">
        <f t="shared" si="1"/>
        <v>37.68</v>
      </c>
      <c r="AE28" s="26">
        <f t="shared" si="1"/>
        <v>37.99</v>
      </c>
      <c r="AF28" s="26">
        <f t="shared" si="1"/>
        <v>38.54</v>
      </c>
      <c r="AG28" s="26">
        <f t="shared" si="1"/>
        <v>39.270000000000003</v>
      </c>
      <c r="AH28" s="26">
        <f t="shared" si="1"/>
        <v>40.090000000000003</v>
      </c>
      <c r="AI28" s="26">
        <f t="shared" si="1"/>
        <v>42.45</v>
      </c>
      <c r="AJ28" s="26">
        <f t="shared" si="1"/>
        <v>45.88</v>
      </c>
      <c r="AK28" s="26">
        <f t="shared" si="1"/>
        <v>47.26</v>
      </c>
      <c r="AL28" s="26">
        <f t="shared" si="1"/>
        <v>47.36</v>
      </c>
      <c r="AM28" s="26">
        <f t="shared" si="1"/>
        <v>47.83</v>
      </c>
      <c r="AN28" s="26">
        <f t="shared" si="1"/>
        <v>50.13</v>
      </c>
      <c r="AO28" s="26">
        <f t="shared" si="1"/>
        <v>53.07</v>
      </c>
      <c r="AP28" s="26">
        <f t="shared" si="1"/>
        <v>53.93</v>
      </c>
      <c r="AQ28" s="26">
        <f t="shared" si="1"/>
        <v>53.84</v>
      </c>
      <c r="AR28" s="26">
        <f t="shared" si="1"/>
        <v>53.91</v>
      </c>
      <c r="AS28" s="26">
        <f t="shared" si="1"/>
        <v>54.01</v>
      </c>
      <c r="AT28" s="26">
        <f t="shared" si="1"/>
        <v>54.03</v>
      </c>
      <c r="AU28" s="26">
        <f t="shared" si="1"/>
        <v>54.09</v>
      </c>
    </row>
    <row r="29" spans="1:47">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row>
    <row r="30" spans="1:47" ht="18.75">
      <c r="A30" s="30" t="s">
        <v>247</v>
      </c>
      <c r="B30" s="30"/>
      <c r="C30" s="30"/>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row>
    <row r="31" spans="1:47">
      <c r="A31" s="31" t="s">
        <v>132</v>
      </c>
      <c r="B31" s="32">
        <v>2005</v>
      </c>
      <c r="C31" s="32">
        <v>2006</v>
      </c>
      <c r="D31" s="32">
        <v>2007</v>
      </c>
      <c r="E31" s="32">
        <v>2008</v>
      </c>
      <c r="F31" s="32">
        <v>2009</v>
      </c>
      <c r="G31" s="32">
        <v>2010</v>
      </c>
      <c r="H31" s="32">
        <v>2011</v>
      </c>
      <c r="I31" s="32">
        <v>2012</v>
      </c>
      <c r="J31" s="32">
        <v>2013</v>
      </c>
      <c r="K31" s="32">
        <v>2014</v>
      </c>
      <c r="L31" s="32">
        <v>2015</v>
      </c>
      <c r="M31" s="32">
        <v>2016</v>
      </c>
      <c r="N31" s="32">
        <v>2017</v>
      </c>
      <c r="O31" s="32">
        <v>2018</v>
      </c>
      <c r="P31" s="32">
        <v>2019</v>
      </c>
      <c r="Q31" s="32">
        <v>2020</v>
      </c>
      <c r="R31" s="32">
        <v>2021</v>
      </c>
      <c r="S31" s="32">
        <v>2022</v>
      </c>
      <c r="T31" s="32">
        <v>2023</v>
      </c>
      <c r="U31" s="32">
        <v>2024</v>
      </c>
      <c r="V31" s="32">
        <v>2025</v>
      </c>
      <c r="W31" s="32">
        <v>2026</v>
      </c>
      <c r="X31" s="32">
        <v>2027</v>
      </c>
      <c r="Y31" s="32">
        <v>2028</v>
      </c>
      <c r="Z31" s="32">
        <v>2029</v>
      </c>
      <c r="AA31" s="32">
        <v>2030</v>
      </c>
      <c r="AB31" s="32">
        <v>2031</v>
      </c>
      <c r="AC31" s="32">
        <v>2032</v>
      </c>
      <c r="AD31" s="32">
        <v>2033</v>
      </c>
      <c r="AE31" s="32">
        <v>2034</v>
      </c>
      <c r="AF31" s="32">
        <v>2035</v>
      </c>
      <c r="AG31" s="32">
        <v>2036</v>
      </c>
      <c r="AH31" s="32">
        <v>2037</v>
      </c>
      <c r="AI31" s="32">
        <v>2038</v>
      </c>
      <c r="AJ31" s="32">
        <v>2039</v>
      </c>
      <c r="AK31" s="32">
        <v>2040</v>
      </c>
      <c r="AL31" s="32">
        <v>2041</v>
      </c>
      <c r="AM31" s="32">
        <v>2042</v>
      </c>
      <c r="AN31" s="32">
        <v>2043</v>
      </c>
      <c r="AO31" s="32">
        <v>2044</v>
      </c>
      <c r="AP31" s="32">
        <v>2045</v>
      </c>
      <c r="AQ31" s="32">
        <v>2046</v>
      </c>
      <c r="AR31" s="32">
        <v>2047</v>
      </c>
      <c r="AS31" s="32">
        <v>2048</v>
      </c>
      <c r="AT31" s="32">
        <v>2049</v>
      </c>
      <c r="AU31" s="33">
        <v>2050</v>
      </c>
    </row>
    <row r="32" spans="1:47">
      <c r="A32" s="43" t="s">
        <v>248</v>
      </c>
      <c r="B32" s="29"/>
      <c r="C32" s="29"/>
      <c r="D32" s="44"/>
      <c r="E32" s="44"/>
      <c r="F32" s="44"/>
      <c r="G32" s="44">
        <v>-0.41</v>
      </c>
      <c r="H32" s="44">
        <v>-2.4300000000000002</v>
      </c>
      <c r="I32" s="44">
        <v>-8.6199999999999992</v>
      </c>
      <c r="J32" s="44">
        <v>-2.2999999999999998</v>
      </c>
      <c r="K32" s="44">
        <v>3.8</v>
      </c>
      <c r="L32" s="44">
        <v>0.1</v>
      </c>
      <c r="M32" s="44">
        <v>4.25</v>
      </c>
      <c r="N32" s="44">
        <v>3.89</v>
      </c>
      <c r="O32" s="44">
        <v>5.85</v>
      </c>
      <c r="P32" s="44">
        <v>3.4</v>
      </c>
      <c r="Q32" s="44">
        <v>5.26</v>
      </c>
      <c r="R32" s="44">
        <v>0</v>
      </c>
      <c r="S32" s="44">
        <v>0</v>
      </c>
      <c r="T32" s="44">
        <v>0</v>
      </c>
      <c r="U32" s="44">
        <v>0</v>
      </c>
      <c r="V32" s="44">
        <v>0</v>
      </c>
      <c r="W32" s="44">
        <v>0</v>
      </c>
      <c r="X32" s="44">
        <v>0</v>
      </c>
      <c r="Y32" s="44">
        <v>0</v>
      </c>
      <c r="Z32" s="44">
        <v>0</v>
      </c>
      <c r="AA32" s="44">
        <v>0</v>
      </c>
      <c r="AB32" s="44">
        <v>0</v>
      </c>
      <c r="AC32" s="44">
        <v>0</v>
      </c>
      <c r="AD32" s="44">
        <v>0</v>
      </c>
      <c r="AE32" s="44">
        <v>0</v>
      </c>
      <c r="AF32" s="44">
        <v>0</v>
      </c>
      <c r="AG32" s="44">
        <v>0</v>
      </c>
      <c r="AH32" s="44">
        <v>0</v>
      </c>
      <c r="AI32" s="44">
        <v>0</v>
      </c>
      <c r="AJ32" s="44">
        <v>0</v>
      </c>
      <c r="AK32" s="44">
        <v>0</v>
      </c>
      <c r="AL32" s="44">
        <v>0</v>
      </c>
      <c r="AM32" s="44">
        <v>0</v>
      </c>
      <c r="AN32" s="44">
        <v>0</v>
      </c>
      <c r="AO32" s="44">
        <v>0</v>
      </c>
      <c r="AP32" s="44">
        <v>0</v>
      </c>
      <c r="AQ32" s="44">
        <v>0</v>
      </c>
      <c r="AR32" s="44">
        <v>0</v>
      </c>
      <c r="AS32" s="44">
        <v>0</v>
      </c>
      <c r="AT32" s="44">
        <v>0</v>
      </c>
      <c r="AU32" s="45">
        <v>0</v>
      </c>
    </row>
    <row r="34" spans="1:47">
      <c r="A34" t="s">
        <v>249</v>
      </c>
      <c r="G34">
        <f>SUM(G18:G21)</f>
        <v>16.59</v>
      </c>
      <c r="H34">
        <f t="shared" ref="H34:AU34" si="2">SUM(H18:H21)</f>
        <v>18.59</v>
      </c>
      <c r="I34">
        <f t="shared" si="2"/>
        <v>22.880000000000003</v>
      </c>
      <c r="J34">
        <f t="shared" si="2"/>
        <v>17.670000000000002</v>
      </c>
      <c r="K34">
        <f t="shared" si="2"/>
        <v>15.62</v>
      </c>
      <c r="L34">
        <f t="shared" si="2"/>
        <v>16.010000000000002</v>
      </c>
      <c r="M34">
        <f t="shared" si="2"/>
        <v>15.520000000000001</v>
      </c>
      <c r="N34">
        <f t="shared" si="2"/>
        <v>16.119999999999997</v>
      </c>
      <c r="O34">
        <f t="shared" si="2"/>
        <v>16.920000000000002</v>
      </c>
      <c r="P34">
        <f t="shared" si="2"/>
        <v>17.600000000000001</v>
      </c>
      <c r="Q34">
        <f t="shared" si="2"/>
        <v>16.62</v>
      </c>
      <c r="R34">
        <f t="shared" si="2"/>
        <v>17.32</v>
      </c>
      <c r="S34">
        <f t="shared" si="2"/>
        <v>20.979999999999997</v>
      </c>
      <c r="T34">
        <f t="shared" si="2"/>
        <v>21.07</v>
      </c>
      <c r="U34">
        <f t="shared" si="2"/>
        <v>21.209999999999997</v>
      </c>
      <c r="V34">
        <f t="shared" si="2"/>
        <v>21.38</v>
      </c>
      <c r="W34">
        <f t="shared" si="2"/>
        <v>21.479999999999997</v>
      </c>
      <c r="X34">
        <f t="shared" si="2"/>
        <v>21.54</v>
      </c>
      <c r="Y34">
        <f t="shared" si="2"/>
        <v>21.62</v>
      </c>
      <c r="Z34">
        <f t="shared" si="2"/>
        <v>21.73</v>
      </c>
      <c r="AA34">
        <f t="shared" si="2"/>
        <v>21.9</v>
      </c>
      <c r="AB34">
        <f t="shared" si="2"/>
        <v>21.990000000000002</v>
      </c>
      <c r="AC34">
        <f t="shared" si="2"/>
        <v>22.22</v>
      </c>
      <c r="AD34">
        <f t="shared" si="2"/>
        <v>22.38</v>
      </c>
      <c r="AE34">
        <f t="shared" si="2"/>
        <v>22.619999999999997</v>
      </c>
      <c r="AF34">
        <f t="shared" si="2"/>
        <v>22.83</v>
      </c>
      <c r="AG34">
        <f t="shared" si="2"/>
        <v>23.03</v>
      </c>
      <c r="AH34">
        <f t="shared" si="2"/>
        <v>23.17</v>
      </c>
      <c r="AI34">
        <f t="shared" si="2"/>
        <v>23.349999999999998</v>
      </c>
      <c r="AJ34">
        <f t="shared" si="2"/>
        <v>23.549999999999997</v>
      </c>
      <c r="AK34">
        <f t="shared" si="2"/>
        <v>23.67</v>
      </c>
      <c r="AL34">
        <f t="shared" si="2"/>
        <v>23.85</v>
      </c>
      <c r="AM34">
        <f t="shared" si="2"/>
        <v>24.07</v>
      </c>
      <c r="AN34">
        <f t="shared" si="2"/>
        <v>24.24</v>
      </c>
      <c r="AO34">
        <f t="shared" si="2"/>
        <v>24.41</v>
      </c>
      <c r="AP34">
        <f t="shared" si="2"/>
        <v>24.57</v>
      </c>
      <c r="AQ34">
        <f t="shared" si="2"/>
        <v>24.76</v>
      </c>
      <c r="AR34">
        <f t="shared" si="2"/>
        <v>24.990000000000002</v>
      </c>
      <c r="AS34">
        <f t="shared" si="2"/>
        <v>25.22</v>
      </c>
      <c r="AT34">
        <f t="shared" si="2"/>
        <v>25.49</v>
      </c>
      <c r="AU34">
        <f t="shared" si="2"/>
        <v>25.769999999999996</v>
      </c>
    </row>
    <row r="35" spans="1:47">
      <c r="A35" t="s">
        <v>250</v>
      </c>
      <c r="R35">
        <f>R13-R28-R34</f>
        <v>-3.75</v>
      </c>
    </row>
    <row r="36" spans="1:47">
      <c r="A36" t="s">
        <v>251</v>
      </c>
      <c r="R36">
        <f>R35+R12</f>
        <v>-9.9999999999997868E-3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668C8-B402-4D4F-BE0F-58BB5A22C038}">
  <dimension ref="A2:J24"/>
  <sheetViews>
    <sheetView workbookViewId="0">
      <selection activeCell="B5" sqref="B5"/>
    </sheetView>
  </sheetViews>
  <sheetFormatPr defaultRowHeight="15"/>
  <cols>
    <col min="2" max="10" width="12.42578125" bestFit="1" customWidth="1"/>
  </cols>
  <sheetData>
    <row r="2" spans="1:10">
      <c r="B2" s="97" t="s">
        <v>95</v>
      </c>
      <c r="C2" s="97"/>
      <c r="D2" s="97"/>
      <c r="E2" s="97" t="s">
        <v>98</v>
      </c>
      <c r="F2" s="97"/>
      <c r="G2" s="97"/>
      <c r="H2" s="97" t="s">
        <v>96</v>
      </c>
      <c r="I2" s="97"/>
      <c r="J2" s="97"/>
    </row>
    <row r="3" spans="1:10" ht="30">
      <c r="A3" s="4" t="s">
        <v>252</v>
      </c>
      <c r="B3" s="4">
        <v>2018</v>
      </c>
      <c r="C3" s="85">
        <v>2019</v>
      </c>
      <c r="D3">
        <v>2020</v>
      </c>
      <c r="E3" s="4">
        <v>2018</v>
      </c>
      <c r="F3" s="85">
        <v>2019</v>
      </c>
      <c r="G3">
        <v>2020</v>
      </c>
      <c r="H3">
        <v>2018</v>
      </c>
      <c r="I3">
        <v>2019</v>
      </c>
      <c r="J3">
        <v>2020</v>
      </c>
    </row>
    <row r="4" spans="1:10" ht="75">
      <c r="A4" s="4" t="s">
        <v>253</v>
      </c>
      <c r="B4" s="4">
        <v>0</v>
      </c>
      <c r="C4" s="4">
        <v>0</v>
      </c>
      <c r="D4" s="4">
        <v>0</v>
      </c>
      <c r="E4" s="4">
        <v>0</v>
      </c>
      <c r="F4" s="4">
        <v>0</v>
      </c>
      <c r="G4" s="4">
        <v>0</v>
      </c>
      <c r="H4">
        <v>0</v>
      </c>
      <c r="I4">
        <v>0</v>
      </c>
      <c r="J4">
        <v>0</v>
      </c>
    </row>
    <row r="5" spans="1:10">
      <c r="A5" s="1" t="s">
        <v>254</v>
      </c>
      <c r="B5" s="87">
        <v>682634000000000</v>
      </c>
      <c r="C5" s="87">
        <v>666214000000000</v>
      </c>
      <c r="D5" s="87">
        <v>445866000000000</v>
      </c>
      <c r="E5" s="87">
        <v>249109000000000</v>
      </c>
      <c r="F5" s="87">
        <v>194548000000000</v>
      </c>
      <c r="G5" s="87">
        <v>155947000000000</v>
      </c>
      <c r="H5" s="88">
        <v>34204800000000</v>
      </c>
      <c r="I5" s="88">
        <v>99048500000000</v>
      </c>
      <c r="J5" s="88">
        <v>69358800000000</v>
      </c>
    </row>
    <row r="6" spans="1:10">
      <c r="A6" s="1" t="s">
        <v>255</v>
      </c>
      <c r="B6" s="87">
        <v>6079110000000000</v>
      </c>
      <c r="C6" s="87">
        <v>5909930000000000</v>
      </c>
      <c r="D6" s="87">
        <v>5815950000000000</v>
      </c>
      <c r="E6" s="87">
        <v>23254700000000</v>
      </c>
      <c r="F6" s="87">
        <v>26316600000000</v>
      </c>
      <c r="G6" s="87">
        <v>23453400000000</v>
      </c>
      <c r="H6" s="88">
        <v>81970700000000</v>
      </c>
      <c r="I6" s="88">
        <v>78904300000000</v>
      </c>
      <c r="J6" s="88">
        <v>73047500000000</v>
      </c>
    </row>
    <row r="7" spans="1:10">
      <c r="A7" s="1" t="s">
        <v>256</v>
      </c>
      <c r="B7" s="87">
        <v>3308360000000000</v>
      </c>
      <c r="C7" s="88">
        <v>3308360000000000</v>
      </c>
      <c r="D7" s="88">
        <v>3308360000000000</v>
      </c>
      <c r="E7" s="1">
        <v>0</v>
      </c>
      <c r="F7" s="1">
        <v>0</v>
      </c>
      <c r="G7" s="1">
        <v>0</v>
      </c>
      <c r="H7" s="88">
        <v>2524980000000000</v>
      </c>
      <c r="I7" s="88">
        <v>2524980000000000</v>
      </c>
      <c r="J7" s="88">
        <v>2524980000000000</v>
      </c>
    </row>
    <row r="8" spans="1:10">
      <c r="A8" s="1" t="s">
        <v>257</v>
      </c>
      <c r="B8" s="1">
        <v>0</v>
      </c>
      <c r="C8" s="1">
        <v>0</v>
      </c>
      <c r="D8" s="1">
        <v>0</v>
      </c>
      <c r="E8" s="1">
        <v>0</v>
      </c>
      <c r="F8" s="1">
        <v>0</v>
      </c>
      <c r="G8" s="1">
        <v>0</v>
      </c>
      <c r="H8">
        <v>0</v>
      </c>
      <c r="I8">
        <v>0</v>
      </c>
      <c r="J8">
        <v>0</v>
      </c>
    </row>
    <row r="9" spans="1:10">
      <c r="A9" s="1" t="s">
        <v>258</v>
      </c>
      <c r="B9" s="1">
        <v>0</v>
      </c>
      <c r="C9" s="1">
        <v>0</v>
      </c>
      <c r="D9" s="1">
        <v>0</v>
      </c>
      <c r="E9" s="1">
        <v>0</v>
      </c>
      <c r="F9" s="1">
        <v>0</v>
      </c>
      <c r="G9" s="1">
        <v>0</v>
      </c>
      <c r="H9">
        <v>0</v>
      </c>
      <c r="I9">
        <v>0</v>
      </c>
      <c r="J9">
        <v>0</v>
      </c>
    </row>
    <row r="10" spans="1:10">
      <c r="A10" s="1" t="s">
        <v>259</v>
      </c>
      <c r="B10" s="1">
        <v>0</v>
      </c>
      <c r="C10" s="1">
        <v>0</v>
      </c>
      <c r="D10" s="1">
        <v>0</v>
      </c>
      <c r="E10" s="1">
        <v>0</v>
      </c>
      <c r="F10" s="1">
        <v>0</v>
      </c>
      <c r="G10" s="1">
        <v>0</v>
      </c>
      <c r="H10">
        <v>0</v>
      </c>
      <c r="I10">
        <v>0</v>
      </c>
      <c r="J10">
        <v>0</v>
      </c>
    </row>
    <row r="11" spans="1:10">
      <c r="A11" s="86" t="s">
        <v>260</v>
      </c>
      <c r="B11" s="86">
        <v>0</v>
      </c>
      <c r="C11" s="86">
        <v>0</v>
      </c>
      <c r="D11" s="86">
        <v>0</v>
      </c>
      <c r="E11" s="86">
        <v>0</v>
      </c>
      <c r="F11" s="86">
        <v>0</v>
      </c>
      <c r="G11" s="86">
        <v>0</v>
      </c>
      <c r="H11" s="89">
        <v>0</v>
      </c>
      <c r="I11" s="89">
        <v>0</v>
      </c>
      <c r="J11" s="89">
        <v>0</v>
      </c>
    </row>
    <row r="12" spans="1:10">
      <c r="A12" s="1" t="s">
        <v>261</v>
      </c>
      <c r="B12" s="87">
        <v>1360010000000000</v>
      </c>
      <c r="C12" s="88">
        <v>1360010000000000</v>
      </c>
      <c r="D12" s="88">
        <v>1167110000000000</v>
      </c>
      <c r="E12" s="87">
        <v>136573000000000</v>
      </c>
      <c r="F12" s="88">
        <v>136573000000000</v>
      </c>
      <c r="G12" s="88">
        <v>99299900000000</v>
      </c>
      <c r="H12" s="88">
        <v>77780700000000</v>
      </c>
      <c r="I12" s="88">
        <v>77780700000000</v>
      </c>
      <c r="J12" s="88">
        <v>77221500000000</v>
      </c>
    </row>
    <row r="13" spans="1:10">
      <c r="A13" s="1" t="s">
        <v>262</v>
      </c>
      <c r="B13" s="87">
        <v>1110000000000000</v>
      </c>
      <c r="C13" s="87">
        <v>1400000000000000</v>
      </c>
      <c r="D13" s="87">
        <v>1360000000000000</v>
      </c>
      <c r="E13" s="87">
        <v>76400000000000</v>
      </c>
      <c r="F13" s="87">
        <v>50500000000000</v>
      </c>
      <c r="G13" s="87">
        <v>33400000000000</v>
      </c>
      <c r="H13" s="88">
        <v>152000000000000</v>
      </c>
      <c r="I13" s="88">
        <v>325000000000000</v>
      </c>
      <c r="J13" s="88">
        <v>316000000000000</v>
      </c>
    </row>
    <row r="14" spans="1:10">
      <c r="A14" s="1" t="s">
        <v>263</v>
      </c>
      <c r="B14" s="87">
        <v>38648300000000</v>
      </c>
      <c r="C14" s="87">
        <v>41810000000000</v>
      </c>
      <c r="D14" s="87">
        <v>37343800000000</v>
      </c>
      <c r="E14" s="87">
        <v>27261600000000</v>
      </c>
      <c r="F14" s="87">
        <v>26974200000000</v>
      </c>
      <c r="G14" s="87">
        <v>25780300000000</v>
      </c>
      <c r="H14" s="88">
        <v>306900000000</v>
      </c>
      <c r="I14" s="88">
        <v>797940000000</v>
      </c>
      <c r="J14" s="88">
        <v>3253140000000</v>
      </c>
    </row>
    <row r="15" spans="1:10">
      <c r="A15" s="1" t="s">
        <v>264</v>
      </c>
      <c r="B15" s="87">
        <v>9452520000000</v>
      </c>
      <c r="C15" s="87">
        <v>11017700000000</v>
      </c>
      <c r="D15" s="87">
        <v>14025300000000</v>
      </c>
      <c r="E15" s="87">
        <v>11999800000000</v>
      </c>
      <c r="F15" s="87">
        <v>12552200000000</v>
      </c>
      <c r="G15" s="87">
        <v>11785000000000</v>
      </c>
      <c r="H15" s="88">
        <v>9452520000000</v>
      </c>
      <c r="I15" s="88">
        <v>10496000000000</v>
      </c>
      <c r="J15" s="88">
        <v>13841200000000</v>
      </c>
    </row>
    <row r="16" spans="1:10">
      <c r="A16" s="1" t="s">
        <v>265</v>
      </c>
      <c r="B16" s="87">
        <v>240730000000000</v>
      </c>
      <c r="C16" s="88">
        <v>240730000000000</v>
      </c>
      <c r="D16" s="88">
        <v>112288000000000</v>
      </c>
      <c r="E16" s="87">
        <v>139584000000000</v>
      </c>
      <c r="F16" s="88">
        <v>139584000000000</v>
      </c>
      <c r="G16" s="88">
        <v>48577900000000</v>
      </c>
      <c r="H16" s="88">
        <v>47162700000000</v>
      </c>
      <c r="I16" s="88">
        <v>47162700000000</v>
      </c>
      <c r="J16" s="88">
        <v>18711400000000</v>
      </c>
    </row>
    <row r="17" spans="1:10">
      <c r="A17" s="1" t="s">
        <v>266</v>
      </c>
      <c r="B17" s="1">
        <v>0</v>
      </c>
      <c r="C17" s="1">
        <v>0</v>
      </c>
      <c r="D17" s="1">
        <v>0</v>
      </c>
      <c r="E17" s="1">
        <v>0</v>
      </c>
      <c r="F17" s="1">
        <v>0</v>
      </c>
      <c r="G17" s="1">
        <v>0</v>
      </c>
      <c r="H17">
        <v>0</v>
      </c>
      <c r="I17">
        <v>0</v>
      </c>
      <c r="J17">
        <v>0</v>
      </c>
    </row>
    <row r="18" spans="1:10">
      <c r="A18" s="1" t="s">
        <v>267</v>
      </c>
      <c r="B18" s="1">
        <v>0</v>
      </c>
      <c r="C18" s="1">
        <v>0</v>
      </c>
      <c r="D18" s="1">
        <v>0</v>
      </c>
      <c r="E18" s="1">
        <v>0</v>
      </c>
      <c r="F18" s="1">
        <v>0</v>
      </c>
      <c r="G18" s="1">
        <v>0</v>
      </c>
      <c r="H18">
        <v>0</v>
      </c>
      <c r="I18">
        <v>0</v>
      </c>
      <c r="J18">
        <v>0</v>
      </c>
    </row>
    <row r="19" spans="1:10">
      <c r="A19" s="86" t="s">
        <v>268</v>
      </c>
      <c r="B19" s="86">
        <v>0</v>
      </c>
      <c r="C19" s="86">
        <v>0</v>
      </c>
      <c r="D19" s="86">
        <v>0</v>
      </c>
      <c r="E19" s="86">
        <v>0</v>
      </c>
      <c r="F19" s="86">
        <v>0</v>
      </c>
      <c r="G19" s="86">
        <v>0</v>
      </c>
      <c r="H19" s="89">
        <v>0</v>
      </c>
      <c r="I19" s="89">
        <v>0</v>
      </c>
      <c r="J19" s="89">
        <v>0</v>
      </c>
    </row>
    <row r="20" spans="1:10">
      <c r="A20" s="1" t="s">
        <v>269</v>
      </c>
      <c r="B20" s="87">
        <v>1.01172E+16</v>
      </c>
      <c r="C20" s="87">
        <v>1.03781E+16</v>
      </c>
      <c r="D20" s="87">
        <v>9858740000000000</v>
      </c>
      <c r="E20" s="87">
        <v>310498000000000</v>
      </c>
      <c r="F20" s="88">
        <v>310498000000000</v>
      </c>
      <c r="G20" s="88">
        <v>294959000000000</v>
      </c>
      <c r="H20" s="88">
        <v>1272320000000000</v>
      </c>
      <c r="I20" s="88">
        <v>1272320000000000</v>
      </c>
      <c r="J20" s="88">
        <v>1208640000000000</v>
      </c>
    </row>
    <row r="21" spans="1:10">
      <c r="A21" s="1" t="s">
        <v>270</v>
      </c>
      <c r="B21" s="87">
        <v>1609480000000000</v>
      </c>
      <c r="C21" s="88">
        <v>1609480000000000</v>
      </c>
      <c r="D21" s="88">
        <v>1572540000000000</v>
      </c>
      <c r="E21" s="87">
        <v>56253500000000</v>
      </c>
      <c r="F21" s="88">
        <v>56253500000000</v>
      </c>
      <c r="G21" s="88">
        <v>38164600000000</v>
      </c>
      <c r="H21" s="88">
        <v>360408000000000</v>
      </c>
      <c r="I21" s="88">
        <v>360408000000000</v>
      </c>
      <c r="J21" s="88">
        <v>350776000000000</v>
      </c>
    </row>
    <row r="22" spans="1:10">
      <c r="A22" s="1" t="s">
        <v>271</v>
      </c>
      <c r="B22" s="87">
        <v>1414430000000</v>
      </c>
      <c r="C22" s="87">
        <v>1535990000000</v>
      </c>
      <c r="D22" s="87">
        <v>1456480000000</v>
      </c>
      <c r="E22" s="87">
        <v>129451000000</v>
      </c>
      <c r="F22" s="87">
        <v>128793000000</v>
      </c>
      <c r="G22" s="1">
        <v>98566425000</v>
      </c>
      <c r="H22" s="88">
        <v>796088000000</v>
      </c>
      <c r="I22" s="88">
        <v>975150000000</v>
      </c>
      <c r="J22" s="88">
        <v>835843000000</v>
      </c>
    </row>
    <row r="23" spans="1:10">
      <c r="A23" s="86" t="s">
        <v>272</v>
      </c>
      <c r="B23" s="86">
        <v>0</v>
      </c>
      <c r="C23" s="86">
        <v>0</v>
      </c>
      <c r="D23" s="86">
        <v>0</v>
      </c>
      <c r="E23" s="86">
        <v>0</v>
      </c>
      <c r="F23" s="86">
        <v>0</v>
      </c>
      <c r="G23" s="86">
        <v>0</v>
      </c>
      <c r="H23" s="89">
        <v>0</v>
      </c>
      <c r="I23" s="89">
        <v>0</v>
      </c>
      <c r="J23" s="89">
        <v>0</v>
      </c>
    </row>
    <row r="24" spans="1:10">
      <c r="A24" s="1" t="s">
        <v>273</v>
      </c>
      <c r="B24" s="1">
        <v>0</v>
      </c>
      <c r="C24" s="1">
        <v>0</v>
      </c>
      <c r="D24" s="1">
        <v>0</v>
      </c>
      <c r="E24" s="1">
        <v>0</v>
      </c>
      <c r="F24" s="1">
        <v>0</v>
      </c>
      <c r="G24" s="1">
        <v>0</v>
      </c>
      <c r="H24">
        <v>0</v>
      </c>
      <c r="I24">
        <v>0</v>
      </c>
      <c r="J24">
        <v>0</v>
      </c>
    </row>
  </sheetData>
  <mergeCells count="3">
    <mergeCell ref="H2:J2"/>
    <mergeCell ref="B2:D2"/>
    <mergeCell ref="E2:G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
  <sheetViews>
    <sheetView workbookViewId="0">
      <selection activeCell="F5" sqref="F5"/>
    </sheetView>
  </sheetViews>
  <sheetFormatPr defaultRowHeight="15"/>
  <cols>
    <col min="1" max="1" width="44.140625" customWidth="1"/>
    <col min="2" max="5" width="15.42578125" style="57" customWidth="1"/>
    <col min="6" max="6" width="10.5703125" bestFit="1" customWidth="1"/>
    <col min="7" max="8" width="10.5703125" customWidth="1"/>
    <col min="9" max="9" width="100.7109375" customWidth="1"/>
  </cols>
  <sheetData>
    <row r="1" spans="1:11">
      <c r="A1" s="1" t="s">
        <v>274</v>
      </c>
    </row>
    <row r="2" spans="1:11">
      <c r="A2" s="11"/>
      <c r="B2" s="58"/>
      <c r="C2" s="58"/>
      <c r="D2" s="58"/>
      <c r="E2" s="58"/>
      <c r="I2" s="17" t="s">
        <v>275</v>
      </c>
    </row>
    <row r="3" spans="1:11" ht="60">
      <c r="A3" s="13" t="s">
        <v>276</v>
      </c>
      <c r="B3" s="59" t="s">
        <v>95</v>
      </c>
      <c r="C3" s="59" t="s">
        <v>96</v>
      </c>
      <c r="D3" s="59" t="s">
        <v>98</v>
      </c>
      <c r="E3" s="60" t="s">
        <v>277</v>
      </c>
      <c r="F3" s="53" t="s">
        <v>278</v>
      </c>
      <c r="G3" s="53" t="s">
        <v>279</v>
      </c>
      <c r="H3" s="53" t="s">
        <v>280</v>
      </c>
      <c r="I3" t="s">
        <v>281</v>
      </c>
    </row>
    <row r="4" spans="1:11">
      <c r="A4" s="5" t="s">
        <v>253</v>
      </c>
      <c r="B4" s="61"/>
      <c r="C4" s="61"/>
      <c r="D4" s="61"/>
      <c r="E4" s="61"/>
      <c r="I4" t="s">
        <v>282</v>
      </c>
    </row>
    <row r="5" spans="1:11">
      <c r="A5" s="51" t="s">
        <v>254</v>
      </c>
      <c r="B5" s="90">
        <v>1320.08</v>
      </c>
      <c r="C5" s="90">
        <v>811.65700000000004</v>
      </c>
      <c r="D5" s="90">
        <v>296.423</v>
      </c>
      <c r="E5" s="90">
        <v>804.846</v>
      </c>
      <c r="F5" s="54">
        <f>C5/B5</f>
        <v>0.61485440276346892</v>
      </c>
      <c r="G5" s="55"/>
      <c r="I5" t="s">
        <v>283</v>
      </c>
    </row>
    <row r="6" spans="1:11">
      <c r="A6" s="51" t="s">
        <v>255</v>
      </c>
      <c r="B6" s="90">
        <v>6829.0360000000001</v>
      </c>
      <c r="C6" s="90">
        <v>2928.5819999999999</v>
      </c>
      <c r="D6" s="90">
        <v>1241.8420000000001</v>
      </c>
      <c r="E6" s="90">
        <v>5142.2960000000003</v>
      </c>
      <c r="F6" s="54">
        <f>C6/B6</f>
        <v>0.42884266534837417</v>
      </c>
      <c r="G6" s="55"/>
      <c r="I6" t="s">
        <v>284</v>
      </c>
    </row>
    <row r="7" spans="1:11">
      <c r="A7" s="51" t="s">
        <v>256</v>
      </c>
      <c r="B7" s="90">
        <v>3500.5</v>
      </c>
      <c r="C7" s="90">
        <v>2663.9999999999991</v>
      </c>
      <c r="D7" s="90">
        <v>0</v>
      </c>
      <c r="E7" s="90">
        <v>836.50000000000091</v>
      </c>
      <c r="F7" s="54">
        <f>C7/B7</f>
        <v>0.76103413798028829</v>
      </c>
      <c r="G7" s="55"/>
      <c r="I7" t="s">
        <v>285</v>
      </c>
    </row>
    <row r="8" spans="1:11">
      <c r="A8" s="6" t="s">
        <v>257</v>
      </c>
      <c r="B8" s="91"/>
      <c r="C8" s="91"/>
      <c r="D8" s="91"/>
      <c r="E8" s="91"/>
      <c r="F8" s="55"/>
      <c r="G8" s="55"/>
      <c r="I8" t="s">
        <v>286</v>
      </c>
    </row>
    <row r="9" spans="1:11">
      <c r="A9" s="6" t="s">
        <v>258</v>
      </c>
      <c r="B9" s="91"/>
      <c r="C9" s="91"/>
      <c r="D9" s="91"/>
      <c r="E9" s="91"/>
      <c r="F9" s="55"/>
      <c r="G9" s="55"/>
    </row>
    <row r="10" spans="1:11">
      <c r="A10" s="6" t="s">
        <v>259</v>
      </c>
      <c r="B10" s="91"/>
      <c r="C10" s="91"/>
      <c r="D10" s="91"/>
      <c r="E10" s="91"/>
      <c r="F10" s="55"/>
      <c r="G10" s="55"/>
      <c r="K10">
        <f>'Data from BFPIaE'!C12/SUM('Data from BFPIaE'!C12:E12)</f>
        <v>0.17249566206175396</v>
      </c>
    </row>
    <row r="11" spans="1:11">
      <c r="A11" s="51" t="s">
        <v>260</v>
      </c>
      <c r="B11" s="90">
        <v>59.222240000000006</v>
      </c>
      <c r="C11" s="90">
        <v>48.444528000000005</v>
      </c>
      <c r="D11" s="90">
        <v>0.49658400000000008</v>
      </c>
      <c r="E11" s="90">
        <v>11.274296</v>
      </c>
      <c r="F11" s="54">
        <v>0</v>
      </c>
      <c r="G11" s="55"/>
    </row>
    <row r="12" spans="1:11">
      <c r="A12" s="16" t="s">
        <v>261</v>
      </c>
      <c r="B12" s="92">
        <v>1478.098</v>
      </c>
      <c r="C12" s="92">
        <v>362.25400000000002</v>
      </c>
      <c r="D12" s="92">
        <v>310.98899999999998</v>
      </c>
      <c r="E12" s="92">
        <v>1426.8330000000001</v>
      </c>
      <c r="F12" s="55"/>
      <c r="G12" s="56">
        <f>C12/(C12+E12)</f>
        <v>0.20247981232885826</v>
      </c>
    </row>
    <row r="13" spans="1:11">
      <c r="A13" s="16" t="s">
        <v>262</v>
      </c>
      <c r="B13" s="93">
        <v>1542.4880000000001</v>
      </c>
      <c r="C13" s="93">
        <v>343.08699999999999</v>
      </c>
      <c r="D13" s="93">
        <v>53.552999999999997</v>
      </c>
      <c r="E13" s="93">
        <v>1252.954</v>
      </c>
      <c r="F13" s="55"/>
      <c r="G13" s="56">
        <f>C13/(C13+E13)</f>
        <v>0.21496126979194144</v>
      </c>
    </row>
    <row r="14" spans="1:11">
      <c r="A14" s="51" t="s">
        <v>263</v>
      </c>
      <c r="B14" s="90">
        <v>44.588741433666193</v>
      </c>
      <c r="C14" s="90">
        <v>0.61306572039942941</v>
      </c>
      <c r="D14" s="90">
        <v>28.766929957203995</v>
      </c>
      <c r="E14" s="90">
        <v>72.742605670470752</v>
      </c>
      <c r="F14" s="54">
        <f>C14/B14</f>
        <v>1.3749338974087784E-2</v>
      </c>
      <c r="G14" s="55"/>
    </row>
    <row r="15" spans="1:11">
      <c r="A15" s="51" t="s">
        <v>264</v>
      </c>
      <c r="B15" s="94">
        <v>12.708599999999999</v>
      </c>
      <c r="C15" s="94">
        <v>12.106800000000002</v>
      </c>
      <c r="D15" s="94">
        <v>14.478600000000002</v>
      </c>
      <c r="E15" s="94">
        <v>15.080399999999999</v>
      </c>
      <c r="F15" s="54">
        <f>C15/B15</f>
        <v>0.95264623955431771</v>
      </c>
      <c r="G15" s="55"/>
    </row>
    <row r="16" spans="1:11">
      <c r="A16" s="16" t="s">
        <v>265</v>
      </c>
      <c r="B16" s="93">
        <v>256.649</v>
      </c>
      <c r="C16" s="92">
        <v>49.573</v>
      </c>
      <c r="D16" s="92">
        <v>146.71700000000001</v>
      </c>
      <c r="E16" s="92">
        <v>353.79300000000001</v>
      </c>
      <c r="F16" s="55"/>
      <c r="G16" s="56">
        <f>C16/(C16+E16)</f>
        <v>0.1228983107153305</v>
      </c>
    </row>
    <row r="17" spans="1:7">
      <c r="A17" s="6" t="s">
        <v>266</v>
      </c>
      <c r="B17" s="91"/>
      <c r="C17" s="91"/>
      <c r="D17" s="91"/>
      <c r="E17" s="91"/>
      <c r="F17" s="55"/>
      <c r="G17" s="55"/>
    </row>
    <row r="18" spans="1:7">
      <c r="A18" s="6" t="s">
        <v>267</v>
      </c>
      <c r="B18" s="91"/>
      <c r="C18" s="91"/>
      <c r="D18" s="91"/>
      <c r="E18" s="91"/>
      <c r="F18" s="55"/>
      <c r="G18" s="55"/>
    </row>
    <row r="19" spans="1:7">
      <c r="A19" s="51" t="s">
        <v>268</v>
      </c>
      <c r="B19" s="90">
        <v>0</v>
      </c>
      <c r="C19" s="90">
        <v>0</v>
      </c>
      <c r="D19" s="90">
        <v>0</v>
      </c>
      <c r="E19" s="90">
        <v>0</v>
      </c>
      <c r="F19" s="54">
        <v>0</v>
      </c>
      <c r="G19" s="55"/>
    </row>
    <row r="20" spans="1:7">
      <c r="A20" t="s">
        <v>269</v>
      </c>
      <c r="B20" s="95">
        <v>10735.028</v>
      </c>
      <c r="C20" s="95">
        <v>8651.7450000000008</v>
      </c>
      <c r="D20" s="95">
        <v>1889.7239999999999</v>
      </c>
      <c r="E20" s="95">
        <v>3973.0070000000001</v>
      </c>
      <c r="F20" s="55"/>
      <c r="G20" s="55"/>
    </row>
    <row r="21" spans="1:7">
      <c r="A21" s="16" t="s">
        <v>270</v>
      </c>
      <c r="B21" s="92">
        <v>222.72300000000001</v>
      </c>
      <c r="C21" s="92">
        <v>83.741</v>
      </c>
      <c r="D21" s="92">
        <v>34.453000000000003</v>
      </c>
      <c r="E21" s="92">
        <v>173.435</v>
      </c>
      <c r="F21" s="55"/>
      <c r="G21" s="56">
        <f>C21/(C21+E21)</f>
        <v>0.32561747596976393</v>
      </c>
    </row>
    <row r="22" spans="1:7">
      <c r="A22" s="16" t="s">
        <v>271</v>
      </c>
      <c r="B22" s="92">
        <v>997.19100000000003</v>
      </c>
      <c r="C22" s="92">
        <v>368.45699999999999</v>
      </c>
      <c r="D22" s="92">
        <v>82.710999999999999</v>
      </c>
      <c r="E22" s="92">
        <v>632.81200000000001</v>
      </c>
      <c r="F22" s="55"/>
      <c r="G22" s="56">
        <f>C22/(C22+E22)</f>
        <v>0.36799002066377767</v>
      </c>
    </row>
    <row r="23" spans="1:7">
      <c r="A23" s="51" t="s">
        <v>272</v>
      </c>
      <c r="B23" s="90">
        <v>0</v>
      </c>
      <c r="C23" s="90">
        <v>0</v>
      </c>
      <c r="D23" s="90">
        <v>0</v>
      </c>
      <c r="E23" s="90">
        <v>0</v>
      </c>
      <c r="F23" s="54">
        <v>0</v>
      </c>
      <c r="G23" s="55"/>
    </row>
    <row r="24" spans="1:7">
      <c r="A24" s="51" t="s">
        <v>273</v>
      </c>
      <c r="B24" s="90">
        <v>0</v>
      </c>
      <c r="C24" s="90">
        <v>0</v>
      </c>
      <c r="D24" s="90">
        <v>0</v>
      </c>
      <c r="E24" s="90">
        <v>0</v>
      </c>
      <c r="F24" s="54">
        <v>0</v>
      </c>
      <c r="G24" s="5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8D0C0-6E93-4F08-B228-6528F4FD72D3}">
  <dimension ref="A1:K82"/>
  <sheetViews>
    <sheetView workbookViewId="0">
      <selection activeCell="K30" sqref="K30"/>
    </sheetView>
  </sheetViews>
  <sheetFormatPr defaultRowHeight="15"/>
  <cols>
    <col min="2" max="2" width="32.140625" customWidth="1"/>
    <col min="3" max="3" width="32.140625" bestFit="1" customWidth="1"/>
    <col min="4" max="4" width="32.140625" customWidth="1"/>
    <col min="5" max="5" width="9.140625" customWidth="1"/>
    <col min="7" max="7" width="9.140625" customWidth="1"/>
    <col min="10" max="10" width="10.7109375" customWidth="1"/>
    <col min="11" max="11" width="10.7109375" bestFit="1" customWidth="1"/>
  </cols>
  <sheetData>
    <row r="1" spans="1:11">
      <c r="A1" t="s">
        <v>85</v>
      </c>
    </row>
    <row r="2" spans="1:11">
      <c r="A2" t="s">
        <v>86</v>
      </c>
    </row>
    <row r="3" spans="1:11">
      <c r="A3" t="s">
        <v>87</v>
      </c>
    </row>
    <row r="4" spans="1:11">
      <c r="A4" t="s">
        <v>88</v>
      </c>
    </row>
    <row r="5" spans="1:11">
      <c r="A5" t="s">
        <v>89</v>
      </c>
    </row>
    <row r="9" spans="1:11" ht="60">
      <c r="A9" t="s">
        <v>90</v>
      </c>
      <c r="B9" t="s">
        <v>91</v>
      </c>
      <c r="C9" t="s">
        <v>92</v>
      </c>
      <c r="E9">
        <v>2018</v>
      </c>
      <c r="F9">
        <v>2019</v>
      </c>
      <c r="G9">
        <v>2020</v>
      </c>
      <c r="H9" t="s">
        <v>287</v>
      </c>
      <c r="J9" s="7" t="s">
        <v>288</v>
      </c>
      <c r="K9" s="7" t="s">
        <v>289</v>
      </c>
    </row>
    <row r="10" spans="1:11">
      <c r="A10" t="s">
        <v>93</v>
      </c>
      <c r="B10" t="s">
        <v>290</v>
      </c>
      <c r="D10" t="s">
        <v>291</v>
      </c>
      <c r="E10" t="s">
        <v>157</v>
      </c>
    </row>
    <row r="11" spans="1:11">
      <c r="C11" t="s">
        <v>95</v>
      </c>
      <c r="D11" t="s">
        <v>292</v>
      </c>
      <c r="E11" s="20">
        <v>67844</v>
      </c>
      <c r="F11" s="20">
        <v>78633</v>
      </c>
      <c r="G11" s="20">
        <v>70290</v>
      </c>
    </row>
    <row r="12" spans="1:11">
      <c r="C12" t="s">
        <v>96</v>
      </c>
      <c r="D12" t="s">
        <v>292</v>
      </c>
      <c r="E12" s="24" t="s">
        <v>168</v>
      </c>
      <c r="F12" s="24" t="s">
        <v>168</v>
      </c>
      <c r="G12" s="24" t="s">
        <v>168</v>
      </c>
    </row>
    <row r="13" spans="1:11">
      <c r="C13" t="s">
        <v>98</v>
      </c>
      <c r="D13" t="s">
        <v>292</v>
      </c>
      <c r="E13" s="24" t="s">
        <v>168</v>
      </c>
      <c r="F13" s="24" t="s">
        <v>168</v>
      </c>
      <c r="G13" s="24" t="s">
        <v>168</v>
      </c>
    </row>
    <row r="14" spans="1:11">
      <c r="C14" t="s">
        <v>293</v>
      </c>
      <c r="D14" t="s">
        <v>292</v>
      </c>
      <c r="E14" s="24" t="s">
        <v>294</v>
      </c>
      <c r="F14" s="24" t="s">
        <v>294</v>
      </c>
      <c r="G14" s="24" t="s">
        <v>294</v>
      </c>
    </row>
    <row r="15" spans="1:11">
      <c r="B15" t="s">
        <v>295</v>
      </c>
      <c r="C15" t="s">
        <v>95</v>
      </c>
      <c r="D15" t="s">
        <v>292</v>
      </c>
      <c r="E15" s="20">
        <v>1470979</v>
      </c>
      <c r="F15" s="20">
        <v>1478098</v>
      </c>
      <c r="G15" s="20">
        <v>1367244</v>
      </c>
      <c r="H15" t="str">
        <f>'Data from BFPIaE'!$A$12</f>
        <v>petroleum gasoline</v>
      </c>
      <c r="J15" s="20">
        <f t="shared" ref="J15:J17" si="0">G15-F15</f>
        <v>-110854</v>
      </c>
      <c r="K15" s="52">
        <f>G15/F15-1</f>
        <v>-7.4997733573822556E-2</v>
      </c>
    </row>
    <row r="16" spans="1:11">
      <c r="C16" t="s">
        <v>96</v>
      </c>
      <c r="D16" t="s">
        <v>292</v>
      </c>
      <c r="E16" s="20">
        <v>313716</v>
      </c>
      <c r="F16" s="20">
        <v>362254</v>
      </c>
      <c r="G16" s="20">
        <v>309030</v>
      </c>
      <c r="H16" t="str">
        <f>'Data from BFPIaE'!$A$12</f>
        <v>petroleum gasoline</v>
      </c>
      <c r="J16" s="20">
        <f t="shared" si="0"/>
        <v>-53224</v>
      </c>
      <c r="K16" s="52">
        <f t="shared" ref="K16:K33" si="1">G16/F16-1</f>
        <v>-0.14692453361453561</v>
      </c>
    </row>
    <row r="17" spans="2:11">
      <c r="C17" t="s">
        <v>98</v>
      </c>
      <c r="D17" t="s">
        <v>292</v>
      </c>
      <c r="E17" s="20">
        <v>348689</v>
      </c>
      <c r="F17" s="20">
        <v>310989</v>
      </c>
      <c r="G17" s="20">
        <v>201601</v>
      </c>
      <c r="H17" t="str">
        <f>'Data from BFPIaE'!$A$12</f>
        <v>petroleum gasoline</v>
      </c>
      <c r="J17" s="20">
        <f t="shared" si="0"/>
        <v>-109388</v>
      </c>
      <c r="K17" s="52">
        <f t="shared" si="1"/>
        <v>-0.35174234458453513</v>
      </c>
    </row>
    <row r="18" spans="2:11">
      <c r="C18" t="s">
        <v>293</v>
      </c>
      <c r="D18" t="s">
        <v>292</v>
      </c>
      <c r="E18" s="20">
        <v>1646384</v>
      </c>
      <c r="F18" s="20">
        <v>1668227</v>
      </c>
      <c r="G18" s="20">
        <v>1416278</v>
      </c>
      <c r="H18" t="str">
        <f>'Data from BFPIaE'!$A$12</f>
        <v>petroleum gasoline</v>
      </c>
      <c r="J18" s="20">
        <f>G18-F18</f>
        <v>-251949</v>
      </c>
      <c r="K18" s="52">
        <f t="shared" si="1"/>
        <v>-0.15102800757930424</v>
      </c>
    </row>
    <row r="19" spans="2:11">
      <c r="B19" t="s">
        <v>296</v>
      </c>
      <c r="C19" t="s">
        <v>95</v>
      </c>
      <c r="D19" t="s">
        <v>292</v>
      </c>
      <c r="E19" s="20">
        <v>1175231</v>
      </c>
      <c r="F19" s="20">
        <v>1475539</v>
      </c>
      <c r="G19" s="20">
        <v>1438471</v>
      </c>
      <c r="H19" t="str">
        <f>'Data from BFPIaE'!$A$13</f>
        <v>petroleum diesel</v>
      </c>
      <c r="J19" s="20">
        <f t="shared" ref="J19:J33" si="2">G19-F19</f>
        <v>-37068</v>
      </c>
      <c r="K19" s="52">
        <f t="shared" si="1"/>
        <v>-2.5121667404250259E-2</v>
      </c>
    </row>
    <row r="20" spans="2:11">
      <c r="C20" t="s">
        <v>96</v>
      </c>
      <c r="D20" t="s">
        <v>292</v>
      </c>
      <c r="E20" s="20">
        <v>160434</v>
      </c>
      <c r="F20" s="20">
        <v>343087</v>
      </c>
      <c r="G20" s="20">
        <v>333918</v>
      </c>
      <c r="H20" t="str">
        <f>'Data from BFPIaE'!$A$13</f>
        <v>petroleum diesel</v>
      </c>
      <c r="J20" s="20">
        <f t="shared" si="2"/>
        <v>-9169</v>
      </c>
      <c r="K20" s="52">
        <f t="shared" si="1"/>
        <v>-2.672499978139653E-2</v>
      </c>
    </row>
    <row r="21" spans="2:11">
      <c r="C21" t="s">
        <v>98</v>
      </c>
      <c r="D21" t="s">
        <v>292</v>
      </c>
      <c r="E21" s="20">
        <v>80654</v>
      </c>
      <c r="F21" s="20">
        <v>53274</v>
      </c>
      <c r="G21" s="20">
        <v>35191</v>
      </c>
      <c r="H21" t="str">
        <f>'Data from BFPIaE'!$A$13</f>
        <v>petroleum diesel</v>
      </c>
      <c r="J21" s="20">
        <f t="shared" si="2"/>
        <v>-18083</v>
      </c>
      <c r="K21" s="52">
        <f t="shared" si="1"/>
        <v>-0.33943387018057591</v>
      </c>
    </row>
    <row r="22" spans="2:11">
      <c r="C22" t="s">
        <v>293</v>
      </c>
      <c r="D22" t="s">
        <v>292</v>
      </c>
      <c r="E22" s="20">
        <v>1234771</v>
      </c>
      <c r="F22" s="20">
        <v>1231752</v>
      </c>
      <c r="G22" s="20">
        <v>1155414</v>
      </c>
      <c r="H22" t="str">
        <f>'Data from BFPIaE'!$A$13</f>
        <v>petroleum diesel</v>
      </c>
      <c r="J22" s="20">
        <f t="shared" si="2"/>
        <v>-76338</v>
      </c>
      <c r="K22" s="52">
        <f t="shared" si="1"/>
        <v>-6.1975137852424811E-2</v>
      </c>
    </row>
    <row r="23" spans="2:11">
      <c r="B23" t="s">
        <v>297</v>
      </c>
      <c r="C23" t="s">
        <v>95</v>
      </c>
      <c r="D23" t="s">
        <v>292</v>
      </c>
      <c r="E23" s="20">
        <v>231709</v>
      </c>
      <c r="F23" s="20">
        <v>222723</v>
      </c>
      <c r="G23" s="20">
        <v>164232</v>
      </c>
      <c r="H23" t="str">
        <f>'Data from BFPIaE'!$A$21</f>
        <v>heavy fuel oil</v>
      </c>
      <c r="J23" s="20">
        <f t="shared" si="2"/>
        <v>-58491</v>
      </c>
      <c r="K23" s="52">
        <f t="shared" si="1"/>
        <v>-0.26261769103325661</v>
      </c>
    </row>
    <row r="24" spans="2:11">
      <c r="C24" t="s">
        <v>96</v>
      </c>
      <c r="D24" t="s">
        <v>292</v>
      </c>
      <c r="E24" s="20">
        <v>165062</v>
      </c>
      <c r="F24" s="20">
        <v>83741</v>
      </c>
      <c r="G24" s="20">
        <v>36953</v>
      </c>
      <c r="H24" t="str">
        <f>'Data from BFPIaE'!$A$21</f>
        <v>heavy fuel oil</v>
      </c>
      <c r="J24" s="20">
        <f t="shared" si="2"/>
        <v>-46788</v>
      </c>
      <c r="K24" s="52">
        <f t="shared" si="1"/>
        <v>-0.55872272841260551</v>
      </c>
    </row>
    <row r="25" spans="2:11">
      <c r="C25" t="s">
        <v>98</v>
      </c>
      <c r="D25" t="s">
        <v>292</v>
      </c>
      <c r="E25" s="20">
        <v>26663</v>
      </c>
      <c r="F25" s="20">
        <v>34453</v>
      </c>
      <c r="G25" s="20">
        <v>24024</v>
      </c>
      <c r="H25" t="str">
        <f>'Data from BFPIaE'!$A$21</f>
        <v>heavy fuel oil</v>
      </c>
      <c r="J25" s="20">
        <f t="shared" si="2"/>
        <v>-10429</v>
      </c>
      <c r="K25" s="52">
        <f t="shared" si="1"/>
        <v>-0.30270223202623869</v>
      </c>
    </row>
    <row r="26" spans="2:11">
      <c r="C26" t="s">
        <v>293</v>
      </c>
      <c r="D26" t="s">
        <v>292</v>
      </c>
      <c r="E26" s="20">
        <v>62666</v>
      </c>
      <c r="F26" s="20">
        <v>69201</v>
      </c>
      <c r="G26" s="20">
        <v>55972</v>
      </c>
      <c r="H26" t="str">
        <f>'Data from BFPIaE'!$A$21</f>
        <v>heavy fuel oil</v>
      </c>
      <c r="J26" s="20">
        <f t="shared" si="2"/>
        <v>-13229</v>
      </c>
      <c r="K26" s="52">
        <f t="shared" si="1"/>
        <v>-0.19116775769136285</v>
      </c>
    </row>
    <row r="27" spans="2:11">
      <c r="B27" s="98" t="s">
        <v>298</v>
      </c>
      <c r="C27" s="23" t="s">
        <v>95</v>
      </c>
      <c r="D27" t="s">
        <v>292</v>
      </c>
      <c r="E27" s="22">
        <v>256855</v>
      </c>
      <c r="F27" s="22">
        <v>256649</v>
      </c>
      <c r="G27" s="22">
        <v>115262</v>
      </c>
      <c r="H27" t="str">
        <f>'Data from BFPIaE'!$A$16</f>
        <v>jet fuel or kerosene</v>
      </c>
      <c r="J27" s="20">
        <f t="shared" si="2"/>
        <v>-141387</v>
      </c>
      <c r="K27" s="52">
        <f t="shared" si="1"/>
        <v>-0.55089636039883261</v>
      </c>
    </row>
    <row r="28" spans="2:11">
      <c r="B28" s="98"/>
      <c r="C28" s="23" t="s">
        <v>96</v>
      </c>
      <c r="D28" t="s">
        <v>292</v>
      </c>
      <c r="E28" s="22">
        <v>52736</v>
      </c>
      <c r="F28" s="22">
        <v>49573</v>
      </c>
      <c r="G28" s="22">
        <v>19668</v>
      </c>
      <c r="H28" t="str">
        <f>'Data from BFPIaE'!$A$16</f>
        <v>jet fuel or kerosene</v>
      </c>
      <c r="J28" s="20">
        <f t="shared" si="2"/>
        <v>-29905</v>
      </c>
      <c r="K28" s="52">
        <f t="shared" si="1"/>
        <v>-0.60325177011679743</v>
      </c>
    </row>
    <row r="29" spans="2:11">
      <c r="B29" s="98"/>
      <c r="C29" s="23" t="s">
        <v>98</v>
      </c>
      <c r="D29" t="s">
        <v>292</v>
      </c>
      <c r="E29" s="22">
        <v>135080</v>
      </c>
      <c r="F29" s="22">
        <v>146717</v>
      </c>
      <c r="G29" s="22">
        <v>51060</v>
      </c>
      <c r="H29" t="str">
        <f>'Data from BFPIaE'!$A$16</f>
        <v>jet fuel or kerosene</v>
      </c>
      <c r="J29" s="20">
        <f t="shared" si="2"/>
        <v>-95657</v>
      </c>
      <c r="K29" s="52">
        <f t="shared" si="1"/>
        <v>-0.65198306944662177</v>
      </c>
    </row>
    <row r="30" spans="2:11">
      <c r="B30" s="98"/>
      <c r="C30" t="s">
        <v>293</v>
      </c>
      <c r="D30" t="s">
        <v>292</v>
      </c>
      <c r="E30" s="22">
        <v>340595</v>
      </c>
      <c r="F30" s="22">
        <v>341971</v>
      </c>
      <c r="G30" s="22">
        <v>164396</v>
      </c>
      <c r="H30" t="str">
        <f>'Data from BFPIaE'!$A$16</f>
        <v>jet fuel or kerosene</v>
      </c>
      <c r="J30" s="20">
        <f t="shared" si="2"/>
        <v>-177575</v>
      </c>
      <c r="K30" s="52">
        <f t="shared" si="1"/>
        <v>-0.51926917779577808</v>
      </c>
    </row>
    <row r="31" spans="2:11">
      <c r="C31" t="s">
        <v>95</v>
      </c>
      <c r="D31" t="s">
        <v>299</v>
      </c>
      <c r="E31">
        <v>1748</v>
      </c>
      <c r="F31">
        <v>1891</v>
      </c>
      <c r="G31">
        <v>1689</v>
      </c>
      <c r="H31" t="s">
        <v>84</v>
      </c>
      <c r="J31" s="20">
        <f t="shared" si="2"/>
        <v>-202</v>
      </c>
      <c r="K31" s="52">
        <f t="shared" si="1"/>
        <v>-0.10682178741406667</v>
      </c>
    </row>
    <row r="32" spans="2:11">
      <c r="C32" t="s">
        <v>96</v>
      </c>
      <c r="D32" t="s">
        <v>299</v>
      </c>
      <c r="E32">
        <v>10</v>
      </c>
      <c r="F32">
        <v>26</v>
      </c>
      <c r="G32">
        <v>106</v>
      </c>
      <c r="H32" t="s">
        <v>84</v>
      </c>
      <c r="J32" s="20">
        <f t="shared" si="2"/>
        <v>80</v>
      </c>
      <c r="K32" s="52">
        <f t="shared" si="1"/>
        <v>3.0769230769230766</v>
      </c>
    </row>
    <row r="33" spans="2:11">
      <c r="C33" t="s">
        <v>98</v>
      </c>
      <c r="D33" t="s">
        <v>299</v>
      </c>
      <c r="E33">
        <v>1233</v>
      </c>
      <c r="F33">
        <v>1220</v>
      </c>
      <c r="G33">
        <v>1166</v>
      </c>
      <c r="H33" t="s">
        <v>84</v>
      </c>
      <c r="J33" s="20">
        <f t="shared" si="2"/>
        <v>-54</v>
      </c>
      <c r="K33" s="52">
        <f t="shared" si="1"/>
        <v>-4.4262295081967218E-2</v>
      </c>
    </row>
    <row r="34" spans="2:11">
      <c r="C34" t="s">
        <v>293</v>
      </c>
    </row>
    <row r="35" spans="2:11">
      <c r="C35" t="s">
        <v>95</v>
      </c>
      <c r="D35" t="s">
        <v>299</v>
      </c>
      <c r="E35">
        <v>308</v>
      </c>
      <c r="F35">
        <v>359</v>
      </c>
      <c r="G35">
        <v>457</v>
      </c>
      <c r="H35" t="s">
        <v>263</v>
      </c>
    </row>
    <row r="36" spans="2:11">
      <c r="C36" t="s">
        <v>96</v>
      </c>
      <c r="D36" t="s">
        <v>299</v>
      </c>
      <c r="E36">
        <v>308</v>
      </c>
      <c r="F36">
        <v>342</v>
      </c>
      <c r="G36">
        <v>451</v>
      </c>
      <c r="H36" t="s">
        <v>263</v>
      </c>
    </row>
    <row r="37" spans="2:11">
      <c r="C37" t="s">
        <v>98</v>
      </c>
      <c r="D37" t="s">
        <v>299</v>
      </c>
      <c r="E37">
        <v>391</v>
      </c>
      <c r="F37">
        <v>409</v>
      </c>
      <c r="G37">
        <v>384</v>
      </c>
      <c r="H37" t="s">
        <v>263</v>
      </c>
    </row>
    <row r="38" spans="2:11">
      <c r="C38" t="s">
        <v>293</v>
      </c>
      <c r="E38" s="20"/>
      <c r="F38" s="20"/>
      <c r="G38" s="20"/>
    </row>
    <row r="39" spans="2:11">
      <c r="B39" t="s">
        <v>300</v>
      </c>
      <c r="C39" t="s">
        <v>95</v>
      </c>
      <c r="D39" t="s">
        <v>301</v>
      </c>
      <c r="E39" s="47">
        <f>Propane!O13</f>
        <v>43.05</v>
      </c>
      <c r="F39" s="47">
        <f>Propane!P13</f>
        <v>46.75</v>
      </c>
      <c r="G39" s="47">
        <f>Propane!Q13</f>
        <v>44.33</v>
      </c>
      <c r="H39" t="str">
        <f>'Data from BFPIaE'!$A$22</f>
        <v>LPG propane or butane</v>
      </c>
    </row>
    <row r="40" spans="2:11">
      <c r="C40" t="s">
        <v>96</v>
      </c>
      <c r="D40" t="s">
        <v>301</v>
      </c>
      <c r="E40" s="48">
        <f>Propane!O28</f>
        <v>24.23</v>
      </c>
      <c r="F40" s="48">
        <f>Propane!P28</f>
        <v>29.680000000000003</v>
      </c>
      <c r="G40" s="48">
        <f>Propane!Q28</f>
        <v>25.44</v>
      </c>
      <c r="H40" t="str">
        <f>'Data from BFPIaE'!$A$22</f>
        <v>LPG propane or butane</v>
      </c>
    </row>
    <row r="41" spans="2:11">
      <c r="C41" t="s">
        <v>98</v>
      </c>
      <c r="D41" t="s">
        <v>301</v>
      </c>
      <c r="E41" s="49">
        <f>Propane!O12</f>
        <v>3.94</v>
      </c>
      <c r="F41" s="49">
        <f>Propane!P12</f>
        <v>3.92</v>
      </c>
      <c r="G41" s="49">
        <f>Propane!Q12</f>
        <v>3</v>
      </c>
      <c r="H41" t="str">
        <f>'Data from BFPIaE'!$A$22</f>
        <v>LPG propane or butane</v>
      </c>
    </row>
    <row r="42" spans="2:11">
      <c r="C42" t="s">
        <v>293</v>
      </c>
      <c r="D42" t="s">
        <v>301</v>
      </c>
      <c r="E42" s="50">
        <f>Propane!O34</f>
        <v>16.920000000000002</v>
      </c>
      <c r="F42" s="50">
        <f>Propane!P34</f>
        <v>17.600000000000001</v>
      </c>
      <c r="G42" s="50">
        <f>Propane!Q34</f>
        <v>16.62</v>
      </c>
      <c r="H42" t="str">
        <f>'Data from BFPIaE'!$A$22</f>
        <v>LPG propane or butane</v>
      </c>
    </row>
    <row r="43" spans="2:11">
      <c r="E43" s="20"/>
      <c r="F43" s="20"/>
      <c r="G43" s="20"/>
    </row>
    <row r="44" spans="2:11">
      <c r="E44" s="20"/>
      <c r="F44" s="20"/>
      <c r="G44" s="20"/>
    </row>
    <row r="45" spans="2:11">
      <c r="E45" s="20"/>
      <c r="F45" s="20"/>
      <c r="G45" s="20"/>
    </row>
    <row r="61" spans="1:2">
      <c r="A61" t="s">
        <v>100</v>
      </c>
    </row>
    <row r="62" spans="1:2">
      <c r="A62" t="s">
        <v>168</v>
      </c>
      <c r="B62" t="s">
        <v>302</v>
      </c>
    </row>
    <row r="63" spans="1:2">
      <c r="A63" t="s">
        <v>294</v>
      </c>
      <c r="B63" t="s">
        <v>303</v>
      </c>
    </row>
    <row r="68" spans="1:2">
      <c r="A68" t="s">
        <v>102</v>
      </c>
    </row>
    <row r="69" spans="1:2">
      <c r="A69">
        <v>1</v>
      </c>
      <c r="B69" t="s">
        <v>103</v>
      </c>
    </row>
    <row r="70" spans="1:2">
      <c r="A70">
        <v>2</v>
      </c>
      <c r="B70" t="s">
        <v>104</v>
      </c>
    </row>
    <row r="71" spans="1:2">
      <c r="A71">
        <v>3</v>
      </c>
      <c r="B71" t="s">
        <v>105</v>
      </c>
    </row>
    <row r="72" spans="1:2">
      <c r="A72">
        <v>4</v>
      </c>
      <c r="B72" t="s">
        <v>304</v>
      </c>
    </row>
    <row r="73" spans="1:2">
      <c r="A73">
        <v>6</v>
      </c>
      <c r="B73" t="s">
        <v>305</v>
      </c>
    </row>
    <row r="74" spans="1:2">
      <c r="A74">
        <v>7</v>
      </c>
      <c r="B74" t="s">
        <v>306</v>
      </c>
    </row>
    <row r="75" spans="1:2">
      <c r="A75">
        <v>8</v>
      </c>
      <c r="B75" t="s">
        <v>307</v>
      </c>
    </row>
    <row r="76" spans="1:2">
      <c r="A76">
        <v>9</v>
      </c>
      <c r="B76" t="s">
        <v>308</v>
      </c>
    </row>
    <row r="77" spans="1:2">
      <c r="A77">
        <v>5</v>
      </c>
      <c r="B77" t="s">
        <v>107</v>
      </c>
    </row>
    <row r="81" spans="1:1">
      <c r="A81" t="s">
        <v>108</v>
      </c>
    </row>
    <row r="82" spans="1:1">
      <c r="A82" t="s">
        <v>109</v>
      </c>
    </row>
  </sheetData>
  <mergeCells count="1">
    <mergeCell ref="B27:B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1:V22"/>
  <sheetViews>
    <sheetView workbookViewId="0">
      <pane xSplit="1" ySplit="1" topLeftCell="B2" activePane="bottomRight" state="frozen"/>
      <selection pane="bottomRight" activeCell="E5" sqref="E5"/>
      <selection pane="bottomLeft" activeCell="A2" sqref="A2"/>
      <selection pane="topRight" activeCell="B1" sqref="B1"/>
    </sheetView>
  </sheetViews>
  <sheetFormatPr defaultRowHeight="15"/>
  <cols>
    <col min="1" max="1" width="36.7109375" customWidth="1"/>
    <col min="2" max="22" width="16.5703125" style="7" customWidth="1"/>
  </cols>
  <sheetData>
    <row r="1" spans="1:22" ht="45">
      <c r="A1" s="4" t="s">
        <v>309</v>
      </c>
      <c r="B1" s="8" t="s">
        <v>253</v>
      </c>
      <c r="C1" s="9" t="s">
        <v>254</v>
      </c>
      <c r="D1" s="9" t="s">
        <v>255</v>
      </c>
      <c r="E1" s="9" t="s">
        <v>256</v>
      </c>
      <c r="F1" s="8" t="s">
        <v>257</v>
      </c>
      <c r="G1" s="8" t="s">
        <v>258</v>
      </c>
      <c r="H1" s="8" t="s">
        <v>259</v>
      </c>
      <c r="I1" s="9" t="s">
        <v>260</v>
      </c>
      <c r="J1" s="9" t="s">
        <v>261</v>
      </c>
      <c r="K1" s="9" t="s">
        <v>262</v>
      </c>
      <c r="L1" s="9" t="s">
        <v>263</v>
      </c>
      <c r="M1" s="9" t="s">
        <v>264</v>
      </c>
      <c r="N1" s="9" t="s">
        <v>265</v>
      </c>
      <c r="O1" s="8" t="s">
        <v>266</v>
      </c>
      <c r="P1" s="8" t="s">
        <v>267</v>
      </c>
      <c r="Q1" s="9" t="s">
        <v>268</v>
      </c>
      <c r="R1" s="9" t="s">
        <v>269</v>
      </c>
      <c r="S1" s="9" t="s">
        <v>270</v>
      </c>
      <c r="T1" s="9" t="s">
        <v>271</v>
      </c>
      <c r="U1" s="9" t="s">
        <v>272</v>
      </c>
      <c r="V1" s="9" t="s">
        <v>273</v>
      </c>
    </row>
    <row r="2" spans="1:22">
      <c r="A2" s="5" t="s">
        <v>253</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row>
    <row r="3" spans="1:22">
      <c r="A3" t="s">
        <v>254</v>
      </c>
      <c r="B3" s="5">
        <v>0</v>
      </c>
      <c r="C3" s="18">
        <f>'Data from BFPIaE'!F5</f>
        <v>0.61485440276346892</v>
      </c>
      <c r="D3" s="7">
        <v>0</v>
      </c>
      <c r="E3" s="7">
        <v>0</v>
      </c>
      <c r="F3" s="5">
        <v>0</v>
      </c>
      <c r="G3" s="5">
        <v>0</v>
      </c>
      <c r="H3" s="5">
        <v>0</v>
      </c>
      <c r="I3" s="7">
        <v>0</v>
      </c>
      <c r="J3" s="7">
        <v>0</v>
      </c>
      <c r="K3" s="7">
        <v>0</v>
      </c>
      <c r="L3" s="7">
        <v>0</v>
      </c>
      <c r="M3" s="7">
        <v>0</v>
      </c>
      <c r="N3" s="7">
        <v>0</v>
      </c>
      <c r="O3" s="5">
        <v>0</v>
      </c>
      <c r="P3" s="5">
        <v>0</v>
      </c>
      <c r="Q3" s="7">
        <v>0</v>
      </c>
      <c r="R3" s="7">
        <v>0</v>
      </c>
      <c r="S3" s="7">
        <v>0</v>
      </c>
      <c r="T3" s="7">
        <v>0</v>
      </c>
      <c r="U3" s="7">
        <v>0</v>
      </c>
      <c r="V3" s="7">
        <v>0</v>
      </c>
    </row>
    <row r="4" spans="1:22">
      <c r="A4" t="s">
        <v>255</v>
      </c>
      <c r="B4" s="5">
        <v>0</v>
      </c>
      <c r="C4" s="7">
        <v>0</v>
      </c>
      <c r="D4" s="18">
        <f>'Data from BFPIaE'!F6</f>
        <v>0.42884266534837417</v>
      </c>
      <c r="E4" s="7">
        <v>0</v>
      </c>
      <c r="F4" s="5">
        <v>0</v>
      </c>
      <c r="G4" s="5">
        <v>0</v>
      </c>
      <c r="H4" s="5">
        <v>0</v>
      </c>
      <c r="I4" s="7">
        <v>0</v>
      </c>
      <c r="J4" s="7">
        <v>0</v>
      </c>
      <c r="K4" s="7">
        <v>0</v>
      </c>
      <c r="L4" s="7">
        <v>0</v>
      </c>
      <c r="M4" s="7">
        <v>0</v>
      </c>
      <c r="N4" s="7">
        <v>0</v>
      </c>
      <c r="O4" s="5">
        <v>0</v>
      </c>
      <c r="P4" s="5">
        <v>0</v>
      </c>
      <c r="Q4" s="7">
        <v>0</v>
      </c>
      <c r="R4" s="7">
        <v>0</v>
      </c>
      <c r="S4" s="7">
        <v>0</v>
      </c>
      <c r="T4" s="7">
        <v>0</v>
      </c>
      <c r="U4" s="7">
        <v>0</v>
      </c>
      <c r="V4" s="7">
        <v>0</v>
      </c>
    </row>
    <row r="5" spans="1:22">
      <c r="A5" t="s">
        <v>256</v>
      </c>
      <c r="B5" s="5">
        <v>0</v>
      </c>
      <c r="C5" s="7">
        <v>0</v>
      </c>
      <c r="D5" s="7">
        <v>0</v>
      </c>
      <c r="E5" s="18">
        <f>'Data from BFPIaE'!F7</f>
        <v>0.76103413798028829</v>
      </c>
      <c r="F5" s="5">
        <v>0</v>
      </c>
      <c r="G5" s="5">
        <v>0</v>
      </c>
      <c r="H5" s="5">
        <v>0</v>
      </c>
      <c r="I5" s="7">
        <v>0</v>
      </c>
      <c r="J5" s="7">
        <v>0</v>
      </c>
      <c r="K5" s="7">
        <v>0</v>
      </c>
      <c r="L5" s="7">
        <v>0</v>
      </c>
      <c r="M5" s="7">
        <v>0</v>
      </c>
      <c r="N5" s="7">
        <v>0</v>
      </c>
      <c r="O5" s="5">
        <v>0</v>
      </c>
      <c r="P5" s="5">
        <v>0</v>
      </c>
      <c r="Q5" s="7">
        <v>0</v>
      </c>
      <c r="R5" s="7">
        <v>0</v>
      </c>
      <c r="S5" s="7">
        <v>0</v>
      </c>
      <c r="T5" s="7">
        <v>0</v>
      </c>
      <c r="U5" s="7">
        <v>0</v>
      </c>
      <c r="V5" s="7">
        <v>0</v>
      </c>
    </row>
    <row r="6" spans="1:22">
      <c r="A6" s="6" t="s">
        <v>257</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row>
    <row r="7" spans="1:22">
      <c r="A7" s="6" t="s">
        <v>258</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row>
    <row r="8" spans="1:22">
      <c r="A8" s="6" t="s">
        <v>259</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row>
    <row r="9" spans="1:22">
      <c r="A9" t="s">
        <v>260</v>
      </c>
      <c r="B9" s="5">
        <v>0</v>
      </c>
      <c r="C9" s="7">
        <v>0</v>
      </c>
      <c r="D9" s="7">
        <v>0</v>
      </c>
      <c r="E9" s="7">
        <v>0</v>
      </c>
      <c r="F9" s="5">
        <v>0</v>
      </c>
      <c r="G9" s="5">
        <v>0</v>
      </c>
      <c r="H9" s="5">
        <v>0</v>
      </c>
      <c r="I9" s="18">
        <f>'Data from BFPIaE'!F11</f>
        <v>0</v>
      </c>
      <c r="J9" s="7">
        <v>0</v>
      </c>
      <c r="K9" s="7">
        <v>0</v>
      </c>
      <c r="L9" s="7">
        <v>0</v>
      </c>
      <c r="M9" s="7">
        <v>0</v>
      </c>
      <c r="N9" s="7">
        <v>0</v>
      </c>
      <c r="O9" s="5">
        <v>0</v>
      </c>
      <c r="P9" s="5">
        <v>0</v>
      </c>
      <c r="Q9" s="7">
        <v>0</v>
      </c>
      <c r="R9" s="7">
        <v>0</v>
      </c>
      <c r="S9" s="7">
        <v>0</v>
      </c>
      <c r="T9" s="7">
        <v>0</v>
      </c>
      <c r="U9" s="7">
        <v>0</v>
      </c>
      <c r="V9" s="7">
        <v>0</v>
      </c>
    </row>
    <row r="10" spans="1:22">
      <c r="A10" t="s">
        <v>261</v>
      </c>
      <c r="B10" s="5">
        <v>0</v>
      </c>
      <c r="C10" s="7">
        <v>0</v>
      </c>
      <c r="D10" s="7">
        <v>0</v>
      </c>
      <c r="E10" s="7">
        <v>0</v>
      </c>
      <c r="F10" s="5">
        <v>0</v>
      </c>
      <c r="G10" s="5">
        <v>0</v>
      </c>
      <c r="H10" s="5">
        <v>0</v>
      </c>
      <c r="I10" s="7">
        <v>0</v>
      </c>
      <c r="J10" s="10">
        <f>'Data from BFPIaE'!G12</f>
        <v>0.20247981232885826</v>
      </c>
      <c r="K10" s="7">
        <v>0</v>
      </c>
      <c r="L10" s="7">
        <v>0</v>
      </c>
      <c r="M10" s="7">
        <v>0</v>
      </c>
      <c r="N10" s="7">
        <v>0</v>
      </c>
      <c r="O10" s="5">
        <v>0</v>
      </c>
      <c r="P10" s="5">
        <v>0</v>
      </c>
      <c r="Q10" s="7">
        <v>0</v>
      </c>
      <c r="R10" s="62">
        <f>1-J10</f>
        <v>0.79752018767114174</v>
      </c>
      <c r="S10" s="7">
        <v>0</v>
      </c>
      <c r="T10" s="7">
        <v>0</v>
      </c>
      <c r="U10" s="7">
        <v>0</v>
      </c>
      <c r="V10" s="7">
        <v>0</v>
      </c>
    </row>
    <row r="11" spans="1:22">
      <c r="A11" t="s">
        <v>262</v>
      </c>
      <c r="B11" s="5">
        <v>0</v>
      </c>
      <c r="C11" s="7">
        <v>0</v>
      </c>
      <c r="D11" s="7">
        <v>0</v>
      </c>
      <c r="E11" s="7">
        <v>0</v>
      </c>
      <c r="F11" s="5">
        <v>0</v>
      </c>
      <c r="G11" s="5">
        <v>0</v>
      </c>
      <c r="H11" s="5">
        <v>0</v>
      </c>
      <c r="I11" s="7">
        <v>0</v>
      </c>
      <c r="J11" s="7">
        <v>0</v>
      </c>
      <c r="K11" s="10">
        <f>'Data from BFPIaE'!G13</f>
        <v>0.21496126979194144</v>
      </c>
      <c r="L11" s="7">
        <v>0</v>
      </c>
      <c r="M11" s="7">
        <v>0</v>
      </c>
      <c r="N11" s="7">
        <v>0</v>
      </c>
      <c r="O11" s="5">
        <v>0</v>
      </c>
      <c r="P11" s="5">
        <v>0</v>
      </c>
      <c r="Q11" s="7">
        <v>0</v>
      </c>
      <c r="R11" s="62">
        <f>1-K11</f>
        <v>0.78503873020805859</v>
      </c>
      <c r="S11" s="7">
        <v>0</v>
      </c>
      <c r="T11" s="7">
        <v>0</v>
      </c>
      <c r="U11" s="7">
        <v>0</v>
      </c>
      <c r="V11" s="7">
        <v>0</v>
      </c>
    </row>
    <row r="12" spans="1:22">
      <c r="A12" t="s">
        <v>263</v>
      </c>
      <c r="B12" s="5">
        <v>0</v>
      </c>
      <c r="C12" s="7">
        <v>0</v>
      </c>
      <c r="D12" s="7">
        <v>0</v>
      </c>
      <c r="E12" s="7">
        <v>0</v>
      </c>
      <c r="F12" s="5">
        <v>0</v>
      </c>
      <c r="G12" s="5">
        <v>0</v>
      </c>
      <c r="H12" s="5">
        <v>0</v>
      </c>
      <c r="I12" s="7">
        <v>0</v>
      </c>
      <c r="J12" s="7">
        <v>0</v>
      </c>
      <c r="K12" s="7">
        <v>0</v>
      </c>
      <c r="L12" s="18">
        <f>'Data from BFPIaE'!F14</f>
        <v>1.3749338974087784E-2</v>
      </c>
      <c r="M12" s="7">
        <v>0</v>
      </c>
      <c r="N12" s="7">
        <v>0</v>
      </c>
      <c r="O12" s="5">
        <v>0</v>
      </c>
      <c r="P12" s="5">
        <v>0</v>
      </c>
      <c r="Q12" s="7">
        <v>0</v>
      </c>
      <c r="R12" s="7">
        <v>0</v>
      </c>
      <c r="S12" s="7">
        <v>0</v>
      </c>
      <c r="T12" s="7">
        <v>0</v>
      </c>
      <c r="U12" s="7">
        <v>0</v>
      </c>
      <c r="V12" s="7">
        <v>0</v>
      </c>
    </row>
    <row r="13" spans="1:22">
      <c r="A13" t="s">
        <v>264</v>
      </c>
      <c r="B13" s="5">
        <v>0</v>
      </c>
      <c r="C13" s="7">
        <v>0</v>
      </c>
      <c r="D13" s="7">
        <v>0</v>
      </c>
      <c r="E13" s="7">
        <v>0</v>
      </c>
      <c r="F13" s="5">
        <v>0</v>
      </c>
      <c r="G13" s="5">
        <v>0</v>
      </c>
      <c r="H13" s="5">
        <v>0</v>
      </c>
      <c r="I13" s="7">
        <v>0</v>
      </c>
      <c r="J13" s="7">
        <v>0</v>
      </c>
      <c r="K13" s="7">
        <v>0</v>
      </c>
      <c r="L13" s="7">
        <v>0</v>
      </c>
      <c r="M13" s="18">
        <f>'Data from BFPIaE'!F15</f>
        <v>0.95264623955431771</v>
      </c>
      <c r="N13" s="7">
        <v>0</v>
      </c>
      <c r="O13" s="5">
        <v>0</v>
      </c>
      <c r="P13" s="5">
        <v>0</v>
      </c>
      <c r="Q13" s="7">
        <v>0</v>
      </c>
      <c r="R13" s="7">
        <v>0</v>
      </c>
      <c r="S13" s="7">
        <v>0</v>
      </c>
      <c r="T13" s="7">
        <v>0</v>
      </c>
      <c r="U13" s="7">
        <v>0</v>
      </c>
      <c r="V13" s="7">
        <v>0</v>
      </c>
    </row>
    <row r="14" spans="1:22">
      <c r="A14" t="s">
        <v>265</v>
      </c>
      <c r="B14" s="5">
        <v>0</v>
      </c>
      <c r="C14" s="7">
        <v>0</v>
      </c>
      <c r="D14" s="7">
        <v>0</v>
      </c>
      <c r="E14" s="7">
        <v>0</v>
      </c>
      <c r="F14" s="5">
        <v>0</v>
      </c>
      <c r="G14" s="5">
        <v>0</v>
      </c>
      <c r="H14" s="5">
        <v>0</v>
      </c>
      <c r="I14" s="7">
        <v>0</v>
      </c>
      <c r="J14" s="7">
        <v>0</v>
      </c>
      <c r="K14" s="7">
        <v>0</v>
      </c>
      <c r="L14" s="7">
        <v>0</v>
      </c>
      <c r="M14" s="7">
        <v>0</v>
      </c>
      <c r="N14" s="10">
        <f>'Data from BFPIaE'!G16</f>
        <v>0.1228983107153305</v>
      </c>
      <c r="O14" s="5">
        <v>0</v>
      </c>
      <c r="P14" s="5">
        <v>0</v>
      </c>
      <c r="Q14" s="7">
        <v>0</v>
      </c>
      <c r="R14" s="62">
        <f>1-N14</f>
        <v>0.87710168928466947</v>
      </c>
      <c r="S14" s="7">
        <v>0</v>
      </c>
      <c r="T14" s="7">
        <v>0</v>
      </c>
      <c r="U14" s="7">
        <v>0</v>
      </c>
      <c r="V14" s="7">
        <v>0</v>
      </c>
    </row>
    <row r="15" spans="1:22">
      <c r="A15" s="6" t="s">
        <v>266</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row>
    <row r="16" spans="1:22">
      <c r="A16" s="6" t="s">
        <v>267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row>
    <row r="17" spans="1:22">
      <c r="A17" t="s">
        <v>268</v>
      </c>
      <c r="B17" s="5">
        <v>0</v>
      </c>
      <c r="C17" s="7">
        <v>0</v>
      </c>
      <c r="D17" s="7">
        <v>0</v>
      </c>
      <c r="E17" s="7">
        <v>0</v>
      </c>
      <c r="F17" s="5">
        <v>0</v>
      </c>
      <c r="G17" s="5">
        <v>0</v>
      </c>
      <c r="H17" s="5">
        <v>0</v>
      </c>
      <c r="I17" s="7">
        <v>0</v>
      </c>
      <c r="J17" s="7">
        <v>0</v>
      </c>
      <c r="K17" s="7">
        <v>0</v>
      </c>
      <c r="L17" s="7">
        <v>0</v>
      </c>
      <c r="M17" s="7">
        <v>0</v>
      </c>
      <c r="N17" s="7">
        <v>0</v>
      </c>
      <c r="O17" s="5">
        <v>0</v>
      </c>
      <c r="P17" s="5">
        <v>0</v>
      </c>
      <c r="Q17" s="18">
        <f>'Data from BFPIaE'!F19</f>
        <v>0</v>
      </c>
      <c r="R17" s="7">
        <v>0</v>
      </c>
      <c r="S17" s="7">
        <v>0</v>
      </c>
      <c r="T17" s="7">
        <v>0</v>
      </c>
      <c r="U17" s="7">
        <v>0</v>
      </c>
      <c r="V17" s="7">
        <v>0</v>
      </c>
    </row>
    <row r="18" spans="1:22">
      <c r="A18" t="s">
        <v>269</v>
      </c>
      <c r="B18" s="5">
        <v>0</v>
      </c>
      <c r="C18" s="7">
        <v>0</v>
      </c>
      <c r="D18" s="7">
        <v>0</v>
      </c>
      <c r="E18" s="7">
        <v>0</v>
      </c>
      <c r="F18" s="5">
        <v>0</v>
      </c>
      <c r="G18" s="5">
        <v>0</v>
      </c>
      <c r="H18" s="5">
        <v>0</v>
      </c>
      <c r="I18" s="7">
        <v>0</v>
      </c>
      <c r="J18" s="7">
        <v>0</v>
      </c>
      <c r="K18" s="7">
        <v>0</v>
      </c>
      <c r="L18" s="7">
        <v>0</v>
      </c>
      <c r="M18" s="7">
        <v>0</v>
      </c>
      <c r="N18" s="7">
        <v>0</v>
      </c>
      <c r="O18" s="5">
        <v>0</v>
      </c>
      <c r="P18" s="5">
        <v>0</v>
      </c>
      <c r="Q18" s="7">
        <v>0</v>
      </c>
      <c r="R18" s="62">
        <v>1</v>
      </c>
      <c r="S18" s="7">
        <v>0</v>
      </c>
      <c r="T18" s="7">
        <v>0</v>
      </c>
      <c r="U18" s="7">
        <v>0</v>
      </c>
      <c r="V18" s="7">
        <v>0</v>
      </c>
    </row>
    <row r="19" spans="1:22">
      <c r="A19" t="s">
        <v>270</v>
      </c>
      <c r="B19" s="5">
        <v>0</v>
      </c>
      <c r="C19" s="7">
        <v>0</v>
      </c>
      <c r="D19" s="7">
        <v>0</v>
      </c>
      <c r="E19" s="7">
        <v>0</v>
      </c>
      <c r="F19" s="5">
        <v>0</v>
      </c>
      <c r="G19" s="5">
        <v>0</v>
      </c>
      <c r="H19" s="5">
        <v>0</v>
      </c>
      <c r="I19" s="7">
        <v>0</v>
      </c>
      <c r="J19" s="7">
        <v>0</v>
      </c>
      <c r="K19" s="7">
        <v>0</v>
      </c>
      <c r="L19" s="7">
        <v>0</v>
      </c>
      <c r="M19" s="7">
        <v>0</v>
      </c>
      <c r="N19" s="7">
        <v>0</v>
      </c>
      <c r="O19" s="5">
        <v>0</v>
      </c>
      <c r="P19" s="5">
        <v>0</v>
      </c>
      <c r="Q19" s="7">
        <v>0</v>
      </c>
      <c r="R19" s="62">
        <f>1-S19</f>
        <v>0.67438252403023613</v>
      </c>
      <c r="S19" s="10">
        <f>'Data from BFPIaE'!G21</f>
        <v>0.32561747596976393</v>
      </c>
      <c r="T19" s="7">
        <v>0</v>
      </c>
      <c r="U19" s="7">
        <v>0</v>
      </c>
      <c r="V19" s="7">
        <v>0</v>
      </c>
    </row>
    <row r="20" spans="1:22">
      <c r="A20" t="s">
        <v>271</v>
      </c>
      <c r="B20" s="5">
        <v>0</v>
      </c>
      <c r="C20" s="7">
        <v>0</v>
      </c>
      <c r="D20" s="7">
        <v>0</v>
      </c>
      <c r="E20" s="7">
        <v>0</v>
      </c>
      <c r="F20" s="5">
        <v>0</v>
      </c>
      <c r="G20" s="5">
        <v>0</v>
      </c>
      <c r="H20" s="5">
        <v>0</v>
      </c>
      <c r="I20" s="7">
        <v>0</v>
      </c>
      <c r="J20" s="7">
        <v>0</v>
      </c>
      <c r="K20" s="7">
        <v>0</v>
      </c>
      <c r="L20" s="7">
        <v>0</v>
      </c>
      <c r="M20" s="7">
        <v>0</v>
      </c>
      <c r="N20" s="7">
        <v>0</v>
      </c>
      <c r="O20" s="5">
        <v>0</v>
      </c>
      <c r="P20" s="5">
        <v>0</v>
      </c>
      <c r="Q20" s="7">
        <v>0</v>
      </c>
      <c r="R20" s="62">
        <f>1-T20</f>
        <v>0.63200997933622238</v>
      </c>
      <c r="S20" s="7">
        <v>0</v>
      </c>
      <c r="T20" s="10">
        <f>'Data from BFPIaE'!G22</f>
        <v>0.36799002066377767</v>
      </c>
      <c r="U20" s="7">
        <v>0</v>
      </c>
      <c r="V20" s="7">
        <v>0</v>
      </c>
    </row>
    <row r="21" spans="1:22">
      <c r="A21" t="s">
        <v>272</v>
      </c>
      <c r="B21" s="5">
        <v>0</v>
      </c>
      <c r="C21" s="7">
        <v>0</v>
      </c>
      <c r="D21" s="7">
        <v>0</v>
      </c>
      <c r="E21" s="7">
        <v>0</v>
      </c>
      <c r="F21" s="5">
        <v>0</v>
      </c>
      <c r="G21" s="5">
        <v>0</v>
      </c>
      <c r="H21" s="5">
        <v>0</v>
      </c>
      <c r="I21" s="7">
        <v>0</v>
      </c>
      <c r="J21" s="7">
        <v>0</v>
      </c>
      <c r="K21" s="7">
        <v>0</v>
      </c>
      <c r="L21" s="7">
        <v>0</v>
      </c>
      <c r="M21" s="7">
        <v>0</v>
      </c>
      <c r="N21" s="7">
        <v>0</v>
      </c>
      <c r="O21" s="5">
        <v>0</v>
      </c>
      <c r="P21" s="5">
        <v>0</v>
      </c>
      <c r="Q21" s="7">
        <v>0</v>
      </c>
      <c r="R21" s="7">
        <v>0</v>
      </c>
      <c r="S21" s="7">
        <v>0</v>
      </c>
      <c r="T21" s="7">
        <v>0</v>
      </c>
      <c r="U21" s="18">
        <f>'Data from BFPIaE'!F23</f>
        <v>0</v>
      </c>
      <c r="V21" s="7">
        <v>0</v>
      </c>
    </row>
    <row r="22" spans="1:22">
      <c r="A22" t="s">
        <v>273</v>
      </c>
      <c r="B22" s="5">
        <v>0</v>
      </c>
      <c r="C22" s="7">
        <v>0</v>
      </c>
      <c r="D22" s="7">
        <v>0</v>
      </c>
      <c r="E22" s="7">
        <v>0</v>
      </c>
      <c r="F22" s="5">
        <v>0</v>
      </c>
      <c r="G22" s="5">
        <v>0</v>
      </c>
      <c r="H22" s="5">
        <v>0</v>
      </c>
      <c r="I22" s="7">
        <v>0</v>
      </c>
      <c r="J22" s="7">
        <v>0</v>
      </c>
      <c r="K22" s="7">
        <v>0</v>
      </c>
      <c r="L22" s="7">
        <v>0</v>
      </c>
      <c r="M22" s="7">
        <v>0</v>
      </c>
      <c r="N22" s="7">
        <v>0</v>
      </c>
      <c r="O22" s="5">
        <v>0</v>
      </c>
      <c r="P22" s="5">
        <v>0</v>
      </c>
      <c r="Q22" s="7">
        <v>0</v>
      </c>
      <c r="R22" s="7">
        <v>0</v>
      </c>
      <c r="S22" s="7">
        <v>0</v>
      </c>
      <c r="T22" s="7">
        <v>0</v>
      </c>
      <c r="U22" s="7">
        <v>0</v>
      </c>
      <c r="V22" s="18">
        <f>'Data from BFPIaE'!F24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D75B-5E88-48AD-8F28-EA7A1106A929}">
  <dimension ref="A1:G18"/>
  <sheetViews>
    <sheetView tabSelected="1" workbookViewId="0">
      <selection activeCell="E28" sqref="E28"/>
    </sheetView>
  </sheetViews>
  <sheetFormatPr defaultRowHeight="15"/>
  <sheetData>
    <row r="1" spans="1:7" ht="15" customHeight="1"/>
    <row r="2" spans="1:7" ht="13.5" customHeight="1"/>
    <row r="5" spans="1:7">
      <c r="A5" s="1" t="s">
        <v>80</v>
      </c>
      <c r="B5">
        <v>2018</v>
      </c>
      <c r="C5">
        <v>2019</v>
      </c>
      <c r="D5">
        <v>2020</v>
      </c>
      <c r="E5">
        <v>2021</v>
      </c>
      <c r="G5" s="3" t="s">
        <v>35</v>
      </c>
    </row>
    <row r="6" spans="1:7">
      <c r="A6" t="s">
        <v>81</v>
      </c>
      <c r="B6">
        <v>1748</v>
      </c>
      <c r="C6">
        <v>1891</v>
      </c>
      <c r="D6">
        <v>1689</v>
      </c>
      <c r="E6">
        <v>1690</v>
      </c>
    </row>
    <row r="7" spans="1:7">
      <c r="A7" t="s">
        <v>82</v>
      </c>
      <c r="B7">
        <v>1233</v>
      </c>
      <c r="C7">
        <v>1220</v>
      </c>
      <c r="D7">
        <v>1166</v>
      </c>
      <c r="E7">
        <v>1200</v>
      </c>
    </row>
    <row r="8" spans="1:7">
      <c r="A8" t="s">
        <v>83</v>
      </c>
      <c r="B8">
        <v>10</v>
      </c>
      <c r="C8">
        <v>26</v>
      </c>
      <c r="D8">
        <v>106</v>
      </c>
      <c r="E8">
        <v>115</v>
      </c>
    </row>
    <row r="10" spans="1:7">
      <c r="A10" s="1" t="s">
        <v>84</v>
      </c>
      <c r="B10">
        <v>2018</v>
      </c>
      <c r="C10">
        <v>2019</v>
      </c>
      <c r="D10">
        <v>2020</v>
      </c>
      <c r="E10">
        <v>2021</v>
      </c>
    </row>
    <row r="11" spans="1:7">
      <c r="A11" t="s">
        <v>81</v>
      </c>
      <c r="B11">
        <v>308</v>
      </c>
      <c r="C11">
        <v>359</v>
      </c>
      <c r="D11">
        <v>457</v>
      </c>
      <c r="E11">
        <v>460</v>
      </c>
    </row>
    <row r="12" spans="1:7">
      <c r="A12" t="s">
        <v>82</v>
      </c>
      <c r="B12">
        <v>391</v>
      </c>
      <c r="C12">
        <v>409</v>
      </c>
      <c r="D12">
        <v>384</v>
      </c>
      <c r="E12">
        <v>497</v>
      </c>
    </row>
    <row r="13" spans="1:7">
      <c r="A13" t="s">
        <v>83</v>
      </c>
      <c r="B13">
        <v>308</v>
      </c>
      <c r="C13">
        <v>342</v>
      </c>
      <c r="D13">
        <v>451</v>
      </c>
      <c r="E13">
        <v>435</v>
      </c>
    </row>
    <row r="17" ht="15" customHeight="1"/>
    <row r="18" hidden="1"/>
  </sheetData>
  <hyperlinks>
    <hyperlink ref="G5" r:id="rId1" xr:uid="{58CFDB03-8BBB-46A2-9428-12D315A2FBB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28CAA-C850-482E-BA44-162C73433031}">
  <dimension ref="A1:F32"/>
  <sheetViews>
    <sheetView workbookViewId="0">
      <selection activeCell="E11" sqref="E11"/>
    </sheetView>
  </sheetViews>
  <sheetFormatPr defaultRowHeight="15"/>
  <cols>
    <col min="3" max="3" width="25.42578125" customWidth="1"/>
  </cols>
  <sheetData>
    <row r="1" spans="1:6">
      <c r="A1" t="s">
        <v>85</v>
      </c>
    </row>
    <row r="2" spans="1:6">
      <c r="A2" t="s">
        <v>86</v>
      </c>
    </row>
    <row r="3" spans="1:6">
      <c r="A3" t="s">
        <v>87</v>
      </c>
    </row>
    <row r="4" spans="1:6">
      <c r="A4" t="s">
        <v>88</v>
      </c>
    </row>
    <row r="5" spans="1:6">
      <c r="A5" t="s">
        <v>89</v>
      </c>
    </row>
    <row r="9" spans="1:6">
      <c r="A9" t="s">
        <v>90</v>
      </c>
      <c r="B9" t="s">
        <v>91</v>
      </c>
      <c r="C9" t="s">
        <v>92</v>
      </c>
      <c r="D9" s="1">
        <v>2018</v>
      </c>
      <c r="E9" s="1">
        <v>2019</v>
      </c>
      <c r="F9" s="1">
        <v>2020</v>
      </c>
    </row>
    <row r="10" spans="1:6">
      <c r="A10" t="s">
        <v>93</v>
      </c>
      <c r="B10" t="s">
        <v>94</v>
      </c>
    </row>
    <row r="11" spans="1:6">
      <c r="C11" s="1" t="s">
        <v>95</v>
      </c>
      <c r="D11" s="20">
        <v>1221898</v>
      </c>
      <c r="E11" s="20">
        <v>1204586</v>
      </c>
      <c r="F11" s="20">
        <v>1044841</v>
      </c>
    </row>
    <row r="12" spans="1:6">
      <c r="C12" s="1" t="s">
        <v>96</v>
      </c>
      <c r="D12" t="s">
        <v>97</v>
      </c>
      <c r="E12" s="20">
        <v>809163</v>
      </c>
      <c r="F12" s="20">
        <v>713223</v>
      </c>
    </row>
    <row r="13" spans="1:6">
      <c r="C13" s="1" t="s">
        <v>98</v>
      </c>
      <c r="D13" t="s">
        <v>97</v>
      </c>
      <c r="E13" s="20">
        <v>222802</v>
      </c>
      <c r="F13" s="20">
        <v>197947</v>
      </c>
    </row>
    <row r="14" spans="1:6">
      <c r="C14" s="1" t="s">
        <v>99</v>
      </c>
      <c r="D14" s="21">
        <v>38972</v>
      </c>
      <c r="E14" s="20">
        <v>41960</v>
      </c>
      <c r="F14" s="20">
        <v>33697</v>
      </c>
    </row>
    <row r="16" spans="1:6">
      <c r="A16" t="s">
        <v>100</v>
      </c>
    </row>
    <row r="17" spans="1:2">
      <c r="A17" t="s">
        <v>97</v>
      </c>
      <c r="B17" t="s">
        <v>101</v>
      </c>
    </row>
    <row r="22" spans="1:2">
      <c r="A22" t="s">
        <v>102</v>
      </c>
    </row>
    <row r="23" spans="1:2">
      <c r="A23">
        <v>1</v>
      </c>
      <c r="B23" t="s">
        <v>103</v>
      </c>
    </row>
    <row r="24" spans="1:2">
      <c r="A24">
        <v>2</v>
      </c>
      <c r="B24" t="s">
        <v>104</v>
      </c>
    </row>
    <row r="25" spans="1:2">
      <c r="A25">
        <v>3</v>
      </c>
      <c r="B25" t="s">
        <v>105</v>
      </c>
    </row>
    <row r="26" spans="1:2">
      <c r="A26">
        <v>4</v>
      </c>
      <c r="B26" t="s">
        <v>106</v>
      </c>
    </row>
    <row r="27" spans="1:2">
      <c r="A27">
        <v>5</v>
      </c>
      <c r="B27" t="s">
        <v>107</v>
      </c>
    </row>
    <row r="31" spans="1:2">
      <c r="A31" t="s">
        <v>108</v>
      </c>
    </row>
    <row r="32" spans="1:2">
      <c r="A32"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0392F-BEC3-4EDD-A40A-75F3218F9B43}">
  <dimension ref="A1:AU49"/>
  <sheetViews>
    <sheetView workbookViewId="0">
      <selection activeCell="D24" sqref="D24"/>
    </sheetView>
  </sheetViews>
  <sheetFormatPr defaultRowHeight="15"/>
  <cols>
    <col min="1" max="1" width="22.85546875" customWidth="1"/>
    <col min="3" max="14" width="10.28515625" style="77" customWidth="1"/>
    <col min="15" max="15" width="13.7109375" bestFit="1" customWidth="1"/>
  </cols>
  <sheetData>
    <row r="1" spans="1:15">
      <c r="A1" s="29" t="s">
        <v>110</v>
      </c>
      <c r="B1" s="29"/>
      <c r="C1" s="78"/>
      <c r="D1" s="78"/>
      <c r="E1" s="78"/>
      <c r="F1" s="78"/>
      <c r="G1" s="78"/>
      <c r="H1" s="78"/>
      <c r="I1" s="78"/>
      <c r="J1" s="78"/>
      <c r="K1" s="78"/>
      <c r="L1" s="78"/>
      <c r="M1" s="78"/>
      <c r="N1" s="78"/>
    </row>
    <row r="2" spans="1:15">
      <c r="A2" s="29" t="s">
        <v>111</v>
      </c>
      <c r="B2" s="29"/>
      <c r="C2" s="78"/>
      <c r="D2" s="78"/>
      <c r="E2" s="78"/>
      <c r="F2" s="78"/>
      <c r="G2" s="78"/>
      <c r="H2" s="78"/>
      <c r="I2" s="78"/>
      <c r="J2" s="78"/>
      <c r="K2" s="78"/>
      <c r="L2" s="78"/>
      <c r="M2" s="78"/>
      <c r="N2" s="78"/>
    </row>
    <row r="3" spans="1:15">
      <c r="A3" s="29" t="s">
        <v>112</v>
      </c>
      <c r="B3" s="29"/>
      <c r="C3" s="78"/>
      <c r="D3" s="78"/>
      <c r="E3" s="78"/>
      <c r="F3" s="78"/>
      <c r="G3" s="78"/>
      <c r="H3" s="78"/>
      <c r="I3" s="78"/>
      <c r="J3" s="78"/>
      <c r="K3" s="78"/>
      <c r="L3" s="78"/>
      <c r="M3" s="78"/>
      <c r="N3" s="78"/>
    </row>
    <row r="4" spans="1:15">
      <c r="A4" s="29" t="s">
        <v>113</v>
      </c>
      <c r="B4" s="29"/>
      <c r="C4" s="78"/>
      <c r="D4" s="78"/>
      <c r="E4" s="78"/>
      <c r="F4" s="78"/>
      <c r="G4" s="78"/>
      <c r="H4" s="78"/>
      <c r="I4" s="78"/>
      <c r="J4" s="78"/>
      <c r="K4" s="78"/>
      <c r="L4" s="78"/>
      <c r="M4" s="78"/>
      <c r="N4" s="78"/>
    </row>
    <row r="5" spans="1:15">
      <c r="A5" s="29" t="s">
        <v>89</v>
      </c>
      <c r="B5" s="29"/>
      <c r="C5" s="78"/>
      <c r="D5" s="78"/>
      <c r="E5" s="78"/>
      <c r="F5" s="78"/>
      <c r="G5" s="78"/>
      <c r="H5" s="78"/>
      <c r="I5" s="78"/>
      <c r="J5" s="78"/>
      <c r="K5" s="78"/>
      <c r="L5" s="78"/>
      <c r="M5" s="78"/>
      <c r="N5" s="78"/>
    </row>
    <row r="6" spans="1:15">
      <c r="A6" s="29"/>
      <c r="B6" s="29"/>
      <c r="C6" s="78"/>
      <c r="D6" s="78"/>
      <c r="E6" s="78"/>
      <c r="F6" s="78"/>
      <c r="G6" s="78"/>
      <c r="H6" s="78"/>
      <c r="I6" s="78"/>
      <c r="J6" s="78"/>
      <c r="K6" s="78"/>
      <c r="L6" s="78"/>
      <c r="M6" s="78"/>
      <c r="N6" s="78"/>
    </row>
    <row r="7" spans="1:15">
      <c r="A7" s="29"/>
      <c r="B7" s="29"/>
      <c r="C7" s="78"/>
      <c r="D7" s="78"/>
      <c r="E7" s="78"/>
      <c r="F7" s="78"/>
      <c r="G7" s="78"/>
      <c r="H7" s="78"/>
      <c r="I7" s="78"/>
      <c r="J7" s="78"/>
      <c r="K7" s="78"/>
      <c r="L7" s="78"/>
      <c r="M7" s="78"/>
      <c r="N7" s="78"/>
    </row>
    <row r="8" spans="1:15">
      <c r="A8" s="29"/>
      <c r="B8" s="29"/>
      <c r="C8" s="78"/>
      <c r="D8" s="78"/>
      <c r="E8" s="78"/>
      <c r="F8" s="78"/>
      <c r="G8" s="78"/>
      <c r="H8" s="78"/>
      <c r="I8" s="78"/>
      <c r="J8" s="78"/>
      <c r="K8" s="78"/>
      <c r="L8" s="78"/>
      <c r="M8" s="78"/>
      <c r="N8" s="78"/>
    </row>
    <row r="9" spans="1:15">
      <c r="A9" s="29"/>
      <c r="B9" s="29" t="s">
        <v>90</v>
      </c>
      <c r="C9" s="78" t="s">
        <v>93</v>
      </c>
      <c r="D9" s="78"/>
      <c r="E9" s="78"/>
      <c r="F9" s="78"/>
      <c r="G9" s="78"/>
      <c r="H9" s="78"/>
      <c r="I9" s="78"/>
      <c r="J9" s="78"/>
      <c r="K9" s="78"/>
      <c r="L9" s="78"/>
      <c r="M9" s="78"/>
      <c r="N9" s="78"/>
    </row>
    <row r="10" spans="1:15">
      <c r="A10" s="29" t="s">
        <v>114</v>
      </c>
      <c r="B10" s="29" t="s">
        <v>115</v>
      </c>
      <c r="C10" s="79">
        <v>44580</v>
      </c>
      <c r="D10" s="79">
        <v>44611</v>
      </c>
      <c r="E10" s="79">
        <v>44639</v>
      </c>
      <c r="F10" s="79">
        <v>44670</v>
      </c>
      <c r="G10" s="79">
        <v>44700</v>
      </c>
      <c r="H10" s="79">
        <v>44731</v>
      </c>
      <c r="I10" s="79">
        <v>44761</v>
      </c>
      <c r="J10" s="79">
        <v>44792</v>
      </c>
      <c r="K10" s="79">
        <v>44823</v>
      </c>
      <c r="L10" s="79">
        <v>44853</v>
      </c>
      <c r="M10" s="79">
        <v>44884</v>
      </c>
      <c r="N10" s="79">
        <v>44914</v>
      </c>
      <c r="O10" t="s">
        <v>116</v>
      </c>
    </row>
    <row r="11" spans="1:15">
      <c r="A11" s="29" t="s">
        <v>117</v>
      </c>
      <c r="B11" s="29" t="s">
        <v>118</v>
      </c>
      <c r="C11" s="80">
        <v>20379646</v>
      </c>
      <c r="D11" s="80">
        <v>18537336</v>
      </c>
      <c r="E11" s="80">
        <v>20792430</v>
      </c>
      <c r="F11" s="80">
        <v>20479552</v>
      </c>
      <c r="G11" s="80">
        <v>20301400</v>
      </c>
      <c r="H11" s="80">
        <v>20381835</v>
      </c>
      <c r="I11" s="80">
        <v>21009421</v>
      </c>
      <c r="J11" s="80">
        <v>21006455</v>
      </c>
      <c r="K11" s="80">
        <v>19753991</v>
      </c>
      <c r="L11" s="80">
        <v>20973161</v>
      </c>
      <c r="M11" s="80">
        <v>20934543</v>
      </c>
      <c r="N11" s="80">
        <v>22204363</v>
      </c>
      <c r="O11" s="20">
        <f t="shared" ref="O11:O16" si="0">SUM(C11:N11)</f>
        <v>246754133</v>
      </c>
    </row>
    <row r="12" spans="1:15">
      <c r="A12" s="29"/>
      <c r="B12" s="29" t="s">
        <v>119</v>
      </c>
      <c r="C12" s="80">
        <v>128183897</v>
      </c>
      <c r="D12" s="80">
        <v>116596136</v>
      </c>
      <c r="E12" s="80">
        <v>130780226</v>
      </c>
      <c r="F12" s="80">
        <v>128812286</v>
      </c>
      <c r="G12" s="80">
        <v>127691746</v>
      </c>
      <c r="H12" s="80">
        <v>128197666</v>
      </c>
      <c r="I12" s="80">
        <v>132145056</v>
      </c>
      <c r="J12" s="80">
        <v>132126401</v>
      </c>
      <c r="K12" s="80">
        <v>124248653</v>
      </c>
      <c r="L12" s="80">
        <v>131916988</v>
      </c>
      <c r="M12" s="80">
        <v>131674089</v>
      </c>
      <c r="N12" s="80">
        <v>139661002</v>
      </c>
      <c r="O12" s="20">
        <f t="shared" si="0"/>
        <v>1552034146</v>
      </c>
    </row>
    <row r="13" spans="1:15">
      <c r="A13" s="29" t="s">
        <v>120</v>
      </c>
      <c r="B13" s="29" t="s">
        <v>118</v>
      </c>
      <c r="C13" s="80">
        <v>4335202</v>
      </c>
      <c r="D13" s="80">
        <v>3990040</v>
      </c>
      <c r="E13" s="80">
        <v>4221106</v>
      </c>
      <c r="F13" s="80">
        <v>4641919</v>
      </c>
      <c r="G13" s="80">
        <v>5448808</v>
      </c>
      <c r="H13" s="80">
        <v>3464148</v>
      </c>
      <c r="I13" s="80">
        <v>4770400</v>
      </c>
      <c r="J13" s="80">
        <v>5152707</v>
      </c>
      <c r="K13" s="80">
        <v>4333572</v>
      </c>
      <c r="L13" s="80">
        <v>4498610</v>
      </c>
      <c r="M13" s="80">
        <v>4563337</v>
      </c>
      <c r="N13" s="80">
        <v>4114288</v>
      </c>
      <c r="O13" s="20">
        <f t="shared" si="0"/>
        <v>53534137</v>
      </c>
    </row>
    <row r="14" spans="1:15">
      <c r="A14" s="29"/>
      <c r="B14" s="29" t="s">
        <v>119</v>
      </c>
      <c r="C14" s="80">
        <v>27267554</v>
      </c>
      <c r="D14" s="80">
        <v>25096554</v>
      </c>
      <c r="E14" s="80">
        <v>26549913</v>
      </c>
      <c r="F14" s="80">
        <v>29196742</v>
      </c>
      <c r="G14" s="80">
        <v>34271913</v>
      </c>
      <c r="H14" s="80">
        <v>21788798</v>
      </c>
      <c r="I14" s="80">
        <v>30004862</v>
      </c>
      <c r="J14" s="80">
        <v>32409496</v>
      </c>
      <c r="K14" s="80">
        <v>27257301</v>
      </c>
      <c r="L14" s="80">
        <v>28295357</v>
      </c>
      <c r="M14" s="80">
        <v>28702477</v>
      </c>
      <c r="N14" s="80">
        <v>25878049</v>
      </c>
      <c r="O14" s="20">
        <f t="shared" si="0"/>
        <v>336719016</v>
      </c>
    </row>
    <row r="15" spans="1:15">
      <c r="A15" s="29" t="s">
        <v>121</v>
      </c>
      <c r="B15" s="29" t="s">
        <v>118</v>
      </c>
      <c r="C15" s="80">
        <v>19023122</v>
      </c>
      <c r="D15" s="80">
        <v>15947084</v>
      </c>
      <c r="E15" s="80">
        <v>18247100</v>
      </c>
      <c r="F15" s="80">
        <v>17922738</v>
      </c>
      <c r="G15" s="80">
        <v>18961974</v>
      </c>
      <c r="H15" s="80">
        <v>18644976</v>
      </c>
      <c r="I15" s="80">
        <v>19512394</v>
      </c>
      <c r="J15" s="80">
        <v>18646099</v>
      </c>
      <c r="K15" s="80">
        <v>17439217</v>
      </c>
      <c r="L15" s="80">
        <v>18034763</v>
      </c>
      <c r="M15" s="80">
        <v>17274084</v>
      </c>
      <c r="N15" s="80">
        <v>19711172</v>
      </c>
      <c r="O15" s="20">
        <f t="shared" si="0"/>
        <v>219364723</v>
      </c>
    </row>
    <row r="16" spans="1:15">
      <c r="A16" s="29"/>
      <c r="B16" s="29" t="s">
        <v>119</v>
      </c>
      <c r="C16" s="80">
        <v>119651633</v>
      </c>
      <c r="D16" s="80">
        <v>100303969</v>
      </c>
      <c r="E16" s="80">
        <v>114770610</v>
      </c>
      <c r="F16" s="80">
        <v>112730437</v>
      </c>
      <c r="G16" s="80">
        <v>119267024</v>
      </c>
      <c r="H16" s="80">
        <v>117273170</v>
      </c>
      <c r="I16" s="80">
        <v>122729056</v>
      </c>
      <c r="J16" s="80">
        <v>117280233</v>
      </c>
      <c r="K16" s="80">
        <v>109689187</v>
      </c>
      <c r="L16" s="80">
        <v>113435052</v>
      </c>
      <c r="M16" s="80">
        <v>108650534</v>
      </c>
      <c r="N16" s="80">
        <v>123979330</v>
      </c>
      <c r="O16" s="20">
        <f t="shared" si="0"/>
        <v>1379760235</v>
      </c>
    </row>
    <row r="17" spans="1:14">
      <c r="A17" s="29"/>
      <c r="B17" s="29"/>
      <c r="C17" s="78"/>
      <c r="D17" s="78"/>
      <c r="E17" s="78"/>
      <c r="F17" s="78"/>
      <c r="G17" s="78"/>
      <c r="H17" s="78"/>
      <c r="I17" s="78"/>
      <c r="J17" s="78"/>
      <c r="K17" s="78"/>
      <c r="L17" s="78"/>
      <c r="M17" s="78"/>
      <c r="N17" s="78"/>
    </row>
    <row r="18" spans="1:14">
      <c r="A18" s="29"/>
      <c r="B18" s="29" t="e">
        <v>#REF!</v>
      </c>
      <c r="C18" s="78"/>
      <c r="D18" s="78"/>
      <c r="E18" s="78"/>
      <c r="F18" s="78"/>
      <c r="G18" s="78"/>
      <c r="H18" s="78"/>
      <c r="I18" s="78"/>
      <c r="J18" s="78"/>
      <c r="K18" s="78"/>
      <c r="L18" s="78"/>
      <c r="M18" s="78"/>
      <c r="N18" s="78"/>
    </row>
    <row r="19" spans="1:14">
      <c r="A19" s="29"/>
      <c r="B19" s="29"/>
      <c r="C19" s="78"/>
      <c r="D19" s="78"/>
      <c r="E19" s="78"/>
      <c r="F19" s="78"/>
      <c r="G19" s="78"/>
      <c r="H19" s="78"/>
      <c r="I19" s="78"/>
      <c r="J19" s="78"/>
      <c r="K19" s="78"/>
      <c r="L19" s="78"/>
      <c r="M19" s="78"/>
      <c r="N19" s="78"/>
    </row>
    <row r="20" spans="1:14">
      <c r="A20" s="29"/>
      <c r="B20" s="29"/>
      <c r="C20" s="78"/>
      <c r="D20" s="78"/>
      <c r="E20" s="78"/>
      <c r="F20" s="78"/>
      <c r="G20" s="78"/>
      <c r="H20" s="78"/>
      <c r="I20" s="78"/>
      <c r="J20" s="78"/>
      <c r="K20" s="78"/>
      <c r="L20" s="78"/>
      <c r="M20" s="78"/>
      <c r="N20" s="78"/>
    </row>
    <row r="21" spans="1:14">
      <c r="A21" s="29" t="s">
        <v>102</v>
      </c>
      <c r="B21" s="29"/>
      <c r="C21" s="78"/>
      <c r="D21" s="78"/>
      <c r="E21" s="78"/>
      <c r="F21" s="78"/>
      <c r="G21" s="78"/>
      <c r="H21" s="78"/>
      <c r="I21" s="78"/>
      <c r="J21" s="78"/>
      <c r="K21" s="78"/>
      <c r="L21" s="78"/>
      <c r="M21" s="78"/>
      <c r="N21" s="78"/>
    </row>
    <row r="22" spans="1:14">
      <c r="A22" s="29">
        <v>1</v>
      </c>
      <c r="B22" s="29" t="s">
        <v>122</v>
      </c>
      <c r="C22" s="78"/>
      <c r="D22" s="78"/>
      <c r="E22" s="78"/>
      <c r="F22" s="78"/>
      <c r="G22" s="78"/>
      <c r="H22" s="78"/>
      <c r="I22" s="78"/>
      <c r="J22" s="78"/>
      <c r="K22" s="78"/>
      <c r="L22" s="78"/>
      <c r="M22" s="78"/>
      <c r="N22" s="78"/>
    </row>
    <row r="23" spans="1:14">
      <c r="A23" s="29">
        <v>2</v>
      </c>
      <c r="B23" s="29" t="s">
        <v>123</v>
      </c>
      <c r="C23" s="78"/>
      <c r="D23" s="78"/>
      <c r="E23" s="78"/>
      <c r="F23" s="78"/>
      <c r="G23" s="78"/>
      <c r="H23" s="78"/>
      <c r="I23" s="78"/>
      <c r="J23" s="78"/>
      <c r="K23" s="78"/>
      <c r="L23" s="78"/>
      <c r="M23" s="78"/>
      <c r="N23" s="78"/>
    </row>
    <row r="24" spans="1:14">
      <c r="A24" s="29">
        <v>3</v>
      </c>
      <c r="B24" s="29" t="s">
        <v>124</v>
      </c>
      <c r="C24" s="78"/>
      <c r="D24" s="78"/>
      <c r="E24" s="78"/>
      <c r="F24" s="78"/>
      <c r="G24" s="78"/>
      <c r="H24" s="78"/>
      <c r="I24" s="78"/>
      <c r="J24" s="78"/>
      <c r="K24" s="78"/>
      <c r="L24" s="78"/>
      <c r="M24" s="78"/>
      <c r="N24" s="78"/>
    </row>
    <row r="25" spans="1:14" ht="409.5">
      <c r="A25" s="29">
        <v>4</v>
      </c>
      <c r="B25" s="81" t="s">
        <v>125</v>
      </c>
      <c r="C25" s="78"/>
      <c r="D25" s="78"/>
      <c r="E25" s="78"/>
      <c r="F25" s="78"/>
      <c r="G25" s="78"/>
      <c r="H25" s="78"/>
      <c r="I25" s="78"/>
      <c r="J25" s="78"/>
      <c r="K25" s="78"/>
      <c r="L25" s="78"/>
      <c r="M25" s="78"/>
      <c r="N25" s="78"/>
    </row>
    <row r="26" spans="1:14">
      <c r="A26" s="29"/>
      <c r="B26" s="29"/>
      <c r="C26" s="78"/>
      <c r="D26" s="78"/>
      <c r="E26" s="78"/>
      <c r="F26" s="78"/>
      <c r="G26" s="78"/>
      <c r="H26" s="78"/>
      <c r="I26" s="78"/>
      <c r="J26" s="78"/>
      <c r="K26" s="78"/>
      <c r="L26" s="78"/>
      <c r="M26" s="78"/>
      <c r="N26" s="78"/>
    </row>
    <row r="27" spans="1:14">
      <c r="A27" s="29"/>
      <c r="B27" s="29"/>
      <c r="C27" s="78"/>
      <c r="D27" s="78"/>
      <c r="E27" s="78"/>
      <c r="F27" s="78"/>
      <c r="G27" s="78"/>
      <c r="H27" s="78"/>
      <c r="I27" s="78"/>
      <c r="J27" s="78"/>
      <c r="K27" s="78"/>
      <c r="L27" s="78"/>
      <c r="M27" s="78"/>
      <c r="N27" s="78"/>
    </row>
    <row r="28" spans="1:14">
      <c r="A28" s="29"/>
      <c r="B28" s="29"/>
      <c r="C28" s="78"/>
      <c r="D28" s="78"/>
      <c r="E28" s="78"/>
      <c r="F28" s="78"/>
      <c r="G28" s="78"/>
      <c r="H28" s="78"/>
      <c r="I28" s="78"/>
      <c r="J28" s="78"/>
      <c r="K28" s="78"/>
      <c r="L28" s="78"/>
      <c r="M28" s="78"/>
      <c r="N28" s="78"/>
    </row>
    <row r="29" spans="1:14">
      <c r="A29" s="29" t="s">
        <v>126</v>
      </c>
      <c r="B29" s="29"/>
      <c r="C29" s="78"/>
      <c r="D29" s="78"/>
      <c r="E29" s="78"/>
      <c r="F29" s="78"/>
      <c r="G29" s="78"/>
      <c r="H29" s="78"/>
      <c r="I29" s="78"/>
      <c r="J29" s="78"/>
      <c r="K29" s="78"/>
      <c r="L29" s="78"/>
      <c r="M29" s="78"/>
      <c r="N29" s="78"/>
    </row>
    <row r="30" spans="1:14">
      <c r="A30" s="29" t="s">
        <v>127</v>
      </c>
      <c r="B30" s="29"/>
      <c r="C30" s="78"/>
      <c r="D30" s="78"/>
      <c r="E30" s="78"/>
      <c r="F30" s="78"/>
      <c r="G30" s="78"/>
      <c r="H30" s="78"/>
      <c r="I30" s="78"/>
      <c r="J30" s="78"/>
      <c r="K30" s="78"/>
      <c r="L30" s="78"/>
      <c r="M30" s="78"/>
      <c r="N30" s="78"/>
    </row>
    <row r="33" spans="1:47">
      <c r="C33"/>
      <c r="D33"/>
      <c r="E33"/>
      <c r="F33"/>
      <c r="G33"/>
      <c r="H33"/>
      <c r="I33"/>
      <c r="J33"/>
      <c r="K33"/>
      <c r="L33"/>
      <c r="M33"/>
      <c r="N33"/>
    </row>
    <row r="34" spans="1:47" ht="21">
      <c r="A34" s="28" t="s">
        <v>128</v>
      </c>
      <c r="B34" s="28"/>
      <c r="C34" s="28"/>
      <c r="D34" s="28"/>
      <c r="E34" s="28"/>
      <c r="F34" s="28"/>
      <c r="G34" s="28"/>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row>
    <row r="35" spans="1:47" ht="21">
      <c r="A35" s="28" t="s">
        <v>129</v>
      </c>
      <c r="B35" s="28"/>
      <c r="C35" s="28"/>
      <c r="D35" s="28"/>
      <c r="E35" s="28"/>
      <c r="F35" s="28"/>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row>
    <row r="36" spans="1:47" ht="21">
      <c r="A36" s="28" t="s">
        <v>130</v>
      </c>
      <c r="B36" s="28"/>
      <c r="C36" s="28"/>
      <c r="D36" s="28"/>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ht="21">
      <c r="A37" s="28" t="s">
        <v>131</v>
      </c>
      <c r="B37" s="28"/>
      <c r="C37" s="28"/>
      <c r="D37" s="28"/>
      <c r="E37" s="28"/>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ht="18.75">
      <c r="A40" s="30" t="s">
        <v>93</v>
      </c>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31" t="s">
        <v>132</v>
      </c>
      <c r="B41" s="32">
        <v>2005</v>
      </c>
      <c r="C41" s="32">
        <v>2006</v>
      </c>
      <c r="D41" s="32">
        <v>2007</v>
      </c>
      <c r="E41" s="32">
        <v>2008</v>
      </c>
      <c r="F41" s="32">
        <v>2009</v>
      </c>
      <c r="G41" s="32">
        <v>2010</v>
      </c>
      <c r="H41" s="32">
        <v>2011</v>
      </c>
      <c r="I41" s="32">
        <v>2012</v>
      </c>
      <c r="J41" s="32">
        <v>2013</v>
      </c>
      <c r="K41" s="32">
        <v>2014</v>
      </c>
      <c r="L41" s="32">
        <v>2015</v>
      </c>
      <c r="M41" s="32">
        <v>2016</v>
      </c>
      <c r="N41" s="32">
        <v>2017</v>
      </c>
      <c r="O41" s="32">
        <v>2018</v>
      </c>
      <c r="P41" s="32">
        <v>2019</v>
      </c>
      <c r="Q41" s="32">
        <v>2020</v>
      </c>
      <c r="R41" s="32">
        <v>2021</v>
      </c>
      <c r="S41" s="32">
        <v>2022</v>
      </c>
      <c r="T41" s="32">
        <v>2023</v>
      </c>
      <c r="U41" s="32">
        <v>2024</v>
      </c>
      <c r="V41" s="32">
        <v>2025</v>
      </c>
      <c r="W41" s="32">
        <v>2026</v>
      </c>
      <c r="X41" s="32">
        <v>2027</v>
      </c>
      <c r="Y41" s="32">
        <v>2028</v>
      </c>
      <c r="Z41" s="32">
        <v>2029</v>
      </c>
      <c r="AA41" s="32">
        <v>2030</v>
      </c>
      <c r="AB41" s="32">
        <v>2031</v>
      </c>
      <c r="AC41" s="32">
        <v>2032</v>
      </c>
      <c r="AD41" s="32">
        <v>2033</v>
      </c>
      <c r="AE41" s="32">
        <v>2034</v>
      </c>
      <c r="AF41" s="32">
        <v>2035</v>
      </c>
      <c r="AG41" s="32">
        <v>2036</v>
      </c>
      <c r="AH41" s="32">
        <v>2037</v>
      </c>
      <c r="AI41" s="32">
        <v>2038</v>
      </c>
      <c r="AJ41" s="32">
        <v>2039</v>
      </c>
      <c r="AK41" s="32">
        <v>2040</v>
      </c>
      <c r="AL41" s="32">
        <v>2041</v>
      </c>
      <c r="AM41" s="32">
        <v>2042</v>
      </c>
      <c r="AN41" s="32">
        <v>2043</v>
      </c>
      <c r="AO41" s="32">
        <v>2044</v>
      </c>
      <c r="AP41" s="32">
        <v>2045</v>
      </c>
      <c r="AQ41" s="32">
        <v>2046</v>
      </c>
      <c r="AR41" s="32">
        <v>2047</v>
      </c>
      <c r="AS41" s="32">
        <v>2048</v>
      </c>
      <c r="AT41" s="32">
        <v>2049</v>
      </c>
      <c r="AU41" s="33">
        <v>2050</v>
      </c>
    </row>
    <row r="42" spans="1:47">
      <c r="A42" s="34" t="s">
        <v>133</v>
      </c>
      <c r="B42" s="35">
        <v>2612.38</v>
      </c>
      <c r="C42" s="35">
        <v>2786.86</v>
      </c>
      <c r="D42" s="35">
        <v>2886.3</v>
      </c>
      <c r="E42" s="35">
        <v>2818.69</v>
      </c>
      <c r="F42" s="35">
        <v>2855.47</v>
      </c>
      <c r="G42" s="35">
        <v>2976.06</v>
      </c>
      <c r="H42" s="35">
        <v>3144.02</v>
      </c>
      <c r="I42" s="35">
        <v>3377.31</v>
      </c>
      <c r="J42" s="35">
        <v>3616.71</v>
      </c>
      <c r="K42" s="35">
        <v>3858.3</v>
      </c>
      <c r="L42" s="35">
        <v>4033.48</v>
      </c>
      <c r="M42" s="35">
        <v>4008.51</v>
      </c>
      <c r="N42" s="35">
        <v>4375.8100000000004</v>
      </c>
      <c r="O42" s="35">
        <v>4779.03</v>
      </c>
      <c r="P42" s="35">
        <v>4902.28</v>
      </c>
      <c r="Q42" s="35">
        <v>4656.9399999999996</v>
      </c>
      <c r="R42" s="35">
        <v>4994.8999999999996</v>
      </c>
      <c r="S42" s="35">
        <v>5273.36</v>
      </c>
      <c r="T42" s="35">
        <v>5529.4</v>
      </c>
      <c r="U42" s="35">
        <v>5731.92</v>
      </c>
      <c r="V42" s="35">
        <v>5821.12</v>
      </c>
      <c r="W42" s="35">
        <v>5912.5</v>
      </c>
      <c r="X42" s="35">
        <v>5998.8</v>
      </c>
      <c r="Y42" s="35">
        <v>6043.02</v>
      </c>
      <c r="Z42" s="35">
        <v>6133.37</v>
      </c>
      <c r="AA42" s="35">
        <v>6183.65</v>
      </c>
      <c r="AB42" s="35">
        <v>6269.24</v>
      </c>
      <c r="AC42" s="35">
        <v>6384.24</v>
      </c>
      <c r="AD42" s="35">
        <v>6455.31</v>
      </c>
      <c r="AE42" s="35">
        <v>6526.53</v>
      </c>
      <c r="AF42" s="35">
        <v>6561.95</v>
      </c>
      <c r="AG42" s="35">
        <v>6601.67</v>
      </c>
      <c r="AH42" s="35">
        <v>6625.96</v>
      </c>
      <c r="AI42" s="35">
        <v>6645.94</v>
      </c>
      <c r="AJ42" s="35">
        <v>6677.34</v>
      </c>
      <c r="AK42" s="35">
        <v>6679.96</v>
      </c>
      <c r="AL42" s="35">
        <v>6679.5</v>
      </c>
      <c r="AM42" s="35">
        <v>6673.24</v>
      </c>
      <c r="AN42" s="35">
        <v>6680.73</v>
      </c>
      <c r="AO42" s="35">
        <v>6692.64</v>
      </c>
      <c r="AP42" s="35">
        <v>6680.29</v>
      </c>
      <c r="AQ42" s="35">
        <v>6675.83</v>
      </c>
      <c r="AR42" s="35">
        <v>6652.41</v>
      </c>
      <c r="AS42" s="35">
        <v>6626.38</v>
      </c>
      <c r="AT42" s="35">
        <v>6612.57</v>
      </c>
      <c r="AU42" s="36">
        <v>6606.01</v>
      </c>
    </row>
    <row r="43" spans="1:47">
      <c r="A43" s="34" t="s">
        <v>134</v>
      </c>
      <c r="B43" s="35">
        <v>757.2</v>
      </c>
      <c r="C43" s="35">
        <v>750.78</v>
      </c>
      <c r="D43" s="35">
        <v>807.81</v>
      </c>
      <c r="E43" s="35">
        <v>795.38</v>
      </c>
      <c r="F43" s="35">
        <v>709.81</v>
      </c>
      <c r="G43" s="35">
        <v>719.72</v>
      </c>
      <c r="H43" s="35">
        <v>758.57</v>
      </c>
      <c r="I43" s="35">
        <v>770.68</v>
      </c>
      <c r="J43" s="35">
        <v>823.62</v>
      </c>
      <c r="K43" s="35">
        <v>826.75</v>
      </c>
      <c r="L43" s="35">
        <v>719.95</v>
      </c>
      <c r="M43" s="35">
        <v>676.14</v>
      </c>
      <c r="N43" s="35">
        <v>677.7</v>
      </c>
      <c r="O43" s="35">
        <v>672.72</v>
      </c>
      <c r="P43" s="35">
        <v>659.32</v>
      </c>
      <c r="Q43" s="35">
        <v>586.94000000000005</v>
      </c>
      <c r="R43" s="35">
        <v>584.46</v>
      </c>
      <c r="S43" s="35">
        <v>621.74</v>
      </c>
      <c r="T43" s="35">
        <v>663.63</v>
      </c>
      <c r="U43" s="35">
        <v>687.3</v>
      </c>
      <c r="V43" s="35">
        <v>679.23</v>
      </c>
      <c r="W43" s="35">
        <v>674.15</v>
      </c>
      <c r="X43" s="35">
        <v>655.86</v>
      </c>
      <c r="Y43" s="35">
        <v>623.58000000000004</v>
      </c>
      <c r="Z43" s="35">
        <v>606.91</v>
      </c>
      <c r="AA43" s="35">
        <v>583.35</v>
      </c>
      <c r="AB43" s="35">
        <v>570.78</v>
      </c>
      <c r="AC43" s="35">
        <v>568.19000000000005</v>
      </c>
      <c r="AD43" s="35">
        <v>574.41</v>
      </c>
      <c r="AE43" s="35">
        <v>575.85</v>
      </c>
      <c r="AF43" s="35">
        <v>579.79999999999995</v>
      </c>
      <c r="AG43" s="35">
        <v>571.79</v>
      </c>
      <c r="AH43" s="35">
        <v>565.62</v>
      </c>
      <c r="AI43" s="35">
        <v>546.26</v>
      </c>
      <c r="AJ43" s="35">
        <v>549.37</v>
      </c>
      <c r="AK43" s="35">
        <v>546.08000000000004</v>
      </c>
      <c r="AL43" s="35">
        <v>540.5</v>
      </c>
      <c r="AM43" s="35">
        <v>528.99</v>
      </c>
      <c r="AN43" s="35">
        <v>514.65</v>
      </c>
      <c r="AO43" s="35">
        <v>500.64</v>
      </c>
      <c r="AP43" s="35">
        <v>488.86</v>
      </c>
      <c r="AQ43" s="35">
        <v>479.09</v>
      </c>
      <c r="AR43" s="35">
        <v>472.46</v>
      </c>
      <c r="AS43" s="35">
        <v>455.71</v>
      </c>
      <c r="AT43" s="35">
        <v>451.89</v>
      </c>
      <c r="AU43" s="36">
        <v>451.13</v>
      </c>
    </row>
    <row r="44" spans="1:47">
      <c r="A44" s="34" t="s">
        <v>135</v>
      </c>
      <c r="B44" s="35">
        <v>602.02</v>
      </c>
      <c r="C44" s="35">
        <v>594.6</v>
      </c>
      <c r="D44" s="35">
        <v>579.27</v>
      </c>
      <c r="E44" s="35">
        <v>553.42999999999995</v>
      </c>
      <c r="F44" s="35">
        <v>508.49</v>
      </c>
      <c r="G44" s="35">
        <v>495.92</v>
      </c>
      <c r="H44" s="35">
        <v>498.07</v>
      </c>
      <c r="I44" s="35">
        <v>540.99</v>
      </c>
      <c r="J44" s="35">
        <v>556.39</v>
      </c>
      <c r="K44" s="35">
        <v>618.80999999999995</v>
      </c>
      <c r="L44" s="35">
        <v>546.91</v>
      </c>
      <c r="M44" s="35">
        <v>510.57</v>
      </c>
      <c r="N44" s="35">
        <v>535.54999999999995</v>
      </c>
      <c r="O44" s="35">
        <v>604.46</v>
      </c>
      <c r="P44" s="35">
        <v>652.29</v>
      </c>
      <c r="Q44" s="35">
        <v>608.41</v>
      </c>
      <c r="R44" s="35">
        <v>645.16999999999996</v>
      </c>
      <c r="S44" s="35">
        <v>720.4</v>
      </c>
      <c r="T44" s="35">
        <v>805.85</v>
      </c>
      <c r="U44" s="35">
        <v>869.69</v>
      </c>
      <c r="V44" s="35">
        <v>875.04</v>
      </c>
      <c r="W44" s="35">
        <v>863.05</v>
      </c>
      <c r="X44" s="35">
        <v>847.06</v>
      </c>
      <c r="Y44" s="35">
        <v>830.3</v>
      </c>
      <c r="Z44" s="35">
        <v>816.55</v>
      </c>
      <c r="AA44" s="35">
        <v>821.91</v>
      </c>
      <c r="AB44" s="35">
        <v>838.6</v>
      </c>
      <c r="AC44" s="35">
        <v>844.19</v>
      </c>
      <c r="AD44" s="35">
        <v>842.92</v>
      </c>
      <c r="AE44" s="35">
        <v>841.52</v>
      </c>
      <c r="AF44" s="35">
        <v>821.16</v>
      </c>
      <c r="AG44" s="35">
        <v>829.29</v>
      </c>
      <c r="AH44" s="35">
        <v>841.67</v>
      </c>
      <c r="AI44" s="35">
        <v>847.21</v>
      </c>
      <c r="AJ44" s="35">
        <v>853.74</v>
      </c>
      <c r="AK44" s="35">
        <v>858.79</v>
      </c>
      <c r="AL44" s="35">
        <v>865.86</v>
      </c>
      <c r="AM44" s="35">
        <v>879.69</v>
      </c>
      <c r="AN44" s="35">
        <v>890.17</v>
      </c>
      <c r="AO44" s="35">
        <v>902.75</v>
      </c>
      <c r="AP44" s="35">
        <v>909.64</v>
      </c>
      <c r="AQ44" s="35">
        <v>915.58</v>
      </c>
      <c r="AR44" s="35">
        <v>915.35</v>
      </c>
      <c r="AS44" s="35">
        <v>924.72</v>
      </c>
      <c r="AT44" s="35">
        <v>933.66</v>
      </c>
      <c r="AU44" s="36">
        <v>945.35</v>
      </c>
    </row>
    <row r="45" spans="1:47">
      <c r="A45" s="34" t="s">
        <v>136</v>
      </c>
      <c r="B45" s="35">
        <v>156.83000000000001</v>
      </c>
      <c r="C45" s="35">
        <v>152.79</v>
      </c>
      <c r="D45" s="35">
        <v>142.80000000000001</v>
      </c>
      <c r="E45" s="35">
        <v>128.47999999999999</v>
      </c>
      <c r="F45" s="35">
        <v>111.4</v>
      </c>
      <c r="G45" s="35">
        <v>111.45</v>
      </c>
      <c r="H45" s="35">
        <v>103.32</v>
      </c>
      <c r="I45" s="35">
        <v>94.02</v>
      </c>
      <c r="J45" s="35">
        <v>91.65</v>
      </c>
      <c r="K45" s="35">
        <v>97.48</v>
      </c>
      <c r="L45" s="35">
        <v>98.92</v>
      </c>
      <c r="M45" s="35">
        <v>97.63</v>
      </c>
      <c r="N45" s="35">
        <v>104.47</v>
      </c>
      <c r="O45" s="35">
        <v>144.41</v>
      </c>
      <c r="P45" s="35">
        <v>145.1</v>
      </c>
      <c r="Q45" s="35">
        <v>127.31</v>
      </c>
      <c r="R45" s="35">
        <v>138.63</v>
      </c>
      <c r="S45" s="35">
        <v>150.07</v>
      </c>
      <c r="T45" s="35">
        <v>152.24</v>
      </c>
      <c r="U45" s="35">
        <v>154.61000000000001</v>
      </c>
      <c r="V45" s="35">
        <v>160.24</v>
      </c>
      <c r="W45" s="35">
        <v>165.51</v>
      </c>
      <c r="X45" s="35">
        <v>168.89</v>
      </c>
      <c r="Y45" s="35">
        <v>170.05</v>
      </c>
      <c r="Z45" s="35">
        <v>170.97</v>
      </c>
      <c r="AA45" s="35">
        <v>173.57</v>
      </c>
      <c r="AB45" s="35">
        <v>178.61</v>
      </c>
      <c r="AC45" s="35">
        <v>183.66</v>
      </c>
      <c r="AD45" s="35">
        <v>186.32</v>
      </c>
      <c r="AE45" s="35">
        <v>187.7</v>
      </c>
      <c r="AF45" s="35">
        <v>189.23</v>
      </c>
      <c r="AG45" s="35">
        <v>191.15</v>
      </c>
      <c r="AH45" s="35">
        <v>193.27</v>
      </c>
      <c r="AI45" s="35">
        <v>198.5</v>
      </c>
      <c r="AJ45" s="35">
        <v>205.82</v>
      </c>
      <c r="AK45" s="35">
        <v>208.56</v>
      </c>
      <c r="AL45" s="35">
        <v>208.84</v>
      </c>
      <c r="AM45" s="35">
        <v>210.31</v>
      </c>
      <c r="AN45" s="35">
        <v>215.59</v>
      </c>
      <c r="AO45" s="35">
        <v>222.1</v>
      </c>
      <c r="AP45" s="35">
        <v>224.29</v>
      </c>
      <c r="AQ45" s="35">
        <v>224.49</v>
      </c>
      <c r="AR45" s="35">
        <v>224.81</v>
      </c>
      <c r="AS45" s="35">
        <v>225.01</v>
      </c>
      <c r="AT45" s="35">
        <v>225.16</v>
      </c>
      <c r="AU45" s="36">
        <v>225.5</v>
      </c>
    </row>
    <row r="46" spans="1:47">
      <c r="A46" s="34" t="s">
        <v>137</v>
      </c>
      <c r="B46" s="35">
        <v>31.47</v>
      </c>
      <c r="C46" s="35">
        <v>34.5</v>
      </c>
      <c r="D46" s="35">
        <v>36.200000000000003</v>
      </c>
      <c r="E46" s="35">
        <v>36.9</v>
      </c>
      <c r="F46" s="35">
        <v>36.979999999999997</v>
      </c>
      <c r="G46" s="35">
        <v>39.58</v>
      </c>
      <c r="H46" s="35">
        <v>44.18</v>
      </c>
      <c r="I46" s="35">
        <v>49.44</v>
      </c>
      <c r="J46" s="35">
        <v>62.88</v>
      </c>
      <c r="K46" s="35">
        <v>92.44</v>
      </c>
      <c r="L46" s="35">
        <v>129.33000000000001</v>
      </c>
      <c r="M46" s="35">
        <v>175.81</v>
      </c>
      <c r="N46" s="35">
        <v>232.33</v>
      </c>
      <c r="O46" s="35">
        <v>311.08</v>
      </c>
      <c r="P46" s="35">
        <v>344.31</v>
      </c>
      <c r="Q46" s="35">
        <v>349.15</v>
      </c>
      <c r="R46" s="35">
        <v>361.46</v>
      </c>
      <c r="S46" s="35">
        <v>396.59</v>
      </c>
      <c r="T46" s="35">
        <v>426.41</v>
      </c>
      <c r="U46" s="35">
        <v>452.2</v>
      </c>
      <c r="V46" s="35">
        <v>478.85</v>
      </c>
      <c r="W46" s="35">
        <v>504.05</v>
      </c>
      <c r="X46" s="35">
        <v>521.38</v>
      </c>
      <c r="Y46" s="35">
        <v>531.65</v>
      </c>
      <c r="Z46" s="35">
        <v>542.14</v>
      </c>
      <c r="AA46" s="35">
        <v>557.85</v>
      </c>
      <c r="AB46" s="35">
        <v>581.1</v>
      </c>
      <c r="AC46" s="35">
        <v>604.1</v>
      </c>
      <c r="AD46" s="35">
        <v>620.44000000000005</v>
      </c>
      <c r="AE46" s="35">
        <v>633.09</v>
      </c>
      <c r="AF46" s="35">
        <v>645.71</v>
      </c>
      <c r="AG46" s="35">
        <v>659.66</v>
      </c>
      <c r="AH46" s="35">
        <v>674.31</v>
      </c>
      <c r="AI46" s="35">
        <v>698.18</v>
      </c>
      <c r="AJ46" s="35">
        <v>727.69</v>
      </c>
      <c r="AK46" s="35">
        <v>742.88</v>
      </c>
      <c r="AL46" s="35">
        <v>750.22</v>
      </c>
      <c r="AM46" s="35">
        <v>761.56</v>
      </c>
      <c r="AN46" s="35">
        <v>784.48</v>
      </c>
      <c r="AO46" s="35">
        <v>810.25</v>
      </c>
      <c r="AP46" s="35">
        <v>822.26</v>
      </c>
      <c r="AQ46" s="35">
        <v>827.56</v>
      </c>
      <c r="AR46" s="35">
        <v>832.68</v>
      </c>
      <c r="AS46" s="35">
        <v>837.06</v>
      </c>
      <c r="AT46" s="35">
        <v>840.75</v>
      </c>
      <c r="AU46" s="36">
        <v>845.38</v>
      </c>
    </row>
    <row r="47" spans="1:47">
      <c r="A47" s="34" t="s">
        <v>138</v>
      </c>
      <c r="B47" s="35">
        <v>626.46</v>
      </c>
      <c r="C47" s="35">
        <v>760.44</v>
      </c>
      <c r="D47" s="35">
        <v>784.34</v>
      </c>
      <c r="E47" s="35">
        <v>721.44</v>
      </c>
      <c r="F47" s="35">
        <v>825.22</v>
      </c>
      <c r="G47" s="35">
        <v>856.94</v>
      </c>
      <c r="H47" s="35">
        <v>892.52</v>
      </c>
      <c r="I47" s="35">
        <v>932.25</v>
      </c>
      <c r="J47" s="35">
        <v>976.04</v>
      </c>
      <c r="K47" s="35">
        <v>960.16</v>
      </c>
      <c r="L47" s="35">
        <v>1161.42</v>
      </c>
      <c r="M47" s="35">
        <v>1149.99</v>
      </c>
      <c r="N47" s="35">
        <v>1275.67</v>
      </c>
      <c r="O47" s="35">
        <v>1471.71</v>
      </c>
      <c r="P47" s="35">
        <v>1551.13</v>
      </c>
      <c r="Q47" s="35">
        <v>1487.39</v>
      </c>
      <c r="R47" s="35">
        <v>1611.96</v>
      </c>
      <c r="S47" s="35">
        <v>1660.6</v>
      </c>
      <c r="T47" s="35">
        <v>1688.29</v>
      </c>
      <c r="U47" s="35">
        <v>1711.48</v>
      </c>
      <c r="V47" s="35">
        <v>1725.44</v>
      </c>
      <c r="W47" s="35">
        <v>1755.4</v>
      </c>
      <c r="X47" s="35">
        <v>1763.91</v>
      </c>
      <c r="Y47" s="35">
        <v>1773.08</v>
      </c>
      <c r="Z47" s="35">
        <v>1773.18</v>
      </c>
      <c r="AA47" s="35">
        <v>1773.18</v>
      </c>
      <c r="AB47" s="35">
        <v>1773.18</v>
      </c>
      <c r="AC47" s="35">
        <v>1773.18</v>
      </c>
      <c r="AD47" s="35">
        <v>1773.18</v>
      </c>
      <c r="AE47" s="35">
        <v>1773.18</v>
      </c>
      <c r="AF47" s="35">
        <v>1773.18</v>
      </c>
      <c r="AG47" s="35">
        <v>1773.18</v>
      </c>
      <c r="AH47" s="35">
        <v>1773.18</v>
      </c>
      <c r="AI47" s="35">
        <v>1773.18</v>
      </c>
      <c r="AJ47" s="35">
        <v>1768.1</v>
      </c>
      <c r="AK47" s="35">
        <v>1760.06</v>
      </c>
      <c r="AL47" s="35">
        <v>1751.48</v>
      </c>
      <c r="AM47" s="35">
        <v>1746.71</v>
      </c>
      <c r="AN47" s="35">
        <v>1741.96</v>
      </c>
      <c r="AO47" s="35">
        <v>1731.24</v>
      </c>
      <c r="AP47" s="35">
        <v>1717.79</v>
      </c>
      <c r="AQ47" s="35">
        <v>1704.5</v>
      </c>
      <c r="AR47" s="35">
        <v>1691.43</v>
      </c>
      <c r="AS47" s="35">
        <v>1678.57</v>
      </c>
      <c r="AT47" s="35">
        <v>1665.91</v>
      </c>
      <c r="AU47" s="36">
        <v>1653.45</v>
      </c>
    </row>
    <row r="48" spans="1:47">
      <c r="A48" s="34" t="s">
        <v>139</v>
      </c>
      <c r="B48" s="35">
        <v>438.4</v>
      </c>
      <c r="C48" s="35">
        <v>493.75</v>
      </c>
      <c r="D48" s="35">
        <v>535.89</v>
      </c>
      <c r="E48" s="35">
        <v>583.05999999999995</v>
      </c>
      <c r="F48" s="35">
        <v>663.57</v>
      </c>
      <c r="G48" s="35">
        <v>752.44</v>
      </c>
      <c r="H48" s="35">
        <v>847.36</v>
      </c>
      <c r="I48" s="35">
        <v>989.92</v>
      </c>
      <c r="J48" s="35">
        <v>1106.1199999999999</v>
      </c>
      <c r="K48" s="35">
        <v>1262.67</v>
      </c>
      <c r="L48" s="35">
        <v>1376.96</v>
      </c>
      <c r="M48" s="35">
        <v>1398.37</v>
      </c>
      <c r="N48" s="35">
        <v>1550.09</v>
      </c>
      <c r="O48" s="35">
        <v>1574.66</v>
      </c>
      <c r="P48" s="35">
        <v>1550.12</v>
      </c>
      <c r="Q48" s="35">
        <v>1497.73</v>
      </c>
      <c r="R48" s="35">
        <v>1653.22</v>
      </c>
      <c r="S48" s="35">
        <v>1723.96</v>
      </c>
      <c r="T48" s="35">
        <v>1792.99</v>
      </c>
      <c r="U48" s="35">
        <v>1856.66</v>
      </c>
      <c r="V48" s="35">
        <v>1902.33</v>
      </c>
      <c r="W48" s="35">
        <v>1950.34</v>
      </c>
      <c r="X48" s="35">
        <v>2041.7</v>
      </c>
      <c r="Y48" s="35">
        <v>2114.36</v>
      </c>
      <c r="Z48" s="35">
        <v>2223.61</v>
      </c>
      <c r="AA48" s="35">
        <v>2273.79</v>
      </c>
      <c r="AB48" s="35">
        <v>2326.9699999999998</v>
      </c>
      <c r="AC48" s="35">
        <v>2410.9299999999998</v>
      </c>
      <c r="AD48" s="35">
        <v>2458.04</v>
      </c>
      <c r="AE48" s="35">
        <v>2515.19</v>
      </c>
      <c r="AF48" s="35">
        <v>2552.87</v>
      </c>
      <c r="AG48" s="35">
        <v>2576.59</v>
      </c>
      <c r="AH48" s="35">
        <v>2577.91</v>
      </c>
      <c r="AI48" s="35">
        <v>2582.61</v>
      </c>
      <c r="AJ48" s="35">
        <v>2572.62</v>
      </c>
      <c r="AK48" s="35">
        <v>2563.59</v>
      </c>
      <c r="AL48" s="35">
        <v>2562.6</v>
      </c>
      <c r="AM48" s="35">
        <v>2545.98</v>
      </c>
      <c r="AN48" s="35">
        <v>2533.88</v>
      </c>
      <c r="AO48" s="35">
        <v>2525.65</v>
      </c>
      <c r="AP48" s="35">
        <v>2517.44</v>
      </c>
      <c r="AQ48" s="35">
        <v>2524.61</v>
      </c>
      <c r="AR48" s="35">
        <v>2515.67</v>
      </c>
      <c r="AS48" s="35">
        <v>2505.31</v>
      </c>
      <c r="AT48" s="35">
        <v>2495.1999999999998</v>
      </c>
      <c r="AU48" s="36">
        <v>2485.21</v>
      </c>
    </row>
    <row r="49" spans="1:47">
      <c r="A49" s="43" t="s">
        <v>140</v>
      </c>
      <c r="B49" s="44">
        <v>522.20000000000005</v>
      </c>
      <c r="C49" s="44">
        <v>619.05999999999995</v>
      </c>
      <c r="D49" s="44">
        <v>652.17999999999995</v>
      </c>
      <c r="E49" s="44">
        <v>620.08000000000004</v>
      </c>
      <c r="F49" s="44">
        <v>722.49</v>
      </c>
      <c r="G49" s="44">
        <v>702.55</v>
      </c>
      <c r="H49" s="44">
        <v>810.23</v>
      </c>
      <c r="I49" s="44">
        <v>817.11</v>
      </c>
      <c r="J49" s="44">
        <v>835.13</v>
      </c>
      <c r="K49" s="44">
        <v>842.49</v>
      </c>
      <c r="L49" s="44">
        <v>850.4</v>
      </c>
      <c r="M49" s="44">
        <v>931.79</v>
      </c>
      <c r="N49" s="44">
        <v>1030.21</v>
      </c>
      <c r="O49" s="44">
        <v>1091.4000000000001</v>
      </c>
      <c r="P49" s="44">
        <v>1137.43</v>
      </c>
      <c r="Q49" s="44">
        <v>1093.42</v>
      </c>
      <c r="R49" s="44">
        <v>1197.31</v>
      </c>
      <c r="S49" s="44">
        <v>1207.8599999999999</v>
      </c>
      <c r="T49" s="44">
        <v>1223.73</v>
      </c>
      <c r="U49" s="44">
        <v>1244.23</v>
      </c>
      <c r="V49" s="44">
        <v>1271.42</v>
      </c>
      <c r="W49" s="44">
        <v>1301.9100000000001</v>
      </c>
      <c r="X49" s="44">
        <v>1302.45</v>
      </c>
      <c r="Y49" s="44">
        <v>1307.74</v>
      </c>
      <c r="Z49" s="44">
        <v>1312.67</v>
      </c>
      <c r="AA49" s="44">
        <v>1319.83</v>
      </c>
      <c r="AB49" s="44">
        <v>1338.01</v>
      </c>
      <c r="AC49" s="44">
        <v>1342.47</v>
      </c>
      <c r="AD49" s="44">
        <v>1344.71</v>
      </c>
      <c r="AE49" s="44">
        <v>1344.71</v>
      </c>
      <c r="AF49" s="44">
        <v>1344.71</v>
      </c>
      <c r="AG49" s="44">
        <v>1344.71</v>
      </c>
      <c r="AH49" s="44">
        <v>1344.71</v>
      </c>
      <c r="AI49" s="44">
        <v>1344.71</v>
      </c>
      <c r="AJ49" s="44">
        <v>1344.5</v>
      </c>
      <c r="AK49" s="44">
        <v>1344.16</v>
      </c>
      <c r="AL49" s="44">
        <v>1340.33</v>
      </c>
      <c r="AM49" s="44">
        <v>1336.67</v>
      </c>
      <c r="AN49" s="44">
        <v>1333.04</v>
      </c>
      <c r="AO49" s="44">
        <v>1329.43</v>
      </c>
      <c r="AP49" s="44">
        <v>1325.82</v>
      </c>
      <c r="AQ49" s="44">
        <v>1322.23</v>
      </c>
      <c r="AR49" s="44">
        <v>1318.66</v>
      </c>
      <c r="AS49" s="44">
        <v>1315.12</v>
      </c>
      <c r="AT49" s="44">
        <v>1311.59</v>
      </c>
      <c r="AU49" s="45">
        <v>1308.08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2F2A-8EB3-4A7C-BF20-ACC4AD1A542F}">
  <dimension ref="A1:AD117"/>
  <sheetViews>
    <sheetView topLeftCell="A57" workbookViewId="0"/>
  </sheetViews>
  <sheetFormatPr defaultRowHeight="15"/>
  <cols>
    <col min="1" max="1" width="13.85546875" bestFit="1" customWidth="1"/>
    <col min="2" max="2" width="12.85546875" bestFit="1" customWidth="1"/>
    <col min="3" max="3" width="13.28515625" bestFit="1" customWidth="1"/>
    <col min="4" max="6" width="7.7109375" bestFit="1" customWidth="1"/>
    <col min="7" max="28" width="8.7109375" bestFit="1" customWidth="1"/>
    <col min="29" max="29" width="7.42578125" bestFit="1" customWidth="1"/>
    <col min="30" max="30" width="11.7109375" bestFit="1" customWidth="1"/>
  </cols>
  <sheetData>
    <row r="1" spans="1:16">
      <c r="A1" s="29" t="s">
        <v>141</v>
      </c>
      <c r="B1" s="29" t="s">
        <v>142</v>
      </c>
      <c r="C1" s="29" t="s">
        <v>143</v>
      </c>
      <c r="D1" s="29" t="s">
        <v>91</v>
      </c>
      <c r="E1" s="29" t="s">
        <v>92</v>
      </c>
      <c r="F1" s="29" t="s">
        <v>144</v>
      </c>
      <c r="G1" s="29" t="s">
        <v>145</v>
      </c>
      <c r="H1" s="29" t="s">
        <v>146</v>
      </c>
      <c r="I1" s="29" t="s">
        <v>147</v>
      </c>
      <c r="J1" s="29" t="s">
        <v>148</v>
      </c>
      <c r="K1" s="29" t="s">
        <v>149</v>
      </c>
      <c r="L1" s="29" t="s">
        <v>150</v>
      </c>
      <c r="M1" s="29" t="s">
        <v>151</v>
      </c>
      <c r="N1" s="29" t="s">
        <v>152</v>
      </c>
      <c r="O1" s="29" t="s">
        <v>153</v>
      </c>
      <c r="P1" s="29" t="s">
        <v>154</v>
      </c>
    </row>
    <row r="2" spans="1:16">
      <c r="A2" s="29">
        <v>1995</v>
      </c>
      <c r="B2" s="29" t="s">
        <v>93</v>
      </c>
      <c r="C2" s="29" t="s">
        <v>155</v>
      </c>
      <c r="D2" s="29" t="s">
        <v>156</v>
      </c>
      <c r="E2" s="29" t="s">
        <v>95</v>
      </c>
      <c r="F2" s="29" t="s">
        <v>157</v>
      </c>
      <c r="G2" s="29">
        <v>283</v>
      </c>
      <c r="H2" s="29" t="s">
        <v>158</v>
      </c>
      <c r="I2" s="29">
        <v>0</v>
      </c>
      <c r="J2" s="29" t="s">
        <v>159</v>
      </c>
      <c r="K2" s="29" t="s">
        <v>160</v>
      </c>
      <c r="L2" s="29"/>
      <c r="M2" s="29" t="s">
        <v>97</v>
      </c>
      <c r="N2" s="29"/>
      <c r="O2" s="29"/>
      <c r="P2" s="29">
        <v>0</v>
      </c>
    </row>
    <row r="3" spans="1:16">
      <c r="A3" s="29">
        <v>1995</v>
      </c>
      <c r="B3" s="29" t="s">
        <v>93</v>
      </c>
      <c r="C3" s="29" t="s">
        <v>155</v>
      </c>
      <c r="D3" s="29" t="s">
        <v>161</v>
      </c>
      <c r="E3" s="29" t="s">
        <v>95</v>
      </c>
      <c r="F3" s="29" t="s">
        <v>157</v>
      </c>
      <c r="G3" s="29">
        <v>283</v>
      </c>
      <c r="H3" s="29" t="s">
        <v>158</v>
      </c>
      <c r="I3" s="29">
        <v>0</v>
      </c>
      <c r="J3" s="29" t="s">
        <v>162</v>
      </c>
      <c r="K3" s="29" t="s">
        <v>163</v>
      </c>
      <c r="L3" s="29">
        <v>703571</v>
      </c>
      <c r="M3" s="29"/>
      <c r="N3" s="29"/>
      <c r="O3" s="29"/>
      <c r="P3" s="29">
        <v>0</v>
      </c>
    </row>
    <row r="4" spans="1:16">
      <c r="A4" s="29">
        <v>1995</v>
      </c>
      <c r="B4" s="29" t="s">
        <v>93</v>
      </c>
      <c r="C4" s="29" t="s">
        <v>155</v>
      </c>
      <c r="D4" s="29" t="s">
        <v>161</v>
      </c>
      <c r="E4" s="29" t="s">
        <v>96</v>
      </c>
      <c r="F4" s="29" t="s">
        <v>157</v>
      </c>
      <c r="G4" s="29">
        <v>283</v>
      </c>
      <c r="H4" s="29" t="s">
        <v>158</v>
      </c>
      <c r="I4" s="29">
        <v>0</v>
      </c>
      <c r="J4" s="29" t="s">
        <v>164</v>
      </c>
      <c r="K4" s="29" t="s">
        <v>165</v>
      </c>
      <c r="L4" s="29">
        <v>44710</v>
      </c>
      <c r="M4" s="29"/>
      <c r="N4" s="29"/>
      <c r="O4" s="29"/>
      <c r="P4" s="29">
        <v>0</v>
      </c>
    </row>
    <row r="5" spans="1:16">
      <c r="A5" s="29">
        <v>1995</v>
      </c>
      <c r="B5" s="29" t="s">
        <v>93</v>
      </c>
      <c r="C5" s="29" t="s">
        <v>155</v>
      </c>
      <c r="D5" s="29" t="s">
        <v>161</v>
      </c>
      <c r="E5" s="29" t="s">
        <v>98</v>
      </c>
      <c r="F5" s="29" t="s">
        <v>157</v>
      </c>
      <c r="G5" s="29">
        <v>283</v>
      </c>
      <c r="H5" s="29" t="s">
        <v>158</v>
      </c>
      <c r="I5" s="29">
        <v>0</v>
      </c>
      <c r="J5" s="29" t="s">
        <v>166</v>
      </c>
      <c r="K5" s="29" t="s">
        <v>167</v>
      </c>
      <c r="L5" s="29">
        <v>25970</v>
      </c>
      <c r="M5" s="29"/>
      <c r="N5" s="29"/>
      <c r="O5" s="29"/>
      <c r="P5" s="29">
        <v>0</v>
      </c>
    </row>
    <row r="6" spans="1:16">
      <c r="A6" s="29">
        <v>1996</v>
      </c>
      <c r="B6" s="29" t="s">
        <v>93</v>
      </c>
      <c r="C6" s="29" t="s">
        <v>155</v>
      </c>
      <c r="D6" s="29" t="s">
        <v>156</v>
      </c>
      <c r="E6" s="29" t="s">
        <v>95</v>
      </c>
      <c r="F6" s="29" t="s">
        <v>157</v>
      </c>
      <c r="G6" s="29">
        <v>283</v>
      </c>
      <c r="H6" s="29" t="s">
        <v>158</v>
      </c>
      <c r="I6" s="29">
        <v>0</v>
      </c>
      <c r="J6" s="29" t="s">
        <v>159</v>
      </c>
      <c r="K6" s="29" t="s">
        <v>160</v>
      </c>
      <c r="L6" s="29"/>
      <c r="M6" s="29" t="s">
        <v>97</v>
      </c>
      <c r="N6" s="29"/>
      <c r="O6" s="29"/>
      <c r="P6" s="29">
        <v>0</v>
      </c>
    </row>
    <row r="7" spans="1:16">
      <c r="A7" s="29">
        <v>1996</v>
      </c>
      <c r="B7" s="29" t="s">
        <v>93</v>
      </c>
      <c r="C7" s="29" t="s">
        <v>155</v>
      </c>
      <c r="D7" s="29" t="s">
        <v>161</v>
      </c>
      <c r="E7" s="29" t="s">
        <v>95</v>
      </c>
      <c r="F7" s="29" t="s">
        <v>157</v>
      </c>
      <c r="G7" s="29">
        <v>283</v>
      </c>
      <c r="H7" s="29" t="s">
        <v>158</v>
      </c>
      <c r="I7" s="29">
        <v>0</v>
      </c>
      <c r="J7" s="29" t="s">
        <v>162</v>
      </c>
      <c r="K7" s="29" t="s">
        <v>163</v>
      </c>
      <c r="L7" s="29">
        <v>761055</v>
      </c>
      <c r="M7" s="29"/>
      <c r="N7" s="29"/>
      <c r="O7" s="29"/>
      <c r="P7" s="29">
        <v>0</v>
      </c>
    </row>
    <row r="8" spans="1:16">
      <c r="A8" s="29">
        <v>1996</v>
      </c>
      <c r="B8" s="29" t="s">
        <v>93</v>
      </c>
      <c r="C8" s="29" t="s">
        <v>155</v>
      </c>
      <c r="D8" s="29" t="s">
        <v>161</v>
      </c>
      <c r="E8" s="29" t="s">
        <v>96</v>
      </c>
      <c r="F8" s="29" t="s">
        <v>157</v>
      </c>
      <c r="G8" s="29">
        <v>283</v>
      </c>
      <c r="H8" s="29" t="s">
        <v>158</v>
      </c>
      <c r="I8" s="29">
        <v>0</v>
      </c>
      <c r="J8" s="29" t="s">
        <v>164</v>
      </c>
      <c r="K8" s="29" t="s">
        <v>165</v>
      </c>
      <c r="L8" s="29">
        <v>57032</v>
      </c>
      <c r="M8" s="29"/>
      <c r="N8" s="29"/>
      <c r="O8" s="29"/>
      <c r="P8" s="29">
        <v>0</v>
      </c>
    </row>
    <row r="9" spans="1:16">
      <c r="A9" s="29">
        <v>1996</v>
      </c>
      <c r="B9" s="29" t="s">
        <v>93</v>
      </c>
      <c r="C9" s="29" t="s">
        <v>155</v>
      </c>
      <c r="D9" s="29" t="s">
        <v>161</v>
      </c>
      <c r="E9" s="29" t="s">
        <v>98</v>
      </c>
      <c r="F9" s="29" t="s">
        <v>157</v>
      </c>
      <c r="G9" s="29">
        <v>283</v>
      </c>
      <c r="H9" s="29" t="s">
        <v>158</v>
      </c>
      <c r="I9" s="29">
        <v>0</v>
      </c>
      <c r="J9" s="29" t="s">
        <v>166</v>
      </c>
      <c r="K9" s="29" t="s">
        <v>167</v>
      </c>
      <c r="L9" s="29">
        <v>22779</v>
      </c>
      <c r="M9" s="29"/>
      <c r="N9" s="29"/>
      <c r="O9" s="29"/>
      <c r="P9" s="29">
        <v>0</v>
      </c>
    </row>
    <row r="10" spans="1:16">
      <c r="A10" s="29">
        <v>1997</v>
      </c>
      <c r="B10" s="29" t="s">
        <v>93</v>
      </c>
      <c r="C10" s="29" t="s">
        <v>155</v>
      </c>
      <c r="D10" s="29" t="s">
        <v>156</v>
      </c>
      <c r="E10" s="29" t="s">
        <v>95</v>
      </c>
      <c r="F10" s="29" t="s">
        <v>157</v>
      </c>
      <c r="G10" s="29">
        <v>283</v>
      </c>
      <c r="H10" s="29" t="s">
        <v>158</v>
      </c>
      <c r="I10" s="29">
        <v>0</v>
      </c>
      <c r="J10" s="29" t="s">
        <v>159</v>
      </c>
      <c r="K10" s="29" t="s">
        <v>160</v>
      </c>
      <c r="L10" s="29"/>
      <c r="M10" s="29" t="s">
        <v>97</v>
      </c>
      <c r="N10" s="29"/>
      <c r="O10" s="29"/>
      <c r="P10" s="29">
        <v>0</v>
      </c>
    </row>
    <row r="11" spans="1:16">
      <c r="A11" s="29">
        <v>1997</v>
      </c>
      <c r="B11" s="29" t="s">
        <v>93</v>
      </c>
      <c r="C11" s="29" t="s">
        <v>155</v>
      </c>
      <c r="D11" s="29" t="s">
        <v>161</v>
      </c>
      <c r="E11" s="29" t="s">
        <v>95</v>
      </c>
      <c r="F11" s="29" t="s">
        <v>157</v>
      </c>
      <c r="G11" s="29">
        <v>283</v>
      </c>
      <c r="H11" s="29" t="s">
        <v>158</v>
      </c>
      <c r="I11" s="29">
        <v>0</v>
      </c>
      <c r="J11" s="29" t="s">
        <v>162</v>
      </c>
      <c r="K11" s="29" t="s">
        <v>163</v>
      </c>
      <c r="L11" s="29">
        <v>806152</v>
      </c>
      <c r="M11" s="29"/>
      <c r="N11" s="29"/>
      <c r="O11" s="29"/>
      <c r="P11" s="29">
        <v>0</v>
      </c>
    </row>
    <row r="12" spans="1:16">
      <c r="A12" s="29">
        <v>1997</v>
      </c>
      <c r="B12" s="29" t="s">
        <v>93</v>
      </c>
      <c r="C12" s="29" t="s">
        <v>155</v>
      </c>
      <c r="D12" s="29" t="s">
        <v>161</v>
      </c>
      <c r="E12" s="29" t="s">
        <v>96</v>
      </c>
      <c r="F12" s="29" t="s">
        <v>157</v>
      </c>
      <c r="G12" s="29">
        <v>283</v>
      </c>
      <c r="H12" s="29" t="s">
        <v>158</v>
      </c>
      <c r="I12" s="29">
        <v>0</v>
      </c>
      <c r="J12" s="29" t="s">
        <v>164</v>
      </c>
      <c r="K12" s="29" t="s">
        <v>165</v>
      </c>
      <c r="L12" s="29">
        <v>74553</v>
      </c>
      <c r="M12" s="29"/>
      <c r="N12" s="29"/>
      <c r="O12" s="29"/>
      <c r="P12" s="29">
        <v>0</v>
      </c>
    </row>
    <row r="13" spans="1:16">
      <c r="A13" s="29">
        <v>1997</v>
      </c>
      <c r="B13" s="29" t="s">
        <v>93</v>
      </c>
      <c r="C13" s="29" t="s">
        <v>155</v>
      </c>
      <c r="D13" s="29" t="s">
        <v>161</v>
      </c>
      <c r="E13" s="29" t="s">
        <v>98</v>
      </c>
      <c r="F13" s="29" t="s">
        <v>157</v>
      </c>
      <c r="G13" s="29">
        <v>283</v>
      </c>
      <c r="H13" s="29" t="s">
        <v>158</v>
      </c>
      <c r="I13" s="29">
        <v>0</v>
      </c>
      <c r="J13" s="29" t="s">
        <v>166</v>
      </c>
      <c r="K13" s="29" t="s">
        <v>167</v>
      </c>
      <c r="L13" s="29">
        <v>34812</v>
      </c>
      <c r="M13" s="29"/>
      <c r="N13" s="29"/>
      <c r="O13" s="29"/>
      <c r="P13" s="29">
        <v>0</v>
      </c>
    </row>
    <row r="14" spans="1:16">
      <c r="A14" s="29">
        <v>1998</v>
      </c>
      <c r="B14" s="29" t="s">
        <v>93</v>
      </c>
      <c r="C14" s="29" t="s">
        <v>155</v>
      </c>
      <c r="D14" s="29" t="s">
        <v>156</v>
      </c>
      <c r="E14" s="29" t="s">
        <v>95</v>
      </c>
      <c r="F14" s="29" t="s">
        <v>157</v>
      </c>
      <c r="G14" s="29">
        <v>283</v>
      </c>
      <c r="H14" s="29" t="s">
        <v>158</v>
      </c>
      <c r="I14" s="29">
        <v>0</v>
      </c>
      <c r="J14" s="29" t="s">
        <v>159</v>
      </c>
      <c r="K14" s="29" t="s">
        <v>160</v>
      </c>
      <c r="L14" s="29"/>
      <c r="M14" s="29" t="s">
        <v>97</v>
      </c>
      <c r="N14" s="29"/>
      <c r="O14" s="29"/>
      <c r="P14" s="29">
        <v>0</v>
      </c>
    </row>
    <row r="15" spans="1:16">
      <c r="A15" s="29">
        <v>1998</v>
      </c>
      <c r="B15" s="29" t="s">
        <v>93</v>
      </c>
      <c r="C15" s="29" t="s">
        <v>155</v>
      </c>
      <c r="D15" s="29" t="s">
        <v>161</v>
      </c>
      <c r="E15" s="29" t="s">
        <v>95</v>
      </c>
      <c r="F15" s="29" t="s">
        <v>157</v>
      </c>
      <c r="G15" s="29">
        <v>283</v>
      </c>
      <c r="H15" s="29" t="s">
        <v>158</v>
      </c>
      <c r="I15" s="29">
        <v>0</v>
      </c>
      <c r="J15" s="29" t="s">
        <v>162</v>
      </c>
      <c r="K15" s="29" t="s">
        <v>163</v>
      </c>
      <c r="L15" s="29">
        <v>836005</v>
      </c>
      <c r="M15" s="29"/>
      <c r="N15" s="29"/>
      <c r="O15" s="29"/>
      <c r="P15" s="29">
        <v>0</v>
      </c>
    </row>
    <row r="16" spans="1:16">
      <c r="A16" s="29">
        <v>1998</v>
      </c>
      <c r="B16" s="29" t="s">
        <v>93</v>
      </c>
      <c r="C16" s="29" t="s">
        <v>155</v>
      </c>
      <c r="D16" s="29" t="s">
        <v>161</v>
      </c>
      <c r="E16" s="29" t="s">
        <v>96</v>
      </c>
      <c r="F16" s="29" t="s">
        <v>157</v>
      </c>
      <c r="G16" s="29">
        <v>283</v>
      </c>
      <c r="H16" s="29" t="s">
        <v>158</v>
      </c>
      <c r="I16" s="29">
        <v>0</v>
      </c>
      <c r="J16" s="29" t="s">
        <v>164</v>
      </c>
      <c r="K16" s="29" t="s">
        <v>165</v>
      </c>
      <c r="L16" s="29">
        <v>90600</v>
      </c>
      <c r="M16" s="29"/>
      <c r="N16" s="29"/>
      <c r="O16" s="29"/>
      <c r="P16" s="29">
        <v>0</v>
      </c>
    </row>
    <row r="17" spans="1:16">
      <c r="A17" s="29">
        <v>1998</v>
      </c>
      <c r="B17" s="29" t="s">
        <v>93</v>
      </c>
      <c r="C17" s="29" t="s">
        <v>155</v>
      </c>
      <c r="D17" s="29" t="s">
        <v>161</v>
      </c>
      <c r="E17" s="29" t="s">
        <v>98</v>
      </c>
      <c r="F17" s="29" t="s">
        <v>157</v>
      </c>
      <c r="G17" s="29">
        <v>283</v>
      </c>
      <c r="H17" s="29" t="s">
        <v>158</v>
      </c>
      <c r="I17" s="29">
        <v>0</v>
      </c>
      <c r="J17" s="29" t="s">
        <v>166</v>
      </c>
      <c r="K17" s="29" t="s">
        <v>167</v>
      </c>
      <c r="L17" s="29">
        <v>26322</v>
      </c>
      <c r="M17" s="29"/>
      <c r="N17" s="29"/>
      <c r="O17" s="29"/>
      <c r="P17" s="29">
        <v>0</v>
      </c>
    </row>
    <row r="18" spans="1:16">
      <c r="A18" s="29">
        <v>1999</v>
      </c>
      <c r="B18" s="29" t="s">
        <v>93</v>
      </c>
      <c r="C18" s="29" t="s">
        <v>155</v>
      </c>
      <c r="D18" s="29" t="s">
        <v>156</v>
      </c>
      <c r="E18" s="29" t="s">
        <v>95</v>
      </c>
      <c r="F18" s="29" t="s">
        <v>157</v>
      </c>
      <c r="G18" s="29">
        <v>283</v>
      </c>
      <c r="H18" s="29" t="s">
        <v>158</v>
      </c>
      <c r="I18" s="29">
        <v>0</v>
      </c>
      <c r="J18" s="29" t="s">
        <v>159</v>
      </c>
      <c r="K18" s="29" t="s">
        <v>160</v>
      </c>
      <c r="L18" s="29"/>
      <c r="M18" s="29" t="s">
        <v>97</v>
      </c>
      <c r="N18" s="29"/>
      <c r="O18" s="29"/>
      <c r="P18" s="29">
        <v>0</v>
      </c>
    </row>
    <row r="19" spans="1:16">
      <c r="A19" s="29">
        <v>1999</v>
      </c>
      <c r="B19" s="29" t="s">
        <v>93</v>
      </c>
      <c r="C19" s="29" t="s">
        <v>155</v>
      </c>
      <c r="D19" s="29" t="s">
        <v>161</v>
      </c>
      <c r="E19" s="29" t="s">
        <v>95</v>
      </c>
      <c r="F19" s="29" t="s">
        <v>157</v>
      </c>
      <c r="G19" s="29">
        <v>283</v>
      </c>
      <c r="H19" s="29" t="s">
        <v>158</v>
      </c>
      <c r="I19" s="29">
        <v>0</v>
      </c>
      <c r="J19" s="29" t="s">
        <v>162</v>
      </c>
      <c r="K19" s="29" t="s">
        <v>163</v>
      </c>
      <c r="L19" s="29">
        <v>869476</v>
      </c>
      <c r="M19" s="29"/>
      <c r="N19" s="29"/>
      <c r="O19" s="29"/>
      <c r="P19" s="29">
        <v>0</v>
      </c>
    </row>
    <row r="20" spans="1:16">
      <c r="A20" s="29">
        <v>1999</v>
      </c>
      <c r="B20" s="29" t="s">
        <v>93</v>
      </c>
      <c r="C20" s="29" t="s">
        <v>155</v>
      </c>
      <c r="D20" s="29" t="s">
        <v>161</v>
      </c>
      <c r="E20" s="29" t="s">
        <v>96</v>
      </c>
      <c r="F20" s="29" t="s">
        <v>157</v>
      </c>
      <c r="G20" s="29">
        <v>283</v>
      </c>
      <c r="H20" s="29" t="s">
        <v>158</v>
      </c>
      <c r="I20" s="29">
        <v>0</v>
      </c>
      <c r="J20" s="29" t="s">
        <v>164</v>
      </c>
      <c r="K20" s="29" t="s">
        <v>165</v>
      </c>
      <c r="L20" s="29">
        <v>129570</v>
      </c>
      <c r="M20" s="29"/>
      <c r="N20" s="29"/>
      <c r="O20" s="29"/>
      <c r="P20" s="29">
        <v>0</v>
      </c>
    </row>
    <row r="21" spans="1:16">
      <c r="A21" s="29">
        <v>1999</v>
      </c>
      <c r="B21" s="29" t="s">
        <v>93</v>
      </c>
      <c r="C21" s="29" t="s">
        <v>155</v>
      </c>
      <c r="D21" s="29" t="s">
        <v>161</v>
      </c>
      <c r="E21" s="29" t="s">
        <v>98</v>
      </c>
      <c r="F21" s="29" t="s">
        <v>157</v>
      </c>
      <c r="G21" s="29">
        <v>283</v>
      </c>
      <c r="H21" s="29" t="s">
        <v>158</v>
      </c>
      <c r="I21" s="29">
        <v>0</v>
      </c>
      <c r="J21" s="29" t="s">
        <v>166</v>
      </c>
      <c r="K21" s="29" t="s">
        <v>167</v>
      </c>
      <c r="L21" s="29">
        <v>36970</v>
      </c>
      <c r="M21" s="29"/>
      <c r="N21" s="29"/>
      <c r="O21" s="29"/>
      <c r="P21" s="29">
        <v>0</v>
      </c>
    </row>
    <row r="22" spans="1:16">
      <c r="A22" s="29">
        <v>2000</v>
      </c>
      <c r="B22" s="29" t="s">
        <v>93</v>
      </c>
      <c r="C22" s="29" t="s">
        <v>155</v>
      </c>
      <c r="D22" s="29" t="s">
        <v>156</v>
      </c>
      <c r="E22" s="29" t="s">
        <v>95</v>
      </c>
      <c r="F22" s="29" t="s">
        <v>157</v>
      </c>
      <c r="G22" s="29">
        <v>283</v>
      </c>
      <c r="H22" s="29" t="s">
        <v>158</v>
      </c>
      <c r="I22" s="29">
        <v>0</v>
      </c>
      <c r="J22" s="29" t="s">
        <v>159</v>
      </c>
      <c r="K22" s="29" t="s">
        <v>160</v>
      </c>
      <c r="L22" s="29"/>
      <c r="M22" s="29" t="s">
        <v>97</v>
      </c>
      <c r="N22" s="29"/>
      <c r="O22" s="29"/>
      <c r="P22" s="29">
        <v>0</v>
      </c>
    </row>
    <row r="23" spans="1:16">
      <c r="A23" s="29">
        <v>2000</v>
      </c>
      <c r="B23" s="29" t="s">
        <v>93</v>
      </c>
      <c r="C23" s="29" t="s">
        <v>155</v>
      </c>
      <c r="D23" s="29" t="s">
        <v>161</v>
      </c>
      <c r="E23" s="29" t="s">
        <v>95</v>
      </c>
      <c r="F23" s="29" t="s">
        <v>157</v>
      </c>
      <c r="G23" s="29">
        <v>283</v>
      </c>
      <c r="H23" s="29" t="s">
        <v>158</v>
      </c>
      <c r="I23" s="29">
        <v>0</v>
      </c>
      <c r="J23" s="29" t="s">
        <v>162</v>
      </c>
      <c r="K23" s="29" t="s">
        <v>163</v>
      </c>
      <c r="L23" s="29">
        <v>936389</v>
      </c>
      <c r="M23" s="29"/>
      <c r="N23" s="29"/>
      <c r="O23" s="29"/>
      <c r="P23" s="29">
        <v>0</v>
      </c>
    </row>
    <row r="24" spans="1:16">
      <c r="A24" s="29">
        <v>2000</v>
      </c>
      <c r="B24" s="29" t="s">
        <v>93</v>
      </c>
      <c r="C24" s="29" t="s">
        <v>155</v>
      </c>
      <c r="D24" s="29" t="s">
        <v>161</v>
      </c>
      <c r="E24" s="29" t="s">
        <v>96</v>
      </c>
      <c r="F24" s="29" t="s">
        <v>157</v>
      </c>
      <c r="G24" s="29">
        <v>283</v>
      </c>
      <c r="H24" s="29" t="s">
        <v>158</v>
      </c>
      <c r="I24" s="29">
        <v>0</v>
      </c>
      <c r="J24" s="29" t="s">
        <v>164</v>
      </c>
      <c r="K24" s="29" t="s">
        <v>165</v>
      </c>
      <c r="L24" s="29">
        <v>129655</v>
      </c>
      <c r="M24" s="29"/>
      <c r="N24" s="29"/>
      <c r="O24" s="29"/>
      <c r="P24" s="29">
        <v>0</v>
      </c>
    </row>
    <row r="25" spans="1:16">
      <c r="A25" s="29">
        <v>2000</v>
      </c>
      <c r="B25" s="29" t="s">
        <v>93</v>
      </c>
      <c r="C25" s="29" t="s">
        <v>155</v>
      </c>
      <c r="D25" s="29" t="s">
        <v>161</v>
      </c>
      <c r="E25" s="29" t="s">
        <v>98</v>
      </c>
      <c r="F25" s="29" t="s">
        <v>157</v>
      </c>
      <c r="G25" s="29">
        <v>283</v>
      </c>
      <c r="H25" s="29" t="s">
        <v>158</v>
      </c>
      <c r="I25" s="29">
        <v>0</v>
      </c>
      <c r="J25" s="29" t="s">
        <v>166</v>
      </c>
      <c r="K25" s="29" t="s">
        <v>167</v>
      </c>
      <c r="L25" s="29">
        <v>33718</v>
      </c>
      <c r="M25" s="29"/>
      <c r="N25" s="29"/>
      <c r="O25" s="29"/>
      <c r="P25" s="29">
        <v>0</v>
      </c>
    </row>
    <row r="26" spans="1:16">
      <c r="A26" s="29">
        <v>2001</v>
      </c>
      <c r="B26" s="29" t="s">
        <v>93</v>
      </c>
      <c r="C26" s="29" t="s">
        <v>155</v>
      </c>
      <c r="D26" s="29" t="s">
        <v>156</v>
      </c>
      <c r="E26" s="29" t="s">
        <v>95</v>
      </c>
      <c r="F26" s="29" t="s">
        <v>157</v>
      </c>
      <c r="G26" s="29">
        <v>283</v>
      </c>
      <c r="H26" s="29" t="s">
        <v>158</v>
      </c>
      <c r="I26" s="29">
        <v>0</v>
      </c>
      <c r="J26" s="29" t="s">
        <v>159</v>
      </c>
      <c r="K26" s="29" t="s">
        <v>160</v>
      </c>
      <c r="L26" s="29"/>
      <c r="M26" s="29" t="s">
        <v>97</v>
      </c>
      <c r="N26" s="29"/>
      <c r="O26" s="29"/>
      <c r="P26" s="29">
        <v>0</v>
      </c>
    </row>
    <row r="27" spans="1:16">
      <c r="A27" s="29">
        <v>2001</v>
      </c>
      <c r="B27" s="29" t="s">
        <v>93</v>
      </c>
      <c r="C27" s="29" t="s">
        <v>155</v>
      </c>
      <c r="D27" s="29" t="s">
        <v>161</v>
      </c>
      <c r="E27" s="29" t="s">
        <v>95</v>
      </c>
      <c r="F27" s="29" t="s">
        <v>157</v>
      </c>
      <c r="G27" s="29">
        <v>283</v>
      </c>
      <c r="H27" s="29" t="s">
        <v>158</v>
      </c>
      <c r="I27" s="29">
        <v>0</v>
      </c>
      <c r="J27" s="29" t="s">
        <v>162</v>
      </c>
      <c r="K27" s="29" t="s">
        <v>163</v>
      </c>
      <c r="L27" s="29">
        <v>943761</v>
      </c>
      <c r="M27" s="29"/>
      <c r="N27" s="29"/>
      <c r="O27" s="29"/>
      <c r="P27" s="29">
        <v>0</v>
      </c>
    </row>
    <row r="28" spans="1:16">
      <c r="A28" s="29">
        <v>2001</v>
      </c>
      <c r="B28" s="29" t="s">
        <v>93</v>
      </c>
      <c r="C28" s="29" t="s">
        <v>155</v>
      </c>
      <c r="D28" s="29" t="s">
        <v>161</v>
      </c>
      <c r="E28" s="29" t="s">
        <v>96</v>
      </c>
      <c r="F28" s="29" t="s">
        <v>157</v>
      </c>
      <c r="G28" s="29">
        <v>283</v>
      </c>
      <c r="H28" s="29" t="s">
        <v>158</v>
      </c>
      <c r="I28" s="29">
        <v>0</v>
      </c>
      <c r="J28" s="29" t="s">
        <v>164</v>
      </c>
      <c r="K28" s="29" t="s">
        <v>165</v>
      </c>
      <c r="L28" s="29">
        <v>130432</v>
      </c>
      <c r="M28" s="29"/>
      <c r="N28" s="29"/>
      <c r="O28" s="29"/>
      <c r="P28" s="29">
        <v>0</v>
      </c>
    </row>
    <row r="29" spans="1:16">
      <c r="A29" s="29">
        <v>2001</v>
      </c>
      <c r="B29" s="29" t="s">
        <v>93</v>
      </c>
      <c r="C29" s="29" t="s">
        <v>155</v>
      </c>
      <c r="D29" s="29" t="s">
        <v>161</v>
      </c>
      <c r="E29" s="29" t="s">
        <v>98</v>
      </c>
      <c r="F29" s="29" t="s">
        <v>157</v>
      </c>
      <c r="G29" s="29">
        <v>283</v>
      </c>
      <c r="H29" s="29" t="s">
        <v>158</v>
      </c>
      <c r="I29" s="29">
        <v>0</v>
      </c>
      <c r="J29" s="29" t="s">
        <v>166</v>
      </c>
      <c r="K29" s="29" t="s">
        <v>167</v>
      </c>
      <c r="L29" s="29">
        <v>26215</v>
      </c>
      <c r="M29" s="29"/>
      <c r="N29" s="29"/>
      <c r="O29" s="29"/>
      <c r="P29" s="29">
        <v>0</v>
      </c>
    </row>
    <row r="30" spans="1:16">
      <c r="A30" s="29">
        <v>2002</v>
      </c>
      <c r="B30" s="29" t="s">
        <v>93</v>
      </c>
      <c r="C30" s="29" t="s">
        <v>155</v>
      </c>
      <c r="D30" s="29" t="s">
        <v>156</v>
      </c>
      <c r="E30" s="29" t="s">
        <v>95</v>
      </c>
      <c r="F30" s="29" t="s">
        <v>157</v>
      </c>
      <c r="G30" s="29">
        <v>283</v>
      </c>
      <c r="H30" s="29" t="s">
        <v>158</v>
      </c>
      <c r="I30" s="29">
        <v>0</v>
      </c>
      <c r="J30" s="29" t="s">
        <v>159</v>
      </c>
      <c r="K30" s="29" t="s">
        <v>160</v>
      </c>
      <c r="L30" s="29"/>
      <c r="M30" s="29" t="s">
        <v>97</v>
      </c>
      <c r="N30" s="29"/>
      <c r="O30" s="29"/>
      <c r="P30" s="29">
        <v>0</v>
      </c>
    </row>
    <row r="31" spans="1:16">
      <c r="A31" s="29">
        <v>2002</v>
      </c>
      <c r="B31" s="29" t="s">
        <v>93</v>
      </c>
      <c r="C31" s="29" t="s">
        <v>155</v>
      </c>
      <c r="D31" s="29" t="s">
        <v>161</v>
      </c>
      <c r="E31" s="29" t="s">
        <v>95</v>
      </c>
      <c r="F31" s="29" t="s">
        <v>157</v>
      </c>
      <c r="G31" s="29">
        <v>283</v>
      </c>
      <c r="H31" s="29" t="s">
        <v>158</v>
      </c>
      <c r="I31" s="29">
        <v>0</v>
      </c>
      <c r="J31" s="29" t="s">
        <v>162</v>
      </c>
      <c r="K31" s="29" t="s">
        <v>163</v>
      </c>
      <c r="L31" s="29">
        <v>980115</v>
      </c>
      <c r="M31" s="29"/>
      <c r="N31" s="29"/>
      <c r="O31" s="29"/>
      <c r="P31" s="29">
        <v>0</v>
      </c>
    </row>
    <row r="32" spans="1:16">
      <c r="A32" s="29">
        <v>2002</v>
      </c>
      <c r="B32" s="29" t="s">
        <v>93</v>
      </c>
      <c r="C32" s="29" t="s">
        <v>155</v>
      </c>
      <c r="D32" s="29" t="s">
        <v>161</v>
      </c>
      <c r="E32" s="29" t="s">
        <v>96</v>
      </c>
      <c r="F32" s="29" t="s">
        <v>157</v>
      </c>
      <c r="G32" s="29">
        <v>283</v>
      </c>
      <c r="H32" s="29" t="s">
        <v>158</v>
      </c>
      <c r="I32" s="29">
        <v>0</v>
      </c>
      <c r="J32" s="29" t="s">
        <v>164</v>
      </c>
      <c r="K32" s="29" t="s">
        <v>165</v>
      </c>
      <c r="L32" s="29">
        <v>126811</v>
      </c>
      <c r="M32" s="29"/>
      <c r="N32" s="29"/>
      <c r="O32" s="29"/>
      <c r="P32" s="29">
        <v>0</v>
      </c>
    </row>
    <row r="33" spans="1:16">
      <c r="A33" s="29">
        <v>2002</v>
      </c>
      <c r="B33" s="29" t="s">
        <v>93</v>
      </c>
      <c r="C33" s="29" t="s">
        <v>155</v>
      </c>
      <c r="D33" s="29" t="s">
        <v>161</v>
      </c>
      <c r="E33" s="29" t="s">
        <v>98</v>
      </c>
      <c r="F33" s="29" t="s">
        <v>157</v>
      </c>
      <c r="G33" s="29">
        <v>283</v>
      </c>
      <c r="H33" s="29" t="s">
        <v>158</v>
      </c>
      <c r="I33" s="29">
        <v>0</v>
      </c>
      <c r="J33" s="29" t="s">
        <v>166</v>
      </c>
      <c r="K33" s="29" t="s">
        <v>167</v>
      </c>
      <c r="L33" s="29">
        <v>14137</v>
      </c>
      <c r="M33" s="29"/>
      <c r="N33" s="29"/>
      <c r="O33" s="29"/>
      <c r="P33" s="29">
        <v>0</v>
      </c>
    </row>
    <row r="34" spans="1:16">
      <c r="A34" s="29">
        <v>2003</v>
      </c>
      <c r="B34" s="29" t="s">
        <v>93</v>
      </c>
      <c r="C34" s="29" t="s">
        <v>155</v>
      </c>
      <c r="D34" s="29" t="s">
        <v>156</v>
      </c>
      <c r="E34" s="29" t="s">
        <v>95</v>
      </c>
      <c r="F34" s="29" t="s">
        <v>157</v>
      </c>
      <c r="G34" s="29">
        <v>283</v>
      </c>
      <c r="H34" s="29" t="s">
        <v>158</v>
      </c>
      <c r="I34" s="29">
        <v>0</v>
      </c>
      <c r="J34" s="29" t="s">
        <v>159</v>
      </c>
      <c r="K34" s="29" t="s">
        <v>160</v>
      </c>
      <c r="L34" s="29"/>
      <c r="M34" s="29" t="s">
        <v>97</v>
      </c>
      <c r="N34" s="29"/>
      <c r="O34" s="29"/>
      <c r="P34" s="29">
        <v>0</v>
      </c>
    </row>
    <row r="35" spans="1:16">
      <c r="A35" s="29">
        <v>2003</v>
      </c>
      <c r="B35" s="29" t="s">
        <v>93</v>
      </c>
      <c r="C35" s="29" t="s">
        <v>155</v>
      </c>
      <c r="D35" s="29" t="s">
        <v>161</v>
      </c>
      <c r="E35" s="29" t="s">
        <v>95</v>
      </c>
      <c r="F35" s="29" t="s">
        <v>157</v>
      </c>
      <c r="G35" s="29">
        <v>283</v>
      </c>
      <c r="H35" s="29" t="s">
        <v>158</v>
      </c>
      <c r="I35" s="29">
        <v>0</v>
      </c>
      <c r="J35" s="29" t="s">
        <v>162</v>
      </c>
      <c r="K35" s="29" t="s">
        <v>163</v>
      </c>
      <c r="L35" s="29">
        <v>1040002</v>
      </c>
      <c r="M35" s="29"/>
      <c r="N35" s="29"/>
      <c r="O35" s="29"/>
      <c r="P35" s="29">
        <v>0</v>
      </c>
    </row>
    <row r="36" spans="1:16">
      <c r="A36" s="29">
        <v>2003</v>
      </c>
      <c r="B36" s="29" t="s">
        <v>93</v>
      </c>
      <c r="C36" s="29" t="s">
        <v>155</v>
      </c>
      <c r="D36" s="29" t="s">
        <v>161</v>
      </c>
      <c r="E36" s="29" t="s">
        <v>96</v>
      </c>
      <c r="F36" s="29" t="s">
        <v>157</v>
      </c>
      <c r="G36" s="29">
        <v>283</v>
      </c>
      <c r="H36" s="29" t="s">
        <v>158</v>
      </c>
      <c r="I36" s="29">
        <v>0</v>
      </c>
      <c r="J36" s="29" t="s">
        <v>164</v>
      </c>
      <c r="K36" s="29" t="s">
        <v>165</v>
      </c>
      <c r="L36" s="29">
        <v>153257</v>
      </c>
      <c r="M36" s="29"/>
      <c r="N36" s="29"/>
      <c r="O36" s="29"/>
      <c r="P36" s="29">
        <v>0</v>
      </c>
    </row>
    <row r="37" spans="1:16">
      <c r="A37" s="29">
        <v>2003</v>
      </c>
      <c r="B37" s="29" t="s">
        <v>93</v>
      </c>
      <c r="C37" s="29" t="s">
        <v>155</v>
      </c>
      <c r="D37" s="29" t="s">
        <v>161</v>
      </c>
      <c r="E37" s="29" t="s">
        <v>98</v>
      </c>
      <c r="F37" s="29" t="s">
        <v>157</v>
      </c>
      <c r="G37" s="29">
        <v>283</v>
      </c>
      <c r="H37" s="29" t="s">
        <v>158</v>
      </c>
      <c r="I37" s="29">
        <v>0</v>
      </c>
      <c r="J37" s="29" t="s">
        <v>166</v>
      </c>
      <c r="K37" s="29" t="s">
        <v>167</v>
      </c>
      <c r="L37" s="29">
        <v>23106</v>
      </c>
      <c r="M37" s="29"/>
      <c r="N37" s="29"/>
      <c r="O37" s="29"/>
      <c r="P37" s="29">
        <v>0</v>
      </c>
    </row>
    <row r="38" spans="1:16">
      <c r="A38" s="29">
        <v>2004</v>
      </c>
      <c r="B38" s="29" t="s">
        <v>93</v>
      </c>
      <c r="C38" s="29" t="s">
        <v>155</v>
      </c>
      <c r="D38" s="29" t="s">
        <v>156</v>
      </c>
      <c r="E38" s="29" t="s">
        <v>95</v>
      </c>
      <c r="F38" s="29" t="s">
        <v>157</v>
      </c>
      <c r="G38" s="29">
        <v>283</v>
      </c>
      <c r="H38" s="29" t="s">
        <v>158</v>
      </c>
      <c r="I38" s="29">
        <v>0</v>
      </c>
      <c r="J38" s="29" t="s">
        <v>159</v>
      </c>
      <c r="K38" s="29" t="s">
        <v>160</v>
      </c>
      <c r="L38" s="29"/>
      <c r="M38" s="29" t="s">
        <v>97</v>
      </c>
      <c r="N38" s="29"/>
      <c r="O38" s="29"/>
      <c r="P38" s="29">
        <v>0</v>
      </c>
    </row>
    <row r="39" spans="1:16">
      <c r="A39" s="29">
        <v>2004</v>
      </c>
      <c r="B39" s="29" t="s">
        <v>93</v>
      </c>
      <c r="C39" s="29" t="s">
        <v>155</v>
      </c>
      <c r="D39" s="29" t="s">
        <v>161</v>
      </c>
      <c r="E39" s="29" t="s">
        <v>95</v>
      </c>
      <c r="F39" s="29" t="s">
        <v>157</v>
      </c>
      <c r="G39" s="29">
        <v>283</v>
      </c>
      <c r="H39" s="29" t="s">
        <v>158</v>
      </c>
      <c r="I39" s="29">
        <v>0</v>
      </c>
      <c r="J39" s="29" t="s">
        <v>162</v>
      </c>
      <c r="K39" s="29" t="s">
        <v>163</v>
      </c>
      <c r="L39" s="29">
        <v>1076858</v>
      </c>
      <c r="M39" s="29"/>
      <c r="N39" s="29"/>
      <c r="O39" s="29"/>
      <c r="P39" s="29">
        <v>0</v>
      </c>
    </row>
    <row r="40" spans="1:16">
      <c r="A40" s="29">
        <v>2004</v>
      </c>
      <c r="B40" s="29" t="s">
        <v>93</v>
      </c>
      <c r="C40" s="29" t="s">
        <v>155</v>
      </c>
      <c r="D40" s="29" t="s">
        <v>161</v>
      </c>
      <c r="E40" s="29" t="s">
        <v>96</v>
      </c>
      <c r="F40" s="29" t="s">
        <v>157</v>
      </c>
      <c r="G40" s="29">
        <v>283</v>
      </c>
      <c r="H40" s="29" t="s">
        <v>158</v>
      </c>
      <c r="I40" s="29">
        <v>0</v>
      </c>
      <c r="J40" s="29" t="s">
        <v>164</v>
      </c>
      <c r="K40" s="29" t="s">
        <v>165</v>
      </c>
      <c r="L40" s="29">
        <v>146992</v>
      </c>
      <c r="M40" s="29"/>
      <c r="N40" s="29"/>
      <c r="O40" s="29"/>
      <c r="P40" s="29">
        <v>0</v>
      </c>
    </row>
    <row r="41" spans="1:16">
      <c r="A41" s="29">
        <v>2004</v>
      </c>
      <c r="B41" s="29" t="s">
        <v>93</v>
      </c>
      <c r="C41" s="29" t="s">
        <v>155</v>
      </c>
      <c r="D41" s="29" t="s">
        <v>161</v>
      </c>
      <c r="E41" s="29" t="s">
        <v>98</v>
      </c>
      <c r="F41" s="29" t="s">
        <v>157</v>
      </c>
      <c r="G41" s="29">
        <v>283</v>
      </c>
      <c r="H41" s="29" t="s">
        <v>158</v>
      </c>
      <c r="I41" s="29">
        <v>0</v>
      </c>
      <c r="J41" s="29" t="s">
        <v>166</v>
      </c>
      <c r="K41" s="29" t="s">
        <v>167</v>
      </c>
      <c r="L41" s="29">
        <v>35512</v>
      </c>
      <c r="M41" s="29"/>
      <c r="N41" s="29"/>
      <c r="O41" s="29"/>
      <c r="P41" s="29">
        <v>0</v>
      </c>
    </row>
    <row r="42" spans="1:16">
      <c r="A42" s="29">
        <v>2005</v>
      </c>
      <c r="B42" s="29" t="s">
        <v>93</v>
      </c>
      <c r="C42" s="29" t="s">
        <v>155</v>
      </c>
      <c r="D42" s="29" t="s">
        <v>156</v>
      </c>
      <c r="E42" s="29" t="s">
        <v>95</v>
      </c>
      <c r="F42" s="29" t="s">
        <v>157</v>
      </c>
      <c r="G42" s="29">
        <v>283</v>
      </c>
      <c r="H42" s="29" t="s">
        <v>158</v>
      </c>
      <c r="I42" s="29">
        <v>0</v>
      </c>
      <c r="J42" s="29" t="s">
        <v>159</v>
      </c>
      <c r="K42" s="29" t="s">
        <v>160</v>
      </c>
      <c r="L42" s="29"/>
      <c r="M42" s="29" t="s">
        <v>168</v>
      </c>
      <c r="N42" s="29"/>
      <c r="O42" s="29"/>
      <c r="P42" s="29">
        <v>0</v>
      </c>
    </row>
    <row r="43" spans="1:16">
      <c r="A43" s="29">
        <v>2005</v>
      </c>
      <c r="B43" s="29" t="s">
        <v>93</v>
      </c>
      <c r="C43" s="29" t="s">
        <v>155</v>
      </c>
      <c r="D43" s="29" t="s">
        <v>161</v>
      </c>
      <c r="E43" s="29" t="s">
        <v>95</v>
      </c>
      <c r="F43" s="29" t="s">
        <v>157</v>
      </c>
      <c r="G43" s="29">
        <v>283</v>
      </c>
      <c r="H43" s="29" t="s">
        <v>158</v>
      </c>
      <c r="I43" s="29">
        <v>0</v>
      </c>
      <c r="J43" s="29" t="s">
        <v>162</v>
      </c>
      <c r="K43" s="29" t="s">
        <v>163</v>
      </c>
      <c r="L43" s="29">
        <v>1046900</v>
      </c>
      <c r="M43" s="29"/>
      <c r="N43" s="29"/>
      <c r="O43" s="29"/>
      <c r="P43" s="29">
        <v>0</v>
      </c>
    </row>
    <row r="44" spans="1:16">
      <c r="A44" s="29">
        <v>2005</v>
      </c>
      <c r="B44" s="29" t="s">
        <v>93</v>
      </c>
      <c r="C44" s="29" t="s">
        <v>155</v>
      </c>
      <c r="D44" s="29" t="s">
        <v>161</v>
      </c>
      <c r="E44" s="29" t="s">
        <v>96</v>
      </c>
      <c r="F44" s="29" t="s">
        <v>157</v>
      </c>
      <c r="G44" s="29">
        <v>283</v>
      </c>
      <c r="H44" s="29" t="s">
        <v>158</v>
      </c>
      <c r="I44" s="29">
        <v>0</v>
      </c>
      <c r="J44" s="29" t="s">
        <v>164</v>
      </c>
      <c r="K44" s="29" t="s">
        <v>165</v>
      </c>
      <c r="L44" s="29">
        <v>122954</v>
      </c>
      <c r="M44" s="29"/>
      <c r="N44" s="29"/>
      <c r="O44" s="29"/>
      <c r="P44" s="29">
        <v>0</v>
      </c>
    </row>
    <row r="45" spans="1:16">
      <c r="A45" s="29">
        <v>2005</v>
      </c>
      <c r="B45" s="29" t="s">
        <v>93</v>
      </c>
      <c r="C45" s="29" t="s">
        <v>155</v>
      </c>
      <c r="D45" s="29" t="s">
        <v>161</v>
      </c>
      <c r="E45" s="29" t="s">
        <v>98</v>
      </c>
      <c r="F45" s="29" t="s">
        <v>157</v>
      </c>
      <c r="G45" s="29">
        <v>283</v>
      </c>
      <c r="H45" s="29" t="s">
        <v>158</v>
      </c>
      <c r="I45" s="29">
        <v>0</v>
      </c>
      <c r="J45" s="29" t="s">
        <v>166</v>
      </c>
      <c r="K45" s="29" t="s">
        <v>167</v>
      </c>
      <c r="L45" s="29">
        <v>40272</v>
      </c>
      <c r="M45" s="29"/>
      <c r="N45" s="29"/>
      <c r="O45" s="29"/>
      <c r="P45" s="29">
        <v>0</v>
      </c>
    </row>
    <row r="46" spans="1:16">
      <c r="A46" s="29">
        <v>2006</v>
      </c>
      <c r="B46" s="29" t="s">
        <v>93</v>
      </c>
      <c r="C46" s="29" t="s">
        <v>155</v>
      </c>
      <c r="D46" s="29" t="s">
        <v>156</v>
      </c>
      <c r="E46" s="29" t="s">
        <v>95</v>
      </c>
      <c r="F46" s="29" t="s">
        <v>157</v>
      </c>
      <c r="G46" s="29">
        <v>283</v>
      </c>
      <c r="H46" s="29" t="s">
        <v>158</v>
      </c>
      <c r="I46" s="29">
        <v>0</v>
      </c>
      <c r="J46" s="29" t="s">
        <v>159</v>
      </c>
      <c r="K46" s="29" t="s">
        <v>160</v>
      </c>
      <c r="L46" s="29"/>
      <c r="M46" s="29" t="s">
        <v>168</v>
      </c>
      <c r="N46" s="29"/>
      <c r="O46" s="29"/>
      <c r="P46" s="29">
        <v>0</v>
      </c>
    </row>
    <row r="47" spans="1:16">
      <c r="A47" s="29">
        <v>2006</v>
      </c>
      <c r="B47" s="29" t="s">
        <v>93</v>
      </c>
      <c r="C47" s="29" t="s">
        <v>155</v>
      </c>
      <c r="D47" s="29" t="s">
        <v>161</v>
      </c>
      <c r="E47" s="29" t="s">
        <v>95</v>
      </c>
      <c r="F47" s="29" t="s">
        <v>157</v>
      </c>
      <c r="G47" s="29">
        <v>283</v>
      </c>
      <c r="H47" s="29" t="s">
        <v>158</v>
      </c>
      <c r="I47" s="29">
        <v>0</v>
      </c>
      <c r="J47" s="29" t="s">
        <v>162</v>
      </c>
      <c r="K47" s="29" t="s">
        <v>163</v>
      </c>
      <c r="L47" s="29">
        <v>1064062</v>
      </c>
      <c r="M47" s="29"/>
      <c r="N47" s="29"/>
      <c r="O47" s="29"/>
      <c r="P47" s="29">
        <v>0</v>
      </c>
    </row>
    <row r="48" spans="1:16">
      <c r="A48" s="29">
        <v>2006</v>
      </c>
      <c r="B48" s="29" t="s">
        <v>93</v>
      </c>
      <c r="C48" s="29" t="s">
        <v>155</v>
      </c>
      <c r="D48" s="29" t="s">
        <v>161</v>
      </c>
      <c r="E48" s="29" t="s">
        <v>96</v>
      </c>
      <c r="F48" s="29" t="s">
        <v>157</v>
      </c>
      <c r="G48" s="29">
        <v>283</v>
      </c>
      <c r="H48" s="29" t="s">
        <v>158</v>
      </c>
      <c r="I48" s="29">
        <v>0</v>
      </c>
      <c r="J48" s="29" t="s">
        <v>164</v>
      </c>
      <c r="K48" s="29" t="s">
        <v>165</v>
      </c>
      <c r="L48" s="29">
        <v>144314</v>
      </c>
      <c r="M48" s="29"/>
      <c r="N48" s="29"/>
      <c r="O48" s="29"/>
      <c r="P48" s="29">
        <v>0</v>
      </c>
    </row>
    <row r="49" spans="1:16">
      <c r="A49" s="29">
        <v>2006</v>
      </c>
      <c r="B49" s="29" t="s">
        <v>93</v>
      </c>
      <c r="C49" s="29" t="s">
        <v>155</v>
      </c>
      <c r="D49" s="29" t="s">
        <v>161</v>
      </c>
      <c r="E49" s="29" t="s">
        <v>98</v>
      </c>
      <c r="F49" s="29" t="s">
        <v>157</v>
      </c>
      <c r="G49" s="29">
        <v>283</v>
      </c>
      <c r="H49" s="29" t="s">
        <v>158</v>
      </c>
      <c r="I49" s="29">
        <v>0</v>
      </c>
      <c r="J49" s="29" t="s">
        <v>166</v>
      </c>
      <c r="K49" s="29" t="s">
        <v>167</v>
      </c>
      <c r="L49" s="29">
        <v>38273</v>
      </c>
      <c r="M49" s="29"/>
      <c r="N49" s="29"/>
      <c r="O49" s="29"/>
      <c r="P49" s="29">
        <v>0</v>
      </c>
    </row>
    <row r="50" spans="1:16">
      <c r="A50" s="29">
        <v>2007</v>
      </c>
      <c r="B50" s="29" t="s">
        <v>93</v>
      </c>
      <c r="C50" s="29" t="s">
        <v>155</v>
      </c>
      <c r="D50" s="29" t="s">
        <v>156</v>
      </c>
      <c r="E50" s="29" t="s">
        <v>95</v>
      </c>
      <c r="F50" s="29" t="s">
        <v>157</v>
      </c>
      <c r="G50" s="29">
        <v>283</v>
      </c>
      <c r="H50" s="29" t="s">
        <v>158</v>
      </c>
      <c r="I50" s="29">
        <v>0</v>
      </c>
      <c r="J50" s="29" t="s">
        <v>159</v>
      </c>
      <c r="K50" s="29" t="s">
        <v>160</v>
      </c>
      <c r="L50" s="29"/>
      <c r="M50" s="29" t="s">
        <v>168</v>
      </c>
      <c r="N50" s="29"/>
      <c r="O50" s="29"/>
      <c r="P50" s="29">
        <v>0</v>
      </c>
    </row>
    <row r="51" spans="1:16">
      <c r="A51" s="29">
        <v>2007</v>
      </c>
      <c r="B51" s="29" t="s">
        <v>93</v>
      </c>
      <c r="C51" s="29" t="s">
        <v>155</v>
      </c>
      <c r="D51" s="29" t="s">
        <v>161</v>
      </c>
      <c r="E51" s="29" t="s">
        <v>95</v>
      </c>
      <c r="F51" s="29" t="s">
        <v>157</v>
      </c>
      <c r="G51" s="29">
        <v>283</v>
      </c>
      <c r="H51" s="29" t="s">
        <v>158</v>
      </c>
      <c r="I51" s="29">
        <v>0</v>
      </c>
      <c r="J51" s="29" t="s">
        <v>162</v>
      </c>
      <c r="K51" s="29" t="s">
        <v>163</v>
      </c>
      <c r="L51" s="29">
        <v>1078494</v>
      </c>
      <c r="M51" s="29"/>
      <c r="N51" s="29"/>
      <c r="O51" s="29"/>
      <c r="P51" s="29">
        <v>0</v>
      </c>
    </row>
    <row r="52" spans="1:16">
      <c r="A52" s="29">
        <v>2007</v>
      </c>
      <c r="B52" s="29" t="s">
        <v>93</v>
      </c>
      <c r="C52" s="29" t="s">
        <v>155</v>
      </c>
      <c r="D52" s="29" t="s">
        <v>161</v>
      </c>
      <c r="E52" s="29" t="s">
        <v>96</v>
      </c>
      <c r="F52" s="29" t="s">
        <v>157</v>
      </c>
      <c r="G52" s="29">
        <v>283</v>
      </c>
      <c r="H52" s="29" t="s">
        <v>158</v>
      </c>
      <c r="I52" s="29">
        <v>0</v>
      </c>
      <c r="J52" s="29" t="s">
        <v>164</v>
      </c>
      <c r="K52" s="29" t="s">
        <v>165</v>
      </c>
      <c r="L52" s="29">
        <v>146790</v>
      </c>
      <c r="M52" s="29"/>
      <c r="N52" s="29"/>
      <c r="O52" s="29"/>
      <c r="P52" s="29">
        <v>0</v>
      </c>
    </row>
    <row r="53" spans="1:16">
      <c r="A53" s="29">
        <v>2007</v>
      </c>
      <c r="B53" s="29" t="s">
        <v>93</v>
      </c>
      <c r="C53" s="29" t="s">
        <v>155</v>
      </c>
      <c r="D53" s="29" t="s">
        <v>161</v>
      </c>
      <c r="E53" s="29" t="s">
        <v>98</v>
      </c>
      <c r="F53" s="29" t="s">
        <v>157</v>
      </c>
      <c r="G53" s="29">
        <v>283</v>
      </c>
      <c r="H53" s="29" t="s">
        <v>158</v>
      </c>
      <c r="I53" s="29">
        <v>0</v>
      </c>
      <c r="J53" s="29" t="s">
        <v>166</v>
      </c>
      <c r="K53" s="29" t="s">
        <v>167</v>
      </c>
      <c r="L53" s="29">
        <v>63641</v>
      </c>
      <c r="M53" s="29"/>
      <c r="N53" s="29"/>
      <c r="O53" s="29"/>
      <c r="P53" s="29">
        <v>0</v>
      </c>
    </row>
    <row r="54" spans="1:16">
      <c r="A54" s="29">
        <v>2008</v>
      </c>
      <c r="B54" s="29" t="s">
        <v>93</v>
      </c>
      <c r="C54" s="29" t="s">
        <v>155</v>
      </c>
      <c r="D54" s="29" t="s">
        <v>156</v>
      </c>
      <c r="E54" s="29" t="s">
        <v>95</v>
      </c>
      <c r="F54" s="29" t="s">
        <v>157</v>
      </c>
      <c r="G54" s="29">
        <v>283</v>
      </c>
      <c r="H54" s="29" t="s">
        <v>158</v>
      </c>
      <c r="I54" s="29">
        <v>0</v>
      </c>
      <c r="J54" s="29" t="s">
        <v>159</v>
      </c>
      <c r="K54" s="29" t="s">
        <v>160</v>
      </c>
      <c r="L54" s="29"/>
      <c r="M54" s="29" t="s">
        <v>168</v>
      </c>
      <c r="N54" s="29"/>
      <c r="O54" s="29"/>
      <c r="P54" s="29">
        <v>0</v>
      </c>
    </row>
    <row r="55" spans="1:16">
      <c r="A55" s="29">
        <v>2008</v>
      </c>
      <c r="B55" s="29" t="s">
        <v>93</v>
      </c>
      <c r="C55" s="29" t="s">
        <v>155</v>
      </c>
      <c r="D55" s="29" t="s">
        <v>161</v>
      </c>
      <c r="E55" s="29" t="s">
        <v>95</v>
      </c>
      <c r="F55" s="29" t="s">
        <v>157</v>
      </c>
      <c r="G55" s="29">
        <v>283</v>
      </c>
      <c r="H55" s="29" t="s">
        <v>158</v>
      </c>
      <c r="I55" s="29">
        <v>0</v>
      </c>
      <c r="J55" s="29" t="s">
        <v>162</v>
      </c>
      <c r="K55" s="29" t="s">
        <v>163</v>
      </c>
      <c r="L55" s="29">
        <v>1064336</v>
      </c>
      <c r="M55" s="29"/>
      <c r="N55" s="29"/>
      <c r="O55" s="29"/>
      <c r="P55" s="29">
        <v>0</v>
      </c>
    </row>
    <row r="56" spans="1:16">
      <c r="A56" s="29">
        <v>2008</v>
      </c>
      <c r="B56" s="29" t="s">
        <v>93</v>
      </c>
      <c r="C56" s="29" t="s">
        <v>155</v>
      </c>
      <c r="D56" s="29" t="s">
        <v>161</v>
      </c>
      <c r="E56" s="29" t="s">
        <v>96</v>
      </c>
      <c r="F56" s="29" t="s">
        <v>157</v>
      </c>
      <c r="G56" s="29">
        <v>283</v>
      </c>
      <c r="H56" s="29" t="s">
        <v>158</v>
      </c>
      <c r="I56" s="29">
        <v>0</v>
      </c>
      <c r="J56" s="29" t="s">
        <v>164</v>
      </c>
      <c r="K56" s="29" t="s">
        <v>165</v>
      </c>
      <c r="L56" s="29">
        <v>169738</v>
      </c>
      <c r="M56" s="29"/>
      <c r="N56" s="29"/>
      <c r="O56" s="29"/>
      <c r="P56" s="29">
        <v>0</v>
      </c>
    </row>
    <row r="57" spans="1:16">
      <c r="A57" s="29">
        <v>2008</v>
      </c>
      <c r="B57" s="29" t="s">
        <v>93</v>
      </c>
      <c r="C57" s="29" t="s">
        <v>155</v>
      </c>
      <c r="D57" s="29" t="s">
        <v>161</v>
      </c>
      <c r="E57" s="29" t="s">
        <v>98</v>
      </c>
      <c r="F57" s="29" t="s">
        <v>157</v>
      </c>
      <c r="G57" s="29">
        <v>283</v>
      </c>
      <c r="H57" s="29" t="s">
        <v>158</v>
      </c>
      <c r="I57" s="29">
        <v>0</v>
      </c>
      <c r="J57" s="29" t="s">
        <v>166</v>
      </c>
      <c r="K57" s="29" t="s">
        <v>167</v>
      </c>
      <c r="L57" s="29">
        <v>143560</v>
      </c>
      <c r="M57" s="29"/>
      <c r="N57" s="29"/>
      <c r="O57" s="29"/>
      <c r="P57" s="29">
        <v>0</v>
      </c>
    </row>
    <row r="58" spans="1:16">
      <c r="A58" s="29">
        <v>2009</v>
      </c>
      <c r="B58" s="29" t="s">
        <v>93</v>
      </c>
      <c r="C58" s="29" t="s">
        <v>155</v>
      </c>
      <c r="D58" s="29" t="s">
        <v>156</v>
      </c>
      <c r="E58" s="29" t="s">
        <v>95</v>
      </c>
      <c r="F58" s="29" t="s">
        <v>157</v>
      </c>
      <c r="G58" s="29">
        <v>283</v>
      </c>
      <c r="H58" s="29" t="s">
        <v>158</v>
      </c>
      <c r="I58" s="29">
        <v>0</v>
      </c>
      <c r="J58" s="29" t="s">
        <v>159</v>
      </c>
      <c r="K58" s="29" t="s">
        <v>160</v>
      </c>
      <c r="L58" s="29"/>
      <c r="M58" s="29" t="s">
        <v>168</v>
      </c>
      <c r="N58" s="29"/>
      <c r="O58" s="29"/>
      <c r="P58" s="29">
        <v>0</v>
      </c>
    </row>
    <row r="59" spans="1:16">
      <c r="A59" s="29">
        <v>2009</v>
      </c>
      <c r="B59" s="29" t="s">
        <v>93</v>
      </c>
      <c r="C59" s="29" t="s">
        <v>155</v>
      </c>
      <c r="D59" s="29" t="s">
        <v>161</v>
      </c>
      <c r="E59" s="29" t="s">
        <v>95</v>
      </c>
      <c r="F59" s="29" t="s">
        <v>157</v>
      </c>
      <c r="G59" s="29">
        <v>283</v>
      </c>
      <c r="H59" s="29" t="s">
        <v>158</v>
      </c>
      <c r="I59" s="29">
        <v>0</v>
      </c>
      <c r="J59" s="29" t="s">
        <v>162</v>
      </c>
      <c r="K59" s="29" t="s">
        <v>163</v>
      </c>
      <c r="L59" s="29">
        <v>1054479</v>
      </c>
      <c r="M59" s="29"/>
      <c r="N59" s="29"/>
      <c r="O59" s="29"/>
      <c r="P59" s="29">
        <v>0</v>
      </c>
    </row>
    <row r="60" spans="1:16">
      <c r="A60" s="29">
        <v>2009</v>
      </c>
      <c r="B60" s="29" t="s">
        <v>93</v>
      </c>
      <c r="C60" s="29" t="s">
        <v>155</v>
      </c>
      <c r="D60" s="29" t="s">
        <v>161</v>
      </c>
      <c r="E60" s="29" t="s">
        <v>96</v>
      </c>
      <c r="F60" s="29" t="s">
        <v>157</v>
      </c>
      <c r="G60" s="29">
        <v>283</v>
      </c>
      <c r="H60" s="29" t="s">
        <v>158</v>
      </c>
      <c r="I60" s="29">
        <v>0</v>
      </c>
      <c r="J60" s="29" t="s">
        <v>164</v>
      </c>
      <c r="K60" s="29" t="s">
        <v>165</v>
      </c>
      <c r="L60" s="29">
        <v>166364</v>
      </c>
      <c r="M60" s="29"/>
      <c r="N60" s="29"/>
      <c r="O60" s="29"/>
      <c r="P60" s="29">
        <v>0</v>
      </c>
    </row>
    <row r="61" spans="1:16">
      <c r="A61" s="29">
        <v>2009</v>
      </c>
      <c r="B61" s="29" t="s">
        <v>93</v>
      </c>
      <c r="C61" s="29" t="s">
        <v>155</v>
      </c>
      <c r="D61" s="29" t="s">
        <v>161</v>
      </c>
      <c r="E61" s="29" t="s">
        <v>98</v>
      </c>
      <c r="F61" s="29" t="s">
        <v>157</v>
      </c>
      <c r="G61" s="29">
        <v>283</v>
      </c>
      <c r="H61" s="29" t="s">
        <v>158</v>
      </c>
      <c r="I61" s="29">
        <v>0</v>
      </c>
      <c r="J61" s="29" t="s">
        <v>166</v>
      </c>
      <c r="K61" s="29" t="s">
        <v>167</v>
      </c>
      <c r="L61" s="29">
        <v>67994</v>
      </c>
      <c r="M61" s="29"/>
      <c r="N61" s="29"/>
      <c r="O61" s="29"/>
      <c r="P61" s="29">
        <v>0</v>
      </c>
    </row>
    <row r="62" spans="1:16">
      <c r="A62" s="29">
        <v>2010</v>
      </c>
      <c r="B62" s="29" t="s">
        <v>93</v>
      </c>
      <c r="C62" s="29" t="s">
        <v>155</v>
      </c>
      <c r="D62" s="29" t="s">
        <v>156</v>
      </c>
      <c r="E62" s="29" t="s">
        <v>95</v>
      </c>
      <c r="F62" s="29" t="s">
        <v>157</v>
      </c>
      <c r="G62" s="29">
        <v>283</v>
      </c>
      <c r="H62" s="29" t="s">
        <v>158</v>
      </c>
      <c r="I62" s="29">
        <v>0</v>
      </c>
      <c r="J62" s="29" t="s">
        <v>159</v>
      </c>
      <c r="K62" s="29" t="s">
        <v>160</v>
      </c>
      <c r="L62" s="29"/>
      <c r="M62" s="29" t="s">
        <v>168</v>
      </c>
      <c r="N62" s="29"/>
      <c r="O62" s="29"/>
      <c r="P62" s="29">
        <v>0</v>
      </c>
    </row>
    <row r="63" spans="1:16">
      <c r="A63" s="29">
        <v>2010</v>
      </c>
      <c r="B63" s="29" t="s">
        <v>93</v>
      </c>
      <c r="C63" s="29" t="s">
        <v>155</v>
      </c>
      <c r="D63" s="29" t="s">
        <v>161</v>
      </c>
      <c r="E63" s="29" t="s">
        <v>95</v>
      </c>
      <c r="F63" s="29" t="s">
        <v>157</v>
      </c>
      <c r="G63" s="29">
        <v>283</v>
      </c>
      <c r="H63" s="29" t="s">
        <v>158</v>
      </c>
      <c r="I63" s="29">
        <v>0</v>
      </c>
      <c r="J63" s="29" t="s">
        <v>162</v>
      </c>
      <c r="K63" s="29" t="s">
        <v>163</v>
      </c>
      <c r="L63" s="29">
        <v>1100236</v>
      </c>
      <c r="M63" s="29"/>
      <c r="N63" s="29"/>
      <c r="O63" s="29"/>
      <c r="P63" s="29">
        <v>0</v>
      </c>
    </row>
    <row r="64" spans="1:16">
      <c r="A64" s="29">
        <v>2010</v>
      </c>
      <c r="B64" s="29" t="s">
        <v>93</v>
      </c>
      <c r="C64" s="29" t="s">
        <v>155</v>
      </c>
      <c r="D64" s="29" t="s">
        <v>161</v>
      </c>
      <c r="E64" s="29" t="s">
        <v>96</v>
      </c>
      <c r="F64" s="29" t="s">
        <v>157</v>
      </c>
      <c r="G64" s="29">
        <v>283</v>
      </c>
      <c r="H64" s="29" t="s">
        <v>158</v>
      </c>
      <c r="I64" s="29">
        <v>0</v>
      </c>
      <c r="J64" s="29" t="s">
        <v>164</v>
      </c>
      <c r="K64" s="29" t="s">
        <v>165</v>
      </c>
      <c r="L64" s="29">
        <v>166403</v>
      </c>
      <c r="M64" s="29"/>
      <c r="N64" s="29"/>
      <c r="O64" s="29"/>
      <c r="P64" s="29">
        <v>0</v>
      </c>
    </row>
    <row r="65" spans="1:16">
      <c r="A65" s="29">
        <v>2010</v>
      </c>
      <c r="B65" s="29" t="s">
        <v>93</v>
      </c>
      <c r="C65" s="29" t="s">
        <v>155</v>
      </c>
      <c r="D65" s="29" t="s">
        <v>161</v>
      </c>
      <c r="E65" s="29" t="s">
        <v>98</v>
      </c>
      <c r="F65" s="29" t="s">
        <v>157</v>
      </c>
      <c r="G65" s="29">
        <v>283</v>
      </c>
      <c r="H65" s="29" t="s">
        <v>158</v>
      </c>
      <c r="I65" s="29">
        <v>0</v>
      </c>
      <c r="J65" s="29" t="s">
        <v>166</v>
      </c>
      <c r="K65" s="29" t="s">
        <v>167</v>
      </c>
      <c r="L65" s="29">
        <v>27365</v>
      </c>
      <c r="M65" s="29"/>
      <c r="N65" s="29"/>
      <c r="O65" s="29"/>
      <c r="P65" s="29">
        <v>0</v>
      </c>
    </row>
    <row r="66" spans="1:16">
      <c r="A66" s="29">
        <v>2011</v>
      </c>
      <c r="B66" s="29" t="s">
        <v>93</v>
      </c>
      <c r="C66" s="29" t="s">
        <v>155</v>
      </c>
      <c r="D66" s="29" t="s">
        <v>156</v>
      </c>
      <c r="E66" s="29" t="s">
        <v>95</v>
      </c>
      <c r="F66" s="29" t="s">
        <v>157</v>
      </c>
      <c r="G66" s="29">
        <v>283</v>
      </c>
      <c r="H66" s="29" t="s">
        <v>158</v>
      </c>
      <c r="I66" s="29">
        <v>0</v>
      </c>
      <c r="J66" s="29" t="s">
        <v>159</v>
      </c>
      <c r="K66" s="29" t="s">
        <v>160</v>
      </c>
      <c r="L66" s="29"/>
      <c r="M66" s="29" t="s">
        <v>168</v>
      </c>
      <c r="N66" s="29"/>
      <c r="O66" s="29"/>
      <c r="P66" s="29">
        <v>0</v>
      </c>
    </row>
    <row r="67" spans="1:16">
      <c r="A67" s="29">
        <v>2011</v>
      </c>
      <c r="B67" s="29" t="s">
        <v>93</v>
      </c>
      <c r="C67" s="29" t="s">
        <v>155</v>
      </c>
      <c r="D67" s="29" t="s">
        <v>161</v>
      </c>
      <c r="E67" s="29" t="s">
        <v>95</v>
      </c>
      <c r="F67" s="29" t="s">
        <v>157</v>
      </c>
      <c r="G67" s="29">
        <v>283</v>
      </c>
      <c r="H67" s="29" t="s">
        <v>158</v>
      </c>
      <c r="I67" s="29">
        <v>0</v>
      </c>
      <c r="J67" s="29" t="s">
        <v>162</v>
      </c>
      <c r="K67" s="29" t="s">
        <v>163</v>
      </c>
      <c r="L67" s="29">
        <v>1041856</v>
      </c>
      <c r="M67" s="29"/>
      <c r="N67" s="29"/>
      <c r="O67" s="29"/>
      <c r="P67" s="29">
        <v>0</v>
      </c>
    </row>
    <row r="68" spans="1:16">
      <c r="A68" s="29">
        <v>2011</v>
      </c>
      <c r="B68" s="29" t="s">
        <v>93</v>
      </c>
      <c r="C68" s="29" t="s">
        <v>155</v>
      </c>
      <c r="D68" s="29" t="s">
        <v>161</v>
      </c>
      <c r="E68" s="29" t="s">
        <v>96</v>
      </c>
      <c r="F68" s="29" t="s">
        <v>157</v>
      </c>
      <c r="G68" s="29">
        <v>283</v>
      </c>
      <c r="H68" s="29" t="s">
        <v>158</v>
      </c>
      <c r="I68" s="29">
        <v>0</v>
      </c>
      <c r="J68" s="29" t="s">
        <v>164</v>
      </c>
      <c r="K68" s="29" t="s">
        <v>165</v>
      </c>
      <c r="L68" s="29">
        <v>141614</v>
      </c>
      <c r="M68" s="29"/>
      <c r="N68" s="29"/>
      <c r="O68" s="29"/>
      <c r="P68" s="29">
        <v>0</v>
      </c>
    </row>
    <row r="69" spans="1:16">
      <c r="A69" s="29">
        <v>2011</v>
      </c>
      <c r="B69" s="29" t="s">
        <v>93</v>
      </c>
      <c r="C69" s="29" t="s">
        <v>155</v>
      </c>
      <c r="D69" s="29" t="s">
        <v>161</v>
      </c>
      <c r="E69" s="29" t="s">
        <v>98</v>
      </c>
      <c r="F69" s="29" t="s">
        <v>157</v>
      </c>
      <c r="G69" s="29">
        <v>283</v>
      </c>
      <c r="H69" s="29" t="s">
        <v>158</v>
      </c>
      <c r="I69" s="29">
        <v>0</v>
      </c>
      <c r="J69" s="29" t="s">
        <v>166</v>
      </c>
      <c r="K69" s="29" t="s">
        <v>167</v>
      </c>
      <c r="L69" s="29">
        <v>74519</v>
      </c>
      <c r="M69" s="29"/>
      <c r="N69" s="29"/>
      <c r="O69" s="29"/>
      <c r="P69" s="29">
        <v>0</v>
      </c>
    </row>
    <row r="70" spans="1:16">
      <c r="A70" s="29">
        <v>2012</v>
      </c>
      <c r="B70" s="29" t="s">
        <v>93</v>
      </c>
      <c r="C70" s="29" t="s">
        <v>155</v>
      </c>
      <c r="D70" s="29" t="s">
        <v>156</v>
      </c>
      <c r="E70" s="29" t="s">
        <v>95</v>
      </c>
      <c r="F70" s="29" t="s">
        <v>157</v>
      </c>
      <c r="G70" s="29">
        <v>283</v>
      </c>
      <c r="H70" s="29" t="s">
        <v>158</v>
      </c>
      <c r="I70" s="29">
        <v>0</v>
      </c>
      <c r="J70" s="29" t="s">
        <v>159</v>
      </c>
      <c r="K70" s="29" t="s">
        <v>160</v>
      </c>
      <c r="L70" s="29"/>
      <c r="M70" s="29" t="s">
        <v>168</v>
      </c>
      <c r="N70" s="29"/>
      <c r="O70" s="29"/>
      <c r="P70" s="29">
        <v>0</v>
      </c>
    </row>
    <row r="71" spans="1:16">
      <c r="A71" s="29">
        <v>2012</v>
      </c>
      <c r="B71" s="29" t="s">
        <v>93</v>
      </c>
      <c r="C71" s="29" t="s">
        <v>155</v>
      </c>
      <c r="D71" s="29" t="s">
        <v>161</v>
      </c>
      <c r="E71" s="29" t="s">
        <v>95</v>
      </c>
      <c r="F71" s="29" t="s">
        <v>157</v>
      </c>
      <c r="G71" s="29">
        <v>283</v>
      </c>
      <c r="H71" s="29" t="s">
        <v>158</v>
      </c>
      <c r="I71" s="29">
        <v>0</v>
      </c>
      <c r="J71" s="29" t="s">
        <v>162</v>
      </c>
      <c r="K71" s="29" t="s">
        <v>163</v>
      </c>
      <c r="L71" s="29">
        <v>1135394</v>
      </c>
      <c r="M71" s="29"/>
      <c r="N71" s="29"/>
      <c r="O71" s="29"/>
      <c r="P71" s="29">
        <v>0</v>
      </c>
    </row>
    <row r="72" spans="1:16">
      <c r="A72" s="29">
        <v>2012</v>
      </c>
      <c r="B72" s="29" t="s">
        <v>93</v>
      </c>
      <c r="C72" s="29" t="s">
        <v>155</v>
      </c>
      <c r="D72" s="29" t="s">
        <v>161</v>
      </c>
      <c r="E72" s="29" t="s">
        <v>96</v>
      </c>
      <c r="F72" s="29" t="s">
        <v>157</v>
      </c>
      <c r="G72" s="29">
        <v>283</v>
      </c>
      <c r="H72" s="29" t="s">
        <v>158</v>
      </c>
      <c r="I72" s="29">
        <v>0</v>
      </c>
      <c r="J72" s="29" t="s">
        <v>164</v>
      </c>
      <c r="K72" s="29" t="s">
        <v>165</v>
      </c>
      <c r="L72" s="29">
        <v>194036</v>
      </c>
      <c r="M72" s="29"/>
      <c r="N72" s="29"/>
      <c r="O72" s="29"/>
      <c r="P72" s="29">
        <v>0</v>
      </c>
    </row>
    <row r="73" spans="1:16">
      <c r="A73" s="29">
        <v>2012</v>
      </c>
      <c r="B73" s="29" t="s">
        <v>93</v>
      </c>
      <c r="C73" s="29" t="s">
        <v>155</v>
      </c>
      <c r="D73" s="29" t="s">
        <v>161</v>
      </c>
      <c r="E73" s="29" t="s">
        <v>98</v>
      </c>
      <c r="F73" s="29" t="s">
        <v>157</v>
      </c>
      <c r="G73" s="29">
        <v>283</v>
      </c>
      <c r="H73" s="29" t="s">
        <v>158</v>
      </c>
      <c r="I73" s="29">
        <v>0</v>
      </c>
      <c r="J73" s="29" t="s">
        <v>166</v>
      </c>
      <c r="K73" s="29" t="s">
        <v>167</v>
      </c>
      <c r="L73" s="29">
        <v>32135</v>
      </c>
      <c r="M73" s="29"/>
      <c r="N73" s="29"/>
      <c r="O73" s="29"/>
      <c r="P73" s="29">
        <v>0</v>
      </c>
    </row>
    <row r="74" spans="1:16">
      <c r="A74" s="29">
        <v>2013</v>
      </c>
      <c r="B74" s="29" t="s">
        <v>93</v>
      </c>
      <c r="C74" s="29" t="s">
        <v>155</v>
      </c>
      <c r="D74" s="29" t="s">
        <v>156</v>
      </c>
      <c r="E74" s="29" t="s">
        <v>95</v>
      </c>
      <c r="F74" s="29" t="s">
        <v>157</v>
      </c>
      <c r="G74" s="29">
        <v>283</v>
      </c>
      <c r="H74" s="29" t="s">
        <v>158</v>
      </c>
      <c r="I74" s="29">
        <v>0</v>
      </c>
      <c r="J74" s="29" t="s">
        <v>159</v>
      </c>
      <c r="K74" s="29" t="s">
        <v>160</v>
      </c>
      <c r="L74" s="29"/>
      <c r="M74" s="29" t="s">
        <v>168</v>
      </c>
      <c r="N74" s="29"/>
      <c r="O74" s="29"/>
      <c r="P74" s="29">
        <v>0</v>
      </c>
    </row>
    <row r="75" spans="1:16">
      <c r="A75" s="29">
        <v>2013</v>
      </c>
      <c r="B75" s="29" t="s">
        <v>93</v>
      </c>
      <c r="C75" s="29" t="s">
        <v>155</v>
      </c>
      <c r="D75" s="29" t="s">
        <v>161</v>
      </c>
      <c r="E75" s="29" t="s">
        <v>95</v>
      </c>
      <c r="F75" s="29" t="s">
        <v>157</v>
      </c>
      <c r="G75" s="29">
        <v>283</v>
      </c>
      <c r="H75" s="29" t="s">
        <v>158</v>
      </c>
      <c r="I75" s="29">
        <v>0</v>
      </c>
      <c r="J75" s="29" t="s">
        <v>162</v>
      </c>
      <c r="K75" s="29" t="s">
        <v>163</v>
      </c>
      <c r="L75" s="29">
        <v>1117139</v>
      </c>
      <c r="M75" s="29"/>
      <c r="N75" s="29"/>
      <c r="O75" s="29"/>
      <c r="P75" s="29">
        <v>0</v>
      </c>
    </row>
    <row r="76" spans="1:16">
      <c r="A76" s="29">
        <v>2013</v>
      </c>
      <c r="B76" s="29" t="s">
        <v>93</v>
      </c>
      <c r="C76" s="29" t="s">
        <v>155</v>
      </c>
      <c r="D76" s="29" t="s">
        <v>161</v>
      </c>
      <c r="E76" s="29" t="s">
        <v>96</v>
      </c>
      <c r="F76" s="29" t="s">
        <v>157</v>
      </c>
      <c r="G76" s="29">
        <v>283</v>
      </c>
      <c r="H76" s="29" t="s">
        <v>158</v>
      </c>
      <c r="I76" s="29">
        <v>0</v>
      </c>
      <c r="J76" s="29" t="s">
        <v>164</v>
      </c>
      <c r="K76" s="29" t="s">
        <v>165</v>
      </c>
      <c r="L76" s="29">
        <v>170359</v>
      </c>
      <c r="M76" s="29"/>
      <c r="N76" s="29"/>
      <c r="O76" s="29"/>
      <c r="P76" s="29">
        <v>0</v>
      </c>
    </row>
    <row r="77" spans="1:16">
      <c r="A77" s="29">
        <v>2013</v>
      </c>
      <c r="B77" s="29" t="s">
        <v>93</v>
      </c>
      <c r="C77" s="29" t="s">
        <v>155</v>
      </c>
      <c r="D77" s="29" t="s">
        <v>161</v>
      </c>
      <c r="E77" s="29" t="s">
        <v>98</v>
      </c>
      <c r="F77" s="29" t="s">
        <v>157</v>
      </c>
      <c r="G77" s="29">
        <v>283</v>
      </c>
      <c r="H77" s="29" t="s">
        <v>158</v>
      </c>
      <c r="I77" s="29">
        <v>0</v>
      </c>
      <c r="J77" s="29" t="s">
        <v>166</v>
      </c>
      <c r="K77" s="29" t="s">
        <v>167</v>
      </c>
      <c r="L77" s="29"/>
      <c r="M77" s="29" t="s">
        <v>97</v>
      </c>
      <c r="N77" s="29"/>
      <c r="O77" s="29"/>
      <c r="P77" s="29">
        <v>0</v>
      </c>
    </row>
    <row r="78" spans="1:16">
      <c r="A78" s="29">
        <v>2014</v>
      </c>
      <c r="B78" s="29" t="s">
        <v>93</v>
      </c>
      <c r="C78" s="29" t="s">
        <v>155</v>
      </c>
      <c r="D78" s="29" t="s">
        <v>156</v>
      </c>
      <c r="E78" s="29" t="s">
        <v>95</v>
      </c>
      <c r="F78" s="29" t="s">
        <v>157</v>
      </c>
      <c r="G78" s="29">
        <v>283</v>
      </c>
      <c r="H78" s="29" t="s">
        <v>158</v>
      </c>
      <c r="I78" s="29">
        <v>0</v>
      </c>
      <c r="J78" s="29" t="s">
        <v>159</v>
      </c>
      <c r="K78" s="29" t="s">
        <v>160</v>
      </c>
      <c r="L78" s="29"/>
      <c r="M78" s="29" t="s">
        <v>168</v>
      </c>
      <c r="N78" s="29"/>
      <c r="O78" s="29"/>
      <c r="P78" s="29">
        <v>0</v>
      </c>
    </row>
    <row r="79" spans="1:16">
      <c r="A79" s="29">
        <v>2014</v>
      </c>
      <c r="B79" s="29" t="s">
        <v>93</v>
      </c>
      <c r="C79" s="29" t="s">
        <v>155</v>
      </c>
      <c r="D79" s="29" t="s">
        <v>161</v>
      </c>
      <c r="E79" s="29" t="s">
        <v>95</v>
      </c>
      <c r="F79" s="29" t="s">
        <v>157</v>
      </c>
      <c r="G79" s="29">
        <v>283</v>
      </c>
      <c r="H79" s="29" t="s">
        <v>158</v>
      </c>
      <c r="I79" s="29">
        <v>0</v>
      </c>
      <c r="J79" s="29" t="s">
        <v>162</v>
      </c>
      <c r="K79" s="29" t="s">
        <v>163</v>
      </c>
      <c r="L79" s="29">
        <v>1101981</v>
      </c>
      <c r="M79" s="29"/>
      <c r="N79" s="29"/>
      <c r="O79" s="29"/>
      <c r="P79" s="29">
        <v>0</v>
      </c>
    </row>
    <row r="80" spans="1:16">
      <c r="A80" s="29">
        <v>2014</v>
      </c>
      <c r="B80" s="29" t="s">
        <v>93</v>
      </c>
      <c r="C80" s="29" t="s">
        <v>155</v>
      </c>
      <c r="D80" s="29" t="s">
        <v>161</v>
      </c>
      <c r="E80" s="29" t="s">
        <v>96</v>
      </c>
      <c r="F80" s="29" t="s">
        <v>157</v>
      </c>
      <c r="G80" s="29">
        <v>283</v>
      </c>
      <c r="H80" s="29" t="s">
        <v>158</v>
      </c>
      <c r="I80" s="29">
        <v>0</v>
      </c>
      <c r="J80" s="29" t="s">
        <v>164</v>
      </c>
      <c r="K80" s="29" t="s">
        <v>165</v>
      </c>
      <c r="L80" s="29">
        <v>146512</v>
      </c>
      <c r="M80" s="29"/>
      <c r="N80" s="29"/>
      <c r="O80" s="29"/>
      <c r="P80" s="29">
        <v>0</v>
      </c>
    </row>
    <row r="81" spans="1:16">
      <c r="A81" s="29">
        <v>2014</v>
      </c>
      <c r="B81" s="29" t="s">
        <v>93</v>
      </c>
      <c r="C81" s="29" t="s">
        <v>155</v>
      </c>
      <c r="D81" s="29" t="s">
        <v>161</v>
      </c>
      <c r="E81" s="29" t="s">
        <v>98</v>
      </c>
      <c r="F81" s="29" t="s">
        <v>157</v>
      </c>
      <c r="G81" s="29">
        <v>283</v>
      </c>
      <c r="H81" s="29" t="s">
        <v>158</v>
      </c>
      <c r="I81" s="29">
        <v>0</v>
      </c>
      <c r="J81" s="29" t="s">
        <v>166</v>
      </c>
      <c r="K81" s="29" t="s">
        <v>167</v>
      </c>
      <c r="L81" s="29"/>
      <c r="M81" s="29" t="s">
        <v>97</v>
      </c>
      <c r="N81" s="29"/>
      <c r="O81" s="29"/>
      <c r="P81" s="29">
        <v>0</v>
      </c>
    </row>
    <row r="82" spans="1:16">
      <c r="A82" s="29">
        <v>2015</v>
      </c>
      <c r="B82" s="29" t="s">
        <v>93</v>
      </c>
      <c r="C82" s="29" t="s">
        <v>155</v>
      </c>
      <c r="D82" s="29" t="s">
        <v>156</v>
      </c>
      <c r="E82" s="29" t="s">
        <v>95</v>
      </c>
      <c r="F82" s="29" t="s">
        <v>157</v>
      </c>
      <c r="G82" s="29">
        <v>283</v>
      </c>
      <c r="H82" s="29" t="s">
        <v>158</v>
      </c>
      <c r="I82" s="29">
        <v>0</v>
      </c>
      <c r="J82" s="29" t="s">
        <v>159</v>
      </c>
      <c r="K82" s="29" t="s">
        <v>160</v>
      </c>
      <c r="L82" s="29"/>
      <c r="M82" s="29" t="s">
        <v>168</v>
      </c>
      <c r="N82" s="29"/>
      <c r="O82" s="29"/>
      <c r="P82" s="29">
        <v>0</v>
      </c>
    </row>
    <row r="83" spans="1:16">
      <c r="A83" s="29">
        <v>2015</v>
      </c>
      <c r="B83" s="29" t="s">
        <v>93</v>
      </c>
      <c r="C83" s="29" t="s">
        <v>155</v>
      </c>
      <c r="D83" s="29" t="s">
        <v>161</v>
      </c>
      <c r="E83" s="29" t="s">
        <v>95</v>
      </c>
      <c r="F83" s="29" t="s">
        <v>157</v>
      </c>
      <c r="G83" s="29">
        <v>283</v>
      </c>
      <c r="H83" s="29" t="s">
        <v>158</v>
      </c>
      <c r="I83" s="29">
        <v>0</v>
      </c>
      <c r="J83" s="29" t="s">
        <v>162</v>
      </c>
      <c r="K83" s="29" t="s">
        <v>163</v>
      </c>
      <c r="L83" s="29">
        <v>1103043</v>
      </c>
      <c r="M83" s="29"/>
      <c r="N83" s="29"/>
      <c r="O83" s="29"/>
      <c r="P83" s="29">
        <v>0</v>
      </c>
    </row>
    <row r="84" spans="1:16">
      <c r="A84" s="29">
        <v>2015</v>
      </c>
      <c r="B84" s="29" t="s">
        <v>93</v>
      </c>
      <c r="C84" s="29" t="s">
        <v>155</v>
      </c>
      <c r="D84" s="29" t="s">
        <v>161</v>
      </c>
      <c r="E84" s="29" t="s">
        <v>96</v>
      </c>
      <c r="F84" s="29" t="s">
        <v>157</v>
      </c>
      <c r="G84" s="29">
        <v>283</v>
      </c>
      <c r="H84" s="29" t="s">
        <v>158</v>
      </c>
      <c r="I84" s="29">
        <v>0</v>
      </c>
      <c r="J84" s="29" t="s">
        <v>164</v>
      </c>
      <c r="K84" s="29" t="s">
        <v>165</v>
      </c>
      <c r="L84" s="29"/>
      <c r="M84" s="29" t="s">
        <v>97</v>
      </c>
      <c r="N84" s="29"/>
      <c r="O84" s="29"/>
      <c r="P84" s="29">
        <v>0</v>
      </c>
    </row>
    <row r="85" spans="1:16">
      <c r="A85" s="29">
        <v>2015</v>
      </c>
      <c r="B85" s="29" t="s">
        <v>93</v>
      </c>
      <c r="C85" s="29" t="s">
        <v>155</v>
      </c>
      <c r="D85" s="29" t="s">
        <v>161</v>
      </c>
      <c r="E85" s="29" t="s">
        <v>98</v>
      </c>
      <c r="F85" s="29" t="s">
        <v>157</v>
      </c>
      <c r="G85" s="29">
        <v>283</v>
      </c>
      <c r="H85" s="29" t="s">
        <v>158</v>
      </c>
      <c r="I85" s="29">
        <v>0</v>
      </c>
      <c r="J85" s="29" t="s">
        <v>166</v>
      </c>
      <c r="K85" s="29" t="s">
        <v>167</v>
      </c>
      <c r="L85" s="29"/>
      <c r="M85" s="29" t="s">
        <v>97</v>
      </c>
      <c r="N85" s="29"/>
      <c r="O85" s="29"/>
      <c r="P85" s="29">
        <v>0</v>
      </c>
    </row>
    <row r="86" spans="1:16">
      <c r="A86" s="29">
        <v>2016</v>
      </c>
      <c r="B86" s="29" t="s">
        <v>93</v>
      </c>
      <c r="C86" s="29" t="s">
        <v>155</v>
      </c>
      <c r="D86" s="29" t="s">
        <v>156</v>
      </c>
      <c r="E86" s="29" t="s">
        <v>95</v>
      </c>
      <c r="F86" s="29" t="s">
        <v>157</v>
      </c>
      <c r="G86" s="29">
        <v>283</v>
      </c>
      <c r="H86" s="29" t="s">
        <v>158</v>
      </c>
      <c r="I86" s="29">
        <v>0</v>
      </c>
      <c r="J86" s="29" t="s">
        <v>159</v>
      </c>
      <c r="K86" s="29" t="s">
        <v>160</v>
      </c>
      <c r="L86" s="29"/>
      <c r="M86" s="29" t="s">
        <v>168</v>
      </c>
      <c r="N86" s="29"/>
      <c r="O86" s="29"/>
      <c r="P86" s="29">
        <v>0</v>
      </c>
    </row>
    <row r="87" spans="1:16">
      <c r="A87" s="29">
        <v>2016</v>
      </c>
      <c r="B87" s="29" t="s">
        <v>93</v>
      </c>
      <c r="C87" s="29" t="s">
        <v>155</v>
      </c>
      <c r="D87" s="29" t="s">
        <v>161</v>
      </c>
      <c r="E87" s="29" t="s">
        <v>95</v>
      </c>
      <c r="F87" s="29" t="s">
        <v>157</v>
      </c>
      <c r="G87" s="29">
        <v>283</v>
      </c>
      <c r="H87" s="29" t="s">
        <v>158</v>
      </c>
      <c r="I87" s="29">
        <v>0</v>
      </c>
      <c r="J87" s="29" t="s">
        <v>162</v>
      </c>
      <c r="K87" s="29" t="s">
        <v>163</v>
      </c>
      <c r="L87" s="29">
        <v>1092551</v>
      </c>
      <c r="M87" s="29"/>
      <c r="N87" s="29"/>
      <c r="O87" s="29"/>
      <c r="P87" s="29">
        <v>0</v>
      </c>
    </row>
    <row r="88" spans="1:16">
      <c r="A88" s="29">
        <v>2016</v>
      </c>
      <c r="B88" s="29" t="s">
        <v>93</v>
      </c>
      <c r="C88" s="29" t="s">
        <v>155</v>
      </c>
      <c r="D88" s="29" t="s">
        <v>161</v>
      </c>
      <c r="E88" s="29" t="s">
        <v>96</v>
      </c>
      <c r="F88" s="29" t="s">
        <v>157</v>
      </c>
      <c r="G88" s="29">
        <v>283</v>
      </c>
      <c r="H88" s="29" t="s">
        <v>158</v>
      </c>
      <c r="I88" s="29">
        <v>0</v>
      </c>
      <c r="J88" s="29" t="s">
        <v>164</v>
      </c>
      <c r="K88" s="29" t="s">
        <v>165</v>
      </c>
      <c r="L88" s="29"/>
      <c r="M88" s="29" t="s">
        <v>97</v>
      </c>
      <c r="N88" s="29"/>
      <c r="O88" s="29"/>
      <c r="P88" s="29">
        <v>0</v>
      </c>
    </row>
    <row r="89" spans="1:16">
      <c r="A89" s="29">
        <v>2016</v>
      </c>
      <c r="B89" s="29" t="s">
        <v>93</v>
      </c>
      <c r="C89" s="29" t="s">
        <v>155</v>
      </c>
      <c r="D89" s="29" t="s">
        <v>161</v>
      </c>
      <c r="E89" s="29" t="s">
        <v>98</v>
      </c>
      <c r="F89" s="29" t="s">
        <v>157</v>
      </c>
      <c r="G89" s="29">
        <v>283</v>
      </c>
      <c r="H89" s="29" t="s">
        <v>158</v>
      </c>
      <c r="I89" s="29">
        <v>0</v>
      </c>
      <c r="J89" s="29" t="s">
        <v>166</v>
      </c>
      <c r="K89" s="29" t="s">
        <v>167</v>
      </c>
      <c r="L89" s="29"/>
      <c r="M89" s="29" t="s">
        <v>97</v>
      </c>
      <c r="N89" s="29"/>
      <c r="O89" s="29"/>
      <c r="P89" s="29">
        <v>0</v>
      </c>
    </row>
    <row r="90" spans="1:16">
      <c r="A90" s="29">
        <v>2017</v>
      </c>
      <c r="B90" s="29" t="s">
        <v>93</v>
      </c>
      <c r="C90" s="29" t="s">
        <v>155</v>
      </c>
      <c r="D90" s="29" t="s">
        <v>156</v>
      </c>
      <c r="E90" s="29" t="s">
        <v>95</v>
      </c>
      <c r="F90" s="29" t="s">
        <v>157</v>
      </c>
      <c r="G90" s="29">
        <v>283</v>
      </c>
      <c r="H90" s="29" t="s">
        <v>158</v>
      </c>
      <c r="I90" s="29">
        <v>0</v>
      </c>
      <c r="J90" s="29" t="s">
        <v>159</v>
      </c>
      <c r="K90" s="29" t="s">
        <v>160</v>
      </c>
      <c r="L90" s="29"/>
      <c r="M90" s="29" t="s">
        <v>168</v>
      </c>
      <c r="N90" s="29"/>
      <c r="O90" s="29"/>
      <c r="P90" s="29">
        <v>0</v>
      </c>
    </row>
    <row r="91" spans="1:16">
      <c r="A91" s="29">
        <v>2017</v>
      </c>
      <c r="B91" s="29" t="s">
        <v>93</v>
      </c>
      <c r="C91" s="29" t="s">
        <v>155</v>
      </c>
      <c r="D91" s="29" t="s">
        <v>161</v>
      </c>
      <c r="E91" s="29" t="s">
        <v>95</v>
      </c>
      <c r="F91" s="29" t="s">
        <v>157</v>
      </c>
      <c r="G91" s="29">
        <v>283</v>
      </c>
      <c r="H91" s="29" t="s">
        <v>158</v>
      </c>
      <c r="I91" s="29">
        <v>0</v>
      </c>
      <c r="J91" s="29" t="s">
        <v>162</v>
      </c>
      <c r="K91" s="29" t="s">
        <v>163</v>
      </c>
      <c r="L91" s="29">
        <v>1201964</v>
      </c>
      <c r="M91" s="29"/>
      <c r="N91" s="29"/>
      <c r="O91" s="29"/>
      <c r="P91" s="29">
        <v>0</v>
      </c>
    </row>
    <row r="92" spans="1:16">
      <c r="A92" s="29">
        <v>2017</v>
      </c>
      <c r="B92" s="29" t="s">
        <v>93</v>
      </c>
      <c r="C92" s="29" t="s">
        <v>155</v>
      </c>
      <c r="D92" s="29" t="s">
        <v>161</v>
      </c>
      <c r="E92" s="29" t="s">
        <v>96</v>
      </c>
      <c r="F92" s="29" t="s">
        <v>157</v>
      </c>
      <c r="G92" s="29">
        <v>283</v>
      </c>
      <c r="H92" s="29" t="s">
        <v>158</v>
      </c>
      <c r="I92" s="29">
        <v>0</v>
      </c>
      <c r="J92" s="29" t="s">
        <v>164</v>
      </c>
      <c r="K92" s="29" t="s">
        <v>165</v>
      </c>
      <c r="L92" s="29">
        <v>183647</v>
      </c>
      <c r="M92" s="29"/>
      <c r="N92" s="29"/>
      <c r="O92" s="29"/>
      <c r="P92" s="29">
        <v>0</v>
      </c>
    </row>
    <row r="93" spans="1:16">
      <c r="A93" s="29">
        <v>2017</v>
      </c>
      <c r="B93" s="29" t="s">
        <v>93</v>
      </c>
      <c r="C93" s="29" t="s">
        <v>155</v>
      </c>
      <c r="D93" s="29" t="s">
        <v>161</v>
      </c>
      <c r="E93" s="29" t="s">
        <v>98</v>
      </c>
      <c r="F93" s="29" t="s">
        <v>157</v>
      </c>
      <c r="G93" s="29">
        <v>283</v>
      </c>
      <c r="H93" s="29" t="s">
        <v>158</v>
      </c>
      <c r="I93" s="29">
        <v>0</v>
      </c>
      <c r="J93" s="29" t="s">
        <v>166</v>
      </c>
      <c r="K93" s="29" t="s">
        <v>167</v>
      </c>
      <c r="L93" s="29">
        <v>50935</v>
      </c>
      <c r="M93" s="29"/>
      <c r="N93" s="29"/>
      <c r="O93" s="29"/>
      <c r="P93" s="29">
        <v>0</v>
      </c>
    </row>
    <row r="94" spans="1:16">
      <c r="A94" s="29">
        <v>2018</v>
      </c>
      <c r="B94" s="29" t="s">
        <v>93</v>
      </c>
      <c r="C94" s="29" t="s">
        <v>155</v>
      </c>
      <c r="D94" s="29" t="s">
        <v>156</v>
      </c>
      <c r="E94" s="29" t="s">
        <v>95</v>
      </c>
      <c r="F94" s="29" t="s">
        <v>157</v>
      </c>
      <c r="G94" s="29">
        <v>283</v>
      </c>
      <c r="H94" s="29" t="s">
        <v>158</v>
      </c>
      <c r="I94" s="29">
        <v>0</v>
      </c>
      <c r="J94" s="29" t="s">
        <v>159</v>
      </c>
      <c r="K94" s="29" t="s">
        <v>160</v>
      </c>
      <c r="L94" s="29"/>
      <c r="M94" s="29" t="s">
        <v>168</v>
      </c>
      <c r="N94" s="29"/>
      <c r="O94" s="29"/>
      <c r="P94" s="29">
        <v>0</v>
      </c>
    </row>
    <row r="95" spans="1:16">
      <c r="A95" s="29">
        <v>2018</v>
      </c>
      <c r="B95" s="29" t="s">
        <v>93</v>
      </c>
      <c r="C95" s="29" t="s">
        <v>155</v>
      </c>
      <c r="D95" s="29" t="s">
        <v>161</v>
      </c>
      <c r="E95" s="29" t="s">
        <v>95</v>
      </c>
      <c r="F95" s="29" t="s">
        <v>157</v>
      </c>
      <c r="G95" s="29">
        <v>283</v>
      </c>
      <c r="H95" s="29" t="s">
        <v>158</v>
      </c>
      <c r="I95" s="29">
        <v>0</v>
      </c>
      <c r="J95" s="29" t="s">
        <v>162</v>
      </c>
      <c r="K95" s="29" t="s">
        <v>163</v>
      </c>
      <c r="L95" s="29">
        <v>1175231</v>
      </c>
      <c r="M95" s="29"/>
      <c r="N95" s="29"/>
      <c r="O95" s="29"/>
      <c r="P95" s="29">
        <v>0</v>
      </c>
    </row>
    <row r="96" spans="1:16">
      <c r="A96" s="29">
        <v>2018</v>
      </c>
      <c r="B96" s="29" t="s">
        <v>93</v>
      </c>
      <c r="C96" s="29" t="s">
        <v>155</v>
      </c>
      <c r="D96" s="29" t="s">
        <v>161</v>
      </c>
      <c r="E96" s="29" t="s">
        <v>96</v>
      </c>
      <c r="F96" s="29" t="s">
        <v>157</v>
      </c>
      <c r="G96" s="29">
        <v>283</v>
      </c>
      <c r="H96" s="29" t="s">
        <v>158</v>
      </c>
      <c r="I96" s="29">
        <v>0</v>
      </c>
      <c r="J96" s="29" t="s">
        <v>164</v>
      </c>
      <c r="K96" s="29" t="s">
        <v>165</v>
      </c>
      <c r="L96" s="29">
        <v>160434</v>
      </c>
      <c r="M96" s="29"/>
      <c r="N96" s="29"/>
      <c r="O96" s="29"/>
      <c r="P96" s="29">
        <v>0</v>
      </c>
    </row>
    <row r="97" spans="1:30">
      <c r="A97" s="29">
        <v>2018</v>
      </c>
      <c r="B97" s="29" t="s">
        <v>93</v>
      </c>
      <c r="C97" s="29" t="s">
        <v>155</v>
      </c>
      <c r="D97" s="29" t="s">
        <v>161</v>
      </c>
      <c r="E97" s="29" t="s">
        <v>98</v>
      </c>
      <c r="F97" s="29" t="s">
        <v>157</v>
      </c>
      <c r="G97" s="29">
        <v>283</v>
      </c>
      <c r="H97" s="29" t="s">
        <v>158</v>
      </c>
      <c r="I97" s="29">
        <v>0</v>
      </c>
      <c r="J97" s="29" t="s">
        <v>166</v>
      </c>
      <c r="K97" s="29" t="s">
        <v>167</v>
      </c>
      <c r="L97" s="29">
        <v>80654</v>
      </c>
      <c r="M97" s="29"/>
      <c r="N97" s="29"/>
      <c r="O97" s="29"/>
      <c r="P97" s="29">
        <v>0</v>
      </c>
    </row>
    <row r="98" spans="1:30">
      <c r="A98" s="29">
        <v>2019</v>
      </c>
      <c r="B98" s="29" t="s">
        <v>93</v>
      </c>
      <c r="C98" s="29" t="s">
        <v>155</v>
      </c>
      <c r="D98" s="29" t="s">
        <v>156</v>
      </c>
      <c r="E98" s="29" t="s">
        <v>95</v>
      </c>
      <c r="F98" s="29" t="s">
        <v>157</v>
      </c>
      <c r="G98" s="29">
        <v>283</v>
      </c>
      <c r="H98" s="29" t="s">
        <v>158</v>
      </c>
      <c r="I98" s="29">
        <v>0</v>
      </c>
      <c r="J98" s="29" t="s">
        <v>159</v>
      </c>
      <c r="K98" s="29" t="s">
        <v>160</v>
      </c>
      <c r="L98" s="29"/>
      <c r="M98" s="29" t="s">
        <v>168</v>
      </c>
      <c r="N98" s="29"/>
      <c r="O98" s="29"/>
      <c r="P98" s="29">
        <v>0</v>
      </c>
    </row>
    <row r="99" spans="1:30">
      <c r="A99" s="29">
        <v>2019</v>
      </c>
      <c r="B99" s="29" t="s">
        <v>93</v>
      </c>
      <c r="C99" s="29" t="s">
        <v>155</v>
      </c>
      <c r="D99" s="29" t="s">
        <v>161</v>
      </c>
      <c r="E99" s="29" t="s">
        <v>95</v>
      </c>
      <c r="F99" s="29" t="s">
        <v>157</v>
      </c>
      <c r="G99" s="29">
        <v>283</v>
      </c>
      <c r="H99" s="29" t="s">
        <v>158</v>
      </c>
      <c r="I99" s="29">
        <v>0</v>
      </c>
      <c r="J99" s="29" t="s">
        <v>162</v>
      </c>
      <c r="K99" s="29" t="s">
        <v>163</v>
      </c>
      <c r="L99" s="29">
        <v>1475539</v>
      </c>
      <c r="M99" s="29"/>
      <c r="N99" s="29"/>
      <c r="O99" s="29"/>
      <c r="P99" s="29">
        <v>0</v>
      </c>
    </row>
    <row r="100" spans="1:30">
      <c r="A100" s="29">
        <v>2019</v>
      </c>
      <c r="B100" s="29" t="s">
        <v>93</v>
      </c>
      <c r="C100" s="29" t="s">
        <v>155</v>
      </c>
      <c r="D100" s="29" t="s">
        <v>161</v>
      </c>
      <c r="E100" s="29" t="s">
        <v>96</v>
      </c>
      <c r="F100" s="29" t="s">
        <v>157</v>
      </c>
      <c r="G100" s="29">
        <v>283</v>
      </c>
      <c r="H100" s="29" t="s">
        <v>158</v>
      </c>
      <c r="I100" s="29">
        <v>0</v>
      </c>
      <c r="J100" s="29" t="s">
        <v>164</v>
      </c>
      <c r="K100" s="29" t="s">
        <v>165</v>
      </c>
      <c r="L100" s="29">
        <v>343087</v>
      </c>
      <c r="M100" s="29"/>
      <c r="N100" s="29"/>
      <c r="O100" s="29"/>
      <c r="P100" s="29">
        <v>0</v>
      </c>
    </row>
    <row r="101" spans="1:30">
      <c r="A101" s="29">
        <v>2019</v>
      </c>
      <c r="B101" s="29" t="s">
        <v>93</v>
      </c>
      <c r="C101" s="29" t="s">
        <v>155</v>
      </c>
      <c r="D101" s="29" t="s">
        <v>161</v>
      </c>
      <c r="E101" s="29" t="s">
        <v>98</v>
      </c>
      <c r="F101" s="29" t="s">
        <v>157</v>
      </c>
      <c r="G101" s="29">
        <v>283</v>
      </c>
      <c r="H101" s="29" t="s">
        <v>158</v>
      </c>
      <c r="I101" s="29">
        <v>0</v>
      </c>
      <c r="J101" s="29" t="s">
        <v>166</v>
      </c>
      <c r="K101" s="29" t="s">
        <v>167</v>
      </c>
      <c r="L101" s="29">
        <v>53274</v>
      </c>
      <c r="M101" s="29"/>
      <c r="N101" s="29"/>
      <c r="O101" s="29"/>
      <c r="P101" s="29">
        <v>0</v>
      </c>
    </row>
    <row r="102" spans="1:30">
      <c r="A102" s="29">
        <v>2020</v>
      </c>
      <c r="B102" s="29" t="s">
        <v>93</v>
      </c>
      <c r="C102" s="29" t="s">
        <v>155</v>
      </c>
      <c r="D102" s="29" t="s">
        <v>161</v>
      </c>
      <c r="E102" s="29" t="s">
        <v>95</v>
      </c>
      <c r="F102" s="29" t="s">
        <v>157</v>
      </c>
      <c r="G102" s="29">
        <v>283</v>
      </c>
      <c r="H102" s="29" t="s">
        <v>158</v>
      </c>
      <c r="I102" s="29">
        <v>0</v>
      </c>
      <c r="J102" s="29" t="s">
        <v>162</v>
      </c>
      <c r="K102" s="29" t="s">
        <v>163</v>
      </c>
      <c r="L102" s="29">
        <v>1438471</v>
      </c>
      <c r="M102" s="29"/>
      <c r="N102" s="29"/>
      <c r="O102" s="29"/>
      <c r="P102" s="29">
        <v>0</v>
      </c>
    </row>
    <row r="103" spans="1:30">
      <c r="A103" s="29">
        <v>2020</v>
      </c>
      <c r="B103" s="29" t="s">
        <v>93</v>
      </c>
      <c r="C103" s="29" t="s">
        <v>155</v>
      </c>
      <c r="D103" s="29" t="s">
        <v>161</v>
      </c>
      <c r="E103" s="29" t="s">
        <v>96</v>
      </c>
      <c r="F103" s="29" t="s">
        <v>157</v>
      </c>
      <c r="G103" s="29">
        <v>283</v>
      </c>
      <c r="H103" s="29" t="s">
        <v>158</v>
      </c>
      <c r="I103" s="29">
        <v>0</v>
      </c>
      <c r="J103" s="29" t="s">
        <v>164</v>
      </c>
      <c r="K103" s="29" t="s">
        <v>165</v>
      </c>
      <c r="L103" s="29">
        <v>333918</v>
      </c>
      <c r="M103" s="29"/>
      <c r="N103" s="29"/>
      <c r="O103" s="29"/>
      <c r="P103" s="29">
        <v>0</v>
      </c>
    </row>
    <row r="104" spans="1:30">
      <c r="A104" s="29">
        <v>2020</v>
      </c>
      <c r="B104" s="29" t="s">
        <v>93</v>
      </c>
      <c r="C104" s="29" t="s">
        <v>155</v>
      </c>
      <c r="D104" s="29" t="s">
        <v>161</v>
      </c>
      <c r="E104" s="29" t="s">
        <v>98</v>
      </c>
      <c r="F104" s="29" t="s">
        <v>157</v>
      </c>
      <c r="G104" s="29">
        <v>283</v>
      </c>
      <c r="H104" s="29" t="s">
        <v>158</v>
      </c>
      <c r="I104" s="29">
        <v>0</v>
      </c>
      <c r="J104" s="29" t="s">
        <v>166</v>
      </c>
      <c r="K104" s="29" t="s">
        <v>167</v>
      </c>
      <c r="L104" s="29">
        <v>35191</v>
      </c>
      <c r="M104" s="29"/>
      <c r="N104" s="29"/>
      <c r="O104" s="29"/>
      <c r="P104" s="29">
        <v>0</v>
      </c>
    </row>
    <row r="106" spans="1:30">
      <c r="A106" t="s">
        <v>169</v>
      </c>
      <c r="C106" t="s">
        <v>141</v>
      </c>
    </row>
    <row r="107" spans="1:30">
      <c r="A107" t="s">
        <v>92</v>
      </c>
      <c r="B107" t="s">
        <v>91</v>
      </c>
      <c r="C107">
        <v>1995</v>
      </c>
      <c r="D107">
        <v>1996</v>
      </c>
      <c r="E107">
        <v>1997</v>
      </c>
      <c r="F107">
        <v>1998</v>
      </c>
      <c r="G107">
        <v>1999</v>
      </c>
      <c r="H107">
        <v>2000</v>
      </c>
      <c r="I107">
        <v>2001</v>
      </c>
      <c r="J107">
        <v>2002</v>
      </c>
      <c r="K107">
        <v>2003</v>
      </c>
      <c r="L107">
        <v>2004</v>
      </c>
      <c r="M107">
        <v>2005</v>
      </c>
      <c r="N107">
        <v>2006</v>
      </c>
      <c r="O107">
        <v>2007</v>
      </c>
      <c r="P107">
        <v>2008</v>
      </c>
      <c r="Q107">
        <v>2009</v>
      </c>
      <c r="R107">
        <v>2010</v>
      </c>
      <c r="S107">
        <v>2011</v>
      </c>
      <c r="T107">
        <v>2012</v>
      </c>
      <c r="U107">
        <v>2013</v>
      </c>
      <c r="V107">
        <v>2014</v>
      </c>
      <c r="W107">
        <v>2015</v>
      </c>
      <c r="X107">
        <v>2016</v>
      </c>
      <c r="Y107">
        <v>2017</v>
      </c>
      <c r="Z107">
        <v>2018</v>
      </c>
      <c r="AA107">
        <v>2019</v>
      </c>
      <c r="AB107">
        <v>2020</v>
      </c>
      <c r="AC107" t="s">
        <v>170</v>
      </c>
      <c r="AD107" t="s">
        <v>171</v>
      </c>
    </row>
    <row r="108" spans="1:30">
      <c r="A108" t="s">
        <v>96</v>
      </c>
      <c r="B108" t="s">
        <v>161</v>
      </c>
      <c r="C108">
        <v>44710</v>
      </c>
      <c r="D108">
        <v>57032</v>
      </c>
      <c r="E108">
        <v>74553</v>
      </c>
      <c r="F108">
        <v>90600</v>
      </c>
      <c r="G108">
        <v>129570</v>
      </c>
      <c r="H108">
        <v>129655</v>
      </c>
      <c r="I108">
        <v>130432</v>
      </c>
      <c r="J108">
        <v>126811</v>
      </c>
      <c r="K108">
        <v>153257</v>
      </c>
      <c r="L108">
        <v>146992</v>
      </c>
      <c r="M108">
        <v>122954</v>
      </c>
      <c r="N108">
        <v>144314</v>
      </c>
      <c r="O108">
        <v>146790</v>
      </c>
      <c r="P108">
        <v>169738</v>
      </c>
      <c r="Q108">
        <v>166364</v>
      </c>
      <c r="R108">
        <v>166403</v>
      </c>
      <c r="S108">
        <v>141614</v>
      </c>
      <c r="T108">
        <v>194036</v>
      </c>
      <c r="U108">
        <v>170359</v>
      </c>
      <c r="V108">
        <v>146512</v>
      </c>
      <c r="Y108">
        <v>183647</v>
      </c>
      <c r="Z108">
        <v>160434</v>
      </c>
      <c r="AA108">
        <v>343087</v>
      </c>
      <c r="AB108">
        <v>333918</v>
      </c>
      <c r="AD108">
        <v>3673782</v>
      </c>
    </row>
    <row r="109" spans="1:30">
      <c r="A109" t="s">
        <v>172</v>
      </c>
      <c r="C109">
        <v>44710</v>
      </c>
      <c r="D109">
        <v>57032</v>
      </c>
      <c r="E109">
        <v>74553</v>
      </c>
      <c r="F109">
        <v>90600</v>
      </c>
      <c r="G109">
        <v>129570</v>
      </c>
      <c r="H109">
        <v>129655</v>
      </c>
      <c r="I109">
        <v>130432</v>
      </c>
      <c r="J109">
        <v>126811</v>
      </c>
      <c r="K109">
        <v>153257</v>
      </c>
      <c r="L109">
        <v>146992</v>
      </c>
      <c r="M109">
        <v>122954</v>
      </c>
      <c r="N109">
        <v>144314</v>
      </c>
      <c r="O109">
        <v>146790</v>
      </c>
      <c r="P109">
        <v>169738</v>
      </c>
      <c r="Q109">
        <v>166364</v>
      </c>
      <c r="R109">
        <v>166403</v>
      </c>
      <c r="S109">
        <v>141614</v>
      </c>
      <c r="T109">
        <v>194036</v>
      </c>
      <c r="U109">
        <v>170359</v>
      </c>
      <c r="V109">
        <v>146512</v>
      </c>
      <c r="Y109">
        <v>183647</v>
      </c>
      <c r="Z109">
        <v>160434</v>
      </c>
      <c r="AA109">
        <v>343087</v>
      </c>
      <c r="AB109">
        <v>333918</v>
      </c>
      <c r="AD109">
        <v>3673782</v>
      </c>
    </row>
    <row r="110" spans="1:30">
      <c r="A110" t="s">
        <v>98</v>
      </c>
      <c r="B110" t="s">
        <v>161</v>
      </c>
      <c r="C110">
        <v>25970</v>
      </c>
      <c r="D110">
        <v>22779</v>
      </c>
      <c r="E110">
        <v>34812</v>
      </c>
      <c r="F110">
        <v>26322</v>
      </c>
      <c r="G110">
        <v>36970</v>
      </c>
      <c r="H110">
        <v>33718</v>
      </c>
      <c r="I110">
        <v>26215</v>
      </c>
      <c r="J110">
        <v>14137</v>
      </c>
      <c r="K110">
        <v>23106</v>
      </c>
      <c r="L110">
        <v>35512</v>
      </c>
      <c r="M110">
        <v>40272</v>
      </c>
      <c r="N110">
        <v>38273</v>
      </c>
      <c r="O110">
        <v>63641</v>
      </c>
      <c r="P110">
        <v>143560</v>
      </c>
      <c r="Q110">
        <v>67994</v>
      </c>
      <c r="R110">
        <v>27365</v>
      </c>
      <c r="S110">
        <v>74519</v>
      </c>
      <c r="T110">
        <v>32135</v>
      </c>
      <c r="Y110">
        <v>50935</v>
      </c>
      <c r="Z110">
        <v>80654</v>
      </c>
      <c r="AA110">
        <v>53274</v>
      </c>
      <c r="AB110">
        <v>35191</v>
      </c>
      <c r="AD110">
        <v>987354</v>
      </c>
    </row>
    <row r="111" spans="1:30">
      <c r="A111" t="s">
        <v>173</v>
      </c>
      <c r="C111">
        <v>25970</v>
      </c>
      <c r="D111">
        <v>22779</v>
      </c>
      <c r="E111">
        <v>34812</v>
      </c>
      <c r="F111">
        <v>26322</v>
      </c>
      <c r="G111">
        <v>36970</v>
      </c>
      <c r="H111">
        <v>33718</v>
      </c>
      <c r="I111">
        <v>26215</v>
      </c>
      <c r="J111">
        <v>14137</v>
      </c>
      <c r="K111">
        <v>23106</v>
      </c>
      <c r="L111">
        <v>35512</v>
      </c>
      <c r="M111">
        <v>40272</v>
      </c>
      <c r="N111">
        <v>38273</v>
      </c>
      <c r="O111">
        <v>63641</v>
      </c>
      <c r="P111">
        <v>143560</v>
      </c>
      <c r="Q111">
        <v>67994</v>
      </c>
      <c r="R111">
        <v>27365</v>
      </c>
      <c r="S111">
        <v>74519</v>
      </c>
      <c r="T111">
        <v>32135</v>
      </c>
      <c r="Y111">
        <v>50935</v>
      </c>
      <c r="Z111">
        <v>80654</v>
      </c>
      <c r="AA111">
        <v>53274</v>
      </c>
      <c r="AB111">
        <v>35191</v>
      </c>
      <c r="AD111">
        <v>987354</v>
      </c>
    </row>
    <row r="112" spans="1:30">
      <c r="A112" t="s">
        <v>95</v>
      </c>
      <c r="B112" t="s">
        <v>161</v>
      </c>
      <c r="C112">
        <v>703571</v>
      </c>
      <c r="D112">
        <v>761055</v>
      </c>
      <c r="E112">
        <v>806152</v>
      </c>
      <c r="F112">
        <v>836005</v>
      </c>
      <c r="G112">
        <v>869476</v>
      </c>
      <c r="H112">
        <v>936389</v>
      </c>
      <c r="I112">
        <v>943761</v>
      </c>
      <c r="J112">
        <v>980115</v>
      </c>
      <c r="K112">
        <v>1040002</v>
      </c>
      <c r="L112">
        <v>1076858</v>
      </c>
      <c r="M112">
        <v>1046900</v>
      </c>
      <c r="N112">
        <v>1064062</v>
      </c>
      <c r="O112">
        <v>1078494</v>
      </c>
      <c r="P112">
        <v>1064336</v>
      </c>
      <c r="Q112">
        <v>1054479</v>
      </c>
      <c r="R112">
        <v>1100236</v>
      </c>
      <c r="S112">
        <v>1041856</v>
      </c>
      <c r="T112">
        <v>1135394</v>
      </c>
      <c r="U112">
        <v>1117139</v>
      </c>
      <c r="V112">
        <v>1101981</v>
      </c>
      <c r="W112">
        <v>1103043</v>
      </c>
      <c r="X112">
        <v>1092551</v>
      </c>
      <c r="Y112">
        <v>1201964</v>
      </c>
      <c r="Z112">
        <v>1175231</v>
      </c>
      <c r="AA112">
        <v>1475539</v>
      </c>
      <c r="AB112">
        <v>1438471</v>
      </c>
      <c r="AD112">
        <v>27245060</v>
      </c>
    </row>
    <row r="113" spans="1:30">
      <c r="B113" t="s">
        <v>156</v>
      </c>
    </row>
    <row r="114" spans="1:30">
      <c r="A114" t="s">
        <v>174</v>
      </c>
      <c r="C114">
        <v>703571</v>
      </c>
      <c r="D114">
        <v>761055</v>
      </c>
      <c r="E114">
        <v>806152</v>
      </c>
      <c r="F114">
        <v>836005</v>
      </c>
      <c r="G114">
        <v>869476</v>
      </c>
      <c r="H114">
        <v>936389</v>
      </c>
      <c r="I114">
        <v>943761</v>
      </c>
      <c r="J114">
        <v>980115</v>
      </c>
      <c r="K114">
        <v>1040002</v>
      </c>
      <c r="L114">
        <v>1076858</v>
      </c>
      <c r="M114">
        <v>1046900</v>
      </c>
      <c r="N114">
        <v>1064062</v>
      </c>
      <c r="O114">
        <v>1078494</v>
      </c>
      <c r="P114">
        <v>1064336</v>
      </c>
      <c r="Q114">
        <v>1054479</v>
      </c>
      <c r="R114">
        <v>1100236</v>
      </c>
      <c r="S114">
        <v>1041856</v>
      </c>
      <c r="T114">
        <v>1135394</v>
      </c>
      <c r="U114">
        <v>1117139</v>
      </c>
      <c r="V114">
        <v>1101981</v>
      </c>
      <c r="W114">
        <v>1103043</v>
      </c>
      <c r="X114">
        <v>1092551</v>
      </c>
      <c r="Y114">
        <v>1201964</v>
      </c>
      <c r="Z114">
        <v>1175231</v>
      </c>
      <c r="AA114">
        <v>1475539</v>
      </c>
      <c r="AB114">
        <v>1438471</v>
      </c>
      <c r="AD114">
        <v>27245060</v>
      </c>
    </row>
    <row r="115" spans="1:30">
      <c r="A115" t="s">
        <v>170</v>
      </c>
      <c r="B115" t="s">
        <v>170</v>
      </c>
    </row>
    <row r="116" spans="1:30">
      <c r="A116" t="s">
        <v>175</v>
      </c>
    </row>
    <row r="117" spans="1:30">
      <c r="A117" t="s">
        <v>171</v>
      </c>
      <c r="C117">
        <v>774251</v>
      </c>
      <c r="D117">
        <v>840866</v>
      </c>
      <c r="E117">
        <v>915517</v>
      </c>
      <c r="F117">
        <v>952927</v>
      </c>
      <c r="G117">
        <v>1036016</v>
      </c>
      <c r="H117">
        <v>1099762</v>
      </c>
      <c r="I117">
        <v>1100408</v>
      </c>
      <c r="J117">
        <v>1121063</v>
      </c>
      <c r="K117">
        <v>1216365</v>
      </c>
      <c r="L117">
        <v>1259362</v>
      </c>
      <c r="M117">
        <v>1210126</v>
      </c>
      <c r="N117">
        <v>1246649</v>
      </c>
      <c r="O117">
        <v>1288925</v>
      </c>
      <c r="P117">
        <v>1377634</v>
      </c>
      <c r="Q117">
        <v>1288837</v>
      </c>
      <c r="R117">
        <v>1294004</v>
      </c>
      <c r="S117">
        <v>1257989</v>
      </c>
      <c r="T117">
        <v>1361565</v>
      </c>
      <c r="U117">
        <v>1287498</v>
      </c>
      <c r="V117">
        <v>1248493</v>
      </c>
      <c r="W117">
        <v>1103043</v>
      </c>
      <c r="X117">
        <v>1092551</v>
      </c>
      <c r="Y117">
        <v>1436546</v>
      </c>
      <c r="Z117">
        <v>1416319</v>
      </c>
      <c r="AA117">
        <v>1871900</v>
      </c>
      <c r="AB117">
        <v>1807580</v>
      </c>
      <c r="AD117">
        <v>31906196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8679E-228C-4AA3-A864-358294DEA0EC}">
  <dimension ref="A1:AU12"/>
  <sheetViews>
    <sheetView workbookViewId="0">
      <selection activeCell="B9" sqref="B9"/>
    </sheetView>
  </sheetViews>
  <sheetFormatPr defaultRowHeight="15"/>
  <cols>
    <col min="1" max="1" width="26.28515625" customWidth="1"/>
  </cols>
  <sheetData>
    <row r="1" spans="1:47" ht="21">
      <c r="A1" s="28" t="s">
        <v>128</v>
      </c>
      <c r="B1" s="28"/>
      <c r="C1" s="28"/>
      <c r="D1" s="28"/>
      <c r="E1" s="28"/>
      <c r="F1" s="28"/>
      <c r="G1" s="28"/>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row>
    <row r="2" spans="1:47" ht="21">
      <c r="A2" s="28" t="s">
        <v>176</v>
      </c>
      <c r="B2" s="28"/>
      <c r="C2" s="28"/>
      <c r="D2" s="28"/>
      <c r="E2" s="28"/>
      <c r="F2" s="28"/>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row>
    <row r="3" spans="1:47" ht="21">
      <c r="A3" s="28" t="s">
        <v>130</v>
      </c>
      <c r="B3" s="28"/>
      <c r="C3" s="28"/>
      <c r="D3" s="28"/>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row>
    <row r="4" spans="1:47" ht="21">
      <c r="A4" s="28" t="s">
        <v>177</v>
      </c>
      <c r="B4" s="28"/>
      <c r="C4" s="28"/>
      <c r="D4" s="28"/>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row>
    <row r="5" spans="1:47">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row>
    <row r="6" spans="1:47">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row>
    <row r="7" spans="1:47" ht="18.75">
      <c r="A7" s="30" t="s">
        <v>93</v>
      </c>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row>
    <row r="8" spans="1:47">
      <c r="A8" s="31" t="s">
        <v>132</v>
      </c>
      <c r="B8" s="32">
        <v>2005</v>
      </c>
      <c r="C8" s="32">
        <v>2006</v>
      </c>
      <c r="D8" s="32">
        <v>2007</v>
      </c>
      <c r="E8" s="32">
        <v>2008</v>
      </c>
      <c r="F8" s="32">
        <v>2009</v>
      </c>
      <c r="G8" s="32">
        <v>2010</v>
      </c>
      <c r="H8" s="32">
        <v>2011</v>
      </c>
      <c r="I8" s="32">
        <v>2012</v>
      </c>
      <c r="J8" s="32">
        <v>2013</v>
      </c>
      <c r="K8" s="32">
        <v>2014</v>
      </c>
      <c r="L8" s="32">
        <v>2015</v>
      </c>
      <c r="M8" s="32">
        <v>2016</v>
      </c>
      <c r="N8" s="32">
        <v>2017</v>
      </c>
      <c r="O8" s="32">
        <v>2018</v>
      </c>
      <c r="P8" s="32">
        <v>2019</v>
      </c>
      <c r="Q8" s="32">
        <v>2020</v>
      </c>
      <c r="R8" s="32">
        <v>2021</v>
      </c>
      <c r="S8" s="32">
        <v>2022</v>
      </c>
      <c r="T8" s="32">
        <v>2023</v>
      </c>
      <c r="U8" s="32">
        <v>2024</v>
      </c>
      <c r="V8" s="32">
        <v>2025</v>
      </c>
      <c r="W8" s="32">
        <v>2026</v>
      </c>
      <c r="X8" s="32">
        <v>2027</v>
      </c>
      <c r="Y8" s="32">
        <v>2028</v>
      </c>
      <c r="Z8" s="32">
        <v>2029</v>
      </c>
      <c r="AA8" s="32">
        <v>2030</v>
      </c>
      <c r="AB8" s="32">
        <v>2031</v>
      </c>
      <c r="AC8" s="32">
        <v>2032</v>
      </c>
      <c r="AD8" s="32">
        <v>2033</v>
      </c>
      <c r="AE8" s="32">
        <v>2034</v>
      </c>
      <c r="AF8" s="32">
        <v>2035</v>
      </c>
      <c r="AG8" s="32">
        <v>2036</v>
      </c>
      <c r="AH8" s="32">
        <v>2037</v>
      </c>
      <c r="AI8" s="32">
        <v>2038</v>
      </c>
      <c r="AJ8" s="32">
        <v>2039</v>
      </c>
      <c r="AK8" s="32">
        <v>2040</v>
      </c>
      <c r="AL8" s="32">
        <v>2041</v>
      </c>
      <c r="AM8" s="32">
        <v>2042</v>
      </c>
      <c r="AN8" s="32">
        <v>2043</v>
      </c>
      <c r="AO8" s="32">
        <v>2044</v>
      </c>
      <c r="AP8" s="32">
        <v>2045</v>
      </c>
      <c r="AQ8" s="32">
        <v>2046</v>
      </c>
      <c r="AR8" s="32">
        <v>2047</v>
      </c>
      <c r="AS8" s="32">
        <v>2048</v>
      </c>
      <c r="AT8" s="32">
        <v>2049</v>
      </c>
      <c r="AU8" s="33">
        <v>2050</v>
      </c>
    </row>
    <row r="9" spans="1:47">
      <c r="A9" s="34" t="s">
        <v>178</v>
      </c>
      <c r="B9" s="35">
        <v>0</v>
      </c>
      <c r="C9" s="35">
        <v>0</v>
      </c>
      <c r="D9" s="35">
        <v>0</v>
      </c>
      <c r="E9" s="35">
        <v>0</v>
      </c>
      <c r="F9" s="35">
        <v>0</v>
      </c>
      <c r="G9" s="35">
        <v>0</v>
      </c>
      <c r="H9" s="35">
        <v>0</v>
      </c>
      <c r="I9" s="35">
        <v>0</v>
      </c>
      <c r="J9" s="35">
        <v>0</v>
      </c>
      <c r="K9" s="35">
        <v>0</v>
      </c>
      <c r="L9" s="35">
        <v>0</v>
      </c>
      <c r="M9" s="35">
        <v>0</v>
      </c>
      <c r="N9" s="35">
        <v>0</v>
      </c>
      <c r="O9" s="35">
        <v>0</v>
      </c>
      <c r="P9" s="35">
        <v>0</v>
      </c>
      <c r="Q9" s="35">
        <v>0</v>
      </c>
      <c r="R9" s="35">
        <v>0</v>
      </c>
      <c r="S9" s="35">
        <v>0</v>
      </c>
      <c r="T9" s="35">
        <v>0</v>
      </c>
      <c r="U9" s="71">
        <v>0</v>
      </c>
      <c r="V9" s="71">
        <v>0</v>
      </c>
      <c r="W9" s="35">
        <v>0.01</v>
      </c>
      <c r="X9" s="35">
        <v>0.02</v>
      </c>
      <c r="Y9" s="35">
        <v>0.03</v>
      </c>
      <c r="Z9" s="35">
        <v>0.08</v>
      </c>
      <c r="AA9" s="35">
        <v>0.15</v>
      </c>
      <c r="AB9" s="35">
        <v>0.22</v>
      </c>
      <c r="AC9" s="35">
        <v>0.31</v>
      </c>
      <c r="AD9" s="35">
        <v>0.36</v>
      </c>
      <c r="AE9" s="35">
        <v>0.38</v>
      </c>
      <c r="AF9" s="35">
        <v>0.4</v>
      </c>
      <c r="AG9" s="35">
        <v>0.4</v>
      </c>
      <c r="AH9" s="35">
        <v>0.4</v>
      </c>
      <c r="AI9" s="35">
        <v>0.4</v>
      </c>
      <c r="AJ9" s="35">
        <v>0.4</v>
      </c>
      <c r="AK9" s="35">
        <v>0.4</v>
      </c>
      <c r="AL9" s="35">
        <v>0.4</v>
      </c>
      <c r="AM9" s="35">
        <v>0.4</v>
      </c>
      <c r="AN9" s="35">
        <v>0.4</v>
      </c>
      <c r="AO9" s="35">
        <v>0.4</v>
      </c>
      <c r="AP9" s="35">
        <v>0.4</v>
      </c>
      <c r="AQ9" s="35">
        <v>0.41</v>
      </c>
      <c r="AR9" s="35">
        <v>0.41</v>
      </c>
      <c r="AS9" s="35">
        <v>0.42</v>
      </c>
      <c r="AT9" s="35">
        <v>0.42</v>
      </c>
      <c r="AU9" s="36">
        <v>0.43</v>
      </c>
    </row>
    <row r="10" spans="1:47">
      <c r="A10" s="34" t="s">
        <v>179</v>
      </c>
      <c r="B10" s="35">
        <v>0</v>
      </c>
      <c r="C10" s="35">
        <v>0</v>
      </c>
      <c r="D10" s="35">
        <v>0</v>
      </c>
      <c r="E10" s="35">
        <v>0</v>
      </c>
      <c r="F10" s="35">
        <v>0</v>
      </c>
      <c r="G10" s="35">
        <v>0</v>
      </c>
      <c r="H10" s="35">
        <v>0</v>
      </c>
      <c r="I10" s="35">
        <v>0</v>
      </c>
      <c r="J10" s="35">
        <v>0</v>
      </c>
      <c r="K10" s="35">
        <v>0</v>
      </c>
      <c r="L10" s="35">
        <v>0</v>
      </c>
      <c r="M10" s="35">
        <v>0</v>
      </c>
      <c r="N10" s="35">
        <v>0</v>
      </c>
      <c r="O10" s="35">
        <v>0</v>
      </c>
      <c r="P10" s="35">
        <v>0</v>
      </c>
      <c r="Q10" s="35">
        <v>0</v>
      </c>
      <c r="R10" s="35">
        <v>0</v>
      </c>
      <c r="S10" s="35">
        <v>0</v>
      </c>
      <c r="T10" s="35">
        <v>0</v>
      </c>
      <c r="U10" s="71">
        <v>0</v>
      </c>
      <c r="V10" s="71">
        <v>0</v>
      </c>
      <c r="W10" s="35">
        <v>0</v>
      </c>
      <c r="X10" s="35">
        <v>0</v>
      </c>
      <c r="Y10" s="35">
        <v>0</v>
      </c>
      <c r="Z10" s="35">
        <v>0</v>
      </c>
      <c r="AA10" s="35">
        <v>0</v>
      </c>
      <c r="AB10" s="35">
        <v>0</v>
      </c>
      <c r="AC10" s="35">
        <v>0.01</v>
      </c>
      <c r="AD10" s="35">
        <v>0.01</v>
      </c>
      <c r="AE10" s="35">
        <v>0.01</v>
      </c>
      <c r="AF10" s="35">
        <v>0.01</v>
      </c>
      <c r="AG10" s="35">
        <v>0.01</v>
      </c>
      <c r="AH10" s="35">
        <v>0.01</v>
      </c>
      <c r="AI10" s="35">
        <v>0.01</v>
      </c>
      <c r="AJ10" s="35">
        <v>0.02</v>
      </c>
      <c r="AK10" s="35">
        <v>0.02</v>
      </c>
      <c r="AL10" s="35">
        <v>0.02</v>
      </c>
      <c r="AM10" s="35">
        <v>0.02</v>
      </c>
      <c r="AN10" s="35">
        <v>0.02</v>
      </c>
      <c r="AO10" s="35">
        <v>0.02</v>
      </c>
      <c r="AP10" s="35">
        <v>0.02</v>
      </c>
      <c r="AQ10" s="35">
        <v>0.02</v>
      </c>
      <c r="AR10" s="35">
        <v>0.02</v>
      </c>
      <c r="AS10" s="35">
        <v>0.03</v>
      </c>
      <c r="AT10" s="35">
        <v>0.03</v>
      </c>
      <c r="AU10" s="36">
        <v>0.03</v>
      </c>
    </row>
    <row r="11" spans="1:47">
      <c r="A11" s="43" t="s">
        <v>180</v>
      </c>
      <c r="B11" s="44">
        <v>0</v>
      </c>
      <c r="C11" s="44">
        <v>0</v>
      </c>
      <c r="D11" s="44">
        <v>0</v>
      </c>
      <c r="E11" s="44">
        <v>0</v>
      </c>
      <c r="F11" s="44">
        <v>0</v>
      </c>
      <c r="G11" s="44">
        <v>0</v>
      </c>
      <c r="H11" s="44">
        <v>0</v>
      </c>
      <c r="I11" s="44">
        <v>0</v>
      </c>
      <c r="J11" s="44">
        <v>0</v>
      </c>
      <c r="K11" s="44">
        <v>0</v>
      </c>
      <c r="L11" s="44">
        <v>0</v>
      </c>
      <c r="M11" s="44">
        <v>0</v>
      </c>
      <c r="N11" s="44">
        <v>0</v>
      </c>
      <c r="O11" s="44">
        <v>0</v>
      </c>
      <c r="P11" s="44">
        <v>0</v>
      </c>
      <c r="Q11" s="44">
        <v>0</v>
      </c>
      <c r="R11" s="44">
        <v>0</v>
      </c>
      <c r="S11" s="44">
        <v>0</v>
      </c>
      <c r="T11" s="44">
        <v>0</v>
      </c>
      <c r="U11" s="72">
        <v>0</v>
      </c>
      <c r="V11" s="72">
        <v>0</v>
      </c>
      <c r="W11" s="44">
        <v>0</v>
      </c>
      <c r="X11" s="44">
        <v>0</v>
      </c>
      <c r="Y11" s="44">
        <v>0</v>
      </c>
      <c r="Z11" s="44">
        <v>0.01</v>
      </c>
      <c r="AA11" s="44">
        <v>0.01</v>
      </c>
      <c r="AB11" s="44">
        <v>0.02</v>
      </c>
      <c r="AC11" s="44">
        <v>0.03</v>
      </c>
      <c r="AD11" s="44">
        <v>0.03</v>
      </c>
      <c r="AE11" s="44">
        <v>0.03</v>
      </c>
      <c r="AF11" s="44">
        <v>0.03</v>
      </c>
      <c r="AG11" s="44">
        <v>0.03</v>
      </c>
      <c r="AH11" s="44">
        <v>0.04</v>
      </c>
      <c r="AI11" s="44">
        <v>0.04</v>
      </c>
      <c r="AJ11" s="44">
        <v>0.04</v>
      </c>
      <c r="AK11" s="44">
        <v>0.04</v>
      </c>
      <c r="AL11" s="44">
        <v>0.04</v>
      </c>
      <c r="AM11" s="44">
        <v>0.04</v>
      </c>
      <c r="AN11" s="44">
        <v>0.05</v>
      </c>
      <c r="AO11" s="44">
        <v>0.05</v>
      </c>
      <c r="AP11" s="44">
        <v>0.05</v>
      </c>
      <c r="AQ11" s="44">
        <v>0.06</v>
      </c>
      <c r="AR11" s="44">
        <v>0.06</v>
      </c>
      <c r="AS11" s="44">
        <v>7.0000000000000007E-2</v>
      </c>
      <c r="AT11" s="44">
        <v>7.0000000000000007E-2</v>
      </c>
      <c r="AU11" s="45">
        <v>0.08</v>
      </c>
    </row>
    <row r="12" spans="1:47">
      <c r="A12" t="s">
        <v>116</v>
      </c>
      <c r="B12">
        <f t="shared" ref="B12:AU12" si="0">SUM(B9:B11)</f>
        <v>0</v>
      </c>
      <c r="C12">
        <f t="shared" si="0"/>
        <v>0</v>
      </c>
      <c r="D12">
        <f t="shared" si="0"/>
        <v>0</v>
      </c>
      <c r="E12">
        <f t="shared" si="0"/>
        <v>0</v>
      </c>
      <c r="F12">
        <f t="shared" si="0"/>
        <v>0</v>
      </c>
      <c r="G12">
        <f t="shared" si="0"/>
        <v>0</v>
      </c>
      <c r="H12">
        <f t="shared" si="0"/>
        <v>0</v>
      </c>
      <c r="I12">
        <f t="shared" si="0"/>
        <v>0</v>
      </c>
      <c r="J12">
        <f t="shared" si="0"/>
        <v>0</v>
      </c>
      <c r="K12">
        <f t="shared" si="0"/>
        <v>0</v>
      </c>
      <c r="L12">
        <f t="shared" si="0"/>
        <v>0</v>
      </c>
      <c r="M12">
        <f t="shared" si="0"/>
        <v>0</v>
      </c>
      <c r="N12">
        <f t="shared" si="0"/>
        <v>0</v>
      </c>
      <c r="O12">
        <f t="shared" si="0"/>
        <v>0</v>
      </c>
      <c r="P12">
        <f t="shared" si="0"/>
        <v>0</v>
      </c>
      <c r="Q12">
        <f t="shared" si="0"/>
        <v>0</v>
      </c>
      <c r="R12">
        <f t="shared" si="0"/>
        <v>0</v>
      </c>
      <c r="S12">
        <f t="shared" si="0"/>
        <v>0</v>
      </c>
      <c r="T12">
        <f t="shared" si="0"/>
        <v>0</v>
      </c>
      <c r="U12" s="73">
        <f t="shared" si="0"/>
        <v>0</v>
      </c>
      <c r="V12" s="73">
        <f t="shared" si="0"/>
        <v>0</v>
      </c>
      <c r="W12">
        <f t="shared" si="0"/>
        <v>0.01</v>
      </c>
      <c r="X12">
        <f t="shared" si="0"/>
        <v>0.02</v>
      </c>
      <c r="Y12">
        <f t="shared" si="0"/>
        <v>0.03</v>
      </c>
      <c r="Z12">
        <f t="shared" si="0"/>
        <v>0.09</v>
      </c>
      <c r="AA12">
        <f t="shared" si="0"/>
        <v>0.16</v>
      </c>
      <c r="AB12">
        <f t="shared" si="0"/>
        <v>0.24</v>
      </c>
      <c r="AC12">
        <f t="shared" si="0"/>
        <v>0.35</v>
      </c>
      <c r="AD12">
        <f t="shared" si="0"/>
        <v>0.4</v>
      </c>
      <c r="AE12">
        <f t="shared" si="0"/>
        <v>0.42000000000000004</v>
      </c>
      <c r="AF12">
        <f t="shared" si="0"/>
        <v>0.44000000000000006</v>
      </c>
      <c r="AG12">
        <f t="shared" si="0"/>
        <v>0.44000000000000006</v>
      </c>
      <c r="AH12">
        <f t="shared" si="0"/>
        <v>0.45</v>
      </c>
      <c r="AI12">
        <f t="shared" si="0"/>
        <v>0.45</v>
      </c>
      <c r="AJ12">
        <f t="shared" si="0"/>
        <v>0.46</v>
      </c>
      <c r="AK12">
        <f t="shared" si="0"/>
        <v>0.46</v>
      </c>
      <c r="AL12">
        <f t="shared" si="0"/>
        <v>0.46</v>
      </c>
      <c r="AM12">
        <f t="shared" si="0"/>
        <v>0.46</v>
      </c>
      <c r="AN12">
        <f t="shared" si="0"/>
        <v>0.47000000000000003</v>
      </c>
      <c r="AO12">
        <f t="shared" si="0"/>
        <v>0.47000000000000003</v>
      </c>
      <c r="AP12">
        <f t="shared" si="0"/>
        <v>0.47000000000000003</v>
      </c>
      <c r="AQ12">
        <f t="shared" si="0"/>
        <v>0.49</v>
      </c>
      <c r="AR12">
        <f t="shared" si="0"/>
        <v>0.49</v>
      </c>
      <c r="AS12">
        <f t="shared" si="0"/>
        <v>0.52</v>
      </c>
      <c r="AT12">
        <f t="shared" si="0"/>
        <v>0.52</v>
      </c>
      <c r="AU12">
        <f t="shared" si="0"/>
        <v>0.53999999999999992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6B8D2-32C2-4BD3-BEDB-5ED88720C78D}">
  <dimension ref="A1:AU176"/>
  <sheetViews>
    <sheetView topLeftCell="A9" workbookViewId="0"/>
  </sheetViews>
  <sheetFormatPr defaultRowHeight="15"/>
  <cols>
    <col min="6" max="6" width="16.85546875" customWidth="1"/>
    <col min="14" max="14" width="26.7109375" customWidth="1"/>
    <col min="15" max="15" width="14.85546875" bestFit="1" customWidth="1"/>
  </cols>
  <sheetData>
    <row r="1" spans="1:47" ht="21">
      <c r="A1" s="28" t="s">
        <v>128</v>
      </c>
      <c r="B1" s="28"/>
      <c r="C1" s="28"/>
      <c r="D1" s="28"/>
      <c r="E1" s="28"/>
      <c r="F1" s="28"/>
      <c r="G1" s="28"/>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row>
    <row r="2" spans="1:47" ht="21">
      <c r="A2" s="28" t="s">
        <v>181</v>
      </c>
      <c r="B2" s="28"/>
      <c r="C2" s="28"/>
      <c r="D2" s="28"/>
      <c r="E2" s="28"/>
      <c r="F2" s="28"/>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row>
    <row r="3" spans="1:47" ht="21">
      <c r="A3" s="28" t="s">
        <v>130</v>
      </c>
      <c r="B3" s="28"/>
      <c r="C3" s="28"/>
      <c r="D3" s="28"/>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row>
    <row r="4" spans="1:47" ht="21">
      <c r="A4" s="28" t="s">
        <v>182</v>
      </c>
      <c r="B4" s="28"/>
      <c r="C4" s="28"/>
      <c r="D4" s="28"/>
      <c r="E4" s="28"/>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row>
    <row r="5" spans="1:47">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row>
    <row r="6" spans="1:47">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row>
    <row r="7" spans="1:47" ht="18.75">
      <c r="A7" s="30" t="s">
        <v>93</v>
      </c>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row>
    <row r="8" spans="1:47">
      <c r="A8" s="31" t="s">
        <v>132</v>
      </c>
      <c r="B8" s="32">
        <v>2005</v>
      </c>
      <c r="C8" s="32">
        <v>2006</v>
      </c>
      <c r="D8" s="32">
        <v>2007</v>
      </c>
      <c r="E8" s="32">
        <v>2008</v>
      </c>
      <c r="F8" s="32">
        <v>2009</v>
      </c>
      <c r="G8" s="32">
        <v>2010</v>
      </c>
      <c r="H8" s="32">
        <v>2011</v>
      </c>
      <c r="I8" s="32">
        <v>2012</v>
      </c>
      <c r="J8" s="32">
        <v>2013</v>
      </c>
      <c r="K8" s="32">
        <v>2014</v>
      </c>
      <c r="L8" s="32">
        <v>2015</v>
      </c>
      <c r="M8" s="32">
        <v>2016</v>
      </c>
      <c r="N8" s="32">
        <v>2017</v>
      </c>
      <c r="O8" s="32">
        <v>2018</v>
      </c>
      <c r="P8" s="32">
        <v>2019</v>
      </c>
      <c r="Q8" s="32">
        <v>2020</v>
      </c>
      <c r="R8" s="32">
        <v>2021</v>
      </c>
      <c r="S8" s="32">
        <v>2022</v>
      </c>
      <c r="T8" s="32">
        <v>2023</v>
      </c>
      <c r="U8" s="32">
        <v>2024</v>
      </c>
      <c r="V8" s="32">
        <v>2025</v>
      </c>
      <c r="W8" s="32">
        <v>2026</v>
      </c>
      <c r="X8" s="32">
        <v>2027</v>
      </c>
      <c r="Y8" s="32">
        <v>2028</v>
      </c>
      <c r="Z8" s="32">
        <v>2029</v>
      </c>
      <c r="AA8" s="32">
        <v>2030</v>
      </c>
      <c r="AB8" s="32">
        <v>2031</v>
      </c>
      <c r="AC8" s="32">
        <v>2032</v>
      </c>
      <c r="AD8" s="32">
        <v>2033</v>
      </c>
      <c r="AE8" s="32">
        <v>2034</v>
      </c>
      <c r="AF8" s="32">
        <v>2035</v>
      </c>
      <c r="AG8" s="32">
        <v>2036</v>
      </c>
      <c r="AH8" s="32">
        <v>2037</v>
      </c>
      <c r="AI8" s="32">
        <v>2038</v>
      </c>
      <c r="AJ8" s="32">
        <v>2039</v>
      </c>
      <c r="AK8" s="32">
        <v>2040</v>
      </c>
      <c r="AL8" s="32">
        <v>2041</v>
      </c>
      <c r="AM8" s="32">
        <v>2042</v>
      </c>
      <c r="AN8" s="32">
        <v>2043</v>
      </c>
      <c r="AO8" s="32">
        <v>2044</v>
      </c>
      <c r="AP8" s="32">
        <v>2045</v>
      </c>
      <c r="AQ8" s="32">
        <v>2046</v>
      </c>
      <c r="AR8" s="32">
        <v>2047</v>
      </c>
      <c r="AS8" s="32">
        <v>2048</v>
      </c>
      <c r="AT8" s="32">
        <v>2049</v>
      </c>
      <c r="AU8" s="33">
        <v>2050</v>
      </c>
    </row>
    <row r="9" spans="1:47">
      <c r="A9" s="43" t="s">
        <v>133</v>
      </c>
      <c r="B9" s="44">
        <v>17.03</v>
      </c>
      <c r="C9" s="44">
        <v>17.12</v>
      </c>
      <c r="D9" s="44">
        <v>16.84</v>
      </c>
      <c r="E9" s="44">
        <v>16.14</v>
      </c>
      <c r="F9" s="44">
        <v>15.12</v>
      </c>
      <c r="G9" s="44">
        <v>14.59</v>
      </c>
      <c r="H9" s="44">
        <v>14.59</v>
      </c>
      <c r="I9" s="44">
        <v>13.92</v>
      </c>
      <c r="J9" s="44">
        <v>14.08</v>
      </c>
      <c r="K9" s="44">
        <v>14.79</v>
      </c>
      <c r="L9" s="44">
        <v>15.18</v>
      </c>
      <c r="M9" s="44">
        <v>15.32</v>
      </c>
      <c r="N9" s="44">
        <v>15.54</v>
      </c>
      <c r="O9" s="44">
        <v>16.170000000000002</v>
      </c>
      <c r="P9" s="44">
        <v>15.72</v>
      </c>
      <c r="Q9" s="44">
        <v>15.47</v>
      </c>
      <c r="R9" s="44">
        <v>15.88</v>
      </c>
      <c r="S9" s="44">
        <v>15.76</v>
      </c>
      <c r="T9" s="44">
        <v>15.59</v>
      </c>
      <c r="U9" s="44">
        <v>15.61</v>
      </c>
      <c r="V9" s="44">
        <v>15.94</v>
      </c>
      <c r="W9" s="44">
        <v>16.399999999999999</v>
      </c>
      <c r="X9" s="44">
        <v>16.54</v>
      </c>
      <c r="Y9" s="44">
        <v>16.41</v>
      </c>
      <c r="Z9" s="44">
        <v>16.350000000000001</v>
      </c>
      <c r="AA9" s="44">
        <v>16.53</v>
      </c>
      <c r="AB9" s="44">
        <v>17.04</v>
      </c>
      <c r="AC9" s="44">
        <v>17.54</v>
      </c>
      <c r="AD9" s="44">
        <v>17.739999999999998</v>
      </c>
      <c r="AE9" s="44">
        <v>17.809999999999999</v>
      </c>
      <c r="AF9" s="44">
        <v>17.940000000000001</v>
      </c>
      <c r="AG9" s="44">
        <v>18.12</v>
      </c>
      <c r="AH9" s="44">
        <v>18.309999999999999</v>
      </c>
      <c r="AI9" s="44">
        <v>18.940000000000001</v>
      </c>
      <c r="AJ9" s="44">
        <v>19.88</v>
      </c>
      <c r="AK9" s="44">
        <v>20.25</v>
      </c>
      <c r="AL9" s="44">
        <v>20.28</v>
      </c>
      <c r="AM9" s="44">
        <v>20.420000000000002</v>
      </c>
      <c r="AN9" s="44">
        <v>21.04</v>
      </c>
      <c r="AO9" s="44">
        <v>21.83</v>
      </c>
      <c r="AP9" s="44">
        <v>22.07</v>
      </c>
      <c r="AQ9" s="44">
        <v>22.04</v>
      </c>
      <c r="AR9" s="44">
        <v>22.08</v>
      </c>
      <c r="AS9" s="44">
        <v>22.11</v>
      </c>
      <c r="AT9" s="44">
        <v>22.14</v>
      </c>
      <c r="AU9" s="45">
        <v>22.17</v>
      </c>
    </row>
    <row r="10" spans="1:47">
      <c r="A10" s="29"/>
      <c r="B10" s="29"/>
      <c r="C10" s="29"/>
      <c r="D10" s="29"/>
      <c r="E10" s="29"/>
      <c r="F10" s="29"/>
      <c r="G10" s="29"/>
      <c r="H10" s="29"/>
      <c r="I10" s="29"/>
      <c r="J10" s="29"/>
    </row>
    <row r="11" spans="1:47">
      <c r="A11" s="29"/>
      <c r="B11" s="29"/>
      <c r="C11" s="29"/>
      <c r="D11" s="29"/>
      <c r="E11" s="29"/>
      <c r="F11" s="29"/>
      <c r="G11" s="29"/>
      <c r="H11" s="29"/>
      <c r="I11" s="29"/>
      <c r="J11" s="29"/>
    </row>
    <row r="12" spans="1:47">
      <c r="A12" s="3" t="s">
        <v>24</v>
      </c>
      <c r="B12" s="29"/>
      <c r="C12" s="29"/>
      <c r="D12" s="29"/>
      <c r="E12" s="29"/>
      <c r="F12" s="29"/>
      <c r="G12" s="29"/>
      <c r="H12" s="29"/>
      <c r="I12" s="29"/>
      <c r="J12" s="29"/>
    </row>
    <row r="13" spans="1:47" ht="15.75">
      <c r="A13" s="63">
        <v>2018</v>
      </c>
      <c r="B13" s="63" t="s">
        <v>96</v>
      </c>
      <c r="C13" s="63" t="s">
        <v>133</v>
      </c>
      <c r="D13" s="63" t="s">
        <v>133</v>
      </c>
      <c r="E13" s="63">
        <v>79583249.5</v>
      </c>
      <c r="F13" s="29"/>
      <c r="G13" s="29"/>
      <c r="H13" s="29"/>
      <c r="I13" s="29"/>
      <c r="J13" s="29"/>
    </row>
    <row r="14" spans="1:47" ht="15.75">
      <c r="A14" s="63">
        <v>2018</v>
      </c>
      <c r="B14" s="63" t="s">
        <v>98</v>
      </c>
      <c r="C14" s="63" t="s">
        <v>133</v>
      </c>
      <c r="D14" s="63" t="s">
        <v>133</v>
      </c>
      <c r="E14" s="63">
        <v>22577376.199999999</v>
      </c>
      <c r="F14" s="29"/>
      <c r="G14" s="29"/>
      <c r="H14" s="29"/>
      <c r="I14" s="29"/>
      <c r="J14" s="29"/>
    </row>
    <row r="15" spans="1:47" ht="15.75">
      <c r="A15" s="63">
        <v>2019</v>
      </c>
      <c r="B15" s="63" t="s">
        <v>96</v>
      </c>
      <c r="C15" s="63" t="s">
        <v>133</v>
      </c>
      <c r="D15" s="63" t="s">
        <v>133</v>
      </c>
      <c r="E15" s="63">
        <v>76606084.099999994</v>
      </c>
      <c r="F15" s="64"/>
      <c r="G15" s="64"/>
      <c r="H15" s="64"/>
      <c r="I15" s="29"/>
      <c r="J15" s="29"/>
    </row>
    <row r="16" spans="1:47" ht="15.75">
      <c r="A16" s="63">
        <v>2019</v>
      </c>
      <c r="B16" s="63" t="s">
        <v>98</v>
      </c>
      <c r="C16" s="63" t="s">
        <v>133</v>
      </c>
      <c r="D16" s="63" t="s">
        <v>133</v>
      </c>
      <c r="E16" s="63">
        <v>25550117.699999999</v>
      </c>
      <c r="F16" s="29"/>
      <c r="G16" s="64"/>
      <c r="H16" s="64"/>
      <c r="I16" s="29"/>
      <c r="J16" s="29"/>
    </row>
    <row r="17" spans="1:10" ht="15.75">
      <c r="A17" s="63">
        <v>2020</v>
      </c>
      <c r="B17" s="63" t="s">
        <v>96</v>
      </c>
      <c r="C17" s="63" t="s">
        <v>133</v>
      </c>
      <c r="D17" s="63" t="s">
        <v>133</v>
      </c>
      <c r="E17" s="63">
        <v>70919875.700000003</v>
      </c>
      <c r="F17" s="64"/>
      <c r="G17" s="64"/>
      <c r="H17" s="64"/>
      <c r="I17" s="29"/>
      <c r="J17" s="29"/>
    </row>
    <row r="18" spans="1:10" ht="15.75">
      <c r="A18" s="63">
        <v>2020</v>
      </c>
      <c r="B18" s="63" t="s">
        <v>98</v>
      </c>
      <c r="C18" s="63" t="s">
        <v>133</v>
      </c>
      <c r="D18" s="63" t="s">
        <v>133</v>
      </c>
      <c r="E18" s="63">
        <v>22770306.899999999</v>
      </c>
      <c r="F18" s="29"/>
      <c r="G18" s="29"/>
      <c r="H18" s="29"/>
      <c r="I18" s="29"/>
      <c r="J18" s="29"/>
    </row>
    <row r="19" spans="1:10" ht="15.75">
      <c r="A19" s="63">
        <v>2021</v>
      </c>
      <c r="B19" s="63" t="s">
        <v>96</v>
      </c>
      <c r="C19" s="63" t="s">
        <v>133</v>
      </c>
      <c r="D19" s="63" t="s">
        <v>133</v>
      </c>
      <c r="E19" s="63">
        <v>79548308.299999997</v>
      </c>
      <c r="F19" s="29"/>
      <c r="G19" s="29"/>
      <c r="H19" s="29"/>
      <c r="I19" s="29"/>
      <c r="J19" s="29"/>
    </row>
    <row r="20" spans="1:10" ht="15.75">
      <c r="A20" s="63">
        <v>2021</v>
      </c>
      <c r="B20" s="63" t="s">
        <v>98</v>
      </c>
      <c r="C20" s="63" t="s">
        <v>133</v>
      </c>
      <c r="D20" s="63" t="s">
        <v>133</v>
      </c>
      <c r="E20" s="63">
        <v>23503556.300000001</v>
      </c>
      <c r="F20" s="29"/>
      <c r="G20" s="64"/>
      <c r="H20" s="29"/>
      <c r="I20" s="29"/>
      <c r="J20" s="29"/>
    </row>
    <row r="21" spans="1:10" ht="15.75">
      <c r="A21" s="63"/>
      <c r="B21" s="63"/>
      <c r="C21" s="63"/>
      <c r="D21" s="63"/>
      <c r="E21" s="63"/>
      <c r="F21" s="29"/>
      <c r="G21" s="29"/>
      <c r="H21" s="29"/>
      <c r="I21" s="29"/>
      <c r="J21" s="29"/>
    </row>
    <row r="22" spans="1:10" ht="15.75">
      <c r="A22" s="63"/>
      <c r="B22" s="63"/>
      <c r="C22" s="63"/>
      <c r="D22" s="63"/>
      <c r="E22" s="63"/>
      <c r="F22" s="29"/>
      <c r="G22" s="29"/>
      <c r="H22" s="29"/>
      <c r="I22" s="29"/>
      <c r="J22" s="29"/>
    </row>
    <row r="23" spans="1:10" ht="15.75">
      <c r="A23" s="63"/>
      <c r="B23" s="63"/>
      <c r="C23" s="63"/>
      <c r="D23" s="63"/>
      <c r="E23" s="63"/>
      <c r="F23" s="64"/>
      <c r="G23" s="64"/>
      <c r="H23" s="64"/>
      <c r="I23" s="29"/>
      <c r="J23" s="29"/>
    </row>
    <row r="24" spans="1:10" ht="15.75">
      <c r="A24" s="63"/>
      <c r="B24" s="63"/>
      <c r="C24" s="63"/>
      <c r="D24" s="63"/>
      <c r="E24" s="63"/>
      <c r="F24" s="29"/>
      <c r="G24" s="29"/>
      <c r="H24" s="29"/>
      <c r="I24" s="29"/>
      <c r="J24" s="29"/>
    </row>
    <row r="25" spans="1:10" ht="15.75">
      <c r="A25" s="63"/>
      <c r="B25" s="63"/>
      <c r="C25" s="63"/>
      <c r="D25" s="63"/>
      <c r="E25" s="63"/>
      <c r="F25" s="29"/>
      <c r="G25" s="29"/>
      <c r="H25" s="29"/>
      <c r="I25" s="29"/>
      <c r="J25" s="29"/>
    </row>
    <row r="26" spans="1:10" ht="15.75">
      <c r="A26" s="63"/>
      <c r="B26" s="63"/>
      <c r="C26" s="63"/>
      <c r="D26" s="63"/>
      <c r="E26" s="63"/>
      <c r="F26" s="29"/>
      <c r="G26" s="29"/>
      <c r="H26" s="29"/>
      <c r="I26" s="29"/>
      <c r="J26" s="29"/>
    </row>
    <row r="27" spans="1:10" ht="15.75">
      <c r="A27" s="63"/>
      <c r="B27" s="63"/>
      <c r="C27" s="63"/>
      <c r="D27" s="63"/>
      <c r="E27" s="63"/>
      <c r="F27" s="29"/>
      <c r="G27" s="29"/>
      <c r="H27" s="29"/>
      <c r="I27" s="29"/>
      <c r="J27" s="29"/>
    </row>
    <row r="28" spans="1:10" ht="15.75">
      <c r="A28" s="63"/>
      <c r="B28" s="63"/>
      <c r="C28" s="63"/>
      <c r="D28" s="63"/>
      <c r="E28" s="63"/>
      <c r="F28" s="29"/>
      <c r="G28" s="29"/>
      <c r="H28" s="29"/>
      <c r="I28" s="29"/>
      <c r="J28" s="29"/>
    </row>
    <row r="29" spans="1:10" ht="15.75">
      <c r="A29" s="63"/>
      <c r="B29" s="63"/>
      <c r="C29" s="63"/>
      <c r="D29" s="63"/>
      <c r="E29" s="63"/>
      <c r="F29" s="64"/>
      <c r="G29" s="64"/>
      <c r="H29" s="64"/>
      <c r="I29" s="29"/>
      <c r="J29" s="29"/>
    </row>
    <row r="30" spans="1:10" ht="15.75">
      <c r="A30" s="63"/>
      <c r="B30" s="63"/>
      <c r="C30" s="63"/>
      <c r="D30" s="63"/>
      <c r="E30" s="63"/>
      <c r="F30" s="29"/>
      <c r="G30" s="64"/>
      <c r="H30" s="64"/>
      <c r="I30" s="29"/>
      <c r="J30" s="29"/>
    </row>
    <row r="31" spans="1:10" ht="15.75">
      <c r="A31" s="63"/>
      <c r="B31" s="63"/>
      <c r="C31" s="63"/>
      <c r="D31" s="63"/>
      <c r="E31" s="63"/>
      <c r="F31" s="64"/>
      <c r="G31" s="64"/>
      <c r="H31" s="64"/>
      <c r="I31" s="29"/>
      <c r="J31" s="29"/>
    </row>
    <row r="32" spans="1:10" ht="15.75">
      <c r="A32" s="63"/>
      <c r="B32" s="63"/>
      <c r="C32" s="63"/>
      <c r="D32" s="63"/>
      <c r="E32" s="63"/>
    </row>
    <row r="33" spans="1:5" ht="15.75">
      <c r="A33" s="63"/>
      <c r="B33" s="63"/>
      <c r="C33" s="63"/>
      <c r="D33" s="63"/>
      <c r="E33" s="63"/>
    </row>
    <row r="34" spans="1:5" ht="15.75">
      <c r="A34" s="63"/>
      <c r="B34" s="63"/>
      <c r="C34" s="63"/>
      <c r="D34" s="63"/>
      <c r="E34" s="63"/>
    </row>
    <row r="35" spans="1:5" ht="15.75">
      <c r="A35" s="63"/>
      <c r="B35" s="63"/>
      <c r="C35" s="63"/>
      <c r="D35" s="63"/>
      <c r="E35" s="63"/>
    </row>
    <row r="36" spans="1:5" ht="15.75">
      <c r="A36" s="63"/>
      <c r="B36" s="63"/>
      <c r="C36" s="63"/>
      <c r="D36" s="63"/>
      <c r="E36" s="63"/>
    </row>
    <row r="37" spans="1:5" ht="15.75">
      <c r="A37" s="63"/>
      <c r="B37" s="63"/>
      <c r="C37" s="63"/>
      <c r="D37" s="63"/>
      <c r="E37" s="63"/>
    </row>
    <row r="38" spans="1:5" ht="15.75">
      <c r="A38" s="63"/>
      <c r="B38" s="63"/>
      <c r="C38" s="63"/>
      <c r="D38" s="63"/>
      <c r="E38" s="63"/>
    </row>
    <row r="39" spans="1:5" ht="15.75">
      <c r="A39" s="63"/>
      <c r="B39" s="63"/>
      <c r="C39" s="63"/>
      <c r="D39" s="63"/>
      <c r="E39" s="63"/>
    </row>
    <row r="40" spans="1:5" ht="15.75">
      <c r="A40" s="63"/>
      <c r="B40" s="63"/>
      <c r="C40" s="63"/>
      <c r="D40" s="63"/>
      <c r="E40" s="63"/>
    </row>
    <row r="41" spans="1:5" ht="15.75">
      <c r="A41" s="63"/>
      <c r="B41" s="63"/>
      <c r="C41" s="63"/>
      <c r="D41" s="63"/>
      <c r="E41" s="63"/>
    </row>
    <row r="42" spans="1:5" ht="15.75">
      <c r="A42" s="63"/>
      <c r="B42" s="63"/>
      <c r="C42" s="63"/>
      <c r="D42" s="63"/>
      <c r="E42" s="63"/>
    </row>
    <row r="43" spans="1:5" ht="15.75">
      <c r="A43" s="63"/>
      <c r="B43" s="63"/>
      <c r="C43" s="63"/>
      <c r="D43" s="63"/>
      <c r="E43" s="63"/>
    </row>
    <row r="44" spans="1:5" ht="15.75">
      <c r="A44" s="63"/>
      <c r="B44" s="63"/>
      <c r="C44" s="63"/>
      <c r="D44" s="63"/>
      <c r="E44" s="63"/>
    </row>
    <row r="45" spans="1:5" ht="15.75">
      <c r="A45" s="63"/>
      <c r="B45" s="63"/>
      <c r="C45" s="63"/>
      <c r="D45" s="63"/>
      <c r="E45" s="63"/>
    </row>
    <row r="46" spans="1:5" ht="15.75">
      <c r="A46" s="63"/>
      <c r="B46" s="63"/>
      <c r="C46" s="63"/>
      <c r="D46" s="63"/>
      <c r="E46" s="63"/>
    </row>
    <row r="47" spans="1:5" ht="15.75">
      <c r="A47" s="63"/>
      <c r="B47" s="63"/>
      <c r="C47" s="63"/>
      <c r="D47" s="63"/>
      <c r="E47" s="63"/>
    </row>
    <row r="48" spans="1:5" ht="15.75">
      <c r="A48" s="63"/>
      <c r="B48" s="63"/>
      <c r="C48" s="63"/>
      <c r="D48" s="63"/>
      <c r="E48" s="63"/>
    </row>
    <row r="49" spans="1:5" ht="15.75">
      <c r="A49" s="63"/>
      <c r="B49" s="63"/>
      <c r="C49" s="63"/>
      <c r="D49" s="63"/>
      <c r="E49" s="63"/>
    </row>
    <row r="50" spans="1:5" ht="15.75">
      <c r="A50" s="63"/>
      <c r="B50" s="63"/>
      <c r="C50" s="63"/>
      <c r="D50" s="63"/>
      <c r="E50" s="63"/>
    </row>
    <row r="51" spans="1:5" ht="15.75">
      <c r="A51" s="63"/>
      <c r="B51" s="63"/>
      <c r="C51" s="63"/>
      <c r="D51" s="63"/>
      <c r="E51" s="63"/>
    </row>
    <row r="52" spans="1:5" ht="15.75">
      <c r="A52" s="63"/>
      <c r="B52" s="63"/>
      <c r="C52" s="63"/>
      <c r="D52" s="63"/>
      <c r="E52" s="63"/>
    </row>
    <row r="53" spans="1:5" ht="15.75">
      <c r="A53" s="63"/>
      <c r="B53" s="63"/>
      <c r="C53" s="63"/>
      <c r="D53" s="63"/>
      <c r="E53" s="63"/>
    </row>
    <row r="54" spans="1:5" ht="15.75">
      <c r="A54" s="63"/>
      <c r="B54" s="63"/>
      <c r="C54" s="63"/>
      <c r="D54" s="63"/>
      <c r="E54" s="63"/>
    </row>
    <row r="55" spans="1:5" ht="15.75">
      <c r="A55" s="63"/>
      <c r="B55" s="63"/>
      <c r="C55" s="63"/>
      <c r="D55" s="63"/>
      <c r="E55" s="63"/>
    </row>
    <row r="56" spans="1:5" ht="15.75">
      <c r="A56" s="63"/>
      <c r="B56" s="63"/>
      <c r="C56" s="63"/>
      <c r="D56" s="63"/>
      <c r="E56" s="63"/>
    </row>
    <row r="57" spans="1:5" ht="15.75">
      <c r="A57" s="63"/>
      <c r="B57" s="63"/>
      <c r="C57" s="63"/>
      <c r="D57" s="63"/>
      <c r="E57" s="63"/>
    </row>
    <row r="58" spans="1:5" ht="15.75">
      <c r="A58" s="63"/>
      <c r="B58" s="63"/>
      <c r="C58" s="63"/>
      <c r="D58" s="63"/>
      <c r="E58" s="63"/>
    </row>
    <row r="59" spans="1:5" ht="15.75">
      <c r="A59" s="63"/>
      <c r="B59" s="63"/>
      <c r="C59" s="63"/>
      <c r="D59" s="63"/>
      <c r="E59" s="63"/>
    </row>
    <row r="60" spans="1:5" ht="15.75">
      <c r="A60" s="63"/>
      <c r="B60" s="63"/>
      <c r="C60" s="63"/>
      <c r="D60" s="63"/>
      <c r="E60" s="63"/>
    </row>
    <row r="61" spans="1:5" ht="15.75">
      <c r="A61" s="63"/>
      <c r="B61" s="63"/>
      <c r="C61" s="63"/>
      <c r="D61" s="63"/>
      <c r="E61" s="63"/>
    </row>
    <row r="62" spans="1:5" ht="15.75">
      <c r="A62" s="63"/>
      <c r="B62" s="63"/>
      <c r="C62" s="63"/>
      <c r="D62" s="63"/>
      <c r="E62" s="63"/>
    </row>
    <row r="63" spans="1:5" ht="15.75">
      <c r="A63" s="63"/>
      <c r="B63" s="63"/>
      <c r="C63" s="63"/>
      <c r="D63" s="63"/>
      <c r="E63" s="63"/>
    </row>
    <row r="64" spans="1:5" ht="15.75">
      <c r="A64" s="63"/>
      <c r="B64" s="63"/>
      <c r="C64" s="63"/>
      <c r="D64" s="63"/>
      <c r="E64" s="63"/>
    </row>
    <row r="65" spans="1:5" ht="15.75">
      <c r="A65" s="63"/>
      <c r="B65" s="63"/>
      <c r="C65" s="63"/>
      <c r="D65" s="63"/>
      <c r="E65" s="63"/>
    </row>
    <row r="66" spans="1:5" ht="15.75">
      <c r="A66" s="63"/>
      <c r="B66" s="63"/>
      <c r="C66" s="63"/>
      <c r="D66" s="63"/>
      <c r="E66" s="63"/>
    </row>
    <row r="67" spans="1:5" ht="15.75">
      <c r="A67" s="63"/>
      <c r="B67" s="63"/>
      <c r="C67" s="63"/>
      <c r="D67" s="63"/>
      <c r="E67" s="63"/>
    </row>
    <row r="68" spans="1:5" ht="15.75">
      <c r="A68" s="63"/>
      <c r="B68" s="63"/>
      <c r="C68" s="63"/>
      <c r="D68" s="63"/>
      <c r="E68" s="63"/>
    </row>
    <row r="69" spans="1:5" ht="15.75">
      <c r="A69" s="63"/>
      <c r="B69" s="63"/>
      <c r="C69" s="63"/>
      <c r="D69" s="63"/>
      <c r="E69" s="63"/>
    </row>
    <row r="70" spans="1:5" ht="15.75">
      <c r="A70" s="63"/>
      <c r="B70" s="63"/>
      <c r="C70" s="63"/>
      <c r="D70" s="63"/>
      <c r="E70" s="63"/>
    </row>
    <row r="71" spans="1:5" ht="15.75">
      <c r="A71" s="63"/>
      <c r="B71" s="63"/>
      <c r="C71" s="63"/>
      <c r="D71" s="63"/>
      <c r="E71" s="63"/>
    </row>
    <row r="72" spans="1:5" ht="15.75">
      <c r="A72" s="63"/>
      <c r="B72" s="63"/>
      <c r="C72" s="63"/>
      <c r="D72" s="63"/>
      <c r="E72" s="63"/>
    </row>
    <row r="73" spans="1:5" ht="15.75">
      <c r="A73" s="63"/>
      <c r="B73" s="63"/>
      <c r="C73" s="63"/>
      <c r="D73" s="63"/>
      <c r="E73" s="63"/>
    </row>
    <row r="74" spans="1:5" ht="15.75">
      <c r="A74" s="63"/>
      <c r="B74" s="63"/>
      <c r="C74" s="63"/>
      <c r="D74" s="63"/>
      <c r="E74" s="63"/>
    </row>
    <row r="75" spans="1:5" ht="15.75">
      <c r="A75" s="63"/>
      <c r="B75" s="63"/>
      <c r="C75" s="63"/>
      <c r="D75" s="63"/>
      <c r="E75" s="63"/>
    </row>
    <row r="76" spans="1:5" ht="15.75">
      <c r="A76" s="63"/>
      <c r="B76" s="63"/>
      <c r="C76" s="63"/>
      <c r="D76" s="63"/>
      <c r="E76" s="63"/>
    </row>
    <row r="77" spans="1:5" ht="15.75">
      <c r="A77" s="63"/>
      <c r="B77" s="63"/>
      <c r="C77" s="63"/>
      <c r="D77" s="63"/>
      <c r="E77" s="63"/>
    </row>
    <row r="78" spans="1:5" ht="15.75">
      <c r="A78" s="63"/>
      <c r="B78" s="63"/>
      <c r="C78" s="63"/>
      <c r="D78" s="63"/>
      <c r="E78" s="63"/>
    </row>
    <row r="79" spans="1:5" ht="15.75">
      <c r="A79" s="63"/>
      <c r="B79" s="63"/>
      <c r="C79" s="63"/>
      <c r="D79" s="63"/>
      <c r="E79" s="63"/>
    </row>
    <row r="80" spans="1:5" ht="15.75">
      <c r="A80" s="63"/>
      <c r="B80" s="63"/>
      <c r="C80" s="63"/>
      <c r="D80" s="63"/>
      <c r="E80" s="63"/>
    </row>
    <row r="81" spans="1:5" ht="15.75">
      <c r="A81" s="63"/>
      <c r="B81" s="63"/>
      <c r="C81" s="63"/>
      <c r="D81" s="63"/>
      <c r="E81" s="63"/>
    </row>
    <row r="82" spans="1:5" ht="15.75">
      <c r="A82" s="63"/>
      <c r="B82" s="63"/>
      <c r="C82" s="63"/>
      <c r="D82" s="63"/>
      <c r="E82" s="63"/>
    </row>
    <row r="83" spans="1:5" ht="15.75">
      <c r="A83" s="63"/>
      <c r="B83" s="63"/>
      <c r="C83" s="63"/>
      <c r="D83" s="63"/>
      <c r="E83" s="63"/>
    </row>
    <row r="84" spans="1:5" ht="15.75">
      <c r="A84" s="63"/>
      <c r="B84" s="63"/>
      <c r="C84" s="63"/>
      <c r="D84" s="63"/>
      <c r="E84" s="63"/>
    </row>
    <row r="85" spans="1:5" ht="15.75">
      <c r="A85" s="63"/>
      <c r="B85" s="63"/>
      <c r="C85" s="63"/>
      <c r="D85" s="63"/>
      <c r="E85" s="63"/>
    </row>
    <row r="86" spans="1:5" ht="15.75">
      <c r="A86" s="63"/>
      <c r="B86" s="63"/>
      <c r="C86" s="63"/>
      <c r="D86" s="63"/>
      <c r="E86" s="63"/>
    </row>
    <row r="87" spans="1:5" ht="15.75">
      <c r="A87" s="63"/>
      <c r="B87" s="63"/>
      <c r="C87" s="63"/>
      <c r="D87" s="63"/>
      <c r="E87" s="63"/>
    </row>
    <row r="88" spans="1:5" ht="15.75">
      <c r="A88" s="63"/>
      <c r="B88" s="63"/>
      <c r="C88" s="63"/>
      <c r="D88" s="63"/>
      <c r="E88" s="63"/>
    </row>
    <row r="89" spans="1:5" ht="15.75">
      <c r="A89" s="63"/>
      <c r="B89" s="63"/>
      <c r="C89" s="63"/>
      <c r="D89" s="63"/>
      <c r="E89" s="63"/>
    </row>
    <row r="90" spans="1:5" ht="15.75">
      <c r="A90" s="63"/>
      <c r="B90" s="63"/>
      <c r="C90" s="63"/>
      <c r="D90" s="63"/>
      <c r="E90" s="63"/>
    </row>
    <row r="91" spans="1:5" ht="15.75">
      <c r="A91" s="63"/>
      <c r="B91" s="63"/>
      <c r="C91" s="63"/>
      <c r="D91" s="63"/>
      <c r="E91" s="63"/>
    </row>
    <row r="92" spans="1:5" ht="15.75">
      <c r="A92" s="63"/>
      <c r="B92" s="63"/>
      <c r="C92" s="63"/>
      <c r="D92" s="63"/>
      <c r="E92" s="63"/>
    </row>
    <row r="93" spans="1:5" ht="15.75">
      <c r="A93" s="63"/>
      <c r="B93" s="63"/>
      <c r="C93" s="63"/>
      <c r="D93" s="63"/>
      <c r="E93" s="63"/>
    </row>
    <row r="94" spans="1:5" ht="15.75">
      <c r="A94" s="63"/>
      <c r="B94" s="63"/>
      <c r="C94" s="63"/>
      <c r="D94" s="63"/>
      <c r="E94" s="63"/>
    </row>
    <row r="95" spans="1:5" ht="15.75">
      <c r="A95" s="63"/>
      <c r="B95" s="63"/>
      <c r="C95" s="63"/>
      <c r="D95" s="63"/>
      <c r="E95" s="63"/>
    </row>
    <row r="96" spans="1:5" ht="15.75">
      <c r="A96" s="63"/>
      <c r="B96" s="63"/>
      <c r="C96" s="63"/>
      <c r="D96" s="63"/>
      <c r="E96" s="63"/>
    </row>
    <row r="97" spans="1:5" ht="15.75">
      <c r="A97" s="63"/>
      <c r="B97" s="63"/>
      <c r="C97" s="63"/>
      <c r="D97" s="63"/>
      <c r="E97" s="63"/>
    </row>
    <row r="98" spans="1:5" ht="15.75">
      <c r="A98" s="63"/>
      <c r="B98" s="63"/>
      <c r="C98" s="63"/>
      <c r="D98" s="63"/>
      <c r="E98" s="63"/>
    </row>
    <row r="99" spans="1:5" ht="15.75">
      <c r="A99" s="63"/>
      <c r="B99" s="63"/>
      <c r="C99" s="63"/>
      <c r="D99" s="63"/>
      <c r="E99" s="63"/>
    </row>
    <row r="100" spans="1:5" ht="15.75">
      <c r="A100" s="63"/>
      <c r="B100" s="63"/>
      <c r="C100" s="63"/>
      <c r="D100" s="63"/>
      <c r="E100" s="63"/>
    </row>
    <row r="101" spans="1:5" ht="15.75">
      <c r="A101" s="63"/>
      <c r="B101" s="63"/>
      <c r="C101" s="63"/>
      <c r="D101" s="63"/>
      <c r="E101" s="63"/>
    </row>
    <row r="102" spans="1:5" ht="15.75">
      <c r="A102" s="63"/>
      <c r="B102" s="63"/>
      <c r="C102" s="63"/>
      <c r="D102" s="63"/>
      <c r="E102" s="63"/>
    </row>
    <row r="103" spans="1:5" ht="15.75">
      <c r="A103" s="63"/>
      <c r="B103" s="63"/>
      <c r="C103" s="63"/>
      <c r="D103" s="63"/>
      <c r="E103" s="63"/>
    </row>
    <row r="104" spans="1:5" ht="15.75">
      <c r="A104" s="63"/>
      <c r="B104" s="63"/>
      <c r="C104" s="63"/>
      <c r="D104" s="63"/>
      <c r="E104" s="63"/>
    </row>
    <row r="105" spans="1:5" ht="15.75">
      <c r="A105" s="63"/>
      <c r="B105" s="63"/>
      <c r="C105" s="63"/>
      <c r="D105" s="63"/>
      <c r="E105" s="63"/>
    </row>
    <row r="106" spans="1:5" ht="15.75">
      <c r="A106" s="63"/>
      <c r="B106" s="63"/>
      <c r="C106" s="63"/>
      <c r="D106" s="63"/>
      <c r="E106" s="63"/>
    </row>
    <row r="107" spans="1:5" ht="15.75">
      <c r="A107" s="63"/>
      <c r="B107" s="63"/>
      <c r="C107" s="63"/>
      <c r="D107" s="63"/>
      <c r="E107" s="63"/>
    </row>
    <row r="108" spans="1:5" ht="15.75">
      <c r="A108" s="63"/>
      <c r="B108" s="63"/>
      <c r="C108" s="63"/>
      <c r="D108" s="63"/>
      <c r="E108" s="63"/>
    </row>
    <row r="109" spans="1:5" ht="15.75">
      <c r="A109" s="63"/>
      <c r="B109" s="63"/>
      <c r="C109" s="63"/>
      <c r="D109" s="63"/>
      <c r="E109" s="63"/>
    </row>
    <row r="110" spans="1:5" ht="15.75">
      <c r="A110" s="63"/>
      <c r="B110" s="63"/>
      <c r="C110" s="63"/>
      <c r="D110" s="63"/>
      <c r="E110" s="63"/>
    </row>
    <row r="111" spans="1:5" ht="15.75">
      <c r="A111" s="63"/>
      <c r="B111" s="63"/>
      <c r="C111" s="63"/>
      <c r="D111" s="63"/>
      <c r="E111" s="63"/>
    </row>
    <row r="112" spans="1:5" ht="15.75">
      <c r="A112" s="63"/>
      <c r="B112" s="63"/>
      <c r="C112" s="63"/>
      <c r="D112" s="63"/>
      <c r="E112" s="63"/>
    </row>
    <row r="113" spans="1:5" ht="15.75">
      <c r="A113" s="63"/>
      <c r="B113" s="63"/>
      <c r="C113" s="63"/>
      <c r="D113" s="63"/>
      <c r="E113" s="63"/>
    </row>
    <row r="114" spans="1:5" ht="15.75">
      <c r="A114" s="63"/>
      <c r="B114" s="63"/>
      <c r="C114" s="63"/>
      <c r="D114" s="63"/>
      <c r="E114" s="63"/>
    </row>
    <row r="115" spans="1:5" ht="15.75">
      <c r="A115" s="63"/>
      <c r="B115" s="63"/>
      <c r="C115" s="63"/>
      <c r="D115" s="63"/>
      <c r="E115" s="63"/>
    </row>
    <row r="116" spans="1:5" ht="15.75">
      <c r="A116" s="63"/>
      <c r="B116" s="63"/>
      <c r="C116" s="63"/>
      <c r="D116" s="63"/>
      <c r="E116" s="63"/>
    </row>
    <row r="117" spans="1:5" ht="15.75">
      <c r="A117" s="63"/>
      <c r="B117" s="63"/>
      <c r="C117" s="63"/>
      <c r="D117" s="63"/>
      <c r="E117" s="63"/>
    </row>
    <row r="118" spans="1:5" ht="15.75">
      <c r="A118" s="63"/>
      <c r="B118" s="63"/>
      <c r="C118" s="63"/>
      <c r="D118" s="63"/>
      <c r="E118" s="63"/>
    </row>
    <row r="119" spans="1:5" ht="15.75">
      <c r="A119" s="63"/>
      <c r="B119" s="63"/>
      <c r="C119" s="63"/>
      <c r="D119" s="63"/>
      <c r="E119" s="63"/>
    </row>
    <row r="120" spans="1:5" ht="15.75">
      <c r="A120" s="63"/>
      <c r="B120" s="63"/>
      <c r="C120" s="63"/>
      <c r="D120" s="63"/>
      <c r="E120" s="63"/>
    </row>
    <row r="121" spans="1:5" ht="15.75">
      <c r="A121" s="63"/>
      <c r="B121" s="63"/>
      <c r="C121" s="63"/>
      <c r="D121" s="63"/>
      <c r="E121" s="63"/>
    </row>
    <row r="122" spans="1:5" ht="15.75">
      <c r="A122" s="63"/>
      <c r="B122" s="63"/>
      <c r="C122" s="63"/>
      <c r="D122" s="63"/>
      <c r="E122" s="63"/>
    </row>
    <row r="123" spans="1:5" ht="15.75">
      <c r="A123" s="63"/>
      <c r="B123" s="63"/>
      <c r="C123" s="63"/>
      <c r="D123" s="63"/>
      <c r="E123" s="63"/>
    </row>
    <row r="124" spans="1:5" ht="15.75">
      <c r="A124" s="63"/>
      <c r="B124" s="63"/>
      <c r="C124" s="63"/>
      <c r="D124" s="63"/>
      <c r="E124" s="63"/>
    </row>
    <row r="125" spans="1:5" ht="15.75">
      <c r="A125" s="63"/>
      <c r="B125" s="63"/>
      <c r="C125" s="63"/>
      <c r="D125" s="63"/>
      <c r="E125" s="63"/>
    </row>
    <row r="126" spans="1:5" ht="15.75">
      <c r="A126" s="63"/>
      <c r="B126" s="63"/>
      <c r="C126" s="63"/>
      <c r="D126" s="63"/>
      <c r="E126" s="63"/>
    </row>
    <row r="127" spans="1:5" ht="15.75">
      <c r="A127" s="63"/>
      <c r="B127" s="63"/>
      <c r="C127" s="63"/>
      <c r="D127" s="63"/>
      <c r="E127" s="63"/>
    </row>
    <row r="128" spans="1:5" ht="15.75">
      <c r="A128" s="63"/>
      <c r="B128" s="63"/>
      <c r="C128" s="63"/>
      <c r="D128" s="63"/>
      <c r="E128" s="63"/>
    </row>
    <row r="129" spans="1:5" ht="15.75">
      <c r="A129" s="63"/>
      <c r="B129" s="63"/>
      <c r="C129" s="63"/>
      <c r="D129" s="63"/>
      <c r="E129" s="63"/>
    </row>
    <row r="130" spans="1:5" ht="15.75">
      <c r="A130" s="63"/>
      <c r="B130" s="63"/>
      <c r="C130" s="63"/>
      <c r="D130" s="63"/>
      <c r="E130" s="63"/>
    </row>
    <row r="131" spans="1:5" ht="15.75">
      <c r="A131" s="63"/>
      <c r="B131" s="63"/>
      <c r="C131" s="63"/>
      <c r="D131" s="63"/>
      <c r="E131" s="63"/>
    </row>
    <row r="132" spans="1:5" ht="15.75">
      <c r="A132" s="63"/>
      <c r="B132" s="63"/>
      <c r="C132" s="63"/>
      <c r="D132" s="63"/>
      <c r="E132" s="63"/>
    </row>
    <row r="133" spans="1:5" ht="15.75">
      <c r="A133" s="63"/>
      <c r="B133" s="63"/>
      <c r="C133" s="63"/>
      <c r="D133" s="63"/>
      <c r="E133" s="63"/>
    </row>
    <row r="134" spans="1:5" ht="15.75">
      <c r="A134" s="63"/>
      <c r="B134" s="63"/>
      <c r="C134" s="63"/>
      <c r="D134" s="63"/>
      <c r="E134" s="63"/>
    </row>
    <row r="135" spans="1:5" ht="15.75">
      <c r="A135" s="63"/>
      <c r="B135" s="63"/>
      <c r="C135" s="63"/>
      <c r="D135" s="63"/>
      <c r="E135" s="63"/>
    </row>
    <row r="136" spans="1:5" ht="15.75">
      <c r="A136" s="63"/>
      <c r="B136" s="63"/>
      <c r="C136" s="63"/>
      <c r="D136" s="63"/>
      <c r="E136" s="63"/>
    </row>
    <row r="137" spans="1:5" ht="15.75">
      <c r="A137" s="63"/>
      <c r="B137" s="63"/>
      <c r="C137" s="63"/>
      <c r="D137" s="63"/>
      <c r="E137" s="63"/>
    </row>
    <row r="138" spans="1:5" ht="15.75">
      <c r="A138" s="63"/>
      <c r="B138" s="63"/>
      <c r="C138" s="63"/>
      <c r="D138" s="63"/>
      <c r="E138" s="63"/>
    </row>
    <row r="139" spans="1:5" ht="15.75">
      <c r="A139" s="63"/>
      <c r="B139" s="63"/>
      <c r="C139" s="63"/>
      <c r="D139" s="63"/>
      <c r="E139" s="63"/>
    </row>
    <row r="140" spans="1:5" ht="15.75">
      <c r="A140" s="63"/>
      <c r="B140" s="63"/>
      <c r="C140" s="63"/>
      <c r="D140" s="63"/>
      <c r="E140" s="63"/>
    </row>
    <row r="141" spans="1:5" ht="15.75">
      <c r="A141" s="63"/>
      <c r="B141" s="63"/>
      <c r="C141" s="63"/>
      <c r="D141" s="63"/>
      <c r="E141" s="63"/>
    </row>
    <row r="142" spans="1:5" ht="15.75">
      <c r="A142" s="63"/>
      <c r="B142" s="63"/>
      <c r="C142" s="63"/>
      <c r="D142" s="63"/>
      <c r="E142" s="63"/>
    </row>
    <row r="143" spans="1:5" ht="15.75">
      <c r="A143" s="63"/>
      <c r="B143" s="63"/>
      <c r="C143" s="63"/>
      <c r="D143" s="63"/>
      <c r="E143" s="63"/>
    </row>
    <row r="144" spans="1:5" ht="15.75">
      <c r="A144" s="63"/>
      <c r="B144" s="63"/>
      <c r="C144" s="63"/>
      <c r="D144" s="63"/>
      <c r="E144" s="63"/>
    </row>
    <row r="145" spans="1:5" ht="15.75">
      <c r="A145" s="63"/>
      <c r="B145" s="63"/>
      <c r="C145" s="63"/>
      <c r="D145" s="63"/>
      <c r="E145" s="63"/>
    </row>
    <row r="146" spans="1:5" ht="15.75">
      <c r="A146" s="63"/>
      <c r="B146" s="63"/>
      <c r="C146" s="63"/>
      <c r="D146" s="63"/>
      <c r="E146" s="63"/>
    </row>
    <row r="147" spans="1:5" ht="15.75">
      <c r="A147" s="63"/>
      <c r="B147" s="63"/>
      <c r="C147" s="63"/>
      <c r="D147" s="63"/>
      <c r="E147" s="63"/>
    </row>
    <row r="148" spans="1:5" ht="15.75">
      <c r="A148" s="63"/>
      <c r="B148" s="63"/>
      <c r="C148" s="63"/>
      <c r="D148" s="63"/>
      <c r="E148" s="63"/>
    </row>
    <row r="149" spans="1:5" ht="15.75">
      <c r="A149" s="63"/>
      <c r="B149" s="63"/>
      <c r="C149" s="63"/>
      <c r="D149" s="63"/>
      <c r="E149" s="63"/>
    </row>
    <row r="150" spans="1:5" ht="15.75">
      <c r="A150" s="63"/>
      <c r="B150" s="63"/>
      <c r="C150" s="63"/>
      <c r="D150" s="63"/>
      <c r="E150" s="63"/>
    </row>
    <row r="151" spans="1:5" ht="15.75">
      <c r="A151" s="63"/>
      <c r="B151" s="63"/>
      <c r="C151" s="63"/>
      <c r="D151" s="63"/>
      <c r="E151" s="63"/>
    </row>
    <row r="152" spans="1:5" ht="15.75">
      <c r="A152" s="63"/>
      <c r="B152" s="63"/>
      <c r="C152" s="63"/>
      <c r="D152" s="63"/>
      <c r="E152" s="63"/>
    </row>
    <row r="153" spans="1:5" ht="15.75">
      <c r="A153" s="63"/>
      <c r="B153" s="63"/>
      <c r="C153" s="63"/>
      <c r="D153" s="63"/>
      <c r="E153" s="63"/>
    </row>
    <row r="154" spans="1:5" ht="15.75">
      <c r="A154" s="63"/>
      <c r="B154" s="63"/>
      <c r="C154" s="63"/>
      <c r="D154" s="63"/>
      <c r="E154" s="63"/>
    </row>
    <row r="155" spans="1:5" ht="15.75">
      <c r="A155" s="63"/>
      <c r="B155" s="63"/>
      <c r="C155" s="63"/>
      <c r="D155" s="63"/>
      <c r="E155" s="63"/>
    </row>
    <row r="156" spans="1:5" ht="15.75">
      <c r="A156" s="63"/>
      <c r="B156" s="63"/>
      <c r="C156" s="63"/>
      <c r="D156" s="63"/>
      <c r="E156" s="63"/>
    </row>
    <row r="157" spans="1:5" ht="15.75">
      <c r="A157" s="63"/>
      <c r="B157" s="63"/>
      <c r="C157" s="63"/>
      <c r="D157" s="63"/>
      <c r="E157" s="63"/>
    </row>
    <row r="158" spans="1:5" ht="15.75">
      <c r="A158" s="63"/>
      <c r="B158" s="63"/>
      <c r="C158" s="63"/>
      <c r="D158" s="63"/>
      <c r="E158" s="63"/>
    </row>
    <row r="159" spans="1:5" ht="15.75">
      <c r="A159" s="63"/>
      <c r="B159" s="63"/>
      <c r="C159" s="63"/>
      <c r="D159" s="63"/>
      <c r="E159" s="63"/>
    </row>
    <row r="160" spans="1:5" ht="15.75">
      <c r="A160" s="63"/>
      <c r="B160" s="63"/>
      <c r="C160" s="63"/>
      <c r="D160" s="63"/>
      <c r="E160" s="63"/>
    </row>
    <row r="161" spans="1:5" ht="15.75">
      <c r="A161" s="63"/>
      <c r="B161" s="63"/>
      <c r="C161" s="63"/>
      <c r="D161" s="63"/>
      <c r="E161" s="63"/>
    </row>
    <row r="162" spans="1:5" ht="15.75">
      <c r="A162" s="63"/>
      <c r="B162" s="63"/>
      <c r="C162" s="63"/>
      <c r="D162" s="63"/>
      <c r="E162" s="63"/>
    </row>
    <row r="163" spans="1:5" ht="15.75">
      <c r="A163" s="63"/>
      <c r="B163" s="63"/>
      <c r="C163" s="63"/>
      <c r="D163" s="63"/>
      <c r="E163" s="63"/>
    </row>
    <row r="164" spans="1:5" ht="15.75">
      <c r="A164" s="63"/>
      <c r="B164" s="63"/>
      <c r="C164" s="63"/>
      <c r="D164" s="63"/>
      <c r="E164" s="63"/>
    </row>
    <row r="165" spans="1:5" ht="15.75">
      <c r="A165" s="63"/>
      <c r="B165" s="63"/>
      <c r="C165" s="63"/>
      <c r="D165" s="63"/>
      <c r="E165" s="63"/>
    </row>
    <row r="166" spans="1:5" ht="15.75">
      <c r="A166" s="63"/>
      <c r="B166" s="63"/>
      <c r="C166" s="63"/>
      <c r="D166" s="63"/>
      <c r="E166" s="63"/>
    </row>
    <row r="167" spans="1:5" ht="15.75">
      <c r="A167" s="63"/>
      <c r="B167" s="63"/>
      <c r="C167" s="63"/>
      <c r="D167" s="63"/>
      <c r="E167" s="63"/>
    </row>
    <row r="168" spans="1:5" ht="15.75">
      <c r="A168" s="63"/>
      <c r="B168" s="63"/>
      <c r="C168" s="63"/>
      <c r="D168" s="63"/>
      <c r="E168" s="63"/>
    </row>
    <row r="169" spans="1:5" ht="15.75">
      <c r="A169" s="63"/>
      <c r="B169" s="63"/>
      <c r="C169" s="63"/>
      <c r="D169" s="63"/>
      <c r="E169" s="63"/>
    </row>
    <row r="170" spans="1:5" ht="15.75">
      <c r="A170" s="63"/>
      <c r="B170" s="63"/>
      <c r="C170" s="63"/>
      <c r="D170" s="63"/>
      <c r="E170" s="63"/>
    </row>
    <row r="171" spans="1:5" ht="15.75">
      <c r="A171" s="63"/>
      <c r="B171" s="63"/>
      <c r="C171" s="63"/>
      <c r="D171" s="63"/>
      <c r="E171" s="63"/>
    </row>
    <row r="172" spans="1:5" ht="15.75">
      <c r="A172" s="63"/>
      <c r="B172" s="63"/>
      <c r="C172" s="63"/>
      <c r="D172" s="63"/>
      <c r="E172" s="63"/>
    </row>
    <row r="173" spans="1:5" ht="15.75">
      <c r="A173" s="63"/>
      <c r="B173" s="63"/>
      <c r="C173" s="63"/>
      <c r="D173" s="63"/>
      <c r="E173" s="63"/>
    </row>
    <row r="174" spans="1:5" ht="15.75">
      <c r="A174" s="63"/>
      <c r="B174" s="63"/>
      <c r="C174" s="63"/>
      <c r="D174" s="63"/>
      <c r="E174" s="63"/>
    </row>
    <row r="175" spans="1:5" ht="15.75">
      <c r="A175" s="63"/>
      <c r="B175" s="63"/>
      <c r="C175" s="63"/>
      <c r="D175" s="63"/>
      <c r="E175" s="63"/>
    </row>
    <row r="176" spans="1:5" ht="15.75">
      <c r="A176" s="63"/>
      <c r="B176" s="63"/>
      <c r="C176" s="63"/>
      <c r="D176" s="63"/>
      <c r="E176" s="63"/>
    </row>
  </sheetData>
  <hyperlinks>
    <hyperlink ref="A12" r:id="rId1" xr:uid="{957059AF-DF3B-4BFB-A8E2-49624FF11F8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96548-5C29-4176-87F9-F162AF73630C}">
  <dimension ref="A1:E17"/>
  <sheetViews>
    <sheetView workbookViewId="0">
      <selection sqref="A1:C1"/>
    </sheetView>
  </sheetViews>
  <sheetFormatPr defaultRowHeight="15"/>
  <cols>
    <col min="1" max="1" width="32.5703125" customWidth="1"/>
    <col min="2" max="2" width="34.140625" customWidth="1"/>
    <col min="3" max="3" width="28.7109375" customWidth="1"/>
    <col min="4" max="4" width="38.28515625" customWidth="1"/>
  </cols>
  <sheetData>
    <row r="1" spans="1:5" ht="24.75">
      <c r="A1" s="96" t="s">
        <v>183</v>
      </c>
      <c r="B1" s="96"/>
      <c r="C1" s="96"/>
      <c r="D1" s="3" t="s">
        <v>13</v>
      </c>
      <c r="E1" s="3"/>
    </row>
    <row r="2" spans="1:5" ht="43.5">
      <c r="A2" s="65" t="s">
        <v>184</v>
      </c>
      <c r="B2" s="65" t="s">
        <v>185</v>
      </c>
      <c r="C2" s="65" t="s">
        <v>186</v>
      </c>
    </row>
    <row r="3" spans="1:5" ht="21.75">
      <c r="A3" s="66">
        <v>1</v>
      </c>
      <c r="B3" s="66" t="s">
        <v>187</v>
      </c>
      <c r="C3" s="67">
        <v>0.43</v>
      </c>
    </row>
    <row r="4" spans="1:5" ht="21.75">
      <c r="A4" s="65">
        <v>2</v>
      </c>
      <c r="B4" s="65" t="s">
        <v>93</v>
      </c>
      <c r="C4" s="68">
        <v>0.13</v>
      </c>
    </row>
    <row r="5" spans="1:5" ht="21.75">
      <c r="A5" s="66">
        <v>3</v>
      </c>
      <c r="B5" s="66" t="s">
        <v>188</v>
      </c>
      <c r="C5" s="67">
        <v>0.12</v>
      </c>
    </row>
    <row r="6" spans="1:5" ht="21.75">
      <c r="A6" s="69">
        <v>4</v>
      </c>
      <c r="B6" s="69" t="s">
        <v>189</v>
      </c>
      <c r="C6" s="70">
        <v>0.1</v>
      </c>
    </row>
    <row r="7" spans="1:5" ht="21.75">
      <c r="A7" s="66">
        <v>5</v>
      </c>
      <c r="B7" s="66" t="s">
        <v>190</v>
      </c>
      <c r="C7" s="67">
        <v>0.06</v>
      </c>
    </row>
    <row r="8" spans="1:5">
      <c r="C8">
        <f>0.13*53.7</f>
        <v>6.9810000000000008</v>
      </c>
      <c r="D8" t="s">
        <v>191</v>
      </c>
    </row>
    <row r="10" spans="1:5" ht="24.75">
      <c r="A10" s="96" t="s">
        <v>192</v>
      </c>
      <c r="B10" s="96"/>
      <c r="C10" s="96"/>
    </row>
    <row r="11" spans="1:5" ht="43.5">
      <c r="A11" s="65" t="s">
        <v>184</v>
      </c>
      <c r="B11" s="65" t="s">
        <v>185</v>
      </c>
      <c r="C11" s="65" t="s">
        <v>186</v>
      </c>
    </row>
    <row r="12" spans="1:5" ht="21.75">
      <c r="A12" s="66">
        <v>1</v>
      </c>
      <c r="B12" s="66" t="s">
        <v>187</v>
      </c>
      <c r="C12" s="67">
        <v>0.49</v>
      </c>
    </row>
    <row r="13" spans="1:5" ht="21.75">
      <c r="A13" s="69">
        <v>2</v>
      </c>
      <c r="B13" s="69" t="s">
        <v>188</v>
      </c>
      <c r="C13" s="70">
        <v>0.15</v>
      </c>
      <c r="D13" s="3"/>
    </row>
    <row r="14" spans="1:5" ht="21.75">
      <c r="A14" s="66">
        <v>3</v>
      </c>
      <c r="B14" s="66" t="s">
        <v>189</v>
      </c>
      <c r="C14" s="67">
        <v>0.12</v>
      </c>
    </row>
    <row r="15" spans="1:5" ht="21.75">
      <c r="A15" s="65">
        <v>4</v>
      </c>
      <c r="B15" s="65" t="s">
        <v>93</v>
      </c>
      <c r="C15" s="68">
        <v>0.12</v>
      </c>
    </row>
    <row r="16" spans="1:5" ht="21.75">
      <c r="A16" s="66">
        <v>5</v>
      </c>
      <c r="B16" s="66" t="s">
        <v>190</v>
      </c>
      <c r="C16" s="67">
        <v>7.0000000000000007E-2</v>
      </c>
    </row>
    <row r="17" spans="3:4">
      <c r="C17">
        <f>0.12*44.4</f>
        <v>5.3279999999999994</v>
      </c>
      <c r="D17" t="s">
        <v>191</v>
      </c>
    </row>
  </sheetData>
  <mergeCells count="2">
    <mergeCell ref="A1:C1"/>
    <mergeCell ref="A10:C10"/>
  </mergeCells>
  <hyperlinks>
    <hyperlink ref="D1" r:id="rId1" location="L2" display="https://www.nrcan.gc.ca/our-natural-resources/minerals-mining/minerals-metals-facts/uranium-and-nuclear-power-facts/20070 - L2" xr:uid="{D1D97BB6-B218-4520-8674-17C14E4B41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CA19-7EB7-4AE4-9611-D08244CD62CE}">
  <dimension ref="A1:BC93"/>
  <sheetViews>
    <sheetView workbookViewId="0"/>
  </sheetViews>
  <sheetFormatPr defaultRowHeight="15"/>
  <cols>
    <col min="1" max="1" width="14.85546875" customWidth="1"/>
    <col min="2" max="2" width="42.5703125" customWidth="1"/>
    <col min="3" max="3" width="54.7109375" customWidth="1"/>
    <col min="4" max="4" width="14.28515625" customWidth="1"/>
    <col min="5" max="5" width="14.7109375" customWidth="1"/>
    <col min="6" max="17" width="13.28515625" bestFit="1" customWidth="1"/>
    <col min="18" max="18" width="22.42578125" customWidth="1"/>
    <col min="19" max="22" width="13.28515625" bestFit="1" customWidth="1"/>
    <col min="23" max="43" width="14.42578125" bestFit="1" customWidth="1"/>
  </cols>
  <sheetData>
    <row r="1" spans="1:55" ht="15.75">
      <c r="A1" s="63" t="s">
        <v>193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row>
    <row r="2" spans="1:55" ht="15.75">
      <c r="A2" s="63" t="s">
        <v>111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row>
    <row r="3" spans="1:55" ht="15.75">
      <c r="A3" s="63" t="s">
        <v>20</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row>
    <row r="4" spans="1:55" ht="15.75">
      <c r="A4" s="63" t="s">
        <v>113</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row>
    <row r="5" spans="1:55" ht="15.75">
      <c r="A5" s="63" t="s">
        <v>194</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row>
    <row r="6" spans="1:55" ht="15.75">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row>
    <row r="7" spans="1:55" ht="15.75">
      <c r="A7" s="63"/>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row>
    <row r="8" spans="1:55" ht="15.75">
      <c r="A8" s="63"/>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row>
    <row r="9" spans="1:55" ht="15.75">
      <c r="A9" s="63"/>
      <c r="B9" s="63"/>
      <c r="C9" s="63" t="s">
        <v>195</v>
      </c>
      <c r="D9" s="63" t="s">
        <v>118</v>
      </c>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74"/>
      <c r="AQ9" s="74"/>
      <c r="AR9" s="74"/>
      <c r="AS9" s="74"/>
      <c r="AT9" s="74"/>
      <c r="AU9" s="74"/>
      <c r="AV9" s="74"/>
      <c r="AW9" s="74"/>
      <c r="AX9" s="74"/>
      <c r="AY9" s="74"/>
      <c r="AZ9" s="74"/>
      <c r="BA9" s="74"/>
    </row>
    <row r="10" spans="1:55" ht="15.75">
      <c r="A10" s="63" t="s">
        <v>90</v>
      </c>
      <c r="B10" s="63" t="s">
        <v>196</v>
      </c>
      <c r="C10" s="63" t="s">
        <v>197</v>
      </c>
      <c r="D10" s="74">
        <v>44580</v>
      </c>
      <c r="E10" s="74">
        <v>44611</v>
      </c>
      <c r="F10" s="74">
        <v>44639</v>
      </c>
      <c r="G10" s="74">
        <v>44670</v>
      </c>
      <c r="H10" s="74">
        <v>44700</v>
      </c>
      <c r="I10" s="74">
        <v>44731</v>
      </c>
      <c r="J10" s="74">
        <v>44761</v>
      </c>
      <c r="K10" s="74">
        <v>44792</v>
      </c>
      <c r="L10" s="74">
        <v>44823</v>
      </c>
      <c r="M10" s="74">
        <v>44853</v>
      </c>
      <c r="N10" s="74">
        <v>44884</v>
      </c>
      <c r="O10" s="74">
        <v>44914</v>
      </c>
      <c r="P10" s="74">
        <v>44581</v>
      </c>
      <c r="Q10" s="74">
        <v>44612</v>
      </c>
      <c r="R10" s="74">
        <v>44640</v>
      </c>
      <c r="S10" s="74">
        <v>44671</v>
      </c>
      <c r="T10" s="74">
        <v>44701</v>
      </c>
      <c r="U10" s="74">
        <v>44732</v>
      </c>
      <c r="V10" s="74">
        <v>44762</v>
      </c>
      <c r="W10" s="74">
        <v>44793</v>
      </c>
      <c r="X10" s="74">
        <v>44824</v>
      </c>
      <c r="Y10" s="74">
        <v>44854</v>
      </c>
      <c r="Z10" s="74">
        <v>44885</v>
      </c>
      <c r="AA10" s="74">
        <v>44915</v>
      </c>
      <c r="AB10" s="74">
        <v>44582</v>
      </c>
      <c r="AC10" s="74">
        <v>44613</v>
      </c>
      <c r="AD10" s="74">
        <v>44641</v>
      </c>
      <c r="AE10" s="74">
        <v>44672</v>
      </c>
      <c r="AF10" s="74">
        <v>44702</v>
      </c>
      <c r="AG10" s="74">
        <v>44733</v>
      </c>
      <c r="AH10" s="74">
        <v>44763</v>
      </c>
      <c r="AI10" s="74">
        <v>44794</v>
      </c>
      <c r="AJ10" s="74">
        <v>44825</v>
      </c>
      <c r="AK10" s="74">
        <v>44855</v>
      </c>
      <c r="AL10" s="74">
        <v>44886</v>
      </c>
      <c r="AM10" s="74">
        <v>44916</v>
      </c>
      <c r="AN10" s="74">
        <v>44583</v>
      </c>
      <c r="AO10" s="74">
        <v>44614</v>
      </c>
      <c r="AP10" s="75"/>
      <c r="AQ10" s="75"/>
      <c r="AR10" s="75"/>
      <c r="AS10" s="75"/>
      <c r="AT10" s="75"/>
      <c r="AU10" s="75"/>
      <c r="AV10" s="75"/>
      <c r="AW10" s="75"/>
      <c r="AX10" s="75"/>
      <c r="AY10" s="75"/>
      <c r="AZ10" s="75"/>
      <c r="BA10" s="75"/>
    </row>
    <row r="11" spans="1:55" ht="15.75">
      <c r="A11" s="63" t="s">
        <v>93</v>
      </c>
      <c r="B11" s="63" t="s">
        <v>198</v>
      </c>
      <c r="C11" s="63" t="s">
        <v>199</v>
      </c>
      <c r="D11" s="75">
        <v>9971566</v>
      </c>
      <c r="E11" s="75">
        <v>9183574</v>
      </c>
      <c r="F11" s="75">
        <v>10240748</v>
      </c>
      <c r="G11" s="75">
        <v>8882362</v>
      </c>
      <c r="H11" s="75">
        <v>9741137</v>
      </c>
      <c r="I11" s="75">
        <v>10259261</v>
      </c>
      <c r="J11" s="75">
        <v>10686290</v>
      </c>
      <c r="K11" s="75">
        <v>10865743</v>
      </c>
      <c r="L11" s="75">
        <v>9633969</v>
      </c>
      <c r="M11" s="75">
        <v>9715440</v>
      </c>
      <c r="N11" s="75">
        <v>9674171</v>
      </c>
      <c r="O11" s="75">
        <v>10159305</v>
      </c>
      <c r="P11" s="75">
        <v>10223420</v>
      </c>
      <c r="Q11" s="75">
        <v>9687822</v>
      </c>
      <c r="R11" s="75">
        <v>9678582</v>
      </c>
      <c r="S11" s="75">
        <v>6944267</v>
      </c>
      <c r="T11" s="75">
        <v>8159315</v>
      </c>
      <c r="U11" s="75">
        <v>8005317</v>
      </c>
      <c r="V11" s="75">
        <v>8784027</v>
      </c>
      <c r="W11" s="75">
        <v>8384159</v>
      </c>
      <c r="X11" s="75">
        <v>8681123</v>
      </c>
      <c r="Y11" s="75">
        <v>9005912</v>
      </c>
      <c r="Z11" s="75">
        <v>9032482</v>
      </c>
      <c r="AA11" s="75">
        <v>9265209</v>
      </c>
      <c r="AB11" s="75">
        <v>8735368</v>
      </c>
      <c r="AC11" s="75">
        <v>8187847</v>
      </c>
      <c r="AD11" s="75">
        <v>9083003</v>
      </c>
      <c r="AE11" s="75">
        <v>7843719</v>
      </c>
      <c r="AF11" s="75">
        <v>8120796</v>
      </c>
      <c r="AG11" s="75">
        <v>9296048</v>
      </c>
      <c r="AH11" s="75">
        <v>9652848</v>
      </c>
      <c r="AI11" s="75">
        <v>9553276</v>
      </c>
      <c r="AJ11" s="75">
        <v>8560209</v>
      </c>
      <c r="AK11" s="75">
        <v>8992149</v>
      </c>
      <c r="AL11" s="75">
        <v>9543168</v>
      </c>
      <c r="AM11" s="75">
        <v>9720442</v>
      </c>
      <c r="AN11" s="75">
        <v>9416794</v>
      </c>
      <c r="AO11" s="75">
        <v>8771889</v>
      </c>
      <c r="AP11" s="75"/>
      <c r="AQ11" s="75"/>
      <c r="AR11" s="75"/>
      <c r="AS11" s="75"/>
      <c r="AT11" s="75"/>
      <c r="AU11" s="75"/>
      <c r="AV11" s="75"/>
      <c r="AW11" s="75"/>
      <c r="AX11" s="75"/>
      <c r="AY11" s="75"/>
      <c r="AZ11" s="75"/>
      <c r="BA11" s="75"/>
      <c r="BB11" s="63"/>
      <c r="BC11" s="63"/>
    </row>
    <row r="12" spans="1:55" ht="15.75">
      <c r="A12" s="63"/>
      <c r="B12" s="63"/>
      <c r="C12" s="63" t="s">
        <v>200</v>
      </c>
      <c r="D12" s="75">
        <v>955058</v>
      </c>
      <c r="E12" s="75">
        <v>881232</v>
      </c>
      <c r="F12" s="75">
        <v>709993</v>
      </c>
      <c r="G12" s="75">
        <v>1123644</v>
      </c>
      <c r="H12" s="75">
        <v>1188378</v>
      </c>
      <c r="I12" s="75">
        <v>1374224</v>
      </c>
      <c r="J12" s="75">
        <v>1254074</v>
      </c>
      <c r="K12" s="75">
        <v>1390877</v>
      </c>
      <c r="L12" s="75">
        <v>1188522</v>
      </c>
      <c r="M12" s="75">
        <v>1338724</v>
      </c>
      <c r="N12" s="75">
        <v>958874</v>
      </c>
      <c r="O12" s="75">
        <v>1035581</v>
      </c>
      <c r="P12" s="75">
        <v>916954</v>
      </c>
      <c r="Q12" s="75">
        <v>708952</v>
      </c>
      <c r="R12" s="75">
        <v>945572</v>
      </c>
      <c r="S12" s="75">
        <v>487541</v>
      </c>
      <c r="T12" s="75">
        <v>349340</v>
      </c>
      <c r="U12" s="75">
        <v>951183</v>
      </c>
      <c r="V12" s="75">
        <v>824260</v>
      </c>
      <c r="W12" s="75">
        <v>861674</v>
      </c>
      <c r="X12" s="75">
        <v>840642</v>
      </c>
      <c r="Y12" s="75">
        <v>607674</v>
      </c>
      <c r="Z12" s="75">
        <v>590712</v>
      </c>
      <c r="AA12" s="75">
        <v>460809</v>
      </c>
      <c r="AB12" s="75">
        <v>665578</v>
      </c>
      <c r="AC12" s="75">
        <v>362116</v>
      </c>
      <c r="AD12" s="75">
        <v>636272</v>
      </c>
      <c r="AE12" s="75">
        <v>820921</v>
      </c>
      <c r="AF12" s="75">
        <v>546299</v>
      </c>
      <c r="AG12" s="75">
        <v>824741</v>
      </c>
      <c r="AH12" s="75">
        <v>891069</v>
      </c>
      <c r="AI12" s="75">
        <v>696051</v>
      </c>
      <c r="AJ12" s="75">
        <v>733132</v>
      </c>
      <c r="AK12" s="75">
        <v>878184</v>
      </c>
      <c r="AL12" s="75">
        <v>881174</v>
      </c>
      <c r="AM12" s="75">
        <v>669408</v>
      </c>
      <c r="AN12" s="75">
        <v>513185</v>
      </c>
      <c r="AO12" s="75">
        <v>507866</v>
      </c>
      <c r="AP12" s="75"/>
      <c r="AQ12" s="75"/>
      <c r="AR12" s="75"/>
      <c r="AS12" s="75"/>
      <c r="AT12" s="75"/>
      <c r="AU12" s="75"/>
      <c r="AV12" s="75"/>
      <c r="AW12" s="75"/>
      <c r="AX12" s="75"/>
      <c r="AY12" s="75"/>
      <c r="AZ12" s="75"/>
      <c r="BA12" s="75"/>
      <c r="BB12" s="63"/>
      <c r="BC12" s="63"/>
    </row>
    <row r="13" spans="1:55" ht="15.75">
      <c r="A13" s="63"/>
      <c r="B13" s="63"/>
      <c r="C13" s="63" t="s">
        <v>201</v>
      </c>
      <c r="D13" s="75">
        <v>776893</v>
      </c>
      <c r="E13" s="75">
        <v>391974</v>
      </c>
      <c r="F13" s="75">
        <v>800393</v>
      </c>
      <c r="G13" s="75">
        <v>493477</v>
      </c>
      <c r="H13" s="75">
        <v>89705</v>
      </c>
      <c r="I13" s="75">
        <v>818787</v>
      </c>
      <c r="J13" s="75">
        <v>848871</v>
      </c>
      <c r="K13" s="75">
        <v>438436</v>
      </c>
      <c r="L13" s="75">
        <v>102861</v>
      </c>
      <c r="M13" s="75">
        <v>-52823</v>
      </c>
      <c r="N13" s="75">
        <v>366566</v>
      </c>
      <c r="O13" s="75">
        <v>764986</v>
      </c>
      <c r="P13" s="75">
        <v>217138</v>
      </c>
      <c r="Q13" s="75">
        <v>247433</v>
      </c>
      <c r="R13" s="75">
        <v>1340259</v>
      </c>
      <c r="S13" s="75">
        <v>397702</v>
      </c>
      <c r="T13" s="75">
        <v>486286</v>
      </c>
      <c r="U13" s="75">
        <v>381965</v>
      </c>
      <c r="V13" s="75">
        <v>622088</v>
      </c>
      <c r="W13" s="75">
        <v>208924</v>
      </c>
      <c r="X13" s="75">
        <v>371938</v>
      </c>
      <c r="Y13" s="75">
        <v>786829</v>
      </c>
      <c r="Z13" s="75">
        <v>757373</v>
      </c>
      <c r="AA13" s="75">
        <v>958201</v>
      </c>
      <c r="AB13" s="75">
        <v>1004715</v>
      </c>
      <c r="AC13" s="75">
        <v>567089</v>
      </c>
      <c r="AD13" s="75">
        <v>737187</v>
      </c>
      <c r="AE13" s="75">
        <v>349147</v>
      </c>
      <c r="AF13" s="75">
        <v>307055</v>
      </c>
      <c r="AG13" s="75">
        <v>776084</v>
      </c>
      <c r="AH13" s="75">
        <v>976425</v>
      </c>
      <c r="AI13" s="75">
        <v>202339</v>
      </c>
      <c r="AJ13" s="75">
        <v>323281</v>
      </c>
      <c r="AK13" s="75">
        <v>688035</v>
      </c>
      <c r="AL13" s="75">
        <v>468683</v>
      </c>
      <c r="AM13" s="75">
        <v>633931</v>
      </c>
      <c r="AN13" s="75">
        <v>809121</v>
      </c>
      <c r="AO13" s="75">
        <v>688125</v>
      </c>
      <c r="AP13" s="75"/>
      <c r="AQ13" s="75"/>
      <c r="AR13" s="75"/>
      <c r="AS13" s="75"/>
      <c r="AT13" s="75"/>
      <c r="AU13" s="75"/>
      <c r="AV13" s="75"/>
      <c r="AW13" s="75"/>
      <c r="AX13" s="75"/>
      <c r="AY13" s="75"/>
      <c r="AZ13" s="75"/>
      <c r="BA13" s="75"/>
      <c r="BB13" s="63"/>
      <c r="BC13" s="63"/>
    </row>
    <row r="14" spans="1:55" ht="15.75">
      <c r="A14" s="63"/>
      <c r="B14" s="63"/>
      <c r="C14" s="63" t="s">
        <v>202</v>
      </c>
      <c r="D14" s="75">
        <v>1517118</v>
      </c>
      <c r="E14" s="75">
        <v>1632259</v>
      </c>
      <c r="F14" s="75">
        <v>1651871</v>
      </c>
      <c r="G14" s="75">
        <v>1425167</v>
      </c>
      <c r="H14" s="75">
        <v>1533800</v>
      </c>
      <c r="I14" s="75">
        <v>1441804</v>
      </c>
      <c r="J14" s="75">
        <v>1629307</v>
      </c>
      <c r="K14" s="75">
        <v>1632380</v>
      </c>
      <c r="L14" s="75">
        <v>1550551</v>
      </c>
      <c r="M14" s="75">
        <v>1770619</v>
      </c>
      <c r="N14" s="75">
        <v>1636569</v>
      </c>
      <c r="O14" s="75">
        <v>1637152</v>
      </c>
      <c r="P14" s="75">
        <v>1792386</v>
      </c>
      <c r="Q14" s="75">
        <v>1585572</v>
      </c>
      <c r="R14" s="75">
        <v>1529043</v>
      </c>
      <c r="S14" s="75">
        <v>1610121</v>
      </c>
      <c r="T14" s="75">
        <v>1337608</v>
      </c>
      <c r="U14" s="75">
        <v>1095987</v>
      </c>
      <c r="V14" s="75">
        <v>1133598</v>
      </c>
      <c r="W14" s="75">
        <v>1002479</v>
      </c>
      <c r="X14" s="75">
        <v>1187272</v>
      </c>
      <c r="Y14" s="75">
        <v>1279869</v>
      </c>
      <c r="Z14" s="75">
        <v>1129313</v>
      </c>
      <c r="AA14" s="75">
        <v>1643897</v>
      </c>
      <c r="AB14" s="75">
        <v>1450245</v>
      </c>
      <c r="AC14" s="75">
        <v>1626087</v>
      </c>
      <c r="AD14" s="75">
        <v>1569766</v>
      </c>
      <c r="AE14" s="75">
        <v>1519190</v>
      </c>
      <c r="AF14" s="75">
        <v>1277947</v>
      </c>
      <c r="AG14" s="75">
        <v>1504281</v>
      </c>
      <c r="AH14" s="75">
        <v>1433998</v>
      </c>
      <c r="AI14" s="75">
        <v>1431154</v>
      </c>
      <c r="AJ14" s="75">
        <v>1317458</v>
      </c>
      <c r="AK14" s="75">
        <v>958727</v>
      </c>
      <c r="AL14" s="75">
        <v>1521454</v>
      </c>
      <c r="AM14" s="75">
        <v>1677971</v>
      </c>
      <c r="AN14" s="75">
        <v>1590490</v>
      </c>
      <c r="AO14" s="75">
        <v>1386076</v>
      </c>
      <c r="AP14" s="75"/>
      <c r="AQ14" s="75"/>
      <c r="AR14" s="75"/>
      <c r="AS14" s="75"/>
      <c r="AT14" s="75"/>
      <c r="AU14" s="75"/>
      <c r="AV14" s="75"/>
      <c r="AW14" s="75"/>
      <c r="AX14" s="75"/>
      <c r="AY14" s="75"/>
      <c r="AZ14" s="75"/>
      <c r="BA14" s="75"/>
      <c r="BB14" s="63"/>
      <c r="BC14" s="63"/>
    </row>
    <row r="15" spans="1:55" ht="15.75">
      <c r="A15" s="63"/>
      <c r="B15" s="63"/>
      <c r="C15" s="63" t="s">
        <v>203</v>
      </c>
      <c r="D15" s="75">
        <v>8764723</v>
      </c>
      <c r="E15" s="75">
        <v>8257282</v>
      </c>
      <c r="F15" s="75">
        <v>8512939</v>
      </c>
      <c r="G15" s="75">
        <v>7695762</v>
      </c>
      <c r="H15" s="75">
        <v>8911697</v>
      </c>
      <c r="I15" s="75">
        <v>9399185</v>
      </c>
      <c r="J15" s="75">
        <v>9454304</v>
      </c>
      <c r="K15" s="75">
        <v>10165558</v>
      </c>
      <c r="L15" s="75">
        <v>9430778</v>
      </c>
      <c r="M15" s="75">
        <v>9655314</v>
      </c>
      <c r="N15" s="75">
        <v>9063095</v>
      </c>
      <c r="O15" s="75">
        <v>9215727</v>
      </c>
      <c r="P15" s="75">
        <v>9146715</v>
      </c>
      <c r="Q15" s="75">
        <v>8794190</v>
      </c>
      <c r="R15" s="75">
        <v>7837521</v>
      </c>
      <c r="S15" s="75">
        <v>5689984</v>
      </c>
      <c r="T15" s="75">
        <v>6679627</v>
      </c>
      <c r="U15" s="75">
        <v>7499448</v>
      </c>
      <c r="V15" s="75">
        <v>7959928</v>
      </c>
      <c r="W15" s="75">
        <v>8026233</v>
      </c>
      <c r="X15" s="75">
        <v>8038376</v>
      </c>
      <c r="Y15" s="75">
        <v>7837504</v>
      </c>
      <c r="Z15" s="75">
        <v>8174626</v>
      </c>
      <c r="AA15" s="75">
        <v>7474107</v>
      </c>
      <c r="AB15" s="75">
        <v>7423263</v>
      </c>
      <c r="AC15" s="75">
        <v>6585254</v>
      </c>
      <c r="AD15" s="75">
        <v>8059242</v>
      </c>
      <c r="AE15" s="75">
        <v>6885571</v>
      </c>
      <c r="AF15" s="75">
        <v>7223807</v>
      </c>
      <c r="AG15" s="75">
        <v>8164812</v>
      </c>
      <c r="AH15" s="75">
        <v>8569196</v>
      </c>
      <c r="AI15" s="75">
        <v>8922766</v>
      </c>
      <c r="AJ15" s="75">
        <v>7925971</v>
      </c>
      <c r="AK15" s="75">
        <v>8611293</v>
      </c>
      <c r="AL15" s="75">
        <v>8665894</v>
      </c>
      <c r="AM15" s="75">
        <v>8373766</v>
      </c>
      <c r="AN15" s="75">
        <v>7763966</v>
      </c>
      <c r="AO15" s="75">
        <v>7554547</v>
      </c>
      <c r="AP15" s="75"/>
      <c r="AQ15" s="75"/>
      <c r="AR15" s="75"/>
      <c r="AS15" s="75"/>
      <c r="AT15" s="75"/>
      <c r="AU15" s="75"/>
      <c r="AV15" s="75"/>
      <c r="AW15" s="75"/>
      <c r="AX15" s="75"/>
      <c r="AY15" s="75"/>
      <c r="AZ15" s="75"/>
      <c r="BA15" s="75"/>
      <c r="BB15" s="63"/>
      <c r="BC15" s="63"/>
    </row>
    <row r="16" spans="1:55" ht="15.75">
      <c r="A16" s="63"/>
      <c r="B16" s="63"/>
      <c r="C16" s="63" t="s">
        <v>204</v>
      </c>
      <c r="D16" s="75">
        <v>92010919</v>
      </c>
      <c r="E16" s="75">
        <v>92400497</v>
      </c>
      <c r="F16" s="75">
        <v>93205981</v>
      </c>
      <c r="G16" s="75">
        <v>93724204</v>
      </c>
      <c r="H16" s="75">
        <v>93813909</v>
      </c>
      <c r="I16" s="75">
        <v>94632696</v>
      </c>
      <c r="J16" s="75">
        <v>95481567</v>
      </c>
      <c r="K16" s="75">
        <v>95920001</v>
      </c>
      <c r="L16" s="75">
        <v>96022862</v>
      </c>
      <c r="M16" s="75">
        <v>95957294</v>
      </c>
      <c r="N16" s="75">
        <v>96335528</v>
      </c>
      <c r="O16" s="75">
        <v>97100538</v>
      </c>
      <c r="P16" s="75">
        <v>97317675</v>
      </c>
      <c r="Q16" s="75">
        <v>97565108</v>
      </c>
      <c r="R16" s="75">
        <v>98905373</v>
      </c>
      <c r="S16" s="75">
        <v>99303066</v>
      </c>
      <c r="T16" s="75">
        <v>99789364</v>
      </c>
      <c r="U16" s="75">
        <v>100171329</v>
      </c>
      <c r="V16" s="75">
        <v>100793417</v>
      </c>
      <c r="W16" s="75">
        <v>101002341</v>
      </c>
      <c r="X16" s="75">
        <v>101374279</v>
      </c>
      <c r="Y16" s="75">
        <v>102161108</v>
      </c>
      <c r="Z16" s="75">
        <v>102918481</v>
      </c>
      <c r="AA16" s="75">
        <v>103876682</v>
      </c>
      <c r="AB16" s="75">
        <v>104881397</v>
      </c>
      <c r="AC16" s="75">
        <v>105448486</v>
      </c>
      <c r="AD16" s="75">
        <v>106185673</v>
      </c>
      <c r="AE16" s="75">
        <v>106534820</v>
      </c>
      <c r="AF16" s="75">
        <v>106841875</v>
      </c>
      <c r="AG16" s="75">
        <v>107617959</v>
      </c>
      <c r="AH16" s="75">
        <v>108594385</v>
      </c>
      <c r="AI16" s="75">
        <v>108796724</v>
      </c>
      <c r="AJ16" s="75">
        <v>109120005</v>
      </c>
      <c r="AK16" s="75">
        <v>109803869</v>
      </c>
      <c r="AL16" s="75">
        <v>110268851</v>
      </c>
      <c r="AM16" s="75">
        <v>110902782</v>
      </c>
      <c r="AN16" s="75">
        <v>111677372</v>
      </c>
      <c r="AO16" s="75">
        <v>112364941</v>
      </c>
      <c r="AP16" s="75"/>
      <c r="AQ16" s="75"/>
      <c r="AR16" s="75"/>
      <c r="AS16" s="75"/>
      <c r="AT16" s="75"/>
      <c r="AU16" s="75"/>
      <c r="AV16" s="75"/>
      <c r="AW16" s="75"/>
      <c r="AX16" s="75"/>
      <c r="AY16" s="75"/>
      <c r="AZ16" s="75"/>
      <c r="BA16" s="75"/>
      <c r="BB16" s="63"/>
      <c r="BC16" s="63"/>
    </row>
    <row r="17" spans="1:55" ht="15.75">
      <c r="A17" s="63"/>
      <c r="B17" s="63" t="s">
        <v>205</v>
      </c>
      <c r="C17" s="63" t="s">
        <v>199</v>
      </c>
      <c r="D17" s="75">
        <v>3290103</v>
      </c>
      <c r="E17" s="75">
        <v>3098591</v>
      </c>
      <c r="F17" s="75">
        <v>3517168</v>
      </c>
      <c r="G17" s="75">
        <v>3181660</v>
      </c>
      <c r="H17" s="75">
        <v>3502543</v>
      </c>
      <c r="I17" s="75">
        <v>3526814</v>
      </c>
      <c r="J17" s="75">
        <v>3706654</v>
      </c>
      <c r="K17" s="75">
        <v>3709459</v>
      </c>
      <c r="L17" s="75">
        <v>3490807</v>
      </c>
      <c r="M17" s="75">
        <v>3470106</v>
      </c>
      <c r="N17" s="75">
        <v>3311853</v>
      </c>
      <c r="O17" s="75">
        <v>3406708</v>
      </c>
      <c r="P17" s="75">
        <v>3353851</v>
      </c>
      <c r="Q17" s="75">
        <v>3226547</v>
      </c>
      <c r="R17" s="75">
        <v>3042348</v>
      </c>
      <c r="S17" s="75">
        <v>1934661</v>
      </c>
      <c r="T17" s="75">
        <v>2639667</v>
      </c>
      <c r="U17" s="75">
        <v>3009029</v>
      </c>
      <c r="V17" s="75">
        <v>3113250</v>
      </c>
      <c r="W17" s="75">
        <v>3143820</v>
      </c>
      <c r="X17" s="75">
        <v>3142217</v>
      </c>
      <c r="Y17" s="75">
        <v>3062998</v>
      </c>
      <c r="Z17" s="75">
        <v>2895867</v>
      </c>
      <c r="AA17" s="75">
        <v>2802579</v>
      </c>
      <c r="AB17" s="75">
        <v>2476177</v>
      </c>
      <c r="AC17" s="75">
        <v>2494453</v>
      </c>
      <c r="AD17" s="75">
        <v>2774167</v>
      </c>
      <c r="AE17" s="75">
        <v>2656407</v>
      </c>
      <c r="AF17" s="75">
        <v>2901014</v>
      </c>
      <c r="AG17" s="75">
        <v>3070159</v>
      </c>
      <c r="AH17" s="75">
        <v>3126746</v>
      </c>
      <c r="AI17" s="75">
        <v>3258570</v>
      </c>
      <c r="AJ17" s="75">
        <v>3050126</v>
      </c>
      <c r="AK17" s="75">
        <v>2954938</v>
      </c>
      <c r="AL17" s="75">
        <v>3186395</v>
      </c>
      <c r="AM17" s="75">
        <v>3098012</v>
      </c>
      <c r="AN17" s="75">
        <v>2840431</v>
      </c>
      <c r="AO17" s="75">
        <v>2610419</v>
      </c>
      <c r="AP17" s="75"/>
      <c r="AQ17" s="75"/>
      <c r="AR17" s="75"/>
      <c r="AS17" s="75"/>
      <c r="AT17" s="75"/>
      <c r="AU17" s="75"/>
      <c r="AV17" s="75"/>
      <c r="AW17" s="75"/>
      <c r="AX17" s="75"/>
      <c r="AY17" s="75"/>
      <c r="AZ17" s="75"/>
      <c r="BA17" s="75"/>
      <c r="BB17" s="63"/>
      <c r="BC17" s="63"/>
    </row>
    <row r="18" spans="1:55" ht="15.75">
      <c r="A18" s="63"/>
      <c r="B18" s="63"/>
      <c r="C18" s="63" t="s">
        <v>200</v>
      </c>
      <c r="D18" s="75">
        <v>290552</v>
      </c>
      <c r="E18" s="75">
        <v>322802</v>
      </c>
      <c r="F18" s="75">
        <v>160885</v>
      </c>
      <c r="G18" s="75">
        <v>276164</v>
      </c>
      <c r="H18" s="75">
        <v>429628</v>
      </c>
      <c r="I18" s="75">
        <v>457156</v>
      </c>
      <c r="J18" s="75">
        <v>436770</v>
      </c>
      <c r="K18" s="75">
        <v>395264</v>
      </c>
      <c r="L18" s="75">
        <v>426811</v>
      </c>
      <c r="M18" s="75">
        <v>458104</v>
      </c>
      <c r="N18" s="75">
        <v>227130</v>
      </c>
      <c r="O18" s="75">
        <v>257309</v>
      </c>
      <c r="P18" s="75">
        <v>239881</v>
      </c>
      <c r="Q18" s="75">
        <v>207032</v>
      </c>
      <c r="R18" s="75">
        <v>282153</v>
      </c>
      <c r="S18" s="75">
        <v>97794</v>
      </c>
      <c r="T18" s="75">
        <v>44659</v>
      </c>
      <c r="U18" s="75">
        <v>435127</v>
      </c>
      <c r="V18" s="75">
        <v>387058</v>
      </c>
      <c r="W18" s="75">
        <v>331193</v>
      </c>
      <c r="X18" s="75">
        <v>368323</v>
      </c>
      <c r="Y18" s="75">
        <v>231357</v>
      </c>
      <c r="Z18" s="75">
        <v>171641</v>
      </c>
      <c r="AA18" s="75">
        <v>212869</v>
      </c>
      <c r="AB18" s="75">
        <v>117657</v>
      </c>
      <c r="AC18" s="75">
        <v>130360</v>
      </c>
      <c r="AD18" s="75">
        <v>247123</v>
      </c>
      <c r="AE18" s="75">
        <v>371442</v>
      </c>
      <c r="AF18" s="75">
        <v>198150</v>
      </c>
      <c r="AG18" s="75">
        <v>392204</v>
      </c>
      <c r="AH18" s="75">
        <v>429996</v>
      </c>
      <c r="AI18" s="75">
        <v>350778</v>
      </c>
      <c r="AJ18" s="75">
        <v>208262</v>
      </c>
      <c r="AK18" s="75">
        <v>440833</v>
      </c>
      <c r="AL18" s="75">
        <v>237780</v>
      </c>
      <c r="AM18" s="75">
        <v>256820</v>
      </c>
      <c r="AN18" s="75">
        <v>197501</v>
      </c>
      <c r="AO18" s="75">
        <v>110656</v>
      </c>
      <c r="AP18" s="75"/>
      <c r="AQ18" s="75"/>
      <c r="AR18" s="75"/>
      <c r="AS18" s="75"/>
      <c r="AT18" s="75"/>
      <c r="AU18" s="75"/>
      <c r="AV18" s="75"/>
      <c r="AW18" s="75"/>
      <c r="AX18" s="75"/>
      <c r="AY18" s="75"/>
      <c r="AZ18" s="75"/>
      <c r="BA18" s="75"/>
      <c r="BB18" s="63"/>
      <c r="BC18" s="63"/>
    </row>
    <row r="19" spans="1:55" ht="15.75">
      <c r="A19" s="63"/>
      <c r="B19" s="63"/>
      <c r="C19" s="63" t="s">
        <v>201</v>
      </c>
      <c r="D19" s="75">
        <v>-8523</v>
      </c>
      <c r="E19" s="75">
        <v>-38981</v>
      </c>
      <c r="F19" s="75">
        <v>36599</v>
      </c>
      <c r="G19" s="75">
        <v>-41533</v>
      </c>
      <c r="H19" s="75">
        <v>-40113</v>
      </c>
      <c r="I19" s="75">
        <v>-1057</v>
      </c>
      <c r="J19" s="75">
        <v>-22788</v>
      </c>
      <c r="K19" s="75">
        <v>38862</v>
      </c>
      <c r="L19" s="75">
        <v>-1902</v>
      </c>
      <c r="M19" s="75">
        <v>46981</v>
      </c>
      <c r="N19" s="75">
        <v>-52738</v>
      </c>
      <c r="O19" s="75">
        <v>76734</v>
      </c>
      <c r="P19" s="75">
        <v>-20814</v>
      </c>
      <c r="Q19" s="75">
        <v>-56385</v>
      </c>
      <c r="R19" s="75">
        <v>98712</v>
      </c>
      <c r="S19" s="75">
        <v>-68736</v>
      </c>
      <c r="T19" s="75">
        <v>-55524</v>
      </c>
      <c r="U19" s="75">
        <v>129091</v>
      </c>
      <c r="V19" s="75">
        <v>-106526</v>
      </c>
      <c r="W19" s="75">
        <v>-15490</v>
      </c>
      <c r="X19" s="75">
        <v>1118</v>
      </c>
      <c r="Y19" s="75">
        <v>31735</v>
      </c>
      <c r="Z19" s="75">
        <v>46074</v>
      </c>
      <c r="AA19" s="75">
        <v>37774</v>
      </c>
      <c r="AB19" s="75">
        <v>-3379</v>
      </c>
      <c r="AC19" s="75">
        <v>-128830</v>
      </c>
      <c r="AD19" s="75">
        <v>3867</v>
      </c>
      <c r="AE19" s="75">
        <v>41442</v>
      </c>
      <c r="AF19" s="75">
        <v>-31868</v>
      </c>
      <c r="AG19" s="75">
        <v>12730</v>
      </c>
      <c r="AH19" s="75">
        <v>8333</v>
      </c>
      <c r="AI19" s="75">
        <v>-43582</v>
      </c>
      <c r="AJ19" s="75">
        <v>84694</v>
      </c>
      <c r="AK19" s="75">
        <v>-1676</v>
      </c>
      <c r="AL19" s="75">
        <v>-8610</v>
      </c>
      <c r="AM19" s="75">
        <v>-55316</v>
      </c>
      <c r="AN19" s="75">
        <v>-16297</v>
      </c>
      <c r="AO19" s="75">
        <v>-18877</v>
      </c>
      <c r="AP19" s="75"/>
      <c r="AQ19" s="75"/>
      <c r="AR19" s="75"/>
      <c r="AS19" s="75"/>
      <c r="AT19" s="75"/>
      <c r="AU19" s="75"/>
      <c r="AV19" s="75"/>
      <c r="AW19" s="75"/>
      <c r="AX19" s="75"/>
      <c r="AY19" s="75"/>
      <c r="AZ19" s="75"/>
      <c r="BA19" s="75"/>
      <c r="BB19" s="63"/>
      <c r="BC19" s="63"/>
    </row>
    <row r="20" spans="1:55" ht="15.75">
      <c r="A20" s="63"/>
      <c r="B20" s="63"/>
      <c r="C20" s="63" t="s">
        <v>202</v>
      </c>
      <c r="D20" s="75">
        <v>247421</v>
      </c>
      <c r="E20" s="75">
        <v>301595</v>
      </c>
      <c r="F20" s="75">
        <v>154233</v>
      </c>
      <c r="G20" s="75">
        <v>96129</v>
      </c>
      <c r="H20" s="75">
        <v>81483</v>
      </c>
      <c r="I20" s="75">
        <v>143058</v>
      </c>
      <c r="J20" s="75">
        <v>199373</v>
      </c>
      <c r="K20" s="75">
        <v>186830</v>
      </c>
      <c r="L20" s="75">
        <v>266441</v>
      </c>
      <c r="M20" s="75">
        <v>289767</v>
      </c>
      <c r="N20" s="75">
        <v>173246</v>
      </c>
      <c r="O20" s="75">
        <v>217414</v>
      </c>
      <c r="P20" s="75">
        <v>230475</v>
      </c>
      <c r="Q20" s="75">
        <v>164531</v>
      </c>
      <c r="R20" s="75">
        <v>232819</v>
      </c>
      <c r="S20" s="75">
        <v>196346</v>
      </c>
      <c r="T20" s="75">
        <v>146533</v>
      </c>
      <c r="U20" s="75">
        <v>50012</v>
      </c>
      <c r="V20" s="75">
        <v>139374</v>
      </c>
      <c r="W20" s="75">
        <v>203567</v>
      </c>
      <c r="X20" s="75">
        <v>95127</v>
      </c>
      <c r="Y20" s="75">
        <v>100049</v>
      </c>
      <c r="Z20" s="75">
        <v>119161</v>
      </c>
      <c r="AA20" s="75">
        <v>95797</v>
      </c>
      <c r="AB20" s="75">
        <v>193708</v>
      </c>
      <c r="AC20" s="75">
        <v>189793</v>
      </c>
      <c r="AD20" s="75">
        <v>238910</v>
      </c>
      <c r="AE20" s="75">
        <v>152939</v>
      </c>
      <c r="AF20" s="75">
        <v>184252</v>
      </c>
      <c r="AG20" s="75">
        <v>142885</v>
      </c>
      <c r="AH20" s="75">
        <v>108762</v>
      </c>
      <c r="AI20" s="75">
        <v>109447</v>
      </c>
      <c r="AJ20" s="75">
        <v>109677</v>
      </c>
      <c r="AK20" s="75">
        <v>89515</v>
      </c>
      <c r="AL20" s="75">
        <v>118740</v>
      </c>
      <c r="AM20" s="75">
        <v>104673</v>
      </c>
      <c r="AN20" s="75">
        <v>143822</v>
      </c>
      <c r="AO20" s="75">
        <v>74252</v>
      </c>
      <c r="AP20" s="75"/>
      <c r="AQ20" s="75"/>
      <c r="AR20" s="75"/>
      <c r="AS20" s="75"/>
      <c r="AT20" s="75"/>
      <c r="AU20" s="75"/>
      <c r="AV20" s="75"/>
      <c r="AW20" s="75"/>
      <c r="AX20" s="75"/>
      <c r="AY20" s="75"/>
      <c r="AZ20" s="75"/>
      <c r="BA20" s="75"/>
      <c r="BB20" s="63"/>
      <c r="BC20" s="63"/>
    </row>
    <row r="21" spans="1:55" ht="15.75">
      <c r="A21" s="63"/>
      <c r="B21" s="63"/>
      <c r="C21" s="63" t="s">
        <v>203</v>
      </c>
      <c r="D21" s="75">
        <v>3496867</v>
      </c>
      <c r="E21" s="75">
        <v>3375488</v>
      </c>
      <c r="F21" s="75">
        <v>3501695</v>
      </c>
      <c r="G21" s="75">
        <v>3011628</v>
      </c>
      <c r="H21" s="75">
        <v>3496488</v>
      </c>
      <c r="I21" s="75">
        <v>3868260</v>
      </c>
      <c r="J21" s="75">
        <v>3958957</v>
      </c>
      <c r="K21" s="75">
        <v>3858785</v>
      </c>
      <c r="L21" s="75">
        <v>3914778</v>
      </c>
      <c r="M21" s="75">
        <v>3910408</v>
      </c>
      <c r="N21" s="75">
        <v>3851660</v>
      </c>
      <c r="O21" s="75">
        <v>3792848</v>
      </c>
      <c r="P21" s="75">
        <v>3401316</v>
      </c>
      <c r="Q21" s="75">
        <v>3560826</v>
      </c>
      <c r="R21" s="75">
        <v>3097711</v>
      </c>
      <c r="S21" s="75">
        <v>2186260</v>
      </c>
      <c r="T21" s="75">
        <v>2564834</v>
      </c>
      <c r="U21" s="75">
        <v>3309561</v>
      </c>
      <c r="V21" s="75">
        <v>3570278</v>
      </c>
      <c r="W21" s="75">
        <v>3306731</v>
      </c>
      <c r="X21" s="75">
        <v>3494631</v>
      </c>
      <c r="Y21" s="75">
        <v>3494529</v>
      </c>
      <c r="Z21" s="75">
        <v>3345401</v>
      </c>
      <c r="AA21" s="75">
        <v>3272496</v>
      </c>
      <c r="AB21" s="75">
        <v>2879758</v>
      </c>
      <c r="AC21" s="75">
        <v>2780687</v>
      </c>
      <c r="AD21" s="75">
        <v>3456811</v>
      </c>
      <c r="AE21" s="75">
        <v>2946963</v>
      </c>
      <c r="AF21" s="75">
        <v>3097023</v>
      </c>
      <c r="AG21" s="75">
        <v>3598363</v>
      </c>
      <c r="AH21" s="75">
        <v>3919150</v>
      </c>
      <c r="AI21" s="75">
        <v>3868369</v>
      </c>
      <c r="AJ21" s="75">
        <v>3346172</v>
      </c>
      <c r="AK21" s="75">
        <v>3710182</v>
      </c>
      <c r="AL21" s="75">
        <v>3582513</v>
      </c>
      <c r="AM21" s="75">
        <v>3617846</v>
      </c>
      <c r="AN21" s="75">
        <v>3170700</v>
      </c>
      <c r="AO21" s="75">
        <v>3050392</v>
      </c>
      <c r="AP21" s="75"/>
      <c r="AQ21" s="75"/>
      <c r="AR21" s="75"/>
      <c r="AS21" s="75"/>
      <c r="AT21" s="75"/>
      <c r="AU21" s="75"/>
      <c r="AV21" s="75"/>
      <c r="AW21" s="75"/>
      <c r="AX21" s="75"/>
      <c r="AY21" s="75"/>
      <c r="AZ21" s="75"/>
      <c r="BA21" s="75"/>
      <c r="BB21" s="63"/>
      <c r="BC21" s="63"/>
    </row>
    <row r="22" spans="1:55" ht="15.75">
      <c r="A22" s="63"/>
      <c r="B22" s="63"/>
      <c r="C22" s="63" t="s">
        <v>204</v>
      </c>
      <c r="D22" s="75">
        <v>681717</v>
      </c>
      <c r="E22" s="75">
        <v>642789</v>
      </c>
      <c r="F22" s="75">
        <v>680121</v>
      </c>
      <c r="G22" s="75">
        <v>638588</v>
      </c>
      <c r="H22" s="75">
        <v>598475</v>
      </c>
      <c r="I22" s="75">
        <v>597418</v>
      </c>
      <c r="J22" s="75">
        <v>574630</v>
      </c>
      <c r="K22" s="75">
        <v>613491</v>
      </c>
      <c r="L22" s="75">
        <v>611589</v>
      </c>
      <c r="M22" s="75">
        <v>656542</v>
      </c>
      <c r="N22" s="75">
        <v>608026</v>
      </c>
      <c r="O22" s="75">
        <v>684758</v>
      </c>
      <c r="P22" s="75">
        <v>663944</v>
      </c>
      <c r="Q22" s="75">
        <v>607559</v>
      </c>
      <c r="R22" s="75">
        <v>706271</v>
      </c>
      <c r="S22" s="75">
        <v>637526</v>
      </c>
      <c r="T22" s="75">
        <v>582002</v>
      </c>
      <c r="U22" s="75">
        <v>711093</v>
      </c>
      <c r="V22" s="75">
        <v>604567</v>
      </c>
      <c r="W22" s="75">
        <v>589077</v>
      </c>
      <c r="X22" s="75">
        <v>590195</v>
      </c>
      <c r="Y22" s="75">
        <v>621930</v>
      </c>
      <c r="Z22" s="75">
        <v>668004</v>
      </c>
      <c r="AA22" s="75">
        <v>705778</v>
      </c>
      <c r="AB22" s="75">
        <v>702399</v>
      </c>
      <c r="AC22" s="75">
        <v>573569</v>
      </c>
      <c r="AD22" s="75">
        <v>577436</v>
      </c>
      <c r="AE22" s="75">
        <v>618878</v>
      </c>
      <c r="AF22" s="75">
        <v>587010</v>
      </c>
      <c r="AG22" s="75">
        <v>599740</v>
      </c>
      <c r="AH22" s="75">
        <v>608074</v>
      </c>
      <c r="AI22" s="75">
        <v>564492</v>
      </c>
      <c r="AJ22" s="75">
        <v>649186</v>
      </c>
      <c r="AK22" s="75">
        <v>647510</v>
      </c>
      <c r="AL22" s="75">
        <v>638484</v>
      </c>
      <c r="AM22" s="75">
        <v>583168</v>
      </c>
      <c r="AN22" s="75">
        <v>567604</v>
      </c>
      <c r="AO22" s="75">
        <v>548727</v>
      </c>
      <c r="AP22" s="75"/>
      <c r="AQ22" s="75"/>
      <c r="AR22" s="75"/>
      <c r="AS22" s="75"/>
      <c r="AT22" s="75"/>
      <c r="AU22" s="75"/>
      <c r="AV22" s="75"/>
      <c r="AW22" s="75"/>
      <c r="AX22" s="75"/>
      <c r="AY22" s="75"/>
      <c r="AZ22" s="75"/>
      <c r="BA22" s="75"/>
      <c r="BB22" s="63"/>
      <c r="BC22" s="63"/>
    </row>
    <row r="23" spans="1:55" ht="15.75">
      <c r="A23" s="63"/>
      <c r="B23" s="63" t="s">
        <v>206</v>
      </c>
      <c r="C23" s="63" t="s">
        <v>199</v>
      </c>
      <c r="D23" s="75">
        <v>501597</v>
      </c>
      <c r="E23" s="75">
        <v>511015</v>
      </c>
      <c r="F23" s="75">
        <v>602737</v>
      </c>
      <c r="G23" s="75">
        <v>614400</v>
      </c>
      <c r="H23" s="75">
        <v>617006</v>
      </c>
      <c r="I23" s="75">
        <v>697397</v>
      </c>
      <c r="J23" s="75">
        <v>721694</v>
      </c>
      <c r="K23" s="75">
        <v>710579</v>
      </c>
      <c r="L23" s="75">
        <v>508325</v>
      </c>
      <c r="M23" s="75">
        <v>470987</v>
      </c>
      <c r="N23" s="75">
        <v>399527</v>
      </c>
      <c r="O23" s="75">
        <v>410294</v>
      </c>
      <c r="P23" s="75">
        <v>451728</v>
      </c>
      <c r="Q23" s="75">
        <v>428174</v>
      </c>
      <c r="R23" s="75">
        <v>384687</v>
      </c>
      <c r="S23" s="75">
        <v>66465</v>
      </c>
      <c r="T23" s="75">
        <v>104268</v>
      </c>
      <c r="U23" s="75">
        <v>211949</v>
      </c>
      <c r="V23" s="75">
        <v>298958</v>
      </c>
      <c r="W23" s="75">
        <v>244987</v>
      </c>
      <c r="X23" s="75">
        <v>261328</v>
      </c>
      <c r="Y23" s="75">
        <v>197916</v>
      </c>
      <c r="Z23" s="75">
        <v>253220</v>
      </c>
      <c r="AA23" s="75">
        <v>252095</v>
      </c>
      <c r="AB23" s="75">
        <v>288352</v>
      </c>
      <c r="AC23" s="75">
        <v>184705</v>
      </c>
      <c r="AD23" s="75">
        <v>233385</v>
      </c>
      <c r="AE23" s="75">
        <v>211100</v>
      </c>
      <c r="AF23" s="75">
        <v>220014</v>
      </c>
      <c r="AG23" s="75">
        <v>342521</v>
      </c>
      <c r="AH23" s="75">
        <v>399059</v>
      </c>
      <c r="AI23" s="75">
        <v>492034</v>
      </c>
      <c r="AJ23" s="75">
        <v>305618</v>
      </c>
      <c r="AK23" s="75">
        <v>286495</v>
      </c>
      <c r="AL23" s="75">
        <v>352632</v>
      </c>
      <c r="AM23" s="75">
        <v>424463</v>
      </c>
      <c r="AN23" s="75">
        <v>375542</v>
      </c>
      <c r="AO23" s="75">
        <v>293882</v>
      </c>
      <c r="AP23" s="75"/>
      <c r="AQ23" s="75"/>
      <c r="AR23" s="75"/>
      <c r="AS23" s="75"/>
      <c r="AT23" s="75"/>
      <c r="AU23" s="75"/>
      <c r="AV23" s="75"/>
      <c r="AW23" s="75"/>
      <c r="AX23" s="75"/>
      <c r="AY23" s="75"/>
      <c r="AZ23" s="75"/>
      <c r="BA23" s="75"/>
      <c r="BB23" s="63"/>
      <c r="BC23" s="63"/>
    </row>
    <row r="24" spans="1:55" ht="15.75">
      <c r="A24" s="63"/>
      <c r="B24" s="63"/>
      <c r="C24" s="63" t="s">
        <v>200</v>
      </c>
      <c r="D24" s="75">
        <v>310329</v>
      </c>
      <c r="E24" s="75">
        <v>263596</v>
      </c>
      <c r="F24" s="75">
        <v>261799</v>
      </c>
      <c r="G24" s="75">
        <v>327552</v>
      </c>
      <c r="H24" s="75">
        <v>284022</v>
      </c>
      <c r="I24" s="75">
        <v>393475</v>
      </c>
      <c r="J24" s="75">
        <v>237899</v>
      </c>
      <c r="K24" s="75">
        <v>403427</v>
      </c>
      <c r="L24" s="75">
        <v>363174</v>
      </c>
      <c r="M24" s="75">
        <v>330493</v>
      </c>
      <c r="N24" s="75">
        <v>310375</v>
      </c>
      <c r="O24" s="75">
        <v>436780</v>
      </c>
      <c r="P24" s="75">
        <v>320742</v>
      </c>
      <c r="Q24" s="75">
        <v>238229</v>
      </c>
      <c r="R24" s="75">
        <v>255712</v>
      </c>
      <c r="S24" s="75">
        <v>94216</v>
      </c>
      <c r="T24" s="75">
        <v>19655</v>
      </c>
      <c r="U24" s="75">
        <v>32513</v>
      </c>
      <c r="V24" s="75">
        <v>44283</v>
      </c>
      <c r="W24" s="75">
        <v>73336</v>
      </c>
      <c r="X24" s="75">
        <v>61425</v>
      </c>
      <c r="Y24" s="75">
        <v>52361</v>
      </c>
      <c r="Z24" s="75">
        <v>85246</v>
      </c>
      <c r="AA24" s="75">
        <v>87532</v>
      </c>
      <c r="AB24" s="75">
        <v>69700</v>
      </c>
      <c r="AC24" s="75">
        <v>65998</v>
      </c>
      <c r="AD24" s="75">
        <v>57775</v>
      </c>
      <c r="AE24" s="75">
        <v>11826</v>
      </c>
      <c r="AF24" s="75">
        <v>74782</v>
      </c>
      <c r="AG24" s="75">
        <v>43063</v>
      </c>
      <c r="AH24" s="75">
        <v>46563</v>
      </c>
      <c r="AI24" s="75">
        <v>116956</v>
      </c>
      <c r="AJ24" s="75">
        <v>84968</v>
      </c>
      <c r="AK24" s="75">
        <v>172144</v>
      </c>
      <c r="AL24" s="75">
        <v>184841</v>
      </c>
      <c r="AM24" s="75">
        <v>199319</v>
      </c>
      <c r="AN24" s="75">
        <v>55932</v>
      </c>
      <c r="AO24" s="75">
        <v>188161</v>
      </c>
      <c r="AP24" s="75"/>
      <c r="AQ24" s="75"/>
      <c r="AR24" s="75"/>
      <c r="AS24" s="75"/>
      <c r="AT24" s="75"/>
      <c r="AU24" s="75"/>
      <c r="AV24" s="75"/>
      <c r="AW24" s="75"/>
      <c r="AX24" s="75"/>
      <c r="AY24" s="75"/>
      <c r="AZ24" s="75"/>
      <c r="BA24" s="75"/>
      <c r="BB24" s="63"/>
      <c r="BC24" s="63"/>
    </row>
    <row r="25" spans="1:55" ht="15.75">
      <c r="A25" s="63"/>
      <c r="B25" s="63"/>
      <c r="C25" s="63" t="s">
        <v>201</v>
      </c>
      <c r="D25" s="75">
        <v>-32928</v>
      </c>
      <c r="E25" s="75">
        <v>53478</v>
      </c>
      <c r="F25" s="75">
        <v>37429</v>
      </c>
      <c r="G25" s="75">
        <v>-5468</v>
      </c>
      <c r="H25" s="75">
        <v>7026</v>
      </c>
      <c r="I25" s="75">
        <v>11653</v>
      </c>
      <c r="J25" s="75">
        <v>-22765</v>
      </c>
      <c r="K25" s="75">
        <v>46456</v>
      </c>
      <c r="L25" s="75">
        <v>-89212</v>
      </c>
      <c r="M25" s="75">
        <v>-41716</v>
      </c>
      <c r="N25" s="75">
        <v>-19789</v>
      </c>
      <c r="O25" s="75">
        <v>36310</v>
      </c>
      <c r="P25" s="75">
        <v>-69160</v>
      </c>
      <c r="Q25" s="75">
        <v>19270</v>
      </c>
      <c r="R25" s="75">
        <v>11682</v>
      </c>
      <c r="S25" s="75">
        <v>32156</v>
      </c>
      <c r="T25" s="75">
        <v>-47758</v>
      </c>
      <c r="U25" s="75">
        <v>2470</v>
      </c>
      <c r="V25" s="75">
        <v>11408</v>
      </c>
      <c r="W25" s="75">
        <v>-3531</v>
      </c>
      <c r="X25" s="75">
        <v>16245</v>
      </c>
      <c r="Y25" s="75">
        <v>-54076</v>
      </c>
      <c r="Z25" s="75">
        <v>20229</v>
      </c>
      <c r="AA25" s="75">
        <v>8899</v>
      </c>
      <c r="AB25" s="75">
        <v>-10853</v>
      </c>
      <c r="AC25" s="75">
        <v>14301</v>
      </c>
      <c r="AD25" s="75">
        <v>-2540</v>
      </c>
      <c r="AE25" s="75">
        <v>-17689</v>
      </c>
      <c r="AF25" s="75">
        <v>25325</v>
      </c>
      <c r="AG25" s="75">
        <v>41052</v>
      </c>
      <c r="AH25" s="75">
        <v>-47412</v>
      </c>
      <c r="AI25" s="75">
        <v>52390</v>
      </c>
      <c r="AJ25" s="75">
        <v>-49623</v>
      </c>
      <c r="AK25" s="75">
        <v>-36443</v>
      </c>
      <c r="AL25" s="75">
        <v>59949</v>
      </c>
      <c r="AM25" s="75">
        <v>-20031</v>
      </c>
      <c r="AN25" s="75">
        <v>23036</v>
      </c>
      <c r="AO25" s="75">
        <v>8136</v>
      </c>
      <c r="AP25" s="75"/>
      <c r="AQ25" s="75"/>
      <c r="AR25" s="75"/>
      <c r="AS25" s="75"/>
      <c r="AT25" s="75"/>
      <c r="AU25" s="75"/>
      <c r="AV25" s="75"/>
      <c r="AW25" s="75"/>
      <c r="AX25" s="75"/>
      <c r="AY25" s="75"/>
      <c r="AZ25" s="75"/>
      <c r="BA25" s="75"/>
      <c r="BB25" s="63"/>
      <c r="BC25" s="63"/>
    </row>
    <row r="26" spans="1:55" ht="15.75">
      <c r="A26" s="63"/>
      <c r="B26" s="63"/>
      <c r="C26" s="63" t="s">
        <v>202</v>
      </c>
      <c r="D26" s="75">
        <v>74848</v>
      </c>
      <c r="E26" s="75">
        <v>71927</v>
      </c>
      <c r="F26" s="75">
        <v>117498</v>
      </c>
      <c r="G26" s="75">
        <v>120612</v>
      </c>
      <c r="H26" s="75">
        <v>182488</v>
      </c>
      <c r="I26" s="75">
        <v>193595</v>
      </c>
      <c r="J26" s="75">
        <v>137798</v>
      </c>
      <c r="K26" s="75">
        <v>95309</v>
      </c>
      <c r="L26" s="75">
        <v>101109</v>
      </c>
      <c r="M26" s="75">
        <v>91617</v>
      </c>
      <c r="N26" s="75">
        <v>71439</v>
      </c>
      <c r="O26" s="75">
        <v>67239</v>
      </c>
      <c r="P26" s="75">
        <v>57501</v>
      </c>
      <c r="Q26" s="75">
        <v>73059</v>
      </c>
      <c r="R26" s="75">
        <v>90975</v>
      </c>
      <c r="S26" s="63">
        <v>727</v>
      </c>
      <c r="T26" s="75">
        <v>22485</v>
      </c>
      <c r="U26" s="75">
        <v>61889</v>
      </c>
      <c r="V26" s="75">
        <v>43961</v>
      </c>
      <c r="W26" s="75">
        <v>32799</v>
      </c>
      <c r="X26" s="75">
        <v>22058</v>
      </c>
      <c r="Y26" s="75">
        <v>40478</v>
      </c>
      <c r="Z26" s="75">
        <v>39724</v>
      </c>
      <c r="AA26" s="75">
        <v>40216</v>
      </c>
      <c r="AB26" s="75">
        <v>55202</v>
      </c>
      <c r="AC26" s="75">
        <v>53021</v>
      </c>
      <c r="AD26" s="75">
        <v>36763</v>
      </c>
      <c r="AE26" s="75">
        <v>28779</v>
      </c>
      <c r="AF26" s="75">
        <v>16510</v>
      </c>
      <c r="AG26" s="75">
        <v>66358</v>
      </c>
      <c r="AH26" s="75">
        <v>68987</v>
      </c>
      <c r="AI26" s="75">
        <v>37260</v>
      </c>
      <c r="AJ26" s="75">
        <v>32936</v>
      </c>
      <c r="AK26" s="75">
        <v>11393</v>
      </c>
      <c r="AL26" s="75">
        <v>37841</v>
      </c>
      <c r="AM26" s="75">
        <v>56613</v>
      </c>
      <c r="AN26" s="75">
        <v>41715</v>
      </c>
      <c r="AO26" s="75">
        <v>32055</v>
      </c>
      <c r="AP26" s="75"/>
      <c r="AQ26" s="75"/>
      <c r="AR26" s="75"/>
      <c r="AS26" s="75"/>
      <c r="AT26" s="75"/>
      <c r="AU26" s="75"/>
      <c r="AV26" s="75"/>
      <c r="AW26" s="75"/>
      <c r="AX26" s="75"/>
      <c r="AY26" s="75"/>
      <c r="AZ26" s="75"/>
      <c r="BA26" s="75"/>
      <c r="BB26" s="63"/>
      <c r="BC26" s="63"/>
    </row>
    <row r="27" spans="1:55" ht="15.75">
      <c r="A27" s="63"/>
      <c r="B27" s="63"/>
      <c r="C27" s="63" t="s">
        <v>203</v>
      </c>
      <c r="D27" s="75">
        <v>770006</v>
      </c>
      <c r="E27" s="75">
        <v>649206</v>
      </c>
      <c r="F27" s="75">
        <v>709609</v>
      </c>
      <c r="G27" s="75">
        <v>826808</v>
      </c>
      <c r="H27" s="75">
        <v>711514</v>
      </c>
      <c r="I27" s="75">
        <v>885624</v>
      </c>
      <c r="J27" s="75">
        <v>844560</v>
      </c>
      <c r="K27" s="75">
        <v>972241</v>
      </c>
      <c r="L27" s="75">
        <v>859602</v>
      </c>
      <c r="M27" s="75">
        <v>751579</v>
      </c>
      <c r="N27" s="75">
        <v>658252</v>
      </c>
      <c r="O27" s="75">
        <v>743525</v>
      </c>
      <c r="P27" s="75">
        <v>784129</v>
      </c>
      <c r="Q27" s="75">
        <v>574074</v>
      </c>
      <c r="R27" s="75">
        <v>537742</v>
      </c>
      <c r="S27" s="75">
        <v>127798</v>
      </c>
      <c r="T27" s="75">
        <v>149196</v>
      </c>
      <c r="U27" s="75">
        <v>180103</v>
      </c>
      <c r="V27" s="75">
        <v>287872</v>
      </c>
      <c r="W27" s="75">
        <v>289055</v>
      </c>
      <c r="X27" s="75">
        <v>284450</v>
      </c>
      <c r="Y27" s="75">
        <v>263875</v>
      </c>
      <c r="Z27" s="75">
        <v>278513</v>
      </c>
      <c r="AA27" s="75">
        <v>290512</v>
      </c>
      <c r="AB27" s="75">
        <v>313703</v>
      </c>
      <c r="AC27" s="75">
        <v>183381</v>
      </c>
      <c r="AD27" s="75">
        <v>256937</v>
      </c>
      <c r="AE27" s="75">
        <v>211836</v>
      </c>
      <c r="AF27" s="75">
        <v>252961</v>
      </c>
      <c r="AG27" s="75">
        <v>278174</v>
      </c>
      <c r="AH27" s="75">
        <v>424047</v>
      </c>
      <c r="AI27" s="75">
        <v>519340</v>
      </c>
      <c r="AJ27" s="75">
        <v>407273</v>
      </c>
      <c r="AK27" s="75">
        <v>483689</v>
      </c>
      <c r="AL27" s="75">
        <v>439683</v>
      </c>
      <c r="AM27" s="75">
        <v>587200</v>
      </c>
      <c r="AN27" s="75">
        <v>366723</v>
      </c>
      <c r="AO27" s="75">
        <v>441852</v>
      </c>
      <c r="AP27" s="75"/>
      <c r="AQ27" s="75"/>
      <c r="AR27" s="75"/>
      <c r="AS27" s="75"/>
      <c r="AT27" s="75"/>
      <c r="AU27" s="75"/>
      <c r="AV27" s="75"/>
      <c r="AW27" s="75"/>
      <c r="AX27" s="75"/>
      <c r="AY27" s="75"/>
      <c r="AZ27" s="75"/>
      <c r="BA27" s="75"/>
      <c r="BB27" s="63"/>
      <c r="BC27" s="63"/>
    </row>
    <row r="28" spans="1:55" ht="15.75">
      <c r="A28" s="63"/>
      <c r="B28" s="63"/>
      <c r="C28" s="63" t="s">
        <v>204</v>
      </c>
      <c r="D28" s="75">
        <v>432934</v>
      </c>
      <c r="E28" s="75">
        <v>486392</v>
      </c>
      <c r="F28" s="75">
        <v>523821</v>
      </c>
      <c r="G28" s="75">
        <v>518353</v>
      </c>
      <c r="H28" s="75">
        <v>525379</v>
      </c>
      <c r="I28" s="75">
        <v>537032</v>
      </c>
      <c r="J28" s="75">
        <v>514267</v>
      </c>
      <c r="K28" s="75">
        <v>560723</v>
      </c>
      <c r="L28" s="75">
        <v>471511</v>
      </c>
      <c r="M28" s="75">
        <v>428795</v>
      </c>
      <c r="N28" s="75">
        <v>403220</v>
      </c>
      <c r="O28" s="75">
        <v>439531</v>
      </c>
      <c r="P28" s="75">
        <v>370371</v>
      </c>
      <c r="Q28" s="75">
        <v>389641</v>
      </c>
      <c r="R28" s="75">
        <v>401323</v>
      </c>
      <c r="S28" s="75">
        <v>433479</v>
      </c>
      <c r="T28" s="75">
        <v>385721</v>
      </c>
      <c r="U28" s="75">
        <v>388191</v>
      </c>
      <c r="V28" s="75">
        <v>399599</v>
      </c>
      <c r="W28" s="75">
        <v>396068</v>
      </c>
      <c r="X28" s="75">
        <v>412313</v>
      </c>
      <c r="Y28" s="75">
        <v>358237</v>
      </c>
      <c r="Z28" s="75">
        <v>378466</v>
      </c>
      <c r="AA28" s="75">
        <v>387365</v>
      </c>
      <c r="AB28" s="75">
        <v>376512</v>
      </c>
      <c r="AC28" s="75">
        <v>390813</v>
      </c>
      <c r="AD28" s="75">
        <v>388273</v>
      </c>
      <c r="AE28" s="75">
        <v>370584</v>
      </c>
      <c r="AF28" s="75">
        <v>395909</v>
      </c>
      <c r="AG28" s="75">
        <v>436961</v>
      </c>
      <c r="AH28" s="75">
        <v>389549</v>
      </c>
      <c r="AI28" s="75">
        <v>441939</v>
      </c>
      <c r="AJ28" s="75">
        <v>392316</v>
      </c>
      <c r="AK28" s="75">
        <v>355873</v>
      </c>
      <c r="AL28" s="75">
        <v>415822</v>
      </c>
      <c r="AM28" s="75">
        <v>395791</v>
      </c>
      <c r="AN28" s="75">
        <v>411801</v>
      </c>
      <c r="AO28" s="75">
        <v>419937</v>
      </c>
      <c r="AP28" s="75"/>
      <c r="AQ28" s="75"/>
      <c r="AR28" s="75"/>
      <c r="AS28" s="75"/>
      <c r="AT28" s="75"/>
      <c r="AU28" s="75"/>
      <c r="AV28" s="75"/>
      <c r="AW28" s="75"/>
      <c r="AX28" s="75"/>
      <c r="AY28" s="75"/>
      <c r="AZ28" s="75"/>
      <c r="BA28" s="75"/>
      <c r="BB28" s="63"/>
      <c r="BC28" s="63"/>
    </row>
    <row r="29" spans="1:55" ht="15.75">
      <c r="A29" s="63"/>
      <c r="B29" s="63" t="s">
        <v>207</v>
      </c>
      <c r="C29" s="63" t="s">
        <v>199</v>
      </c>
      <c r="D29" s="75">
        <v>3257847</v>
      </c>
      <c r="E29" s="75">
        <v>3077976</v>
      </c>
      <c r="F29" s="75">
        <v>3499105</v>
      </c>
      <c r="G29" s="75">
        <v>2849289</v>
      </c>
      <c r="H29" s="75">
        <v>2998870</v>
      </c>
      <c r="I29" s="75">
        <v>3248681</v>
      </c>
      <c r="J29" s="75">
        <v>3429997</v>
      </c>
      <c r="K29" s="75">
        <v>3634299</v>
      </c>
      <c r="L29" s="75">
        <v>3270663</v>
      </c>
      <c r="M29" s="75">
        <v>3536257</v>
      </c>
      <c r="N29" s="75">
        <v>3533207</v>
      </c>
      <c r="O29" s="75">
        <v>3667238</v>
      </c>
      <c r="P29" s="75">
        <v>3707912</v>
      </c>
      <c r="Q29" s="75">
        <v>3467919</v>
      </c>
      <c r="R29" s="75">
        <v>3626697</v>
      </c>
      <c r="S29" s="75">
        <v>2731493</v>
      </c>
      <c r="T29" s="75">
        <v>3158399</v>
      </c>
      <c r="U29" s="75">
        <v>2815750</v>
      </c>
      <c r="V29" s="75">
        <v>3032452</v>
      </c>
      <c r="W29" s="75">
        <v>2838366</v>
      </c>
      <c r="X29" s="75">
        <v>3160615</v>
      </c>
      <c r="Y29" s="75">
        <v>3481735</v>
      </c>
      <c r="Z29" s="75">
        <v>3433177</v>
      </c>
      <c r="AA29" s="75">
        <v>3630742</v>
      </c>
      <c r="AB29" s="75">
        <v>3379413</v>
      </c>
      <c r="AC29" s="75">
        <v>3101434</v>
      </c>
      <c r="AD29" s="75">
        <v>3523013</v>
      </c>
      <c r="AE29" s="75">
        <v>2958444</v>
      </c>
      <c r="AF29" s="75">
        <v>2683540</v>
      </c>
      <c r="AG29" s="75">
        <v>3320866</v>
      </c>
      <c r="AH29" s="75">
        <v>3447966</v>
      </c>
      <c r="AI29" s="75">
        <v>3435829</v>
      </c>
      <c r="AJ29" s="75">
        <v>2902652</v>
      </c>
      <c r="AK29" s="75">
        <v>3083842</v>
      </c>
      <c r="AL29" s="75">
        <v>3332665</v>
      </c>
      <c r="AM29" s="75">
        <v>3575544</v>
      </c>
      <c r="AN29" s="75">
        <v>3544212</v>
      </c>
      <c r="AO29" s="75">
        <v>3330854</v>
      </c>
      <c r="AP29" s="75"/>
      <c r="AQ29" s="75"/>
      <c r="AR29" s="75"/>
      <c r="AS29" s="75"/>
      <c r="AT29" s="75"/>
      <c r="AU29" s="75"/>
      <c r="AV29" s="75"/>
      <c r="AW29" s="75"/>
      <c r="AX29" s="75"/>
      <c r="AY29" s="75"/>
      <c r="AZ29" s="75"/>
      <c r="BA29" s="75"/>
      <c r="BB29" s="63"/>
      <c r="BC29" s="63"/>
    </row>
    <row r="30" spans="1:55" ht="15.75">
      <c r="A30" s="63"/>
      <c r="B30" s="63"/>
      <c r="C30" s="63" t="s">
        <v>200</v>
      </c>
      <c r="D30" s="75">
        <v>129730</v>
      </c>
      <c r="E30" s="75">
        <v>67839</v>
      </c>
      <c r="F30" s="75">
        <v>44968</v>
      </c>
      <c r="G30" s="75">
        <v>191232</v>
      </c>
      <c r="H30" s="75">
        <v>134257</v>
      </c>
      <c r="I30" s="75">
        <v>135982</v>
      </c>
      <c r="J30" s="75">
        <v>218700</v>
      </c>
      <c r="K30" s="75">
        <v>83328</v>
      </c>
      <c r="L30" s="75">
        <v>102561</v>
      </c>
      <c r="M30" s="75">
        <v>146498</v>
      </c>
      <c r="N30" s="75">
        <v>97508</v>
      </c>
      <c r="O30" s="75">
        <v>45570</v>
      </c>
      <c r="P30" s="75">
        <v>50344</v>
      </c>
      <c r="Q30" s="75">
        <v>81234</v>
      </c>
      <c r="R30" s="75">
        <v>110126</v>
      </c>
      <c r="S30" s="75">
        <v>26626</v>
      </c>
      <c r="T30" s="75">
        <v>61749</v>
      </c>
      <c r="U30" s="75">
        <v>121092</v>
      </c>
      <c r="V30" s="75">
        <v>61232</v>
      </c>
      <c r="W30" s="75">
        <v>114012</v>
      </c>
      <c r="X30" s="75">
        <v>164728</v>
      </c>
      <c r="Y30" s="75">
        <v>47945</v>
      </c>
      <c r="Z30" s="75">
        <v>89963</v>
      </c>
      <c r="AA30" s="75">
        <v>19525</v>
      </c>
      <c r="AB30" s="75">
        <v>204060</v>
      </c>
      <c r="AC30" s="75">
        <v>20290</v>
      </c>
      <c r="AD30" s="75">
        <v>46515</v>
      </c>
      <c r="AE30" s="75">
        <v>169092</v>
      </c>
      <c r="AF30" s="75">
        <v>61827</v>
      </c>
      <c r="AG30" s="75">
        <v>143048</v>
      </c>
      <c r="AH30" s="75">
        <v>94302</v>
      </c>
      <c r="AI30" s="75">
        <v>66695</v>
      </c>
      <c r="AJ30" s="75">
        <v>106124</v>
      </c>
      <c r="AK30" s="75">
        <v>126758</v>
      </c>
      <c r="AL30" s="75">
        <v>131891</v>
      </c>
      <c r="AM30" s="75">
        <v>39149</v>
      </c>
      <c r="AN30" s="75">
        <v>50729</v>
      </c>
      <c r="AO30" s="75">
        <v>21063</v>
      </c>
      <c r="AP30" s="75"/>
      <c r="AQ30" s="75"/>
      <c r="AR30" s="75"/>
      <c r="AS30" s="75"/>
      <c r="AT30" s="75"/>
      <c r="AU30" s="75"/>
      <c r="AV30" s="75"/>
      <c r="AW30" s="75"/>
      <c r="AX30" s="75"/>
      <c r="AY30" s="75"/>
      <c r="AZ30" s="75"/>
      <c r="BA30" s="75"/>
      <c r="BB30" s="63"/>
      <c r="BC30" s="63"/>
    </row>
    <row r="31" spans="1:55" ht="15.75">
      <c r="A31" s="63"/>
      <c r="B31" s="63"/>
      <c r="C31" s="63" t="s">
        <v>201</v>
      </c>
      <c r="D31" s="75">
        <v>-109765</v>
      </c>
      <c r="E31" s="75">
        <v>-70584</v>
      </c>
      <c r="F31" s="75">
        <v>52674</v>
      </c>
      <c r="G31" s="63">
        <v>-186</v>
      </c>
      <c r="H31" s="75">
        <v>-249040</v>
      </c>
      <c r="I31" s="75">
        <v>76793</v>
      </c>
      <c r="J31" s="75">
        <v>230047</v>
      </c>
      <c r="K31" s="75">
        <v>-38060</v>
      </c>
      <c r="L31" s="75">
        <v>-128339</v>
      </c>
      <c r="M31" s="75">
        <v>-135385</v>
      </c>
      <c r="N31" s="75">
        <v>90770</v>
      </c>
      <c r="O31" s="75">
        <v>175178</v>
      </c>
      <c r="P31" s="75">
        <v>7989</v>
      </c>
      <c r="Q31" s="75">
        <v>-41594</v>
      </c>
      <c r="R31" s="75">
        <v>203538</v>
      </c>
      <c r="S31" s="75">
        <v>-175752</v>
      </c>
      <c r="T31" s="75">
        <v>72079</v>
      </c>
      <c r="U31" s="75">
        <v>-21928</v>
      </c>
      <c r="V31" s="75">
        <v>17288</v>
      </c>
      <c r="W31" s="75">
        <v>-241524</v>
      </c>
      <c r="X31" s="75">
        <v>-192963</v>
      </c>
      <c r="Y31" s="75">
        <v>238710</v>
      </c>
      <c r="Z31" s="75">
        <v>32474</v>
      </c>
      <c r="AA31" s="75">
        <v>185202</v>
      </c>
      <c r="AB31" s="75">
        <v>168194</v>
      </c>
      <c r="AC31" s="75">
        <v>-59105</v>
      </c>
      <c r="AD31" s="75">
        <v>-49609</v>
      </c>
      <c r="AE31" s="75">
        <v>56630</v>
      </c>
      <c r="AF31" s="75">
        <v>-391429</v>
      </c>
      <c r="AG31" s="75">
        <v>111397</v>
      </c>
      <c r="AH31" s="75">
        <v>245300</v>
      </c>
      <c r="AI31" s="75">
        <v>-15187</v>
      </c>
      <c r="AJ31" s="75">
        <v>-333733</v>
      </c>
      <c r="AK31" s="75">
        <v>-57436</v>
      </c>
      <c r="AL31" s="75">
        <v>69772</v>
      </c>
      <c r="AM31" s="75">
        <v>151856</v>
      </c>
      <c r="AN31" s="75">
        <v>13436</v>
      </c>
      <c r="AO31" s="75">
        <v>-127603</v>
      </c>
      <c r="AP31" s="75"/>
      <c r="AQ31" s="75"/>
      <c r="AR31" s="75"/>
      <c r="AS31" s="75"/>
      <c r="AT31" s="75"/>
      <c r="AU31" s="75"/>
      <c r="AV31" s="75"/>
      <c r="AW31" s="75"/>
      <c r="AX31" s="75"/>
      <c r="AY31" s="75"/>
      <c r="AZ31" s="75"/>
      <c r="BA31" s="75"/>
    </row>
    <row r="32" spans="1:55" ht="15.75">
      <c r="A32" s="63"/>
      <c r="B32" s="63"/>
      <c r="C32" s="63" t="s">
        <v>202</v>
      </c>
      <c r="D32" s="75">
        <v>608598</v>
      </c>
      <c r="E32" s="75">
        <v>803330</v>
      </c>
      <c r="F32" s="75">
        <v>813895</v>
      </c>
      <c r="G32" s="75">
        <v>632227</v>
      </c>
      <c r="H32" s="75">
        <v>648651</v>
      </c>
      <c r="I32" s="75">
        <v>641582</v>
      </c>
      <c r="J32" s="75">
        <v>598963</v>
      </c>
      <c r="K32" s="75">
        <v>830789</v>
      </c>
      <c r="L32" s="75">
        <v>690363</v>
      </c>
      <c r="M32" s="75">
        <v>845298</v>
      </c>
      <c r="N32" s="75">
        <v>921370</v>
      </c>
      <c r="O32" s="75">
        <v>922820</v>
      </c>
      <c r="P32" s="75">
        <v>1050262</v>
      </c>
      <c r="Q32" s="75">
        <v>838309</v>
      </c>
      <c r="R32" s="75">
        <v>788832</v>
      </c>
      <c r="S32" s="75">
        <v>929905</v>
      </c>
      <c r="T32" s="75">
        <v>757234</v>
      </c>
      <c r="U32" s="75">
        <v>544106</v>
      </c>
      <c r="V32" s="75">
        <v>496187</v>
      </c>
      <c r="W32" s="75">
        <v>435349</v>
      </c>
      <c r="X32" s="75">
        <v>674226</v>
      </c>
      <c r="Y32" s="75">
        <v>633776</v>
      </c>
      <c r="Z32" s="75">
        <v>598539</v>
      </c>
      <c r="AA32" s="75">
        <v>971762</v>
      </c>
      <c r="AB32" s="75">
        <v>818480</v>
      </c>
      <c r="AC32" s="75">
        <v>904871</v>
      </c>
      <c r="AD32" s="75">
        <v>938199</v>
      </c>
      <c r="AE32" s="75">
        <v>671950</v>
      </c>
      <c r="AF32" s="75">
        <v>545301</v>
      </c>
      <c r="AG32" s="75">
        <v>682021</v>
      </c>
      <c r="AH32" s="75">
        <v>714142</v>
      </c>
      <c r="AI32" s="75">
        <v>695194</v>
      </c>
      <c r="AJ32" s="75">
        <v>545215</v>
      </c>
      <c r="AK32" s="75">
        <v>433028</v>
      </c>
      <c r="AL32" s="75">
        <v>678880</v>
      </c>
      <c r="AM32" s="75">
        <v>1010495</v>
      </c>
      <c r="AN32" s="75">
        <v>969580</v>
      </c>
      <c r="AO32" s="75">
        <v>794403</v>
      </c>
      <c r="AP32" s="75"/>
      <c r="AQ32" s="75"/>
      <c r="AR32" s="75"/>
      <c r="AS32" s="75"/>
      <c r="AT32" s="75"/>
      <c r="AU32" s="75"/>
      <c r="AV32" s="75"/>
      <c r="AW32" s="75"/>
      <c r="AX32" s="75"/>
      <c r="AY32" s="75"/>
      <c r="AZ32" s="75"/>
      <c r="BA32" s="75"/>
    </row>
    <row r="33" spans="1:53" ht="15.75">
      <c r="A33" s="63"/>
      <c r="B33" s="63"/>
      <c r="C33" s="63" t="s">
        <v>203</v>
      </c>
      <c r="D33" s="75">
        <v>2888744</v>
      </c>
      <c r="E33" s="75">
        <v>2413069</v>
      </c>
      <c r="F33" s="75">
        <v>2677504</v>
      </c>
      <c r="G33" s="75">
        <v>2408480</v>
      </c>
      <c r="H33" s="75">
        <v>2733516</v>
      </c>
      <c r="I33" s="75">
        <v>2666288</v>
      </c>
      <c r="J33" s="75">
        <v>2819687</v>
      </c>
      <c r="K33" s="75">
        <v>2924898</v>
      </c>
      <c r="L33" s="75">
        <v>2811200</v>
      </c>
      <c r="M33" s="75">
        <v>2972842</v>
      </c>
      <c r="N33" s="75">
        <v>2618575</v>
      </c>
      <c r="O33" s="75">
        <v>2614810</v>
      </c>
      <c r="P33" s="75">
        <v>2698625</v>
      </c>
      <c r="Q33" s="75">
        <v>2747466</v>
      </c>
      <c r="R33" s="75">
        <v>2722381</v>
      </c>
      <c r="S33" s="75">
        <v>1988550</v>
      </c>
      <c r="T33" s="75">
        <v>2414184</v>
      </c>
      <c r="U33" s="75">
        <v>2391056</v>
      </c>
      <c r="V33" s="75">
        <v>2584718</v>
      </c>
      <c r="W33" s="75">
        <v>2730561</v>
      </c>
      <c r="X33" s="75">
        <v>2839565</v>
      </c>
      <c r="Y33" s="75">
        <v>2615852</v>
      </c>
      <c r="Z33" s="75">
        <v>2887117</v>
      </c>
      <c r="AA33" s="75">
        <v>2452871</v>
      </c>
      <c r="AB33" s="75">
        <v>2597823</v>
      </c>
      <c r="AC33" s="75">
        <v>2287588</v>
      </c>
      <c r="AD33" s="75">
        <v>2649560</v>
      </c>
      <c r="AE33" s="75">
        <v>2374729</v>
      </c>
      <c r="AF33" s="75">
        <v>2582966</v>
      </c>
      <c r="AG33" s="75">
        <v>2703269</v>
      </c>
      <c r="AH33" s="75">
        <v>2539025</v>
      </c>
      <c r="AI33" s="75">
        <v>2804563</v>
      </c>
      <c r="AJ33" s="75">
        <v>2788508</v>
      </c>
      <c r="AK33" s="75">
        <v>2820480</v>
      </c>
      <c r="AL33" s="75">
        <v>2679125</v>
      </c>
      <c r="AM33" s="75">
        <v>2435789</v>
      </c>
      <c r="AN33" s="75">
        <v>2585230</v>
      </c>
      <c r="AO33" s="75">
        <v>2649418</v>
      </c>
      <c r="AP33" s="75"/>
      <c r="AQ33" s="75"/>
      <c r="AR33" s="75"/>
      <c r="AS33" s="75"/>
      <c r="AT33" s="75"/>
      <c r="AU33" s="75"/>
      <c r="AV33" s="75"/>
      <c r="AW33" s="75"/>
      <c r="AX33" s="75"/>
      <c r="AY33" s="75"/>
      <c r="AZ33" s="75"/>
      <c r="BA33" s="75"/>
    </row>
    <row r="34" spans="1:53" ht="15.75">
      <c r="A34" s="63"/>
      <c r="B34" s="63"/>
      <c r="C34" s="63" t="s">
        <v>204</v>
      </c>
      <c r="D34" s="75">
        <v>2360157</v>
      </c>
      <c r="E34" s="75">
        <v>2287384</v>
      </c>
      <c r="F34" s="75">
        <v>2343997</v>
      </c>
      <c r="G34" s="75">
        <v>2343811</v>
      </c>
      <c r="H34" s="75">
        <v>2094771</v>
      </c>
      <c r="I34" s="75">
        <v>2171564</v>
      </c>
      <c r="J34" s="75">
        <v>2401611</v>
      </c>
      <c r="K34" s="75">
        <v>2363550</v>
      </c>
      <c r="L34" s="75">
        <v>2235211</v>
      </c>
      <c r="M34" s="75">
        <v>2090635</v>
      </c>
      <c r="N34" s="75">
        <v>2185411</v>
      </c>
      <c r="O34" s="75">
        <v>2360613</v>
      </c>
      <c r="P34" s="75">
        <v>2368601</v>
      </c>
      <c r="Q34" s="75">
        <v>2327007</v>
      </c>
      <c r="R34" s="75">
        <v>2530545</v>
      </c>
      <c r="S34" s="75">
        <v>2354793</v>
      </c>
      <c r="T34" s="75">
        <v>2426872</v>
      </c>
      <c r="U34" s="75">
        <v>2404944</v>
      </c>
      <c r="V34" s="75">
        <v>2422232</v>
      </c>
      <c r="W34" s="75">
        <v>2180708</v>
      </c>
      <c r="X34" s="75">
        <v>1987745</v>
      </c>
      <c r="Y34" s="75">
        <v>2226455</v>
      </c>
      <c r="Z34" s="75">
        <v>2258929</v>
      </c>
      <c r="AA34" s="75">
        <v>2444131</v>
      </c>
      <c r="AB34" s="75">
        <v>2612325</v>
      </c>
      <c r="AC34" s="75">
        <v>2553220</v>
      </c>
      <c r="AD34" s="75">
        <v>2503611</v>
      </c>
      <c r="AE34" s="75">
        <v>2560241</v>
      </c>
      <c r="AF34" s="75">
        <v>2168812</v>
      </c>
      <c r="AG34" s="75">
        <v>2280209</v>
      </c>
      <c r="AH34" s="75">
        <v>2525509</v>
      </c>
      <c r="AI34" s="75">
        <v>2510322</v>
      </c>
      <c r="AJ34" s="75">
        <v>2176589</v>
      </c>
      <c r="AK34" s="75">
        <v>2114982</v>
      </c>
      <c r="AL34" s="75">
        <v>2181469</v>
      </c>
      <c r="AM34" s="75">
        <v>2333325</v>
      </c>
      <c r="AN34" s="75">
        <v>2318523</v>
      </c>
      <c r="AO34" s="75">
        <v>2190397</v>
      </c>
      <c r="AP34" s="75"/>
      <c r="AQ34" s="75"/>
      <c r="AR34" s="75"/>
      <c r="AS34" s="75"/>
      <c r="AT34" s="75"/>
      <c r="AU34" s="75"/>
      <c r="AV34" s="75"/>
      <c r="AW34" s="75"/>
      <c r="AX34" s="75"/>
      <c r="AY34" s="75"/>
      <c r="AZ34" s="75"/>
      <c r="BA34" s="75"/>
    </row>
    <row r="35" spans="1:53" ht="15.75">
      <c r="A35" s="63"/>
      <c r="B35" s="63" t="s">
        <v>208</v>
      </c>
      <c r="C35" s="63" t="s">
        <v>199</v>
      </c>
      <c r="D35" s="75">
        <v>585752</v>
      </c>
      <c r="E35" s="75">
        <v>445222</v>
      </c>
      <c r="F35" s="75">
        <v>419614</v>
      </c>
      <c r="G35" s="75">
        <v>424239</v>
      </c>
      <c r="H35" s="75">
        <v>510509</v>
      </c>
      <c r="I35" s="75">
        <v>518841</v>
      </c>
      <c r="J35" s="75">
        <v>414732</v>
      </c>
      <c r="K35" s="75">
        <v>387979</v>
      </c>
      <c r="L35" s="75">
        <v>334689</v>
      </c>
      <c r="M35" s="75">
        <v>301801</v>
      </c>
      <c r="N35" s="75">
        <v>340435</v>
      </c>
      <c r="O35" s="75">
        <v>355714</v>
      </c>
      <c r="P35" s="75">
        <v>347985</v>
      </c>
      <c r="Q35" s="75">
        <v>356226</v>
      </c>
      <c r="R35" s="75">
        <v>343383</v>
      </c>
      <c r="S35" s="75">
        <v>340250</v>
      </c>
      <c r="T35" s="75">
        <v>325473</v>
      </c>
      <c r="U35" s="75">
        <v>210139</v>
      </c>
      <c r="V35" s="75">
        <v>280330</v>
      </c>
      <c r="W35" s="75">
        <v>343909</v>
      </c>
      <c r="X35" s="75">
        <v>248386</v>
      </c>
      <c r="Y35" s="75">
        <v>243708</v>
      </c>
      <c r="Z35" s="75">
        <v>241782</v>
      </c>
      <c r="AA35" s="75">
        <v>259327</v>
      </c>
      <c r="AB35" s="75">
        <v>306492</v>
      </c>
      <c r="AC35" s="75">
        <v>264344</v>
      </c>
      <c r="AD35" s="75">
        <v>315380</v>
      </c>
      <c r="AE35" s="75">
        <v>279533</v>
      </c>
      <c r="AF35" s="75">
        <v>337807</v>
      </c>
      <c r="AG35" s="75">
        <v>309736</v>
      </c>
      <c r="AH35" s="75">
        <v>344106</v>
      </c>
      <c r="AI35" s="75">
        <v>287499</v>
      </c>
      <c r="AJ35" s="75">
        <v>361742</v>
      </c>
      <c r="AK35" s="75">
        <v>321186</v>
      </c>
      <c r="AL35" s="75">
        <v>357710</v>
      </c>
      <c r="AM35" s="75">
        <v>303677</v>
      </c>
      <c r="AN35" s="75">
        <v>265697</v>
      </c>
      <c r="AO35" s="75">
        <v>328972</v>
      </c>
      <c r="AP35" s="75"/>
      <c r="AQ35" s="75"/>
      <c r="AR35" s="75"/>
      <c r="AS35" s="63"/>
      <c r="AT35" s="75"/>
      <c r="AU35" s="75"/>
      <c r="AV35" s="63"/>
      <c r="AW35" s="75"/>
      <c r="AX35" s="75"/>
      <c r="AY35" s="75"/>
      <c r="AZ35" s="75"/>
      <c r="BA35" s="75"/>
    </row>
    <row r="36" spans="1:53" ht="15.75">
      <c r="A36" s="63"/>
      <c r="B36" s="63"/>
      <c r="C36" s="63" t="s">
        <v>200</v>
      </c>
      <c r="D36" s="75">
        <v>92689</v>
      </c>
      <c r="E36" s="75">
        <v>78718</v>
      </c>
      <c r="F36" s="75">
        <v>82479</v>
      </c>
      <c r="G36" s="75">
        <v>44771</v>
      </c>
      <c r="H36" s="75">
        <v>78649</v>
      </c>
      <c r="I36" s="75">
        <v>56364</v>
      </c>
      <c r="J36" s="75">
        <v>31407</v>
      </c>
      <c r="K36" s="75">
        <v>22892</v>
      </c>
      <c r="L36" s="75">
        <v>23397</v>
      </c>
      <c r="M36" s="75">
        <v>112183</v>
      </c>
      <c r="N36" s="75">
        <v>105606</v>
      </c>
      <c r="O36" s="75">
        <v>81502</v>
      </c>
      <c r="P36" s="75">
        <v>119919</v>
      </c>
      <c r="Q36" s="75">
        <v>62576</v>
      </c>
      <c r="R36" s="75">
        <v>129769</v>
      </c>
      <c r="S36" s="75">
        <v>57284</v>
      </c>
      <c r="T36" s="75">
        <v>12048</v>
      </c>
      <c r="U36" s="75">
        <v>44896</v>
      </c>
      <c r="V36" s="63">
        <v>100</v>
      </c>
      <c r="W36" s="75">
        <v>8128</v>
      </c>
      <c r="X36" s="75">
        <v>7102</v>
      </c>
      <c r="Y36" s="75">
        <v>24057</v>
      </c>
      <c r="Z36" s="75">
        <v>49539</v>
      </c>
      <c r="AA36" s="75">
        <v>49850</v>
      </c>
      <c r="AB36" s="75">
        <v>103158</v>
      </c>
      <c r="AC36" s="75">
        <v>16968</v>
      </c>
      <c r="AD36" s="75">
        <v>76663</v>
      </c>
      <c r="AE36" s="75">
        <v>48652</v>
      </c>
      <c r="AF36" s="75">
        <v>40761</v>
      </c>
      <c r="AG36" s="63">
        <v>0</v>
      </c>
      <c r="AH36" s="75">
        <v>35321</v>
      </c>
      <c r="AI36" s="75">
        <v>1343</v>
      </c>
      <c r="AJ36" s="63">
        <v>83</v>
      </c>
      <c r="AK36" s="75">
        <v>1375</v>
      </c>
      <c r="AL36" s="75">
        <v>1315</v>
      </c>
      <c r="AM36" s="75">
        <v>17896</v>
      </c>
      <c r="AN36" s="75">
        <v>78267</v>
      </c>
      <c r="AO36" s="75">
        <v>35295</v>
      </c>
      <c r="AP36" s="75"/>
      <c r="AQ36" s="75"/>
      <c r="AR36" s="75"/>
      <c r="AS36" s="75"/>
      <c r="AT36" s="75"/>
      <c r="AU36" s="75"/>
      <c r="AV36" s="75"/>
      <c r="AW36" s="75"/>
      <c r="AX36" s="75"/>
      <c r="AY36" s="75"/>
      <c r="AZ36" s="75"/>
      <c r="BA36" s="75"/>
    </row>
    <row r="37" spans="1:53" ht="15.75">
      <c r="A37" s="63"/>
      <c r="B37" s="63"/>
      <c r="C37" s="63" t="s">
        <v>201</v>
      </c>
      <c r="D37" s="75">
        <v>127684</v>
      </c>
      <c r="E37" s="75">
        <v>-104518</v>
      </c>
      <c r="F37" s="75">
        <v>-55370</v>
      </c>
      <c r="G37" s="75">
        <v>-3199</v>
      </c>
      <c r="H37" s="75">
        <v>-111714</v>
      </c>
      <c r="I37" s="75">
        <v>96947</v>
      </c>
      <c r="J37" s="75">
        <v>-12484</v>
      </c>
      <c r="K37" s="75">
        <v>-52064</v>
      </c>
      <c r="L37" s="75">
        <v>51748</v>
      </c>
      <c r="M37" s="75">
        <v>-14209</v>
      </c>
      <c r="N37" s="75">
        <v>-10560</v>
      </c>
      <c r="O37" s="75">
        <v>67194</v>
      </c>
      <c r="P37" s="75">
        <v>34539</v>
      </c>
      <c r="Q37" s="75">
        <v>-14817</v>
      </c>
      <c r="R37" s="75">
        <v>60570</v>
      </c>
      <c r="S37" s="75">
        <v>5738</v>
      </c>
      <c r="T37" s="75">
        <v>-46083</v>
      </c>
      <c r="U37" s="75">
        <v>14879</v>
      </c>
      <c r="V37" s="75">
        <v>18646</v>
      </c>
      <c r="W37" s="75">
        <v>10697</v>
      </c>
      <c r="X37" s="75">
        <v>36341</v>
      </c>
      <c r="Y37" s="75">
        <v>-47603</v>
      </c>
      <c r="Z37" s="75">
        <v>-18102</v>
      </c>
      <c r="AA37" s="75">
        <v>-41638</v>
      </c>
      <c r="AB37" s="75">
        <v>51273</v>
      </c>
      <c r="AC37" s="75">
        <v>-51701</v>
      </c>
      <c r="AD37" s="75">
        <v>105085</v>
      </c>
      <c r="AE37" s="75">
        <v>-118733</v>
      </c>
      <c r="AF37" s="75">
        <v>162511</v>
      </c>
      <c r="AG37" s="75">
        <v>-110626</v>
      </c>
      <c r="AH37" s="75">
        <v>41192</v>
      </c>
      <c r="AI37" s="75">
        <v>-118805</v>
      </c>
      <c r="AJ37" s="75">
        <v>62258</v>
      </c>
      <c r="AK37" s="75">
        <v>34130</v>
      </c>
      <c r="AL37" s="75">
        <v>-69537</v>
      </c>
      <c r="AM37" s="75">
        <v>-22189</v>
      </c>
      <c r="AN37" s="75">
        <v>-68706</v>
      </c>
      <c r="AO37" s="75">
        <v>81122</v>
      </c>
      <c r="AP37" s="75"/>
      <c r="AQ37" s="75"/>
      <c r="AR37" s="75"/>
      <c r="AS37" s="75"/>
      <c r="AT37" s="75"/>
      <c r="AU37" s="75"/>
      <c r="AV37" s="75"/>
      <c r="AW37" s="75"/>
      <c r="AX37" s="75"/>
      <c r="AY37" s="75"/>
      <c r="AZ37" s="75"/>
      <c r="BA37" s="75"/>
    </row>
    <row r="38" spans="1:53" ht="15.75">
      <c r="A38" s="63"/>
      <c r="B38" s="63"/>
      <c r="C38" s="63" t="s">
        <v>202</v>
      </c>
      <c r="D38" s="75">
        <v>239270</v>
      </c>
      <c r="E38" s="75">
        <v>139645</v>
      </c>
      <c r="F38" s="75">
        <v>212228</v>
      </c>
      <c r="G38" s="75">
        <v>185238</v>
      </c>
      <c r="H38" s="75">
        <v>256383</v>
      </c>
      <c r="I38" s="75">
        <v>154712</v>
      </c>
      <c r="J38" s="75">
        <v>216654</v>
      </c>
      <c r="K38" s="75">
        <v>103570</v>
      </c>
      <c r="L38" s="75">
        <v>122347</v>
      </c>
      <c r="M38" s="75">
        <v>97760</v>
      </c>
      <c r="N38" s="75">
        <v>154908</v>
      </c>
      <c r="O38" s="75">
        <v>87665</v>
      </c>
      <c r="P38" s="75">
        <v>70946</v>
      </c>
      <c r="Q38" s="75">
        <v>102299</v>
      </c>
      <c r="R38" s="75">
        <v>38029</v>
      </c>
      <c r="S38" s="75">
        <v>90040</v>
      </c>
      <c r="T38" s="75">
        <v>61542</v>
      </c>
      <c r="U38" s="75">
        <v>59380</v>
      </c>
      <c r="V38" s="75">
        <v>43976</v>
      </c>
      <c r="W38" s="75">
        <v>55249</v>
      </c>
      <c r="X38" s="75">
        <v>68439</v>
      </c>
      <c r="Y38" s="75">
        <v>72930</v>
      </c>
      <c r="Z38" s="75">
        <v>83425</v>
      </c>
      <c r="AA38" s="75">
        <v>123226</v>
      </c>
      <c r="AB38" s="75">
        <v>69473</v>
      </c>
      <c r="AC38" s="75">
        <v>102125</v>
      </c>
      <c r="AD38" s="75">
        <v>16658</v>
      </c>
      <c r="AE38" s="75">
        <v>132904</v>
      </c>
      <c r="AF38" s="75">
        <v>38186</v>
      </c>
      <c r="AG38" s="75">
        <v>186236</v>
      </c>
      <c r="AH38" s="75">
        <v>152581</v>
      </c>
      <c r="AI38" s="75">
        <v>211566</v>
      </c>
      <c r="AJ38" s="75">
        <v>102868</v>
      </c>
      <c r="AK38" s="75">
        <v>95892</v>
      </c>
      <c r="AL38" s="75">
        <v>198656</v>
      </c>
      <c r="AM38" s="75">
        <v>56890</v>
      </c>
      <c r="AN38" s="75">
        <v>45372</v>
      </c>
      <c r="AO38" s="75">
        <v>53898</v>
      </c>
      <c r="AP38" s="75"/>
      <c r="AQ38" s="75"/>
      <c r="AR38" s="75"/>
      <c r="AS38" s="75"/>
      <c r="AT38" s="75"/>
      <c r="AU38" s="75"/>
      <c r="AV38" s="75"/>
      <c r="AW38" s="75"/>
      <c r="AX38" s="75"/>
      <c r="AY38" s="75"/>
      <c r="AZ38" s="75"/>
      <c r="BA38" s="75"/>
    </row>
    <row r="39" spans="1:53" ht="15.75">
      <c r="A39" s="63"/>
      <c r="B39" s="63"/>
      <c r="C39" s="63" t="s">
        <v>203</v>
      </c>
      <c r="D39" s="75">
        <v>311487</v>
      </c>
      <c r="E39" s="75">
        <v>488813</v>
      </c>
      <c r="F39" s="75">
        <v>345235</v>
      </c>
      <c r="G39" s="75">
        <v>286971</v>
      </c>
      <c r="H39" s="75">
        <v>444489</v>
      </c>
      <c r="I39" s="75">
        <v>323546</v>
      </c>
      <c r="J39" s="75">
        <v>241969</v>
      </c>
      <c r="K39" s="75">
        <v>359365</v>
      </c>
      <c r="L39" s="75">
        <v>183991</v>
      </c>
      <c r="M39" s="75">
        <v>330433</v>
      </c>
      <c r="N39" s="75">
        <v>301693</v>
      </c>
      <c r="O39" s="75">
        <v>282357</v>
      </c>
      <c r="P39" s="75">
        <v>362419</v>
      </c>
      <c r="Q39" s="75">
        <v>331320</v>
      </c>
      <c r="R39" s="75">
        <v>374553</v>
      </c>
      <c r="S39" s="75">
        <v>301756</v>
      </c>
      <c r="T39" s="75">
        <v>322062</v>
      </c>
      <c r="U39" s="75">
        <v>180776</v>
      </c>
      <c r="V39" s="75">
        <v>217808</v>
      </c>
      <c r="W39" s="75">
        <v>286091</v>
      </c>
      <c r="X39" s="75">
        <v>150708</v>
      </c>
      <c r="Y39" s="75">
        <v>242438</v>
      </c>
      <c r="Z39" s="75">
        <v>225998</v>
      </c>
      <c r="AA39" s="75">
        <v>227589</v>
      </c>
      <c r="AB39" s="75">
        <v>288904</v>
      </c>
      <c r="AC39" s="75">
        <v>230888</v>
      </c>
      <c r="AD39" s="75">
        <v>270300</v>
      </c>
      <c r="AE39" s="75">
        <v>314014</v>
      </c>
      <c r="AF39" s="75">
        <v>177871</v>
      </c>
      <c r="AG39" s="75">
        <v>234126</v>
      </c>
      <c r="AH39" s="75">
        <v>185654</v>
      </c>
      <c r="AI39" s="75">
        <v>196081</v>
      </c>
      <c r="AJ39" s="75">
        <v>196699</v>
      </c>
      <c r="AK39" s="75">
        <v>192539</v>
      </c>
      <c r="AL39" s="75">
        <v>229906</v>
      </c>
      <c r="AM39" s="75">
        <v>286872</v>
      </c>
      <c r="AN39" s="75">
        <v>367298</v>
      </c>
      <c r="AO39" s="75">
        <v>229247</v>
      </c>
      <c r="AP39" s="75"/>
      <c r="AQ39" s="75"/>
      <c r="AR39" s="75"/>
      <c r="AS39" s="75"/>
      <c r="AT39" s="75"/>
      <c r="AU39" s="75"/>
      <c r="AV39" s="75"/>
      <c r="AW39" s="75"/>
      <c r="AX39" s="75"/>
      <c r="AY39" s="75"/>
      <c r="AZ39" s="75"/>
      <c r="BA39" s="75"/>
    </row>
    <row r="40" spans="1:53" ht="15.75">
      <c r="A40" s="63"/>
      <c r="B40" s="63"/>
      <c r="C40" s="63" t="s">
        <v>204</v>
      </c>
      <c r="D40" s="75">
        <v>565190</v>
      </c>
      <c r="E40" s="75">
        <v>460281</v>
      </c>
      <c r="F40" s="75">
        <v>404996</v>
      </c>
      <c r="G40" s="75">
        <v>401797</v>
      </c>
      <c r="H40" s="75">
        <v>290083</v>
      </c>
      <c r="I40" s="75">
        <v>387030</v>
      </c>
      <c r="J40" s="75">
        <v>374546</v>
      </c>
      <c r="K40" s="75">
        <v>322482</v>
      </c>
      <c r="L40" s="75">
        <v>374230</v>
      </c>
      <c r="M40" s="75">
        <v>360021</v>
      </c>
      <c r="N40" s="75">
        <v>349461</v>
      </c>
      <c r="O40" s="75">
        <v>416655</v>
      </c>
      <c r="P40" s="75">
        <v>451194</v>
      </c>
      <c r="Q40" s="75">
        <v>436377</v>
      </c>
      <c r="R40" s="75">
        <v>496947</v>
      </c>
      <c r="S40" s="75">
        <v>502685</v>
      </c>
      <c r="T40" s="75">
        <v>456602</v>
      </c>
      <c r="U40" s="75">
        <v>471481</v>
      </c>
      <c r="V40" s="75">
        <v>490127</v>
      </c>
      <c r="W40" s="75">
        <v>500824</v>
      </c>
      <c r="X40" s="75">
        <v>537165</v>
      </c>
      <c r="Y40" s="75">
        <v>489562</v>
      </c>
      <c r="Z40" s="75">
        <v>471460</v>
      </c>
      <c r="AA40" s="75">
        <v>429822</v>
      </c>
      <c r="AB40" s="75">
        <v>481095</v>
      </c>
      <c r="AC40" s="75">
        <v>429394</v>
      </c>
      <c r="AD40" s="75">
        <v>534479</v>
      </c>
      <c r="AE40" s="75">
        <v>415746</v>
      </c>
      <c r="AF40" s="75">
        <v>578257</v>
      </c>
      <c r="AG40" s="75">
        <v>467631</v>
      </c>
      <c r="AH40" s="75">
        <v>508823</v>
      </c>
      <c r="AI40" s="75">
        <v>390018</v>
      </c>
      <c r="AJ40" s="75">
        <v>452276</v>
      </c>
      <c r="AK40" s="75">
        <v>486406</v>
      </c>
      <c r="AL40" s="75">
        <v>416869</v>
      </c>
      <c r="AM40" s="75">
        <v>394680</v>
      </c>
      <c r="AN40" s="75">
        <v>325974</v>
      </c>
      <c r="AO40" s="75">
        <v>407096</v>
      </c>
      <c r="AP40" s="75"/>
      <c r="AQ40" s="75"/>
      <c r="AR40" s="75"/>
      <c r="AS40" s="75"/>
      <c r="AT40" s="75"/>
      <c r="AU40" s="75"/>
      <c r="AV40" s="75"/>
      <c r="AW40" s="75"/>
      <c r="AX40" s="75"/>
      <c r="AY40" s="75"/>
      <c r="AZ40" s="75"/>
      <c r="BA40" s="75"/>
    </row>
    <row r="41" spans="1:53" ht="15.75">
      <c r="A41" s="63"/>
      <c r="B41" s="63" t="s">
        <v>209</v>
      </c>
      <c r="C41" s="63" t="s">
        <v>199</v>
      </c>
      <c r="D41" s="75">
        <v>1042697</v>
      </c>
      <c r="E41" s="75">
        <v>877389</v>
      </c>
      <c r="F41" s="75">
        <v>921584</v>
      </c>
      <c r="G41" s="75">
        <v>809325</v>
      </c>
      <c r="H41" s="75">
        <v>900371</v>
      </c>
      <c r="I41" s="75">
        <v>948679</v>
      </c>
      <c r="J41" s="75">
        <v>1028284</v>
      </c>
      <c r="K41" s="75">
        <v>1004529</v>
      </c>
      <c r="L41" s="75">
        <v>776307</v>
      </c>
      <c r="M41" s="75">
        <v>712412</v>
      </c>
      <c r="N41" s="75">
        <v>823628</v>
      </c>
      <c r="O41" s="75">
        <v>924137</v>
      </c>
      <c r="P41" s="75">
        <v>947998</v>
      </c>
      <c r="Q41" s="75">
        <v>897201</v>
      </c>
      <c r="R41" s="75">
        <v>942374</v>
      </c>
      <c r="S41" s="75">
        <v>848963</v>
      </c>
      <c r="T41" s="75">
        <v>854307</v>
      </c>
      <c r="U41" s="75">
        <v>793456</v>
      </c>
      <c r="V41" s="75">
        <v>845843</v>
      </c>
      <c r="W41" s="75">
        <v>764575</v>
      </c>
      <c r="X41" s="75">
        <v>728031</v>
      </c>
      <c r="Y41" s="75">
        <v>736498</v>
      </c>
      <c r="Z41" s="75">
        <v>921553</v>
      </c>
      <c r="AA41" s="75">
        <v>1042745</v>
      </c>
      <c r="AB41" s="75">
        <v>1009686</v>
      </c>
      <c r="AC41" s="75">
        <v>921742</v>
      </c>
      <c r="AD41" s="75">
        <v>939948</v>
      </c>
      <c r="AE41" s="75">
        <v>662024</v>
      </c>
      <c r="AF41" s="75">
        <v>850078</v>
      </c>
      <c r="AG41" s="75">
        <v>922062</v>
      </c>
      <c r="AH41" s="75">
        <v>967062</v>
      </c>
      <c r="AI41" s="75">
        <v>740414</v>
      </c>
      <c r="AJ41" s="75">
        <v>748386</v>
      </c>
      <c r="AK41" s="75">
        <v>993046</v>
      </c>
      <c r="AL41" s="75">
        <v>988204</v>
      </c>
      <c r="AM41" s="75">
        <v>985765</v>
      </c>
      <c r="AN41" s="75">
        <v>991081</v>
      </c>
      <c r="AO41" s="75">
        <v>932545</v>
      </c>
      <c r="AP41" s="75"/>
      <c r="AQ41" s="75"/>
      <c r="AR41" s="75"/>
      <c r="AS41" s="75"/>
      <c r="AT41" s="75"/>
      <c r="AU41" s="75"/>
      <c r="AV41" s="75"/>
      <c r="AW41" s="75"/>
      <c r="AX41" s="75"/>
      <c r="AY41" s="75"/>
      <c r="AZ41" s="75"/>
      <c r="BA41" s="75"/>
    </row>
    <row r="42" spans="1:53" ht="15.75">
      <c r="A42" s="63"/>
      <c r="B42" s="63"/>
      <c r="C42" s="63" t="s">
        <v>200</v>
      </c>
      <c r="D42" s="75">
        <v>56713</v>
      </c>
      <c r="E42" s="75">
        <v>61303</v>
      </c>
      <c r="F42" s="75">
        <v>45127</v>
      </c>
      <c r="G42" s="75">
        <v>187369</v>
      </c>
      <c r="H42" s="75">
        <v>180082</v>
      </c>
      <c r="I42" s="75">
        <v>191432</v>
      </c>
      <c r="J42" s="75">
        <v>163491</v>
      </c>
      <c r="K42" s="75">
        <v>315975</v>
      </c>
      <c r="L42" s="75">
        <v>143438</v>
      </c>
      <c r="M42" s="75">
        <v>144343</v>
      </c>
      <c r="N42" s="75">
        <v>94767</v>
      </c>
      <c r="O42" s="75">
        <v>99110</v>
      </c>
      <c r="P42" s="75">
        <v>119356</v>
      </c>
      <c r="Q42" s="75">
        <v>32804</v>
      </c>
      <c r="R42" s="75">
        <v>93865</v>
      </c>
      <c r="S42" s="75">
        <v>178508</v>
      </c>
      <c r="T42" s="75">
        <v>151799</v>
      </c>
      <c r="U42" s="75">
        <v>135052</v>
      </c>
      <c r="V42" s="75">
        <v>153482</v>
      </c>
      <c r="W42" s="75">
        <v>222913</v>
      </c>
      <c r="X42" s="75">
        <v>95548</v>
      </c>
      <c r="Y42" s="75">
        <v>103356</v>
      </c>
      <c r="Z42" s="75">
        <v>116619</v>
      </c>
      <c r="AA42" s="75">
        <v>36914</v>
      </c>
      <c r="AB42" s="75">
        <v>91179</v>
      </c>
      <c r="AC42" s="75">
        <v>56699</v>
      </c>
      <c r="AD42" s="75">
        <v>112785</v>
      </c>
      <c r="AE42" s="75">
        <v>146094</v>
      </c>
      <c r="AF42" s="75">
        <v>88255</v>
      </c>
      <c r="AG42" s="75">
        <v>77459</v>
      </c>
      <c r="AH42" s="75">
        <v>98694</v>
      </c>
      <c r="AI42" s="75">
        <v>50189</v>
      </c>
      <c r="AJ42" s="75">
        <v>152508</v>
      </c>
      <c r="AK42" s="75">
        <v>54370</v>
      </c>
      <c r="AL42" s="75">
        <v>148972</v>
      </c>
      <c r="AM42" s="75">
        <v>53738</v>
      </c>
      <c r="AN42" s="75">
        <v>51760</v>
      </c>
      <c r="AO42" s="75">
        <v>57024</v>
      </c>
      <c r="AP42" s="75"/>
      <c r="AQ42" s="75"/>
      <c r="AR42" s="75"/>
      <c r="AS42" s="75"/>
      <c r="AT42" s="75"/>
      <c r="AU42" s="75"/>
      <c r="AV42" s="75"/>
      <c r="AW42" s="75"/>
      <c r="AX42" s="75"/>
      <c r="AY42" s="75"/>
      <c r="AZ42" s="75"/>
      <c r="BA42" s="75"/>
    </row>
    <row r="43" spans="1:53" ht="15.75">
      <c r="A43" s="63"/>
      <c r="B43" s="63"/>
      <c r="C43" s="63" t="s">
        <v>201</v>
      </c>
      <c r="D43" s="75">
        <v>748658</v>
      </c>
      <c r="E43" s="75">
        <v>498086</v>
      </c>
      <c r="F43" s="75">
        <v>769283</v>
      </c>
      <c r="G43" s="75">
        <v>531180</v>
      </c>
      <c r="H43" s="75">
        <v>505310</v>
      </c>
      <c r="I43" s="75">
        <v>609978</v>
      </c>
      <c r="J43" s="75">
        <v>711346</v>
      </c>
      <c r="K43" s="75">
        <v>540843</v>
      </c>
      <c r="L43" s="75">
        <v>273726</v>
      </c>
      <c r="M43" s="75">
        <v>148962</v>
      </c>
      <c r="N43" s="75">
        <v>289496</v>
      </c>
      <c r="O43" s="75">
        <v>410628</v>
      </c>
      <c r="P43" s="75">
        <v>263856</v>
      </c>
      <c r="Q43" s="75">
        <v>255883</v>
      </c>
      <c r="R43" s="75">
        <v>927235</v>
      </c>
      <c r="S43" s="75">
        <v>536045</v>
      </c>
      <c r="T43" s="75">
        <v>527242</v>
      </c>
      <c r="U43" s="75">
        <v>414843</v>
      </c>
      <c r="V43" s="75">
        <v>686964</v>
      </c>
      <c r="W43" s="75">
        <v>558445</v>
      </c>
      <c r="X43" s="75">
        <v>590652</v>
      </c>
      <c r="Y43" s="75">
        <v>528372</v>
      </c>
      <c r="Z43" s="75">
        <v>691735</v>
      </c>
      <c r="AA43" s="75">
        <v>780812</v>
      </c>
      <c r="AB43" s="75">
        <v>710905</v>
      </c>
      <c r="AC43" s="75">
        <v>662464</v>
      </c>
      <c r="AD43" s="75">
        <v>650339</v>
      </c>
      <c r="AE43" s="75">
        <v>374680</v>
      </c>
      <c r="AF43" s="75">
        <v>578382</v>
      </c>
      <c r="AG43" s="75">
        <v>801018</v>
      </c>
      <c r="AH43" s="75">
        <v>714002</v>
      </c>
      <c r="AI43" s="75">
        <v>440101</v>
      </c>
      <c r="AJ43" s="75">
        <v>527967</v>
      </c>
      <c r="AK43" s="75">
        <v>775887</v>
      </c>
      <c r="AL43" s="75">
        <v>474541</v>
      </c>
      <c r="AM43" s="75">
        <v>600844</v>
      </c>
      <c r="AN43" s="75">
        <v>757314</v>
      </c>
      <c r="AO43" s="75">
        <v>692520</v>
      </c>
      <c r="AP43" s="75"/>
      <c r="AQ43" s="75"/>
      <c r="AR43" s="75"/>
      <c r="AS43" s="75"/>
      <c r="AT43" s="75"/>
      <c r="AU43" s="75"/>
      <c r="AV43" s="75"/>
      <c r="AW43" s="75"/>
      <c r="AX43" s="75"/>
      <c r="AY43" s="75"/>
      <c r="AZ43" s="75"/>
      <c r="BA43" s="75"/>
    </row>
    <row r="44" spans="1:53" ht="15.75">
      <c r="A44" s="63"/>
      <c r="B44" s="63"/>
      <c r="C44" s="63" t="s">
        <v>202</v>
      </c>
      <c r="D44" s="75">
        <v>102973</v>
      </c>
      <c r="E44" s="75">
        <v>44207</v>
      </c>
      <c r="F44" s="75">
        <v>84072</v>
      </c>
      <c r="G44" s="75">
        <v>136162</v>
      </c>
      <c r="H44" s="75">
        <v>122438</v>
      </c>
      <c r="I44" s="75">
        <v>56426</v>
      </c>
      <c r="J44" s="75">
        <v>161322</v>
      </c>
      <c r="K44" s="75">
        <v>109002</v>
      </c>
      <c r="L44" s="75">
        <v>75462</v>
      </c>
      <c r="M44" s="75">
        <v>134015</v>
      </c>
      <c r="N44" s="75">
        <v>87081</v>
      </c>
      <c r="O44" s="75">
        <v>33513</v>
      </c>
      <c r="P44" s="75">
        <v>91940</v>
      </c>
      <c r="Q44" s="75">
        <v>112491</v>
      </c>
      <c r="R44" s="75">
        <v>31472</v>
      </c>
      <c r="S44" s="75">
        <v>144760</v>
      </c>
      <c r="T44" s="75">
        <v>90191</v>
      </c>
      <c r="U44" s="75">
        <v>116255</v>
      </c>
      <c r="V44" s="75">
        <v>110818</v>
      </c>
      <c r="W44" s="75">
        <v>49606</v>
      </c>
      <c r="X44" s="75">
        <v>52549</v>
      </c>
      <c r="Y44" s="75">
        <v>144816</v>
      </c>
      <c r="Z44" s="75">
        <v>23683</v>
      </c>
      <c r="AA44" s="75">
        <v>110082</v>
      </c>
      <c r="AB44" s="75">
        <v>108253</v>
      </c>
      <c r="AC44" s="75">
        <v>121693</v>
      </c>
      <c r="AD44" s="75">
        <v>3941</v>
      </c>
      <c r="AE44" s="75">
        <v>174767</v>
      </c>
      <c r="AF44" s="75">
        <v>112795</v>
      </c>
      <c r="AG44" s="75">
        <v>120769</v>
      </c>
      <c r="AH44" s="75">
        <v>20499</v>
      </c>
      <c r="AI44" s="75">
        <v>48116</v>
      </c>
      <c r="AJ44" s="75">
        <v>177649</v>
      </c>
      <c r="AK44" s="75">
        <v>26386</v>
      </c>
      <c r="AL44" s="75">
        <v>109797</v>
      </c>
      <c r="AM44" s="75">
        <v>95363</v>
      </c>
      <c r="AN44" s="75">
        <v>45124</v>
      </c>
      <c r="AO44" s="75">
        <v>76078</v>
      </c>
      <c r="AP44" s="75"/>
      <c r="AQ44" s="75"/>
      <c r="AR44" s="75"/>
      <c r="AS44" s="75"/>
      <c r="AT44" s="75"/>
      <c r="AU44" s="75"/>
      <c r="AV44" s="75"/>
      <c r="AW44" s="75"/>
      <c r="AX44" s="75"/>
      <c r="AY44" s="75"/>
      <c r="AZ44" s="75"/>
      <c r="BA44" s="75"/>
    </row>
    <row r="45" spans="1:53" ht="15.75">
      <c r="A45" s="63"/>
      <c r="B45" s="63"/>
      <c r="C45" s="63" t="s">
        <v>203</v>
      </c>
      <c r="D45" s="75">
        <v>247779</v>
      </c>
      <c r="E45" s="75">
        <v>396399</v>
      </c>
      <c r="F45" s="75">
        <v>113356</v>
      </c>
      <c r="G45" s="75">
        <v>329352</v>
      </c>
      <c r="H45" s="75">
        <v>452705</v>
      </c>
      <c r="I45" s="75">
        <v>473707</v>
      </c>
      <c r="J45" s="75">
        <v>319107</v>
      </c>
      <c r="K45" s="75">
        <v>670659</v>
      </c>
      <c r="L45" s="75">
        <v>570557</v>
      </c>
      <c r="M45" s="75">
        <v>573778</v>
      </c>
      <c r="N45" s="75">
        <v>541818</v>
      </c>
      <c r="O45" s="75">
        <v>579106</v>
      </c>
      <c r="P45" s="75">
        <v>711558</v>
      </c>
      <c r="Q45" s="75">
        <v>561631</v>
      </c>
      <c r="R45" s="75">
        <v>77532</v>
      </c>
      <c r="S45" s="75">
        <v>346666</v>
      </c>
      <c r="T45" s="75">
        <v>388673</v>
      </c>
      <c r="U45" s="75">
        <v>397410</v>
      </c>
      <c r="V45" s="75">
        <v>201543</v>
      </c>
      <c r="W45" s="75">
        <v>379437</v>
      </c>
      <c r="X45" s="75">
        <v>180378</v>
      </c>
      <c r="Y45" s="75">
        <v>166666</v>
      </c>
      <c r="Z45" s="75">
        <v>322754</v>
      </c>
      <c r="AA45" s="75">
        <v>188765</v>
      </c>
      <c r="AB45" s="75">
        <v>281707</v>
      </c>
      <c r="AC45" s="75">
        <v>194284</v>
      </c>
      <c r="AD45" s="75">
        <v>398453</v>
      </c>
      <c r="AE45" s="75">
        <v>258671</v>
      </c>
      <c r="AF45" s="75">
        <v>247156</v>
      </c>
      <c r="AG45" s="75">
        <v>77734</v>
      </c>
      <c r="AH45" s="75">
        <v>331255</v>
      </c>
      <c r="AI45" s="75">
        <v>302386</v>
      </c>
      <c r="AJ45" s="75">
        <v>195278</v>
      </c>
      <c r="AK45" s="75">
        <v>245143</v>
      </c>
      <c r="AL45" s="75">
        <v>552838</v>
      </c>
      <c r="AM45" s="75">
        <v>343296</v>
      </c>
      <c r="AN45" s="75">
        <v>240403</v>
      </c>
      <c r="AO45" s="75">
        <v>220971</v>
      </c>
      <c r="AP45" s="75"/>
      <c r="AQ45" s="75"/>
      <c r="AR45" s="75"/>
      <c r="AS45" s="75"/>
      <c r="AT45" s="75"/>
      <c r="AU45" s="75"/>
      <c r="AV45" s="75"/>
      <c r="AW45" s="75"/>
      <c r="AX45" s="75"/>
      <c r="AY45" s="75"/>
      <c r="AZ45" s="75"/>
      <c r="BA45" s="75"/>
    </row>
    <row r="46" spans="1:53" ht="15.75">
      <c r="A46" s="63"/>
      <c r="B46" s="63"/>
      <c r="C46" s="63" t="s">
        <v>204</v>
      </c>
      <c r="D46" s="75">
        <v>87217383</v>
      </c>
      <c r="E46" s="75">
        <v>87715469</v>
      </c>
      <c r="F46" s="75">
        <v>88484752</v>
      </c>
      <c r="G46" s="75">
        <v>89015932</v>
      </c>
      <c r="H46" s="75">
        <v>89521242</v>
      </c>
      <c r="I46" s="75">
        <v>90131220</v>
      </c>
      <c r="J46" s="75">
        <v>90842566</v>
      </c>
      <c r="K46" s="75">
        <v>91383409</v>
      </c>
      <c r="L46" s="75">
        <v>91657135</v>
      </c>
      <c r="M46" s="75">
        <v>91806097</v>
      </c>
      <c r="N46" s="75">
        <v>92095593</v>
      </c>
      <c r="O46" s="75">
        <v>92506221</v>
      </c>
      <c r="P46" s="75">
        <v>92770077</v>
      </c>
      <c r="Q46" s="75">
        <v>93025960</v>
      </c>
      <c r="R46" s="75">
        <v>93953195</v>
      </c>
      <c r="S46" s="75">
        <v>94489240</v>
      </c>
      <c r="T46" s="75">
        <v>95016482</v>
      </c>
      <c r="U46" s="75">
        <v>95431325</v>
      </c>
      <c r="V46" s="75">
        <v>96118289</v>
      </c>
      <c r="W46" s="75">
        <v>96676734</v>
      </c>
      <c r="X46" s="75">
        <v>97267386</v>
      </c>
      <c r="Y46" s="75">
        <v>97795758</v>
      </c>
      <c r="Z46" s="75">
        <v>98487493</v>
      </c>
      <c r="AA46" s="75">
        <v>99268305</v>
      </c>
      <c r="AB46" s="75">
        <v>99979210</v>
      </c>
      <c r="AC46" s="75">
        <v>100641674</v>
      </c>
      <c r="AD46" s="75">
        <v>101292013</v>
      </c>
      <c r="AE46" s="75">
        <v>101666693</v>
      </c>
      <c r="AF46" s="75">
        <v>102245075</v>
      </c>
      <c r="AG46" s="75">
        <v>103046093</v>
      </c>
      <c r="AH46" s="75">
        <v>103760095</v>
      </c>
      <c r="AI46" s="75">
        <v>104200196</v>
      </c>
      <c r="AJ46" s="75">
        <v>104728163</v>
      </c>
      <c r="AK46" s="75">
        <v>105504050</v>
      </c>
      <c r="AL46" s="75">
        <v>105978591</v>
      </c>
      <c r="AM46" s="75">
        <v>106579435</v>
      </c>
      <c r="AN46" s="75">
        <v>107336749</v>
      </c>
      <c r="AO46" s="75">
        <v>108029269</v>
      </c>
      <c r="AP46" s="63"/>
      <c r="AQ46" s="63"/>
    </row>
    <row r="47" spans="1:53" ht="15.75">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row>
    <row r="48" spans="1:53" ht="15.75">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row>
    <row r="49" spans="1:43" ht="15.7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row>
    <row r="50" spans="1:43" ht="15.75">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row>
    <row r="51" spans="1:43" ht="15.75">
      <c r="A51" s="63" t="s">
        <v>102</v>
      </c>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row>
    <row r="52" spans="1:43" ht="15.75">
      <c r="A52" s="63">
        <v>1</v>
      </c>
      <c r="B52" s="63" t="s">
        <v>210</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row>
    <row r="53" spans="1:43" ht="15.75">
      <c r="A53" s="63">
        <v>13</v>
      </c>
      <c r="B53" s="63" t="s">
        <v>211</v>
      </c>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row>
    <row r="54" spans="1:43" ht="15.75">
      <c r="A54" s="63">
        <v>14</v>
      </c>
      <c r="B54" s="63" t="s">
        <v>212</v>
      </c>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row>
    <row r="55" spans="1:43" ht="15.75">
      <c r="A55" s="63">
        <v>15</v>
      </c>
      <c r="B55" s="63" t="s">
        <v>213</v>
      </c>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row>
    <row r="56" spans="1:43" ht="15.75">
      <c r="A56" s="63">
        <v>16</v>
      </c>
      <c r="B56" s="63" t="s">
        <v>214</v>
      </c>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row>
    <row r="57" spans="1:43" ht="15.75">
      <c r="A57" s="63">
        <v>2</v>
      </c>
      <c r="B57" s="63" t="s">
        <v>215</v>
      </c>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row>
    <row r="58" spans="1:43" ht="393.75">
      <c r="A58" s="63">
        <v>3</v>
      </c>
      <c r="B58" s="76" t="s">
        <v>216</v>
      </c>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row>
    <row r="59" spans="1:43" ht="15.75">
      <c r="A59" s="63">
        <v>4</v>
      </c>
      <c r="B59" s="63" t="s">
        <v>217</v>
      </c>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row>
    <row r="60" spans="1:43" ht="15.75">
      <c r="A60" s="63">
        <v>5</v>
      </c>
      <c r="B60" s="63" t="s">
        <v>218</v>
      </c>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row>
    <row r="61" spans="1:43" ht="15.75">
      <c r="A61" s="63">
        <v>6</v>
      </c>
      <c r="B61" s="63" t="s">
        <v>219</v>
      </c>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row>
    <row r="62" spans="1:43" ht="15.75">
      <c r="A62" s="63">
        <v>7</v>
      </c>
      <c r="B62" s="63" t="s">
        <v>220</v>
      </c>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row>
    <row r="63" spans="1:43" ht="15.75">
      <c r="A63" s="63">
        <v>8</v>
      </c>
      <c r="B63" s="63" t="s">
        <v>221</v>
      </c>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row>
    <row r="64" spans="1:43" ht="15.75">
      <c r="A64" s="63">
        <v>9</v>
      </c>
      <c r="B64" s="63" t="s">
        <v>222</v>
      </c>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row>
    <row r="65" spans="1:43" ht="15.75">
      <c r="A65" s="63">
        <v>10</v>
      </c>
      <c r="B65" s="63" t="s">
        <v>223</v>
      </c>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row>
    <row r="66" spans="1:43" ht="15.75">
      <c r="A66" s="63">
        <v>11</v>
      </c>
      <c r="B66" s="63" t="s">
        <v>224</v>
      </c>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row>
    <row r="67" spans="1:43" ht="15.75">
      <c r="A67" s="63">
        <v>12</v>
      </c>
      <c r="B67" s="63" t="s">
        <v>225</v>
      </c>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row>
    <row r="68" spans="1:43" ht="15.75">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row>
    <row r="69" spans="1:43" ht="15.75">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row>
    <row r="70" spans="1:43" ht="15.75">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row>
    <row r="71" spans="1:43" ht="15.75">
      <c r="A71" s="63" t="s">
        <v>226</v>
      </c>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row>
    <row r="72" spans="1:43" ht="15.75">
      <c r="A72" s="63" t="s">
        <v>21</v>
      </c>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row>
    <row r="74" spans="1:43" ht="15.75">
      <c r="A74" s="75"/>
      <c r="B74" s="75"/>
      <c r="C74" s="75"/>
      <c r="D74" s="75"/>
      <c r="E74" s="75"/>
      <c r="F74" s="75"/>
      <c r="G74" s="75"/>
      <c r="H74" s="75"/>
      <c r="I74" s="75"/>
      <c r="J74" s="75"/>
      <c r="K74" s="75"/>
      <c r="L74" s="75"/>
      <c r="M74" s="75"/>
      <c r="N74" s="75"/>
    </row>
    <row r="75" spans="1:43" ht="15.75">
      <c r="A75" s="75"/>
      <c r="B75" s="75"/>
      <c r="C75" s="75"/>
      <c r="D75" s="75"/>
      <c r="E75" s="75"/>
      <c r="F75" s="75"/>
      <c r="G75" s="75"/>
      <c r="H75" s="75"/>
      <c r="I75" s="75"/>
      <c r="J75" s="75"/>
      <c r="K75" s="75"/>
      <c r="L75" s="75"/>
      <c r="M75" s="75"/>
      <c r="N75" s="75"/>
    </row>
    <row r="76" spans="1:43" ht="15.75">
      <c r="A76" s="75"/>
      <c r="B76" s="75"/>
      <c r="C76" s="75"/>
      <c r="D76" s="75"/>
      <c r="E76" s="75"/>
      <c r="F76" s="75"/>
      <c r="G76" s="75"/>
      <c r="H76" s="75"/>
      <c r="I76" s="75"/>
      <c r="J76" s="75"/>
      <c r="K76" s="75"/>
      <c r="L76" s="75"/>
      <c r="M76" s="75"/>
      <c r="N76" s="75"/>
    </row>
    <row r="77" spans="1:43" ht="15.75">
      <c r="A77" s="75"/>
      <c r="B77" s="75"/>
      <c r="C77" s="75"/>
      <c r="D77" s="75"/>
      <c r="E77" s="75"/>
      <c r="F77" s="75"/>
      <c r="G77" s="75"/>
      <c r="H77" s="75"/>
      <c r="I77" s="75"/>
      <c r="J77" s="75"/>
      <c r="K77" s="75"/>
      <c r="L77" s="75"/>
      <c r="M77" s="75"/>
      <c r="N77" s="75"/>
    </row>
    <row r="78" spans="1:43" ht="15.75">
      <c r="A78" s="75"/>
      <c r="B78" s="63"/>
      <c r="C78" s="75"/>
      <c r="D78" s="75"/>
      <c r="E78" s="75"/>
      <c r="F78" s="63"/>
      <c r="G78" s="63"/>
      <c r="H78" s="75"/>
      <c r="I78" s="75"/>
      <c r="J78" s="75"/>
      <c r="K78" s="75"/>
      <c r="L78" s="75"/>
      <c r="M78" s="75"/>
      <c r="N78" s="63"/>
    </row>
    <row r="79" spans="1:43" ht="15.75">
      <c r="A79" s="75"/>
      <c r="B79" s="75"/>
      <c r="C79" s="75"/>
      <c r="D79" s="75"/>
      <c r="E79" s="75"/>
      <c r="F79" s="75"/>
      <c r="G79" s="75"/>
      <c r="H79" s="75"/>
      <c r="I79" s="75"/>
      <c r="J79" s="75"/>
      <c r="K79" s="75"/>
      <c r="L79" s="75"/>
      <c r="M79" s="75"/>
      <c r="N79" s="75"/>
    </row>
    <row r="80" spans="1:43" ht="15.75">
      <c r="A80" s="75"/>
      <c r="B80" s="75"/>
      <c r="C80" s="75"/>
      <c r="D80" s="75"/>
      <c r="E80" s="75"/>
      <c r="F80" s="75"/>
      <c r="G80" s="75"/>
      <c r="H80" s="75"/>
      <c r="I80" s="75"/>
      <c r="J80" s="75"/>
      <c r="K80" s="75"/>
      <c r="L80" s="75"/>
      <c r="M80" s="75"/>
      <c r="N80" s="75"/>
    </row>
    <row r="81" spans="1:14" ht="15.75">
      <c r="A81" s="75"/>
      <c r="B81" s="75"/>
      <c r="C81" s="75"/>
      <c r="D81" s="75"/>
      <c r="E81" s="75"/>
      <c r="F81" s="75"/>
      <c r="G81" s="75"/>
      <c r="H81" s="75"/>
      <c r="I81" s="75"/>
      <c r="J81" s="75"/>
      <c r="K81" s="75"/>
      <c r="L81" s="75"/>
      <c r="M81" s="75"/>
      <c r="N81" s="75"/>
    </row>
    <row r="82" spans="1:14" ht="15.75">
      <c r="A82" s="63"/>
      <c r="B82" s="63"/>
      <c r="C82" s="63"/>
      <c r="D82" s="63"/>
      <c r="E82" s="63"/>
      <c r="F82" s="63"/>
      <c r="G82" s="63"/>
      <c r="H82" s="63"/>
      <c r="I82" s="63"/>
      <c r="J82" s="63"/>
      <c r="K82" s="63"/>
      <c r="L82" s="63"/>
      <c r="M82" s="63"/>
      <c r="N82" s="63"/>
    </row>
    <row r="83" spans="1:14" ht="15.75">
      <c r="A83" s="75"/>
      <c r="B83" s="75"/>
      <c r="C83" s="75"/>
      <c r="D83" s="75"/>
      <c r="E83" s="75"/>
      <c r="F83" s="75"/>
      <c r="G83" s="75"/>
      <c r="H83" s="75"/>
      <c r="I83" s="75"/>
      <c r="J83" s="75"/>
      <c r="K83" s="75"/>
      <c r="L83" s="75"/>
      <c r="M83" s="75"/>
      <c r="N83" s="75"/>
    </row>
    <row r="84" spans="1:14" ht="15.75">
      <c r="A84" s="75"/>
      <c r="B84" s="75"/>
      <c r="C84" s="75"/>
      <c r="D84" s="75"/>
      <c r="E84" s="75"/>
      <c r="F84" s="75"/>
      <c r="G84" s="75"/>
      <c r="H84" s="75"/>
      <c r="I84" s="75"/>
      <c r="J84" s="75"/>
      <c r="K84" s="75"/>
      <c r="L84" s="75"/>
      <c r="M84" s="75"/>
      <c r="N84" s="75"/>
    </row>
    <row r="85" spans="1:14" ht="15.75">
      <c r="A85" s="75"/>
      <c r="B85" s="75"/>
      <c r="C85" s="75"/>
      <c r="D85" s="75"/>
      <c r="E85" s="75"/>
      <c r="F85" s="75"/>
      <c r="G85" s="75"/>
      <c r="H85" s="75"/>
      <c r="I85" s="75"/>
      <c r="J85" s="75"/>
      <c r="K85" s="75"/>
      <c r="L85" s="75"/>
      <c r="M85" s="75"/>
      <c r="N85" s="75"/>
    </row>
    <row r="86" spans="1:14" ht="15.75">
      <c r="A86" s="75"/>
      <c r="B86" s="75"/>
      <c r="C86" s="75"/>
      <c r="D86" s="75"/>
      <c r="E86" s="75"/>
      <c r="F86" s="75"/>
      <c r="G86" s="75"/>
      <c r="H86" s="75"/>
      <c r="I86" s="75"/>
      <c r="J86" s="75"/>
      <c r="K86" s="75"/>
      <c r="L86" s="75"/>
      <c r="M86" s="75"/>
      <c r="N86" s="75"/>
    </row>
    <row r="87" spans="1:14" ht="15.75">
      <c r="A87" s="75"/>
      <c r="B87" s="75"/>
      <c r="C87" s="75"/>
      <c r="D87" s="75"/>
      <c r="E87" s="75"/>
      <c r="F87" s="75"/>
      <c r="G87" s="75"/>
      <c r="H87" s="75"/>
      <c r="I87" s="75"/>
      <c r="J87" s="75"/>
      <c r="K87" s="75"/>
      <c r="L87" s="75"/>
      <c r="M87" s="75"/>
      <c r="N87" s="75"/>
    </row>
    <row r="88" spans="1:14" ht="15.75">
      <c r="A88" s="75"/>
      <c r="B88" s="75"/>
      <c r="C88" s="75"/>
      <c r="D88" s="75"/>
      <c r="E88" s="75"/>
      <c r="F88" s="75"/>
      <c r="G88" s="75"/>
      <c r="H88" s="75"/>
      <c r="I88" s="75"/>
      <c r="J88" s="75"/>
      <c r="K88" s="75"/>
      <c r="L88" s="75"/>
      <c r="M88" s="75"/>
      <c r="N88" s="75"/>
    </row>
    <row r="89" spans="1:14" ht="15.75">
      <c r="A89" s="75"/>
      <c r="B89" s="75"/>
      <c r="C89" s="75"/>
      <c r="D89" s="75"/>
      <c r="E89" s="75"/>
      <c r="F89" s="75"/>
      <c r="G89" s="75"/>
      <c r="H89" s="75"/>
      <c r="I89" s="75"/>
      <c r="J89" s="75"/>
      <c r="K89" s="75"/>
      <c r="L89" s="75"/>
      <c r="M89" s="75"/>
      <c r="N89" s="75"/>
    </row>
    <row r="90" spans="1:14" ht="15.75">
      <c r="A90" s="75"/>
      <c r="B90" s="75"/>
      <c r="C90" s="75"/>
      <c r="D90" s="75"/>
      <c r="E90" s="75"/>
      <c r="F90" s="75"/>
      <c r="G90" s="75"/>
      <c r="H90" s="75"/>
      <c r="I90" s="75"/>
      <c r="J90" s="75"/>
      <c r="K90" s="75"/>
      <c r="L90" s="75"/>
      <c r="M90" s="75"/>
      <c r="N90" s="75"/>
    </row>
    <row r="91" spans="1:14" ht="15.75">
      <c r="A91" s="75"/>
      <c r="B91" s="75"/>
      <c r="C91" s="75"/>
      <c r="D91" s="75"/>
      <c r="E91" s="75"/>
      <c r="F91" s="75"/>
      <c r="G91" s="75"/>
      <c r="H91" s="75"/>
      <c r="I91" s="75"/>
      <c r="J91" s="75"/>
      <c r="K91" s="75"/>
      <c r="L91" s="75"/>
      <c r="M91" s="75"/>
      <c r="N91" s="75"/>
    </row>
    <row r="92" spans="1:14" ht="15.75">
      <c r="A92" s="75"/>
      <c r="B92" s="75"/>
      <c r="C92" s="75"/>
      <c r="D92" s="75"/>
      <c r="E92" s="75"/>
      <c r="F92" s="75"/>
      <c r="G92" s="75"/>
      <c r="H92" s="75"/>
      <c r="I92" s="75"/>
      <c r="J92" s="75"/>
      <c r="K92" s="75"/>
      <c r="L92" s="75"/>
      <c r="M92" s="75"/>
      <c r="N92" s="75"/>
    </row>
    <row r="93" spans="1:14" ht="15.75">
      <c r="A93" s="75"/>
      <c r="B93" s="75"/>
      <c r="C93" s="75"/>
      <c r="D93" s="75"/>
      <c r="E93" s="75"/>
      <c r="F93" s="75"/>
      <c r="G93" s="75"/>
      <c r="H93" s="75"/>
      <c r="I93" s="75"/>
      <c r="J93" s="75"/>
      <c r="K93" s="75"/>
      <c r="L93" s="75"/>
      <c r="M93" s="75"/>
      <c r="N93" s="7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E3F821-3275-4A94-838C-CC757C57FE06}"/>
</file>

<file path=customXml/itemProps2.xml><?xml version="1.0" encoding="utf-8"?>
<ds:datastoreItem xmlns:ds="http://schemas.openxmlformats.org/officeDocument/2006/customXml" ds:itemID="{F7A3BC14-6923-4CF2-9B9A-4E9219F08D34}"/>
</file>

<file path=customXml/itemProps3.xml><?xml version="1.0" encoding="utf-8"?>
<ds:datastoreItem xmlns:ds="http://schemas.openxmlformats.org/officeDocument/2006/customXml" ds:itemID="{9BC0A9DC-F77B-470D-87A5-865DACAADA4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Andre Dixon</cp:lastModifiedBy>
  <cp:revision/>
  <dcterms:created xsi:type="dcterms:W3CDTF">2019-08-28T22:46:04Z</dcterms:created>
  <dcterms:modified xsi:type="dcterms:W3CDTF">2022-12-05T18:23:37Z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MediaServiceImageTags">
    <vt:lpwstr/>
  </property>
  <property fmtid="{D5CDD505-2E9C-101B-9397-08002B2CF9AE}" pid="5" name="Topics">
    <vt:lpwstr/>
  </property>
  <property fmtid="{D5CDD505-2E9C-101B-9397-08002B2CF9AE}" pid="6" name="ProposedRetention">
    <vt:lpwstr/>
  </property>
</Properties>
</file>