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autoCompressPictures="0" defaultThemeVersion="124226"/>
  <mc:AlternateContent xmlns:mc="http://schemas.openxmlformats.org/markup-compatibility/2006">
    <mc:Choice Requires="x15">
      <x15ac:absPath xmlns:x15ac="http://schemas.microsoft.com/office/spreadsheetml/2010/11/ac" url="C:\Users\Olivia Ashmoore\Documents\EPS_Models by Region\Canada\eps-canada\InputData\bldgs\BASoBC\"/>
    </mc:Choice>
  </mc:AlternateContent>
  <xr:revisionPtr revIDLastSave="0" documentId="13_ncr:1_{CA35435F-63CF-4FF8-9B4D-5C633A114067}" xr6:coauthVersionLast="47" xr6:coauthVersionMax="47" xr10:uidLastSave="{00000000-0000-0000-0000-000000000000}"/>
  <bookViews>
    <workbookView xWindow="5" yWindow="5" windowWidth="19190" windowHeight="10070" firstSheet="6" activeTab="8" xr2:uid="{00000000-000D-0000-FFFF-FFFF00000000}"/>
  </bookViews>
  <sheets>
    <sheet name="About" sheetId="3" r:id="rId1"/>
    <sheet name="Population for scaling" sheetId="31" r:id="rId2"/>
    <sheet name="Component percentages" sheetId="24" r:id="rId3"/>
    <sheet name="Urbanrural" sheetId="25" r:id="rId4"/>
    <sheet name="NRC NEUD Residential E Use" sheetId="26" r:id="rId5"/>
    <sheet name="Investment in Bldg Construction" sheetId="30" r:id="rId6"/>
    <sheet name="Canada residential" sheetId="22" r:id="rId7"/>
    <sheet name="Canada non-residential" sheetId="21" r:id="rId8"/>
    <sheet name="BASoBC-urban-residential" sheetId="17" r:id="rId9"/>
    <sheet name="BASoBC-rural-residential" sheetId="20" r:id="rId10"/>
    <sheet name="BASoBC-commercial" sheetId="18" r:id="rId11"/>
  </sheets>
  <externalReferences>
    <externalReference r:id="rId12"/>
    <externalReference r:id="rId13"/>
    <externalReference r:id="rId14"/>
  </externalReferences>
  <definedNames>
    <definedName name="BTU_per_PJ">[1]About!$A$75</definedName>
    <definedName name="Fraction_coal">[2]About!#REF!</definedName>
    <definedName name="gal_per_barrel">[3]About!$A$63</definedName>
    <definedName name="MWh_to_PJ">'[2]CAN Commercial Assignment'!$A$39</definedName>
    <definedName name="rural_share">'[1]Urban Rural Breakdown'!$E$11</definedName>
    <definedName name="Table4">#REF!</definedName>
    <definedName name="Table4_1">#REF!</definedName>
    <definedName name="Table4_A">#REF!</definedName>
    <definedName name="Table5">#REF!</definedName>
    <definedName name="Table5_1">#REF!</definedName>
    <definedName name="Table5_A">#REF!</definedName>
    <definedName name="urban_share">'[1]Urban Rural Breakdown'!$E$10</definedName>
  </definedNames>
  <calcPr calcId="191028" iterateCount="1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22" l="1"/>
  <c r="C17" i="24"/>
  <c r="B31" i="22"/>
  <c r="B30" i="22"/>
  <c r="B29" i="22"/>
  <c r="B28" i="22"/>
  <c r="B27" i="22"/>
  <c r="B23" i="22"/>
  <c r="B22" i="22"/>
  <c r="B21" i="22"/>
  <c r="B20" i="22"/>
  <c r="B19" i="22"/>
  <c r="B18" i="22"/>
  <c r="B26" i="22" s="1"/>
  <c r="AH6" i="21"/>
  <c r="AG6" i="21"/>
  <c r="AF6" i="21"/>
  <c r="AE6" i="21"/>
  <c r="AD6" i="21"/>
  <c r="AC6" i="21"/>
  <c r="AB6" i="21"/>
  <c r="AA6" i="21"/>
  <c r="Z6" i="21"/>
  <c r="Y6" i="21"/>
  <c r="X6" i="21"/>
  <c r="W6" i="21"/>
  <c r="V6" i="21"/>
  <c r="U6" i="21"/>
  <c r="T6" i="21"/>
  <c r="S6" i="21"/>
  <c r="R6" i="21"/>
  <c r="Q6" i="21"/>
  <c r="P6" i="21"/>
  <c r="O6" i="21"/>
  <c r="N6" i="21"/>
  <c r="M6" i="21"/>
  <c r="L6" i="21"/>
  <c r="K6" i="21"/>
  <c r="J6" i="21"/>
  <c r="I6" i="21"/>
  <c r="H6" i="21"/>
  <c r="G6" i="21"/>
  <c r="F6" i="21"/>
  <c r="E6" i="21"/>
  <c r="D6" i="21"/>
  <c r="C6" i="21"/>
  <c r="B6" i="21"/>
  <c r="D3" i="21"/>
  <c r="C3" i="21"/>
  <c r="C4" i="21" s="1"/>
  <c r="B3" i="21"/>
  <c r="B4" i="21" s="1"/>
  <c r="B15" i="22"/>
  <c r="B14" i="22"/>
  <c r="B13" i="22"/>
  <c r="B12" i="22"/>
  <c r="B11" i="22"/>
  <c r="B10" i="22"/>
  <c r="B11" i="21" l="1"/>
  <c r="B10" i="21"/>
  <c r="C14" i="21"/>
  <c r="C12" i="21"/>
  <c r="C10" i="21"/>
  <c r="C13" i="21"/>
  <c r="C11" i="21"/>
  <c r="B12" i="21"/>
  <c r="B14" i="21"/>
  <c r="B13" i="21"/>
  <c r="A40" i="3" l="1"/>
  <c r="D4" i="21" s="1"/>
  <c r="AI6" i="22"/>
  <c r="AH6" i="22"/>
  <c r="AG6" i="22"/>
  <c r="AF6" i="22"/>
  <c r="AE6" i="22"/>
  <c r="AD6" i="22"/>
  <c r="AC6" i="22"/>
  <c r="AB6" i="22"/>
  <c r="AA6" i="22"/>
  <c r="Z6" i="22"/>
  <c r="Y6" i="22"/>
  <c r="X6" i="22"/>
  <c r="W6" i="22"/>
  <c r="V6" i="22"/>
  <c r="U6" i="22"/>
  <c r="T6" i="22"/>
  <c r="S6" i="22"/>
  <c r="R6" i="22"/>
  <c r="Q6" i="22"/>
  <c r="P6" i="22"/>
  <c r="O6" i="22"/>
  <c r="N6" i="22"/>
  <c r="M6" i="22"/>
  <c r="L6" i="22"/>
  <c r="K6" i="22"/>
  <c r="J6" i="22"/>
  <c r="I6" i="22"/>
  <c r="H6" i="22"/>
  <c r="G6" i="22"/>
  <c r="F6" i="22"/>
  <c r="E6" i="22"/>
  <c r="D6" i="22"/>
  <c r="C6" i="22"/>
  <c r="E3" i="22"/>
  <c r="D3" i="22"/>
  <c r="D4" i="22" s="1"/>
  <c r="C3" i="22"/>
  <c r="C4" i="22" s="1"/>
  <c r="CJ22" i="30"/>
  <c r="BX22" i="30"/>
  <c r="BL22" i="30"/>
  <c r="AZ22" i="30"/>
  <c r="AN22" i="30"/>
  <c r="AB22" i="30"/>
  <c r="P22" i="30"/>
  <c r="D22" i="30"/>
  <c r="D21" i="30"/>
  <c r="P21" i="30"/>
  <c r="AB21" i="30"/>
  <c r="AN21" i="30"/>
  <c r="AZ21" i="30"/>
  <c r="BL21" i="30"/>
  <c r="BX21" i="30"/>
  <c r="CJ21" i="30"/>
  <c r="E4" i="22" l="1"/>
  <c r="E15" i="22" s="1"/>
  <c r="D13" i="21"/>
  <c r="D14" i="21"/>
  <c r="D11" i="21"/>
  <c r="D12" i="21"/>
  <c r="D10" i="21"/>
  <c r="C10" i="22"/>
  <c r="C13" i="22"/>
  <c r="C14" i="22"/>
  <c r="C11" i="22"/>
  <c r="C15" i="22"/>
  <c r="E14" i="22"/>
  <c r="D13" i="22"/>
  <c r="D14" i="22"/>
  <c r="D10" i="22"/>
  <c r="D15" i="22"/>
  <c r="D11" i="22"/>
  <c r="D12" i="22"/>
  <c r="D7" i="22"/>
  <c r="V26" i="26"/>
  <c r="V25" i="26"/>
  <c r="V23" i="26"/>
  <c r="V22" i="26"/>
  <c r="V19" i="26"/>
  <c r="V18" i="26"/>
  <c r="V17" i="26"/>
  <c r="V16" i="26"/>
  <c r="V15" i="26"/>
  <c r="V14" i="26"/>
  <c r="V13" i="26"/>
  <c r="V11" i="26"/>
  <c r="V10" i="26"/>
  <c r="V9" i="26"/>
  <c r="V8" i="26"/>
  <c r="V7" i="26"/>
  <c r="V5" i="26"/>
  <c r="E13" i="22" l="1"/>
  <c r="E10" i="22"/>
  <c r="E26" i="22" s="1"/>
  <c r="D2" i="20" s="1"/>
  <c r="E12" i="22"/>
  <c r="E11" i="22"/>
  <c r="E19" i="22" s="1"/>
  <c r="D3" i="17" s="1"/>
  <c r="F5" i="22"/>
  <c r="E29" i="22"/>
  <c r="D5" i="20" s="1"/>
  <c r="E21" i="22"/>
  <c r="D5" i="17" s="1"/>
  <c r="D28" i="22"/>
  <c r="C4" i="20" s="1"/>
  <c r="D20" i="22"/>
  <c r="C4" i="17" s="1"/>
  <c r="D30" i="22"/>
  <c r="C6" i="20" s="1"/>
  <c r="D22" i="22"/>
  <c r="C6" i="17" s="1"/>
  <c r="E28" i="22"/>
  <c r="D4" i="20" s="1"/>
  <c r="E20" i="22"/>
  <c r="D4" i="17" s="1"/>
  <c r="E30" i="22"/>
  <c r="D6" i="20" s="1"/>
  <c r="E22" i="22"/>
  <c r="D6" i="17" s="1"/>
  <c r="C29" i="22"/>
  <c r="B5" i="20" s="1"/>
  <c r="C21" i="22"/>
  <c r="B5" i="17" s="1"/>
  <c r="D26" i="22"/>
  <c r="C2" i="20" s="1"/>
  <c r="D18" i="22"/>
  <c r="C2" i="17" s="1"/>
  <c r="C30" i="22"/>
  <c r="B6" i="20" s="1"/>
  <c r="C22" i="22"/>
  <c r="B6" i="17" s="1"/>
  <c r="D27" i="22"/>
  <c r="C3" i="20" s="1"/>
  <c r="D19" i="22"/>
  <c r="C3" i="17" s="1"/>
  <c r="E27" i="22"/>
  <c r="D3" i="20" s="1"/>
  <c r="C26" i="22"/>
  <c r="B2" i="20" s="1"/>
  <c r="C18" i="22"/>
  <c r="B2" i="17" s="1"/>
  <c r="D29" i="22"/>
  <c r="C5" i="20" s="1"/>
  <c r="D21" i="22"/>
  <c r="C5" i="17" s="1"/>
  <c r="C31" i="22"/>
  <c r="B7" i="20" s="1"/>
  <c r="C23" i="22"/>
  <c r="B7" i="17" s="1"/>
  <c r="D31" i="22"/>
  <c r="C7" i="20" s="1"/>
  <c r="D23" i="22"/>
  <c r="C7" i="17" s="1"/>
  <c r="E31" i="22"/>
  <c r="D7" i="20" s="1"/>
  <c r="E23" i="22"/>
  <c r="D7" i="17" s="1"/>
  <c r="C27" i="22"/>
  <c r="B3" i="20" s="1"/>
  <c r="C19" i="22"/>
  <c r="B3" i="17" s="1"/>
  <c r="C28" i="22"/>
  <c r="B4" i="20" s="1"/>
  <c r="C20" i="22"/>
  <c r="B4" i="17" s="1"/>
  <c r="C19" i="24"/>
  <c r="B11" i="24"/>
  <c r="C15" i="24" s="1"/>
  <c r="B12" i="24"/>
  <c r="C16" i="24" s="1"/>
  <c r="C7" i="21"/>
  <c r="D7" i="21"/>
  <c r="E7" i="21"/>
  <c r="E5" i="21" s="1"/>
  <c r="F7" i="21"/>
  <c r="G7" i="21"/>
  <c r="H7" i="21"/>
  <c r="I7" i="21"/>
  <c r="J7" i="21"/>
  <c r="K7" i="21"/>
  <c r="L7" i="21"/>
  <c r="M7" i="21"/>
  <c r="N7" i="21"/>
  <c r="O7" i="21"/>
  <c r="P7" i="21"/>
  <c r="Q7" i="21"/>
  <c r="R7" i="21"/>
  <c r="S7" i="21"/>
  <c r="T7" i="21"/>
  <c r="U7" i="21"/>
  <c r="V7" i="21"/>
  <c r="W7" i="21"/>
  <c r="X7" i="21"/>
  <c r="Y7" i="21"/>
  <c r="Z7" i="21"/>
  <c r="AA7" i="21"/>
  <c r="AB7" i="21"/>
  <c r="AC7" i="21"/>
  <c r="AD7" i="21"/>
  <c r="AE7" i="21"/>
  <c r="AF7" i="21"/>
  <c r="AG7" i="21"/>
  <c r="AH7" i="21"/>
  <c r="C18" i="24"/>
  <c r="B7"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D10" i="25"/>
  <c r="E10" i="25" s="1"/>
  <c r="E11" i="25" s="1"/>
  <c r="E7" i="22"/>
  <c r="F7" i="22"/>
  <c r="G7" i="22"/>
  <c r="H7" i="22"/>
  <c r="I7" i="22"/>
  <c r="J7" i="22"/>
  <c r="K7" i="22"/>
  <c r="L7" i="22"/>
  <c r="M7" i="22"/>
  <c r="N7" i="22"/>
  <c r="O7" i="22"/>
  <c r="P7" i="22"/>
  <c r="Q7" i="22"/>
  <c r="R7" i="22"/>
  <c r="S7" i="22"/>
  <c r="T7" i="22"/>
  <c r="U7" i="22"/>
  <c r="V7" i="22"/>
  <c r="W7" i="22"/>
  <c r="X7" i="22"/>
  <c r="Y7" i="22"/>
  <c r="Z7" i="22"/>
  <c r="AA7" i="22"/>
  <c r="AB7" i="22"/>
  <c r="AC7" i="22"/>
  <c r="AD7" i="22"/>
  <c r="AE7" i="22"/>
  <c r="AF7" i="22"/>
  <c r="AG7" i="22"/>
  <c r="AH7" i="22"/>
  <c r="AI7" i="22"/>
  <c r="E18" i="22" l="1"/>
  <c r="D2" i="17" s="1"/>
  <c r="B5" i="18"/>
  <c r="B6" i="18"/>
  <c r="B4" i="18"/>
  <c r="B3" i="18"/>
  <c r="B2" i="18"/>
  <c r="C3" i="18" l="1"/>
  <c r="C4" i="18"/>
  <c r="C2" i="18"/>
  <c r="C5" i="18"/>
  <c r="C6" i="18"/>
  <c r="D4" i="18" l="1"/>
  <c r="D2" i="18"/>
  <c r="D6" i="18"/>
  <c r="D5" i="18"/>
  <c r="D3" i="18"/>
  <c r="F15" i="22" l="1"/>
  <c r="F14" i="22"/>
  <c r="F13" i="22"/>
  <c r="F12" i="22"/>
  <c r="F11" i="22"/>
  <c r="F10" i="22"/>
  <c r="G5" i="22"/>
  <c r="E11" i="21"/>
  <c r="E3" i="18" s="1"/>
  <c r="E14" i="21"/>
  <c r="E6" i="18" s="1"/>
  <c r="F5" i="21"/>
  <c r="E10" i="21"/>
  <c r="E2" i="18" s="1"/>
  <c r="E12" i="21"/>
  <c r="E4" i="18" s="1"/>
  <c r="E13" i="21"/>
  <c r="E5" i="18" s="1"/>
  <c r="F28" i="22" l="1"/>
  <c r="E4" i="20" s="1"/>
  <c r="F20" i="22"/>
  <c r="E4" i="17" s="1"/>
  <c r="F29" i="22"/>
  <c r="E5" i="20" s="1"/>
  <c r="F21" i="22"/>
  <c r="E5" i="17" s="1"/>
  <c r="F26" i="22"/>
  <c r="E2" i="20" s="1"/>
  <c r="F18" i="22"/>
  <c r="E2" i="17" s="1"/>
  <c r="F30" i="22"/>
  <c r="E6" i="20" s="1"/>
  <c r="F22" i="22"/>
  <c r="E6" i="17" s="1"/>
  <c r="F27" i="22"/>
  <c r="E3" i="20" s="1"/>
  <c r="F19" i="22"/>
  <c r="E3" i="17" s="1"/>
  <c r="F31" i="22"/>
  <c r="E7" i="20" s="1"/>
  <c r="F23" i="22"/>
  <c r="E7" i="17" s="1"/>
  <c r="G15" i="22"/>
  <c r="G14" i="22"/>
  <c r="G13" i="22"/>
  <c r="G12" i="22"/>
  <c r="G11" i="22"/>
  <c r="G10" i="22"/>
  <c r="H5" i="22"/>
  <c r="G5" i="21"/>
  <c r="F13" i="21"/>
  <c r="F5" i="18" s="1"/>
  <c r="F14" i="21"/>
  <c r="F6" i="18" s="1"/>
  <c r="F10" i="21"/>
  <c r="F2" i="18" s="1"/>
  <c r="F11" i="21"/>
  <c r="F3" i="18" s="1"/>
  <c r="F12" i="21"/>
  <c r="F4" i="18" s="1"/>
  <c r="G28" i="22" l="1"/>
  <c r="F4" i="20" s="1"/>
  <c r="G20" i="22"/>
  <c r="F4" i="17" s="1"/>
  <c r="G29" i="22"/>
  <c r="F5" i="20" s="1"/>
  <c r="G21" i="22"/>
  <c r="F5" i="17" s="1"/>
  <c r="G26" i="22"/>
  <c r="F2" i="20" s="1"/>
  <c r="G18" i="22"/>
  <c r="F2" i="17" s="1"/>
  <c r="G30" i="22"/>
  <c r="F6" i="20" s="1"/>
  <c r="G22" i="22"/>
  <c r="F6" i="17" s="1"/>
  <c r="G27" i="22"/>
  <c r="F3" i="20" s="1"/>
  <c r="G19" i="22"/>
  <c r="F3" i="17" s="1"/>
  <c r="G31" i="22"/>
  <c r="F7" i="20" s="1"/>
  <c r="G23" i="22"/>
  <c r="F7" i="17" s="1"/>
  <c r="H15" i="22"/>
  <c r="H14" i="22"/>
  <c r="H13" i="22"/>
  <c r="H12" i="22"/>
  <c r="H11" i="22"/>
  <c r="H10" i="22"/>
  <c r="I5" i="22"/>
  <c r="G11" i="21"/>
  <c r="G3" i="18" s="1"/>
  <c r="G12" i="21"/>
  <c r="G4" i="18" s="1"/>
  <c r="G10" i="21"/>
  <c r="G2" i="18" s="1"/>
  <c r="G13" i="21"/>
  <c r="G5" i="18" s="1"/>
  <c r="H5" i="21"/>
  <c r="G14" i="21"/>
  <c r="G6" i="18" s="1"/>
  <c r="H28" i="22" l="1"/>
  <c r="G4" i="20" s="1"/>
  <c r="H20" i="22"/>
  <c r="G4" i="17" s="1"/>
  <c r="H29" i="22"/>
  <c r="G5" i="20" s="1"/>
  <c r="H21" i="22"/>
  <c r="G5" i="17" s="1"/>
  <c r="H26" i="22"/>
  <c r="G2" i="20" s="1"/>
  <c r="H18" i="22"/>
  <c r="G2" i="17" s="1"/>
  <c r="H30" i="22"/>
  <c r="G6" i="20" s="1"/>
  <c r="H22" i="22"/>
  <c r="G6" i="17" s="1"/>
  <c r="H27" i="22"/>
  <c r="G3" i="20" s="1"/>
  <c r="H19" i="22"/>
  <c r="G3" i="17" s="1"/>
  <c r="H31" i="22"/>
  <c r="G7" i="20" s="1"/>
  <c r="H23" i="22"/>
  <c r="G7" i="17" s="1"/>
  <c r="I15" i="22"/>
  <c r="I14" i="22"/>
  <c r="I13" i="22"/>
  <c r="I12" i="22"/>
  <c r="I11" i="22"/>
  <c r="I10" i="22"/>
  <c r="J5" i="22"/>
  <c r="I5" i="21"/>
  <c r="H12" i="21"/>
  <c r="H4" i="18" s="1"/>
  <c r="H10" i="21"/>
  <c r="H2" i="18" s="1"/>
  <c r="H13" i="21"/>
  <c r="H5" i="18" s="1"/>
  <c r="H11" i="21"/>
  <c r="H3" i="18" s="1"/>
  <c r="H14" i="21"/>
  <c r="H6" i="18" s="1"/>
  <c r="I29" i="22" l="1"/>
  <c r="H5" i="20" s="1"/>
  <c r="I21" i="22"/>
  <c r="H5" i="17" s="1"/>
  <c r="I28" i="22"/>
  <c r="H4" i="20" s="1"/>
  <c r="I20" i="22"/>
  <c r="H4" i="17" s="1"/>
  <c r="I26" i="22"/>
  <c r="H2" i="20" s="1"/>
  <c r="I18" i="22"/>
  <c r="H2" i="17" s="1"/>
  <c r="I30" i="22"/>
  <c r="H6" i="20" s="1"/>
  <c r="I22" i="22"/>
  <c r="H6" i="17" s="1"/>
  <c r="I27" i="22"/>
  <c r="H3" i="20" s="1"/>
  <c r="I19" i="22"/>
  <c r="H3" i="17" s="1"/>
  <c r="I31" i="22"/>
  <c r="H7" i="20" s="1"/>
  <c r="I23" i="22"/>
  <c r="H7" i="17" s="1"/>
  <c r="J15" i="22"/>
  <c r="J14" i="22"/>
  <c r="J13" i="22"/>
  <c r="J12" i="22"/>
  <c r="J11" i="22"/>
  <c r="J10" i="22"/>
  <c r="K5" i="22"/>
  <c r="I11" i="21"/>
  <c r="I3" i="18" s="1"/>
  <c r="I14" i="21"/>
  <c r="I6" i="18" s="1"/>
  <c r="J5" i="21"/>
  <c r="I13" i="21"/>
  <c r="I5" i="18" s="1"/>
  <c r="I10" i="21"/>
  <c r="I2" i="18" s="1"/>
  <c r="I12" i="21"/>
  <c r="I4" i="18" s="1"/>
  <c r="J28" i="22" l="1"/>
  <c r="I4" i="20" s="1"/>
  <c r="J20" i="22"/>
  <c r="I4" i="17" s="1"/>
  <c r="J29" i="22"/>
  <c r="I5" i="20" s="1"/>
  <c r="J21" i="22"/>
  <c r="I5" i="17" s="1"/>
  <c r="J18" i="22"/>
  <c r="I2" i="17" s="1"/>
  <c r="J26" i="22"/>
  <c r="I2" i="20" s="1"/>
  <c r="J30" i="22"/>
  <c r="I6" i="20" s="1"/>
  <c r="J22" i="22"/>
  <c r="I6" i="17" s="1"/>
  <c r="J19" i="22"/>
  <c r="I3" i="17" s="1"/>
  <c r="J27" i="22"/>
  <c r="I3" i="20" s="1"/>
  <c r="J31" i="22"/>
  <c r="I7" i="20" s="1"/>
  <c r="J23" i="22"/>
  <c r="I7" i="17" s="1"/>
  <c r="K15" i="22"/>
  <c r="K14" i="22"/>
  <c r="K13" i="22"/>
  <c r="K12" i="22"/>
  <c r="K11" i="22"/>
  <c r="K10" i="22"/>
  <c r="L5" i="22"/>
  <c r="K5" i="21"/>
  <c r="J13" i="21"/>
  <c r="J5" i="18" s="1"/>
  <c r="J14" i="21"/>
  <c r="J6" i="18" s="1"/>
  <c r="J11" i="21"/>
  <c r="J3" i="18" s="1"/>
  <c r="J10" i="21"/>
  <c r="J2" i="18" s="1"/>
  <c r="J12" i="21"/>
  <c r="J4" i="18" s="1"/>
  <c r="K28" i="22" l="1"/>
  <c r="J4" i="20" s="1"/>
  <c r="K20" i="22"/>
  <c r="J4" i="17" s="1"/>
  <c r="K29" i="22"/>
  <c r="J5" i="20" s="1"/>
  <c r="K21" i="22"/>
  <c r="J5" i="17" s="1"/>
  <c r="K30" i="22"/>
  <c r="J6" i="20" s="1"/>
  <c r="K22" i="22"/>
  <c r="J6" i="17" s="1"/>
  <c r="K18" i="22"/>
  <c r="J2" i="17" s="1"/>
  <c r="K26" i="22"/>
  <c r="J2" i="20" s="1"/>
  <c r="K27" i="22"/>
  <c r="J3" i="20" s="1"/>
  <c r="K19" i="22"/>
  <c r="J3" i="17" s="1"/>
  <c r="K31" i="22"/>
  <c r="J7" i="20" s="1"/>
  <c r="K23" i="22"/>
  <c r="J7" i="17" s="1"/>
  <c r="L11" i="22"/>
  <c r="L10" i="22"/>
  <c r="L15" i="22"/>
  <c r="L14" i="22"/>
  <c r="L13" i="22"/>
  <c r="L12" i="22"/>
  <c r="M5" i="22"/>
  <c r="K11" i="21"/>
  <c r="K3" i="18" s="1"/>
  <c r="K12" i="21"/>
  <c r="K4" i="18" s="1"/>
  <c r="K10" i="21"/>
  <c r="K2" i="18" s="1"/>
  <c r="K13" i="21"/>
  <c r="K5" i="18" s="1"/>
  <c r="L5" i="21"/>
  <c r="K14" i="21"/>
  <c r="K6" i="18" s="1"/>
  <c r="L31" i="22" l="1"/>
  <c r="K7" i="20" s="1"/>
  <c r="L23" i="22"/>
  <c r="K7" i="17" s="1"/>
  <c r="L30" i="22"/>
  <c r="K6" i="20" s="1"/>
  <c r="L22" i="22"/>
  <c r="K6" i="17" s="1"/>
  <c r="L28" i="22"/>
  <c r="K4" i="20" s="1"/>
  <c r="L20" i="22"/>
  <c r="K4" i="17" s="1"/>
  <c r="L26" i="22"/>
  <c r="K2" i="20" s="1"/>
  <c r="L18" i="22"/>
  <c r="K2" i="17" s="1"/>
  <c r="L29" i="22"/>
  <c r="K5" i="20" s="1"/>
  <c r="L21" i="22"/>
  <c r="K5" i="17" s="1"/>
  <c r="L27" i="22"/>
  <c r="K3" i="20" s="1"/>
  <c r="L19" i="22"/>
  <c r="K3" i="17" s="1"/>
  <c r="M15" i="22"/>
  <c r="M14" i="22"/>
  <c r="M13" i="22"/>
  <c r="M12" i="22"/>
  <c r="M11" i="22"/>
  <c r="M10" i="22"/>
  <c r="N5" i="22"/>
  <c r="M5" i="21"/>
  <c r="L12" i="21"/>
  <c r="L4" i="18" s="1"/>
  <c r="L10" i="21"/>
  <c r="L2" i="18" s="1"/>
  <c r="L14" i="21"/>
  <c r="L6" i="18" s="1"/>
  <c r="L13" i="21"/>
  <c r="L5" i="18" s="1"/>
  <c r="L11" i="21"/>
  <c r="L3" i="18" s="1"/>
  <c r="M26" i="22" l="1"/>
  <c r="L2" i="20" s="1"/>
  <c r="M18" i="22"/>
  <c r="L2" i="17" s="1"/>
  <c r="M20" i="22"/>
  <c r="L4" i="17" s="1"/>
  <c r="M28" i="22"/>
  <c r="L4" i="20" s="1"/>
  <c r="M29" i="22"/>
  <c r="L5" i="20" s="1"/>
  <c r="M21" i="22"/>
  <c r="L5" i="17" s="1"/>
  <c r="M30" i="22"/>
  <c r="L6" i="20" s="1"/>
  <c r="M22" i="22"/>
  <c r="L6" i="17" s="1"/>
  <c r="M19" i="22"/>
  <c r="L3" i="17" s="1"/>
  <c r="M27" i="22"/>
  <c r="L3" i="20" s="1"/>
  <c r="M31" i="22"/>
  <c r="L7" i="20" s="1"/>
  <c r="M23" i="22"/>
  <c r="L7" i="17" s="1"/>
  <c r="N15" i="22"/>
  <c r="N14" i="22"/>
  <c r="N13" i="22"/>
  <c r="N12" i="22"/>
  <c r="N11" i="22"/>
  <c r="N10" i="22"/>
  <c r="O5" i="22"/>
  <c r="M11" i="21"/>
  <c r="M3" i="18" s="1"/>
  <c r="M14" i="21"/>
  <c r="M6" i="18" s="1"/>
  <c r="N5" i="21"/>
  <c r="M13" i="21"/>
  <c r="M5" i="18" s="1"/>
  <c r="M12" i="21"/>
  <c r="M4" i="18" s="1"/>
  <c r="M10" i="21"/>
  <c r="M2" i="18" s="1"/>
  <c r="N20" i="22" l="1"/>
  <c r="M4" i="17" s="1"/>
  <c r="N28" i="22"/>
  <c r="M4" i="20" s="1"/>
  <c r="N29" i="22"/>
  <c r="M5" i="20" s="1"/>
  <c r="N21" i="22"/>
  <c r="M5" i="17" s="1"/>
  <c r="N30" i="22"/>
  <c r="M6" i="20" s="1"/>
  <c r="N22" i="22"/>
  <c r="M6" i="17" s="1"/>
  <c r="N26" i="22"/>
  <c r="M2" i="20" s="1"/>
  <c r="N18" i="22"/>
  <c r="M2" i="17" s="1"/>
  <c r="N27" i="22"/>
  <c r="M3" i="20" s="1"/>
  <c r="N19" i="22"/>
  <c r="M3" i="17" s="1"/>
  <c r="N23" i="22"/>
  <c r="M7" i="17" s="1"/>
  <c r="N31" i="22"/>
  <c r="M7" i="20" s="1"/>
  <c r="O15" i="22"/>
  <c r="O14" i="22"/>
  <c r="O13" i="22"/>
  <c r="O12" i="22"/>
  <c r="O11" i="22"/>
  <c r="O10" i="22"/>
  <c r="P5" i="22"/>
  <c r="O5" i="21"/>
  <c r="N13" i="21"/>
  <c r="N5" i="18" s="1"/>
  <c r="N14" i="21"/>
  <c r="N6" i="18" s="1"/>
  <c r="N10" i="21"/>
  <c r="N2" i="18" s="1"/>
  <c r="N12" i="21"/>
  <c r="N4" i="18" s="1"/>
  <c r="N11" i="21"/>
  <c r="N3" i="18" s="1"/>
  <c r="O29" i="22" l="1"/>
  <c r="N5" i="20" s="1"/>
  <c r="O21" i="22"/>
  <c r="N5" i="17" s="1"/>
  <c r="O28" i="22"/>
  <c r="N4" i="20" s="1"/>
  <c r="O20" i="22"/>
  <c r="N4" i="17" s="1"/>
  <c r="O26" i="22"/>
  <c r="N2" i="20" s="1"/>
  <c r="O18" i="22"/>
  <c r="N2" i="17" s="1"/>
  <c r="O22" i="22"/>
  <c r="N6" i="17" s="1"/>
  <c r="O30" i="22"/>
  <c r="N6" i="20" s="1"/>
  <c r="O27" i="22"/>
  <c r="N3" i="20" s="1"/>
  <c r="O19" i="22"/>
  <c r="N3" i="17" s="1"/>
  <c r="O31" i="22"/>
  <c r="N7" i="20" s="1"/>
  <c r="O23" i="22"/>
  <c r="N7" i="17" s="1"/>
  <c r="P15" i="22"/>
  <c r="P14" i="22"/>
  <c r="P13" i="22"/>
  <c r="P12" i="22"/>
  <c r="P11" i="22"/>
  <c r="P10" i="22"/>
  <c r="Q5" i="22"/>
  <c r="O11" i="21"/>
  <c r="O3" i="18" s="1"/>
  <c r="O12" i="21"/>
  <c r="O4" i="18" s="1"/>
  <c r="O10" i="21"/>
  <c r="O2" i="18" s="1"/>
  <c r="O13" i="21"/>
  <c r="O5" i="18" s="1"/>
  <c r="P5" i="21"/>
  <c r="O14" i="21"/>
  <c r="O6" i="18" s="1"/>
  <c r="P28" i="22" l="1"/>
  <c r="O4" i="20" s="1"/>
  <c r="P20" i="22"/>
  <c r="O4" i="17" s="1"/>
  <c r="P29" i="22"/>
  <c r="O5" i="20" s="1"/>
  <c r="P21" i="22"/>
  <c r="O5" i="17" s="1"/>
  <c r="P26" i="22"/>
  <c r="O2" i="20" s="1"/>
  <c r="P18" i="22"/>
  <c r="O2" i="17" s="1"/>
  <c r="P30" i="22"/>
  <c r="O6" i="20" s="1"/>
  <c r="P22" i="22"/>
  <c r="O6" i="17" s="1"/>
  <c r="P27" i="22"/>
  <c r="O3" i="20" s="1"/>
  <c r="P19" i="22"/>
  <c r="O3" i="17" s="1"/>
  <c r="P31" i="22"/>
  <c r="O7" i="20" s="1"/>
  <c r="P23" i="22"/>
  <c r="O7" i="17" s="1"/>
  <c r="Q15" i="22"/>
  <c r="Q14" i="22"/>
  <c r="Q13" i="22"/>
  <c r="Q12" i="22"/>
  <c r="Q11" i="22"/>
  <c r="Q10" i="22"/>
  <c r="R5" i="22"/>
  <c r="Q5" i="21"/>
  <c r="P12" i="21"/>
  <c r="P4" i="18" s="1"/>
  <c r="P10" i="21"/>
  <c r="P2" i="18" s="1"/>
  <c r="P14" i="21"/>
  <c r="P6" i="18" s="1"/>
  <c r="P13" i="21"/>
  <c r="P5" i="18" s="1"/>
  <c r="P11" i="21"/>
  <c r="P3" i="18" s="1"/>
  <c r="Q28" i="22" l="1"/>
  <c r="P4" i="20" s="1"/>
  <c r="Q20" i="22"/>
  <c r="P4" i="17" s="1"/>
  <c r="Q29" i="22"/>
  <c r="P5" i="20" s="1"/>
  <c r="Q21" i="22"/>
  <c r="P5" i="17" s="1"/>
  <c r="Q26" i="22"/>
  <c r="P2" i="20" s="1"/>
  <c r="Q18" i="22"/>
  <c r="P2" i="17" s="1"/>
  <c r="Q30" i="22"/>
  <c r="P6" i="20" s="1"/>
  <c r="Q22" i="22"/>
  <c r="P6" i="17" s="1"/>
  <c r="Q19" i="22"/>
  <c r="P3" i="17" s="1"/>
  <c r="Q27" i="22"/>
  <c r="P3" i="20" s="1"/>
  <c r="Q31" i="22"/>
  <c r="P7" i="20" s="1"/>
  <c r="Q23" i="22"/>
  <c r="P7" i="17" s="1"/>
  <c r="R15" i="22"/>
  <c r="R14" i="22"/>
  <c r="R13" i="22"/>
  <c r="R12" i="22"/>
  <c r="R11" i="22"/>
  <c r="R10" i="22"/>
  <c r="S5" i="22"/>
  <c r="Q11" i="21"/>
  <c r="Q3" i="18" s="1"/>
  <c r="Q14" i="21"/>
  <c r="Q6" i="18" s="1"/>
  <c r="R5" i="21"/>
  <c r="Q13" i="21"/>
  <c r="Q5" i="18" s="1"/>
  <c r="Q10" i="21"/>
  <c r="Q2" i="18" s="1"/>
  <c r="Q12" i="21"/>
  <c r="Q4" i="18" s="1"/>
  <c r="R20" i="22" l="1"/>
  <c r="Q4" i="17" s="1"/>
  <c r="R28" i="22"/>
  <c r="Q4" i="20" s="1"/>
  <c r="R29" i="22"/>
  <c r="Q5" i="20" s="1"/>
  <c r="R21" i="22"/>
  <c r="Q5" i="17" s="1"/>
  <c r="R18" i="22"/>
  <c r="Q2" i="17" s="1"/>
  <c r="R26" i="22"/>
  <c r="Q2" i="20" s="1"/>
  <c r="R30" i="22"/>
  <c r="Q6" i="20" s="1"/>
  <c r="R22" i="22"/>
  <c r="Q6" i="17" s="1"/>
  <c r="R19" i="22"/>
  <c r="Q3" i="17" s="1"/>
  <c r="R27" i="22"/>
  <c r="Q3" i="20" s="1"/>
  <c r="R31" i="22"/>
  <c r="Q7" i="20" s="1"/>
  <c r="R23" i="22"/>
  <c r="Q7" i="17" s="1"/>
  <c r="S15" i="22"/>
  <c r="S14" i="22"/>
  <c r="S13" i="22"/>
  <c r="S12" i="22"/>
  <c r="S11" i="22"/>
  <c r="S10" i="22"/>
  <c r="T5" i="22"/>
  <c r="S5" i="21"/>
  <c r="R13" i="21"/>
  <c r="R5" i="18" s="1"/>
  <c r="R14" i="21"/>
  <c r="R6" i="18" s="1"/>
  <c r="R11" i="21"/>
  <c r="R3" i="18" s="1"/>
  <c r="R10" i="21"/>
  <c r="R2" i="18" s="1"/>
  <c r="R12" i="21"/>
  <c r="R4" i="18" s="1"/>
  <c r="S28" i="22" l="1"/>
  <c r="R4" i="20" s="1"/>
  <c r="S20" i="22"/>
  <c r="R4" i="17" s="1"/>
  <c r="S29" i="22"/>
  <c r="R5" i="20" s="1"/>
  <c r="S21" i="22"/>
  <c r="R5" i="17" s="1"/>
  <c r="S18" i="22"/>
  <c r="R2" i="17" s="1"/>
  <c r="S26" i="22"/>
  <c r="R2" i="20" s="1"/>
  <c r="S30" i="22"/>
  <c r="R6" i="20" s="1"/>
  <c r="S22" i="22"/>
  <c r="R6" i="17" s="1"/>
  <c r="S27" i="22"/>
  <c r="R3" i="20" s="1"/>
  <c r="S19" i="22"/>
  <c r="R3" i="17" s="1"/>
  <c r="S31" i="22"/>
  <c r="R7" i="20" s="1"/>
  <c r="S23" i="22"/>
  <c r="R7" i="17" s="1"/>
  <c r="T10" i="22"/>
  <c r="T15" i="22"/>
  <c r="T14" i="22"/>
  <c r="T13" i="22"/>
  <c r="T12" i="22"/>
  <c r="T11" i="22"/>
  <c r="U5" i="22"/>
  <c r="S11" i="21"/>
  <c r="S3" i="18" s="1"/>
  <c r="S12" i="21"/>
  <c r="S4" i="18" s="1"/>
  <c r="S10" i="21"/>
  <c r="S2" i="18" s="1"/>
  <c r="S13" i="21"/>
  <c r="S5" i="18" s="1"/>
  <c r="T5" i="21"/>
  <c r="S14" i="21"/>
  <c r="S6" i="18" s="1"/>
  <c r="T27" i="22" l="1"/>
  <c r="S3" i="20" s="1"/>
  <c r="T19" i="22"/>
  <c r="S3" i="17" s="1"/>
  <c r="T29" i="22"/>
  <c r="S5" i="20" s="1"/>
  <c r="T21" i="22"/>
  <c r="S5" i="17" s="1"/>
  <c r="T30" i="22"/>
  <c r="S6" i="20" s="1"/>
  <c r="T22" i="22"/>
  <c r="S6" i="17" s="1"/>
  <c r="T31" i="22"/>
  <c r="S7" i="20" s="1"/>
  <c r="T23" i="22"/>
  <c r="S7" i="17" s="1"/>
  <c r="T28" i="22"/>
  <c r="S4" i="20" s="1"/>
  <c r="T20" i="22"/>
  <c r="S4" i="17" s="1"/>
  <c r="T26" i="22"/>
  <c r="S2" i="20" s="1"/>
  <c r="T18" i="22"/>
  <c r="S2" i="17" s="1"/>
  <c r="U10" i="22"/>
  <c r="U15" i="22"/>
  <c r="U14" i="22"/>
  <c r="U13" i="22"/>
  <c r="U12" i="22"/>
  <c r="U11" i="22"/>
  <c r="V5" i="22"/>
  <c r="U5" i="21"/>
  <c r="T12" i="21"/>
  <c r="T4" i="18" s="1"/>
  <c r="T10" i="21"/>
  <c r="T2" i="18" s="1"/>
  <c r="T13" i="21"/>
  <c r="T5" i="18" s="1"/>
  <c r="T14" i="21"/>
  <c r="T6" i="18" s="1"/>
  <c r="T11" i="21"/>
  <c r="T3" i="18" s="1"/>
  <c r="U29" i="22" l="1"/>
  <c r="T5" i="20" s="1"/>
  <c r="U21" i="22"/>
  <c r="T5" i="17" s="1"/>
  <c r="U30" i="22"/>
  <c r="T6" i="20" s="1"/>
  <c r="U22" i="22"/>
  <c r="T6" i="17" s="1"/>
  <c r="U19" i="22"/>
  <c r="T3" i="17" s="1"/>
  <c r="U27" i="22"/>
  <c r="T3" i="20" s="1"/>
  <c r="U31" i="22"/>
  <c r="T7" i="20" s="1"/>
  <c r="U23" i="22"/>
  <c r="T7" i="17" s="1"/>
  <c r="U28" i="22"/>
  <c r="T4" i="20" s="1"/>
  <c r="U20" i="22"/>
  <c r="T4" i="17" s="1"/>
  <c r="U26" i="22"/>
  <c r="T2" i="20" s="1"/>
  <c r="U18" i="22"/>
  <c r="T2" i="17" s="1"/>
  <c r="V15" i="22"/>
  <c r="V14" i="22"/>
  <c r="V13" i="22"/>
  <c r="V12" i="22"/>
  <c r="V11" i="22"/>
  <c r="V10" i="22"/>
  <c r="W5" i="22"/>
  <c r="U11" i="21"/>
  <c r="U3" i="18" s="1"/>
  <c r="U14" i="21"/>
  <c r="U6" i="18" s="1"/>
  <c r="V5" i="21"/>
  <c r="U13" i="21"/>
  <c r="U5" i="18" s="1"/>
  <c r="U12" i="21"/>
  <c r="U4" i="18" s="1"/>
  <c r="U10" i="21"/>
  <c r="U2" i="18" s="1"/>
  <c r="V29" i="22" l="1"/>
  <c r="U5" i="20" s="1"/>
  <c r="V21" i="22"/>
  <c r="U5" i="17" s="1"/>
  <c r="V26" i="22"/>
  <c r="U2" i="20" s="1"/>
  <c r="V18" i="22"/>
  <c r="U2" i="17" s="1"/>
  <c r="V30" i="22"/>
  <c r="U6" i="20" s="1"/>
  <c r="V22" i="22"/>
  <c r="U6" i="17" s="1"/>
  <c r="V28" i="22"/>
  <c r="U4" i="20" s="1"/>
  <c r="V20" i="22"/>
  <c r="U4" i="17" s="1"/>
  <c r="V27" i="22"/>
  <c r="U3" i="20" s="1"/>
  <c r="V19" i="22"/>
  <c r="U3" i="17" s="1"/>
  <c r="V31" i="22"/>
  <c r="U7" i="20" s="1"/>
  <c r="V23" i="22"/>
  <c r="U7" i="17" s="1"/>
  <c r="W15" i="22"/>
  <c r="W14" i="22"/>
  <c r="W13" i="22"/>
  <c r="W12" i="22"/>
  <c r="W11" i="22"/>
  <c r="W10" i="22"/>
  <c r="X5" i="22"/>
  <c r="W5" i="21"/>
  <c r="V13" i="21"/>
  <c r="V5" i="18" s="1"/>
  <c r="V14" i="21"/>
  <c r="V6" i="18" s="1"/>
  <c r="V11" i="21"/>
  <c r="V3" i="18" s="1"/>
  <c r="V10" i="21"/>
  <c r="V2" i="18" s="1"/>
  <c r="V12" i="21"/>
  <c r="V4" i="18" s="1"/>
  <c r="W29" i="22" l="1"/>
  <c r="V5" i="20" s="1"/>
  <c r="W21" i="22"/>
  <c r="V5" i="17" s="1"/>
  <c r="W30" i="22"/>
  <c r="V6" i="20" s="1"/>
  <c r="W22" i="22"/>
  <c r="V6" i="17" s="1"/>
  <c r="W28" i="22"/>
  <c r="V4" i="20" s="1"/>
  <c r="W20" i="22"/>
  <c r="V4" i="17" s="1"/>
  <c r="W26" i="22"/>
  <c r="V2" i="20" s="1"/>
  <c r="W18" i="22"/>
  <c r="V2" i="17" s="1"/>
  <c r="W27" i="22"/>
  <c r="V3" i="20" s="1"/>
  <c r="W19" i="22"/>
  <c r="V3" i="17" s="1"/>
  <c r="W31" i="22"/>
  <c r="V7" i="20" s="1"/>
  <c r="W23" i="22"/>
  <c r="V7" i="17" s="1"/>
  <c r="X15" i="22"/>
  <c r="X14" i="22"/>
  <c r="X13" i="22"/>
  <c r="X11" i="22"/>
  <c r="X10" i="22"/>
  <c r="X12" i="22"/>
  <c r="Y5" i="22"/>
  <c r="W11" i="21"/>
  <c r="W3" i="18" s="1"/>
  <c r="W12" i="21"/>
  <c r="W4" i="18" s="1"/>
  <c r="W10" i="21"/>
  <c r="W2" i="18" s="1"/>
  <c r="W13" i="21"/>
  <c r="W5" i="18" s="1"/>
  <c r="X5" i="21"/>
  <c r="W14" i="21"/>
  <c r="W6" i="18" s="1"/>
  <c r="X27" i="22" l="1"/>
  <c r="W3" i="20" s="1"/>
  <c r="X19" i="22"/>
  <c r="W3" i="17" s="1"/>
  <c r="X29" i="22"/>
  <c r="W5" i="20" s="1"/>
  <c r="X21" i="22"/>
  <c r="W5" i="17" s="1"/>
  <c r="X30" i="22"/>
  <c r="W6" i="20" s="1"/>
  <c r="X22" i="22"/>
  <c r="W6" i="17" s="1"/>
  <c r="X28" i="22"/>
  <c r="W4" i="20" s="1"/>
  <c r="X20" i="22"/>
  <c r="W4" i="17" s="1"/>
  <c r="X26" i="22"/>
  <c r="W2" i="20" s="1"/>
  <c r="X18" i="22"/>
  <c r="W2" i="17" s="1"/>
  <c r="X31" i="22"/>
  <c r="W7" i="20" s="1"/>
  <c r="X23" i="22"/>
  <c r="W7" i="17" s="1"/>
  <c r="Y15" i="22"/>
  <c r="Y14" i="22"/>
  <c r="Y13" i="22"/>
  <c r="Y12" i="22"/>
  <c r="Y11" i="22"/>
  <c r="Y10" i="22"/>
  <c r="Z5" i="22"/>
  <c r="Y5" i="21"/>
  <c r="X12" i="21"/>
  <c r="X4" i="18" s="1"/>
  <c r="X10" i="21"/>
  <c r="X2" i="18" s="1"/>
  <c r="X14" i="21"/>
  <c r="X6" i="18" s="1"/>
  <c r="X11" i="21"/>
  <c r="X3" i="18" s="1"/>
  <c r="X13" i="21"/>
  <c r="X5" i="18" s="1"/>
  <c r="Y20" i="22" l="1"/>
  <c r="X4" i="17" s="1"/>
  <c r="Y28" i="22"/>
  <c r="X4" i="20" s="1"/>
  <c r="Y26" i="22"/>
  <c r="X2" i="20" s="1"/>
  <c r="Y18" i="22"/>
  <c r="X2" i="17" s="1"/>
  <c r="Y30" i="22"/>
  <c r="X6" i="20" s="1"/>
  <c r="Y22" i="22"/>
  <c r="X6" i="17" s="1"/>
  <c r="Y29" i="22"/>
  <c r="X5" i="20" s="1"/>
  <c r="Y21" i="22"/>
  <c r="X5" i="17" s="1"/>
  <c r="Y27" i="22"/>
  <c r="X3" i="20" s="1"/>
  <c r="Y19" i="22"/>
  <c r="X3" i="17" s="1"/>
  <c r="Y31" i="22"/>
  <c r="X7" i="20" s="1"/>
  <c r="Y23" i="22"/>
  <c r="X7" i="17" s="1"/>
  <c r="Z15" i="22"/>
  <c r="Z14" i="22"/>
  <c r="Z13" i="22"/>
  <c r="Z12" i="22"/>
  <c r="Z11" i="22"/>
  <c r="Z10" i="22"/>
  <c r="AA5" i="22"/>
  <c r="Y11" i="21"/>
  <c r="Y3" i="18" s="1"/>
  <c r="Y14" i="21"/>
  <c r="Y6" i="18" s="1"/>
  <c r="Z5" i="21"/>
  <c r="Y12" i="21"/>
  <c r="Y4" i="18" s="1"/>
  <c r="Y13" i="21"/>
  <c r="Y5" i="18" s="1"/>
  <c r="Y10" i="21"/>
  <c r="Y2" i="18" s="1"/>
  <c r="Z28" i="22" l="1"/>
  <c r="Y4" i="20" s="1"/>
  <c r="Z20" i="22"/>
  <c r="Y4" i="17" s="1"/>
  <c r="Z29" i="22"/>
  <c r="Y5" i="20" s="1"/>
  <c r="Z21" i="22"/>
  <c r="Y5" i="17" s="1"/>
  <c r="Z18" i="22"/>
  <c r="Y2" i="17" s="1"/>
  <c r="Z26" i="22"/>
  <c r="Y2" i="20" s="1"/>
  <c r="Z30" i="22"/>
  <c r="Y6" i="20" s="1"/>
  <c r="Z22" i="22"/>
  <c r="Y6" i="17" s="1"/>
  <c r="Z19" i="22"/>
  <c r="Y3" i="17" s="1"/>
  <c r="Z27" i="22"/>
  <c r="Y3" i="20" s="1"/>
  <c r="Z31" i="22"/>
  <c r="Y7" i="20" s="1"/>
  <c r="Z23" i="22"/>
  <c r="Y7" i="17" s="1"/>
  <c r="AA15" i="22"/>
  <c r="AA14" i="22"/>
  <c r="AA13" i="22"/>
  <c r="AA12" i="22"/>
  <c r="AA11" i="22"/>
  <c r="AA10" i="22"/>
  <c r="AB5" i="22"/>
  <c r="AA5" i="21"/>
  <c r="Z13" i="21"/>
  <c r="Z5" i="18" s="1"/>
  <c r="Z14" i="21"/>
  <c r="Z6" i="18" s="1"/>
  <c r="Z10" i="21"/>
  <c r="Z2" i="18" s="1"/>
  <c r="Z12" i="21"/>
  <c r="Z4" i="18" s="1"/>
  <c r="Z11" i="21"/>
  <c r="Z3" i="18" s="1"/>
  <c r="AA28" i="22" l="1"/>
  <c r="Z4" i="20" s="1"/>
  <c r="AA20" i="22"/>
  <c r="Z4" i="17" s="1"/>
  <c r="AA18" i="22"/>
  <c r="Z2" i="17" s="1"/>
  <c r="AA26" i="22"/>
  <c r="Z2" i="20" s="1"/>
  <c r="AA30" i="22"/>
  <c r="Z6" i="20" s="1"/>
  <c r="AA22" i="22"/>
  <c r="Z6" i="17" s="1"/>
  <c r="AA29" i="22"/>
  <c r="Z5" i="20" s="1"/>
  <c r="AA21" i="22"/>
  <c r="Z5" i="17" s="1"/>
  <c r="AA27" i="22"/>
  <c r="Z3" i="20" s="1"/>
  <c r="AA19" i="22"/>
  <c r="Z3" i="17" s="1"/>
  <c r="AA31" i="22"/>
  <c r="Z7" i="20" s="1"/>
  <c r="AA23" i="22"/>
  <c r="Z7" i="17" s="1"/>
  <c r="AB10" i="22"/>
  <c r="AB15" i="22"/>
  <c r="AB14" i="22"/>
  <c r="AB13" i="22"/>
  <c r="AB12" i="22"/>
  <c r="AB11" i="22"/>
  <c r="AC5" i="22"/>
  <c r="AA11" i="21"/>
  <c r="AA3" i="18" s="1"/>
  <c r="AA12" i="21"/>
  <c r="AA4" i="18" s="1"/>
  <c r="AA10" i="21"/>
  <c r="AA2" i="18" s="1"/>
  <c r="AA13" i="21"/>
  <c r="AA5" i="18" s="1"/>
  <c r="AB5" i="21"/>
  <c r="AA14" i="21"/>
  <c r="AA6" i="18" s="1"/>
  <c r="AB30" i="22" l="1"/>
  <c r="AA6" i="20" s="1"/>
  <c r="AB22" i="22"/>
  <c r="AA6" i="17" s="1"/>
  <c r="AB27" i="22"/>
  <c r="AA3" i="20" s="1"/>
  <c r="AB19" i="22"/>
  <c r="AA3" i="17" s="1"/>
  <c r="AB31" i="22"/>
  <c r="AA7" i="20" s="1"/>
  <c r="AB23" i="22"/>
  <c r="AA7" i="17" s="1"/>
  <c r="AB29" i="22"/>
  <c r="AA5" i="20" s="1"/>
  <c r="AB21" i="22"/>
  <c r="AA5" i="17" s="1"/>
  <c r="AB28" i="22"/>
  <c r="AA4" i="20" s="1"/>
  <c r="AB20" i="22"/>
  <c r="AA4" i="17" s="1"/>
  <c r="AB26" i="22"/>
  <c r="AA2" i="20" s="1"/>
  <c r="AB18" i="22"/>
  <c r="AA2" i="17" s="1"/>
  <c r="AC15" i="22"/>
  <c r="AC14" i="22"/>
  <c r="AC13" i="22"/>
  <c r="AC12" i="22"/>
  <c r="AC11" i="22"/>
  <c r="AC10" i="22"/>
  <c r="AD5" i="22"/>
  <c r="AC5" i="21"/>
  <c r="AB12" i="21"/>
  <c r="AB4" i="18" s="1"/>
  <c r="AB10" i="21"/>
  <c r="AB2" i="18" s="1"/>
  <c r="AB14" i="21"/>
  <c r="AB6" i="18" s="1"/>
  <c r="AB13" i="21"/>
  <c r="AB5" i="18" s="1"/>
  <c r="AB11" i="21"/>
  <c r="AB3" i="18" s="1"/>
  <c r="AC28" i="22" l="1"/>
  <c r="AB4" i="20" s="1"/>
  <c r="AC20" i="22"/>
  <c r="AB4" i="17" s="1"/>
  <c r="AC26" i="22"/>
  <c r="AB2" i="20" s="1"/>
  <c r="AC18" i="22"/>
  <c r="AB2" i="17" s="1"/>
  <c r="AC29" i="22"/>
  <c r="AB5" i="20" s="1"/>
  <c r="AC21" i="22"/>
  <c r="AB5" i="17" s="1"/>
  <c r="AC30" i="22"/>
  <c r="AB6" i="20" s="1"/>
  <c r="AC22" i="22"/>
  <c r="AB6" i="17" s="1"/>
  <c r="AC27" i="22"/>
  <c r="AB3" i="20" s="1"/>
  <c r="AC19" i="22"/>
  <c r="AB3" i="17" s="1"/>
  <c r="AC31" i="22"/>
  <c r="AB7" i="20" s="1"/>
  <c r="AC23" i="22"/>
  <c r="AB7" i="17" s="1"/>
  <c r="AD15" i="22"/>
  <c r="AD14" i="22"/>
  <c r="AD13" i="22"/>
  <c r="AD12" i="22"/>
  <c r="AD11" i="22"/>
  <c r="AD10" i="22"/>
  <c r="AE5" i="22"/>
  <c r="AC11" i="21"/>
  <c r="AC3" i="18" s="1"/>
  <c r="AC14" i="21"/>
  <c r="AC6" i="18" s="1"/>
  <c r="AD5" i="21"/>
  <c r="AC13" i="21"/>
  <c r="AC5" i="18" s="1"/>
  <c r="AC10" i="21"/>
  <c r="AC2" i="18" s="1"/>
  <c r="AC12" i="21"/>
  <c r="AC4" i="18" s="1"/>
  <c r="AD28" i="22" l="1"/>
  <c r="AC4" i="20" s="1"/>
  <c r="AD20" i="22"/>
  <c r="AC4" i="17" s="1"/>
  <c r="AD29" i="22"/>
  <c r="AC5" i="20" s="1"/>
  <c r="AD21" i="22"/>
  <c r="AC5" i="17" s="1"/>
  <c r="AD26" i="22"/>
  <c r="AC2" i="20" s="1"/>
  <c r="AD18" i="22"/>
  <c r="AC2" i="17" s="1"/>
  <c r="AD30" i="22"/>
  <c r="AC6" i="20" s="1"/>
  <c r="AD22" i="22"/>
  <c r="AC6" i="17" s="1"/>
  <c r="AD27" i="22"/>
  <c r="AC3" i="20" s="1"/>
  <c r="AD19" i="22"/>
  <c r="AC3" i="17" s="1"/>
  <c r="AD31" i="22"/>
  <c r="AC7" i="20" s="1"/>
  <c r="AD23" i="22"/>
  <c r="AC7" i="17" s="1"/>
  <c r="AE15" i="22"/>
  <c r="AE14" i="22"/>
  <c r="AE13" i="22"/>
  <c r="AE12" i="22"/>
  <c r="AE11" i="22"/>
  <c r="AE10" i="22"/>
  <c r="AF5" i="22"/>
  <c r="AE5" i="21"/>
  <c r="AD13" i="21"/>
  <c r="AD5" i="18" s="1"/>
  <c r="AD14" i="21"/>
  <c r="AD6" i="18" s="1"/>
  <c r="AD11" i="21"/>
  <c r="AD3" i="18" s="1"/>
  <c r="AD12" i="21"/>
  <c r="AD4" i="18" s="1"/>
  <c r="AD10" i="21"/>
  <c r="AD2" i="18" s="1"/>
  <c r="AE22" i="22" l="1"/>
  <c r="AD6" i="17" s="1"/>
  <c r="AE30" i="22"/>
  <c r="AD6" i="20" s="1"/>
  <c r="AE28" i="22"/>
  <c r="AD4" i="20" s="1"/>
  <c r="AE20" i="22"/>
  <c r="AD4" i="17" s="1"/>
  <c r="AE29" i="22"/>
  <c r="AD5" i="20" s="1"/>
  <c r="AE21" i="22"/>
  <c r="AD5" i="17" s="1"/>
  <c r="AE26" i="22"/>
  <c r="AD2" i="20" s="1"/>
  <c r="AE18" i="22"/>
  <c r="AD2" i="17" s="1"/>
  <c r="AE27" i="22"/>
  <c r="AD3" i="20" s="1"/>
  <c r="AE19" i="22"/>
  <c r="AD3" i="17" s="1"/>
  <c r="AE31" i="22"/>
  <c r="AD7" i="20" s="1"/>
  <c r="AE23" i="22"/>
  <c r="AD7" i="17" s="1"/>
  <c r="AF15" i="22"/>
  <c r="AF14" i="22"/>
  <c r="AF13" i="22"/>
  <c r="AF12" i="22"/>
  <c r="AF11" i="22"/>
  <c r="AF10" i="22"/>
  <c r="AG5" i="22"/>
  <c r="AE11" i="21"/>
  <c r="AE3" i="18" s="1"/>
  <c r="AE12" i="21"/>
  <c r="AE4" i="18" s="1"/>
  <c r="AE10" i="21"/>
  <c r="AE2" i="18" s="1"/>
  <c r="AE13" i="21"/>
  <c r="AE5" i="18" s="1"/>
  <c r="AF5" i="21"/>
  <c r="AE14" i="21"/>
  <c r="AE6" i="18" s="1"/>
  <c r="AF28" i="22" l="1"/>
  <c r="AE4" i="20" s="1"/>
  <c r="AF20" i="22"/>
  <c r="AE4" i="17" s="1"/>
  <c r="AF29" i="22"/>
  <c r="AE5" i="20" s="1"/>
  <c r="AF21" i="22"/>
  <c r="AE5" i="17" s="1"/>
  <c r="AF26" i="22"/>
  <c r="AE2" i="20" s="1"/>
  <c r="AF18" i="22"/>
  <c r="AE2" i="17" s="1"/>
  <c r="AF30" i="22"/>
  <c r="AE6" i="20" s="1"/>
  <c r="AF22" i="22"/>
  <c r="AE6" i="17" s="1"/>
  <c r="AF27" i="22"/>
  <c r="AE3" i="20" s="1"/>
  <c r="AF19" i="22"/>
  <c r="AE3" i="17" s="1"/>
  <c r="AF31" i="22"/>
  <c r="AE7" i="20" s="1"/>
  <c r="AF23" i="22"/>
  <c r="AE7" i="17" s="1"/>
  <c r="AG15" i="22"/>
  <c r="AG14" i="22"/>
  <c r="AG13" i="22"/>
  <c r="AG12" i="22"/>
  <c r="AG11" i="22"/>
  <c r="AG10" i="22"/>
  <c r="AH5" i="22"/>
  <c r="AG5" i="21"/>
  <c r="AF12" i="21"/>
  <c r="AF4" i="18" s="1"/>
  <c r="AF10" i="21"/>
  <c r="AF2" i="18" s="1"/>
  <c r="AF14" i="21"/>
  <c r="AF6" i="18" s="1"/>
  <c r="AF13" i="21"/>
  <c r="AF5" i="18" s="1"/>
  <c r="AF11" i="21"/>
  <c r="AF3" i="18" s="1"/>
  <c r="AG28" i="22" l="1"/>
  <c r="AF4" i="20" s="1"/>
  <c r="AG20" i="22"/>
  <c r="AF4" i="17" s="1"/>
  <c r="AG26" i="22"/>
  <c r="AF2" i="20" s="1"/>
  <c r="AG18" i="22"/>
  <c r="AF2" i="17" s="1"/>
  <c r="AG29" i="22"/>
  <c r="AF5" i="20" s="1"/>
  <c r="AG21" i="22"/>
  <c r="AF5" i="17" s="1"/>
  <c r="AG30" i="22"/>
  <c r="AF6" i="20" s="1"/>
  <c r="AG22" i="22"/>
  <c r="AF6" i="17" s="1"/>
  <c r="AG27" i="22"/>
  <c r="AF3" i="20" s="1"/>
  <c r="AG19" i="22"/>
  <c r="AF3" i="17" s="1"/>
  <c r="AG31" i="22"/>
  <c r="AF7" i="20" s="1"/>
  <c r="AG23" i="22"/>
  <c r="AF7" i="17" s="1"/>
  <c r="AH15" i="22"/>
  <c r="AH14" i="22"/>
  <c r="AH13" i="22"/>
  <c r="AH12" i="22"/>
  <c r="AH11" i="22"/>
  <c r="AH10" i="22"/>
  <c r="AI5" i="22"/>
  <c r="AG11" i="21"/>
  <c r="AG3" i="18" s="1"/>
  <c r="AG14" i="21"/>
  <c r="AG6" i="18" s="1"/>
  <c r="AH5" i="21"/>
  <c r="AG10" i="21"/>
  <c r="AG2" i="18" s="1"/>
  <c r="AG13" i="21"/>
  <c r="AG5" i="18" s="1"/>
  <c r="AG12" i="21"/>
  <c r="AG4" i="18" s="1"/>
  <c r="AH20" i="22" l="1"/>
  <c r="AG4" i="17" s="1"/>
  <c r="AH28" i="22"/>
  <c r="AG4" i="20" s="1"/>
  <c r="AH29" i="22"/>
  <c r="AG5" i="20" s="1"/>
  <c r="AH21" i="22"/>
  <c r="AG5" i="17" s="1"/>
  <c r="AH30" i="22"/>
  <c r="AG6" i="20" s="1"/>
  <c r="AH22" i="22"/>
  <c r="AG6" i="17" s="1"/>
  <c r="AH26" i="22"/>
  <c r="AG2" i="20" s="1"/>
  <c r="AH18" i="22"/>
  <c r="AG2" i="17" s="1"/>
  <c r="AH27" i="22"/>
  <c r="AG3" i="20" s="1"/>
  <c r="AH19" i="22"/>
  <c r="AG3" i="17" s="1"/>
  <c r="AH31" i="22"/>
  <c r="AG7" i="20" s="1"/>
  <c r="AH23" i="22"/>
  <c r="AG7" i="17" s="1"/>
  <c r="AI15" i="22"/>
  <c r="AI14" i="22"/>
  <c r="AI13" i="22"/>
  <c r="AI12" i="22"/>
  <c r="AI11" i="22"/>
  <c r="AI10" i="22"/>
  <c r="AH13" i="21"/>
  <c r="AH5" i="18" s="1"/>
  <c r="AH14" i="21"/>
  <c r="AH6" i="18" s="1"/>
  <c r="AH12" i="21"/>
  <c r="AH4" i="18" s="1"/>
  <c r="AH11" i="21"/>
  <c r="AH3" i="18" s="1"/>
  <c r="AH10" i="21"/>
  <c r="AH2" i="18" s="1"/>
  <c r="AI28" i="22" l="1"/>
  <c r="AH4" i="20" s="1"/>
  <c r="AI20" i="22"/>
  <c r="AH4" i="17" s="1"/>
  <c r="AI29" i="22"/>
  <c r="AH5" i="20" s="1"/>
  <c r="AI21" i="22"/>
  <c r="AH5" i="17" s="1"/>
  <c r="AI18" i="22"/>
  <c r="AH2" i="17" s="1"/>
  <c r="AI26" i="22"/>
  <c r="AH2" i="20" s="1"/>
  <c r="AI30" i="22"/>
  <c r="AH6" i="20" s="1"/>
  <c r="AI22" i="22"/>
  <c r="AH6" i="17" s="1"/>
  <c r="AI19" i="22"/>
  <c r="AH3" i="17" s="1"/>
  <c r="AI27" i="22"/>
  <c r="AH3" i="20" s="1"/>
  <c r="AI31" i="22"/>
  <c r="AH7" i="20" s="1"/>
  <c r="AI23" i="22"/>
  <c r="AH7"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Betsy Agar</author>
    <author>tc={43903214-E012-9444-96EF-3094953AF8E4}</author>
  </authors>
  <commentList>
    <comment ref="B15" authorId="0" shapeId="0" xr:uid="{4093EE91-4EB3-234E-8FB2-7F1AB76D8ACE}">
      <text>
        <r>
          <rPr>
            <b/>
            <sz val="10"/>
            <color rgb="FF000000"/>
            <rFont val="Tahoma"/>
            <family val="2"/>
          </rPr>
          <t>Betsy Agar:</t>
        </r>
        <r>
          <rPr>
            <sz val="10"/>
            <color rgb="FF000000"/>
            <rFont val="Tahoma"/>
            <family val="2"/>
          </rPr>
          <t xml:space="preserve">
</t>
        </r>
        <r>
          <rPr>
            <sz val="10"/>
            <color rgb="FF000000"/>
            <rFont val="Tahoma"/>
            <family val="2"/>
          </rPr>
          <t>2021 will be published Feb 9 2022</t>
        </r>
      </text>
    </comment>
    <comment ref="A44" authorId="1" shapeId="0" xr:uid="{43903214-E012-9444-96EF-3094953AF8E4}">
      <text>
        <t>[Threaded comment]
Your version of Excel allows you to read this threaded comment; however, any edits to it will get removed if the file is opened in a newer version of Excel. Learn more: https://go.microsoft.com/fwlink/?linkid=870924
Comment:
    This has to do with the model, I think, not these calculations.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tc={C5B92367-CE8F-6C4F-8378-A450BFFCA7F0}</author>
  </authors>
  <commentList>
    <comment ref="C4" authorId="0" shapeId="0" xr:uid="{C5B92367-CE8F-6C4F-8378-A450BFFCA7F0}">
      <text>
        <t xml:space="preserve">[Threaded comment]
Your version of Excel allows you to read this threaded comment; however, any edits to it will get removed if the file is opened in a newer version of Excel. Learn more: https://go.microsoft.com/fwlink/?linkid=870924
Comment:
    @Eyab Al-Aini  The current table starts at 2000, the previous EPS Included 1990-1999 data. Should I add 1990-1999 data from previous “Residential Secondary Energy Use (Final Demand) by Energy Source and End Use” table? </t>
      </text>
    </comment>
  </commentList>
</comments>
</file>

<file path=xl/sharedStrings.xml><?xml version="1.0" encoding="utf-8"?>
<sst xmlns="http://schemas.openxmlformats.org/spreadsheetml/2006/main" count="209" uniqueCount="162">
  <si>
    <t>BASoBC BAU Amount Spent on Building Components</t>
  </si>
  <si>
    <t>Source:</t>
  </si>
  <si>
    <t xml:space="preserve">Amount Spent Residential Building Investment </t>
  </si>
  <si>
    <t>Statistics Canada</t>
  </si>
  <si>
    <t>Urban vs. Rural Residential Households</t>
  </si>
  <si>
    <t>StatCan</t>
  </si>
  <si>
    <t>Distribution of population by size of population centre</t>
  </si>
  <si>
    <t>Table 1.7</t>
  </si>
  <si>
    <t>http://www12.statcan.gc.ca/census-recensement/2016/ref/dict/tab/t1_7-eng.cfm</t>
  </si>
  <si>
    <t xml:space="preserve">Population (for scaling) </t>
  </si>
  <si>
    <t xml:space="preserve">Building components share of price </t>
  </si>
  <si>
    <t>Housing Economics.com</t>
  </si>
  <si>
    <t>Cost of Constructing a Home</t>
  </si>
  <si>
    <t xml:space="preserve">Table 1 </t>
  </si>
  <si>
    <t xml:space="preserve">NRCan, Office of Energy Efficiency </t>
  </si>
  <si>
    <t>Residential Secondary Energy Use (Final Demand) by Energy Source and End Use</t>
  </si>
  <si>
    <t>http://oee.nrcan.gc.ca/corporate/statistics/neud/dpa/showTable.cfm?type=HB&amp;sector=res&amp;juris=00&amp;rn=1&amp;page=0</t>
  </si>
  <si>
    <t>Notes:</t>
  </si>
  <si>
    <t>See "cpi.xlsx" in the InputData folder for source information.</t>
  </si>
  <si>
    <t>cost for each component to divide up total building investment by component.</t>
  </si>
  <si>
    <t>buildings have the same cost shares by component.</t>
  </si>
  <si>
    <t>Geography</t>
  </si>
  <si>
    <t>Canada</t>
  </si>
  <si>
    <t>Footnotes:</t>
  </si>
  <si>
    <t xml:space="preserve">Calculations </t>
  </si>
  <si>
    <t xml:space="preserve">CAD dollars as reported </t>
  </si>
  <si>
    <t>Population</t>
  </si>
  <si>
    <t xml:space="preserve">Population change </t>
  </si>
  <si>
    <t xml:space="preserve">Split by component </t>
  </si>
  <si>
    <t>heating</t>
  </si>
  <si>
    <t>cooling and ventilation</t>
  </si>
  <si>
    <t>envelope</t>
  </si>
  <si>
    <t>lighting</t>
  </si>
  <si>
    <t>appliances</t>
  </si>
  <si>
    <t>other component</t>
  </si>
  <si>
    <t>SOURCE</t>
  </si>
  <si>
    <t>The table includes an entry for "HVAC," but we need to divide it into</t>
  </si>
  <si>
    <t>heating and cooling/ventilation.  We use the energy use division for</t>
  </si>
  <si>
    <t>residential buildings in Canada between heating and cooling to</t>
  </si>
  <si>
    <t>obtain these fractions:</t>
  </si>
  <si>
    <t xml:space="preserve">Component for model </t>
  </si>
  <si>
    <t>Categories from Table 1</t>
  </si>
  <si>
    <t xml:space="preserve">% of construction price </t>
  </si>
  <si>
    <t>HVAC</t>
  </si>
  <si>
    <t>exterior finishes, insulation, drywall, sheathing</t>
  </si>
  <si>
    <t xml:space="preserve">appliances </t>
  </si>
  <si>
    <t>other</t>
  </si>
  <si>
    <t>Population centre classification and rural area</t>
  </si>
  <si>
    <t>change in population 2011 to 2016</t>
  </si>
  <si>
    <t>count</t>
  </si>
  <si>
    <t>%</t>
  </si>
  <si>
    <t>Rural area</t>
  </si>
  <si>
    <t>Small population centre (1,000 to 29,999)</t>
  </si>
  <si>
    <t>Medium population centre (30,000 to 99,999)</t>
  </si>
  <si>
    <t>Large urban population centre (100,000 or greater)</t>
  </si>
  <si>
    <t>Total</t>
  </si>
  <si>
    <t>URBAN (2016)</t>
  </si>
  <si>
    <t>RURAL (2016)</t>
  </si>
  <si>
    <r>
      <t>Source: </t>
    </r>
    <r>
      <rPr>
        <sz val="12"/>
        <color rgb="FF000000"/>
        <rFont val="Calibri"/>
        <family val="2"/>
        <scheme val="minor"/>
      </rPr>
      <t>Statistics Canada, 2016 Census of Population.</t>
    </r>
  </si>
  <si>
    <t>Distribution of population by size of population centre, 2011 and 2016 censuses</t>
  </si>
  <si>
    <r>
      <t>Total Energy Use (PJ)</t>
    </r>
    <r>
      <rPr>
        <b/>
        <vertAlign val="superscript"/>
        <sz val="10"/>
        <rFont val="Arial"/>
        <family val="2"/>
      </rPr>
      <t>a,b</t>
    </r>
  </si>
  <si>
    <r>
      <t>Energy Use by Energy Source (PJ)</t>
    </r>
    <r>
      <rPr>
        <b/>
        <i/>
        <vertAlign val="superscript"/>
        <sz val="10"/>
        <rFont val="Arial"/>
        <family val="2"/>
      </rPr>
      <t>a,b</t>
    </r>
  </si>
  <si>
    <t>Electricity</t>
  </si>
  <si>
    <t>Natural Gas</t>
  </si>
  <si>
    <t>Heating Oil</t>
  </si>
  <si>
    <r>
      <t>Other</t>
    </r>
    <r>
      <rPr>
        <vertAlign val="superscript"/>
        <sz val="10"/>
        <rFont val="Arial"/>
        <family val="2"/>
      </rPr>
      <t>1</t>
    </r>
  </si>
  <si>
    <t>Wood</t>
  </si>
  <si>
    <r>
      <t>Energy Use by End Use (PJ)</t>
    </r>
    <r>
      <rPr>
        <b/>
        <i/>
        <vertAlign val="superscript"/>
        <sz val="10"/>
        <rFont val="Arial"/>
        <family val="2"/>
      </rPr>
      <t>b</t>
    </r>
  </si>
  <si>
    <t>Space Heating</t>
  </si>
  <si>
    <t>Water Heating</t>
  </si>
  <si>
    <t>Appliances</t>
  </si>
  <si>
    <t>Major Appliances</t>
  </si>
  <si>
    <r>
      <t>Other Appliances</t>
    </r>
    <r>
      <rPr>
        <i/>
        <vertAlign val="superscript"/>
        <sz val="10"/>
        <rFont val="Arial"/>
        <family val="2"/>
      </rPr>
      <t>2</t>
    </r>
  </si>
  <si>
    <t>Lighting</t>
  </si>
  <si>
    <t>Space Cooling</t>
  </si>
  <si>
    <t>Activity</t>
  </si>
  <si>
    <r>
      <t>Total Floor Space (million m</t>
    </r>
    <r>
      <rPr>
        <vertAlign val="superscript"/>
        <sz val="10"/>
        <color indexed="8"/>
        <rFont val="Arial"/>
        <family val="2"/>
      </rPr>
      <t>2</t>
    </r>
    <r>
      <rPr>
        <sz val="10"/>
        <color indexed="8"/>
        <rFont val="Arial"/>
        <family val="2"/>
      </rPr>
      <t>)</t>
    </r>
    <r>
      <rPr>
        <vertAlign val="superscript"/>
        <sz val="10"/>
        <color indexed="8"/>
        <rFont val="Arial"/>
        <family val="2"/>
      </rPr>
      <t>b</t>
    </r>
  </si>
  <si>
    <r>
      <t>Total Households (thousands)</t>
    </r>
    <r>
      <rPr>
        <vertAlign val="superscript"/>
        <sz val="10"/>
        <color indexed="8"/>
        <rFont val="Arial"/>
        <family val="2"/>
      </rPr>
      <t>b,c</t>
    </r>
  </si>
  <si>
    <r>
      <t>Energy Intensity (GJ/m</t>
    </r>
    <r>
      <rPr>
        <b/>
        <vertAlign val="superscript"/>
        <sz val="10"/>
        <color indexed="8"/>
        <rFont val="Arial"/>
        <family val="2"/>
      </rPr>
      <t>2</t>
    </r>
    <r>
      <rPr>
        <b/>
        <sz val="10"/>
        <color indexed="8"/>
        <rFont val="Arial"/>
        <family val="2"/>
      </rPr>
      <t>)</t>
    </r>
    <r>
      <rPr>
        <b/>
        <vertAlign val="superscript"/>
        <sz val="10"/>
        <color indexed="8"/>
        <rFont val="Arial"/>
        <family val="2"/>
      </rPr>
      <t>a,b</t>
    </r>
  </si>
  <si>
    <r>
      <t>Energy Intensity (GJ/household)</t>
    </r>
    <r>
      <rPr>
        <b/>
        <vertAlign val="superscript"/>
        <sz val="10"/>
        <color indexed="8"/>
        <rFont val="Arial"/>
        <family val="2"/>
      </rPr>
      <t>a,b,c</t>
    </r>
  </si>
  <si>
    <r>
      <t>Heating Degree-Day Index</t>
    </r>
    <r>
      <rPr>
        <b/>
        <vertAlign val="superscript"/>
        <sz val="10"/>
        <rFont val="Arial"/>
        <family val="2"/>
      </rPr>
      <t>b,d</t>
    </r>
  </si>
  <si>
    <t>–</t>
  </si>
  <si>
    <r>
      <t>Cooling Degree-Day Index</t>
    </r>
    <r>
      <rPr>
        <b/>
        <vertAlign val="superscript"/>
        <sz val="10"/>
        <rFont val="Arial"/>
        <family val="2"/>
      </rPr>
      <t>b,e</t>
    </r>
  </si>
  <si>
    <t>1)   “Other” includes coal and propane.</t>
  </si>
  <si>
    <t>2)   “Other Appliances” includes small appliances such as televisions, video cassette recorders, digital video disc players, radios, computers and toasters.</t>
  </si>
  <si>
    <r>
      <t>Sources</t>
    </r>
    <r>
      <rPr>
        <b/>
        <sz val="10"/>
        <rFont val="Arial"/>
        <family val="2"/>
      </rPr>
      <t>:</t>
    </r>
  </si>
  <si>
    <t>http://admin.nahb.org/generic.aspx?sectionID=734&amp;genericContentID=271883&amp;channelID=311</t>
  </si>
  <si>
    <r>
      <t xml:space="preserve">a)   Statistics Canada, </t>
    </r>
    <r>
      <rPr>
        <i/>
        <sz val="10"/>
        <rFont val="Arial"/>
        <family val="2"/>
      </rPr>
      <t>Report on Energy Supply and Demand in Canada, 2000-2018</t>
    </r>
    <r>
      <rPr>
        <sz val="10"/>
        <rFont val="Arial"/>
        <family val="2"/>
      </rPr>
      <t>, Ottawa, 2020.</t>
    </r>
  </si>
  <si>
    <t>b)   Natural Resources Canada, Residential End-Use Model, Ottawa, 2020.</t>
  </si>
  <si>
    <t>c)   Statistics Canada, Survey of Household Spending, 2000-2018, Ottawa, 2020.</t>
  </si>
  <si>
    <r>
      <t xml:space="preserve">d)   Environment and Climate Change Canada, Climate Summaries, </t>
    </r>
    <r>
      <rPr>
        <i/>
        <sz val="10"/>
        <rFont val="Arial"/>
        <family val="2"/>
      </rPr>
      <t>Monthly Values of Degree-Days Below 18.0°C</t>
    </r>
    <r>
      <rPr>
        <sz val="10"/>
        <rFont val="Arial"/>
        <family val="2"/>
      </rPr>
      <t>, 2000-2018, Ottawa.</t>
    </r>
  </si>
  <si>
    <r>
      <t xml:space="preserve">e)   Environment and Climate Change Canada, Climate Summaries, </t>
    </r>
    <r>
      <rPr>
        <i/>
        <sz val="10"/>
        <rFont val="Arial"/>
        <family val="2"/>
      </rPr>
      <t>Monthly Values of Degree-Days Above 18.0°C</t>
    </r>
    <r>
      <rPr>
        <sz val="10"/>
        <rFont val="Arial"/>
        <family val="2"/>
      </rPr>
      <t>, 2000-2018, Ottawa.</t>
    </r>
  </si>
  <si>
    <t>Total Growth  2000–2018</t>
  </si>
  <si>
    <t>Residential, energy use by fuel and by component</t>
  </si>
  <si>
    <t>Investment in Building Construction</t>
  </si>
  <si>
    <t>Table: 34-10-0175-01</t>
  </si>
  <si>
    <t>https://www150.statcan.gc.ca/t1/tbl1/en/tv.action?pid=3410017501&amp;pickMembers%5B0%5D=4.1&amp;cubeTimeFrame.startMonth=01&amp;cubeTimeFrame.startYear=2018&amp;cubeTimeFrame.endMonth=10&amp;cubeTimeFrame.endYear=2021&amp;referencePeriods=20180101%2C20211001</t>
  </si>
  <si>
    <t>https://www150.statcan.gc.ca/t1/tbl1/en/tv.action?pid=3410017501</t>
  </si>
  <si>
    <t>How to cite: Statistics Canada. Table 34-10-0175-01  Investment in Building Construction</t>
  </si>
  <si>
    <t>Monthly estimates for constant dollars are calculated using quarterly deflators from the Building Construction Price Index (18-10-0135-01). Typically, the first two months of a quarter use the previous quarters’ price level and are revised when the new quarterly price index becomes available.</t>
  </si>
  <si>
    <t>Subtotals and totals may not exactly equal the sum of component parts due to system rounding.</t>
  </si>
  <si>
    <t>For historical data see tables 34-10-0010; 34-10-0011 and 34-10-0012.</t>
  </si>
  <si>
    <t>On December 21, 2018, the ”Unadjusted – constant” and “Seasonally adjusted – constant” data for type of structure “Apartment” have been updated up to September 2018. The change is a result of a correction to the methodology for rebasing the deflator.</t>
  </si>
  <si>
    <t>Note</t>
  </si>
  <si>
    <t>Date</t>
  </si>
  <si>
    <t>Table Corrections:</t>
  </si>
  <si>
    <t>Total institutional and governmental</t>
  </si>
  <si>
    <t>Total commercial</t>
  </si>
  <si>
    <t>Total industrial</t>
  </si>
  <si>
    <t>Total non-residential</t>
  </si>
  <si>
    <t>Multiple dwelling building total</t>
  </si>
  <si>
    <t>Single dwelling building total</t>
  </si>
  <si>
    <t>Total residential</t>
  </si>
  <si>
    <t>Types of work, total</t>
  </si>
  <si>
    <t>Total residential and non-residential</t>
  </si>
  <si>
    <t>Dollars</t>
  </si>
  <si>
    <t>Type of work</t>
  </si>
  <si>
    <t>Type of structure</t>
  </si>
  <si>
    <t>Unadjusted - current</t>
  </si>
  <si>
    <t>Investment Value</t>
  </si>
  <si>
    <t>Geography: Canada, Province or territory, Census metropolitan area, Census metropolitan area part</t>
  </si>
  <si>
    <t>Release date: 2021-12-09</t>
  </si>
  <si>
    <t>Frequency: Monthly</t>
  </si>
  <si>
    <t>Investment in Building Construction c 1 2 3</t>
  </si>
  <si>
    <t>Total residential by year:</t>
  </si>
  <si>
    <t>Total non-residential by year:</t>
  </si>
  <si>
    <t>https://www150.statcan.gc.ca/t1/tbl1/en/tv.action?pid=1710005701</t>
  </si>
  <si>
    <t>How to cite: Statistics Canada. Table 17-10-0057-01  Projected population, by projection scenario, age and sex, as of July 1 (x 1,000)</t>
  </si>
  <si>
    <t>The medium-growth (M1) scenario contains the following assumptions at the Canada level: the total fertility rate reaches 1.59 children per woman in 2042/2043 and remains constant thereafter; life expectancy at birth reaches 87.0 years for males and 89.0 years for females in 2067/2068; interprovincial migration is based on the trends observed between 1991/1992 and 2016/2017; the immigration rate reaches 0.83% in 2042/2043 and remains constant thereafter; the annual number of non-permanent residents reaches 1,397,060 in 2043 and remains constant thereafter; the net emigration rate reaches 0.15% in 2042/2043 and remains constant thereafter.</t>
  </si>
  <si>
    <t>The population is projected until 2043 for the provinces and territories, and until 2068 for Canada as a whole.</t>
  </si>
  <si>
    <t>The base population for these projections is derived from the official preliminary postcensal estimates of the population for Canada, provinces and territories as of July 1, 2018. In all scenarios, the population is projected until 2043 for the provinces and territories, and until 2068 for Canada as a whole. For more detail on the assumptions and scenarios, please refer to the projection report (catalogue 91-520) and the technical report (catalogue 91-620). Because of rounding, counts within tables may differ from the totals.</t>
  </si>
  <si>
    <t>Projection scenario M1: medium-growth 3</t>
  </si>
  <si>
    <t>Persons</t>
  </si>
  <si>
    <t>Projection scenario 1</t>
  </si>
  <si>
    <t>All ages</t>
  </si>
  <si>
    <t>Age group</t>
  </si>
  <si>
    <t>Both sexes</t>
  </si>
  <si>
    <t>Sex</t>
  </si>
  <si>
    <t>Geography 2</t>
  </si>
  <si>
    <t>Geography: Canada, Province or territory</t>
  </si>
  <si>
    <t>Release date: 2019-09-17</t>
  </si>
  <si>
    <t>Table: 17-10-0057-01 (formerly CANSIM 052-0005)</t>
  </si>
  <si>
    <t>Frequency: Annual</t>
  </si>
  <si>
    <t>Projected population, by projection scenario, age and sex, as of July 1 (x 1,000) 1</t>
  </si>
  <si>
    <t>Projected population, by projection scenario, age and sex, as of July 1 (x 1,000)</t>
  </si>
  <si>
    <t>https://www150.statcan.gc.ca/t1/tbl1/en/cv.action?pid=1710005701</t>
  </si>
  <si>
    <t>Table: 17-10-0057-01</t>
  </si>
  <si>
    <t>Table1: Residential Space Heating Energy Use by Energy Source and Building Type</t>
  </si>
  <si>
    <t>Table 1 : Single Family Price and Cost Breakdowns 2019 Natinoal Results</t>
  </si>
  <si>
    <t>Investment data by component was not available for Canada, so we used average share of construction</t>
  </si>
  <si>
    <t xml:space="preserve">We adjust 2018 dollars to 2019 dollars using the following conversion factor: </t>
  </si>
  <si>
    <t>We adjust 2020 dollars to 2019 dollars using the following conversion factor:</t>
  </si>
  <si>
    <t>2019 CAD</t>
  </si>
  <si>
    <t>For projecting 2019-2050, we use population data to scale up 2018 investment</t>
  </si>
  <si>
    <t xml:space="preserve">Non-residential Calculations </t>
  </si>
  <si>
    <t>Urban share</t>
  </si>
  <si>
    <t>Rural share</t>
  </si>
  <si>
    <t>Projection (based on 2019 CAD)</t>
  </si>
  <si>
    <t>We only have component cost breakdown for U.S. residential buildings, so we assume commercial</t>
  </si>
  <si>
    <t>Assume component cost breakdown is the same for U.S. and Canada</t>
  </si>
  <si>
    <t>$</t>
  </si>
  <si>
    <t>insulation, windows and doors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</si>
</sst>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00"/>
    <numFmt numFmtId="165" formatCode="#,##0.0"/>
    <numFmt numFmtId="166" formatCode="0.0%"/>
    <numFmt numFmtId="167" formatCode="0.0"/>
    <numFmt numFmtId="168" formatCode="mmmm\ yyyy"/>
    <numFmt numFmtId="169" formatCode="_(* #,##0_);_(* \(#,##0\);_(* &quot;-&quot;??_);_(@_)"/>
    <numFmt numFmtId="170" formatCode="_(&quot;$&quot;* #,##0_);_(&quot;$&quot;* \(#,##0\);_(&quot;$&quot;* &quot;-&quot;??_);_(@_)"/>
  </numFmts>
  <fonts count="4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4"/>
      <name val="Calibri"/>
      <family val="2"/>
      <scheme val="minor"/>
    </font>
    <font>
      <sz val="9"/>
      <color theme="1"/>
      <name val="Calibri"/>
      <family val="2"/>
      <scheme val="minor"/>
    </font>
    <font>
      <b/>
      <sz val="9"/>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color rgb="FF333333"/>
      <name val="Calibri"/>
      <family val="2"/>
      <scheme val="minor"/>
    </font>
    <font>
      <b/>
      <sz val="12"/>
      <color rgb="FF000000"/>
      <name val="Calibri"/>
      <family val="2"/>
      <scheme val="minor"/>
    </font>
    <font>
      <sz val="12"/>
      <color rgb="FF000000"/>
      <name val="Calibri"/>
      <family val="2"/>
      <scheme val="minor"/>
    </font>
    <font>
      <b/>
      <sz val="12"/>
      <color rgb="FF333333"/>
      <name val="Calibri"/>
      <family val="2"/>
      <scheme val="minor"/>
    </font>
    <font>
      <b/>
      <sz val="11"/>
      <color rgb="FF000000"/>
      <name val="Calibri"/>
      <family val="2"/>
      <scheme val="minor"/>
    </font>
    <font>
      <sz val="11"/>
      <color theme="1"/>
      <name val="Calibri"/>
      <family val="2"/>
      <scheme val="minor"/>
    </font>
    <font>
      <b/>
      <sz val="12"/>
      <name val="Arial"/>
      <family val="2"/>
    </font>
    <font>
      <sz val="10"/>
      <name val="Arial"/>
      <family val="2"/>
    </font>
    <font>
      <b/>
      <sz val="10"/>
      <name val="Arial"/>
      <family val="2"/>
    </font>
    <font>
      <b/>
      <vertAlign val="superscript"/>
      <sz val="10"/>
      <name val="Arial"/>
      <family val="2"/>
    </font>
    <font>
      <b/>
      <i/>
      <sz val="10"/>
      <name val="Arial"/>
      <family val="2"/>
    </font>
    <font>
      <b/>
      <i/>
      <vertAlign val="superscript"/>
      <sz val="10"/>
      <name val="Arial"/>
      <family val="2"/>
    </font>
    <font>
      <vertAlign val="superscript"/>
      <sz val="10"/>
      <name val="Arial"/>
      <family val="2"/>
    </font>
    <font>
      <i/>
      <sz val="10"/>
      <name val="Arial"/>
      <family val="2"/>
    </font>
    <font>
      <i/>
      <vertAlign val="superscript"/>
      <sz val="10"/>
      <name val="Arial"/>
      <family val="2"/>
    </font>
    <font>
      <b/>
      <sz val="10"/>
      <color rgb="FF000000"/>
      <name val="Arial"/>
      <family val="2"/>
    </font>
    <font>
      <sz val="10"/>
      <color rgb="FF000000"/>
      <name val="Arial"/>
      <family val="2"/>
    </font>
    <font>
      <vertAlign val="superscript"/>
      <sz val="10"/>
      <color indexed="8"/>
      <name val="Arial"/>
      <family val="2"/>
    </font>
    <font>
      <sz val="10"/>
      <color indexed="8"/>
      <name val="Arial"/>
      <family val="2"/>
    </font>
    <font>
      <b/>
      <vertAlign val="superscript"/>
      <sz val="10"/>
      <color indexed="8"/>
      <name val="Arial"/>
      <family val="2"/>
    </font>
    <font>
      <b/>
      <sz val="10"/>
      <color indexed="8"/>
      <name val="Arial"/>
      <family val="2"/>
    </font>
    <font>
      <b/>
      <u/>
      <sz val="10"/>
      <name val="Arial"/>
      <family val="2"/>
    </font>
    <font>
      <sz val="9"/>
      <color indexed="8"/>
      <name val="Calibri"/>
      <family val="2"/>
    </font>
    <font>
      <b/>
      <sz val="9"/>
      <color indexed="8"/>
      <name val="Calibri"/>
      <family val="2"/>
    </font>
    <font>
      <sz val="11"/>
      <color rgb="FF000000"/>
      <name val="Calibri"/>
      <family val="2"/>
    </font>
    <font>
      <b/>
      <sz val="12"/>
      <color indexed="30"/>
      <name val="Calibri"/>
      <family val="2"/>
    </font>
    <font>
      <sz val="10"/>
      <color rgb="FF000000"/>
      <name val="Tahoma"/>
      <family val="2"/>
    </font>
    <font>
      <b/>
      <sz val="10"/>
      <color rgb="FF000000"/>
      <name val="Tahoma"/>
      <family val="2"/>
    </font>
    <font>
      <i/>
      <sz val="11"/>
      <color theme="1"/>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BFBFBF"/>
        <bgColor rgb="FF000000"/>
      </patternFill>
    </fill>
    <fill>
      <patternFill patternType="solid">
        <fgColor theme="0" tint="-0.14999847407452621"/>
        <bgColor indexed="64"/>
      </patternFill>
    </fill>
    <fill>
      <patternFill patternType="solid">
        <fgColor rgb="FFFFFF00"/>
        <bgColor indexed="64"/>
      </patternFill>
    </fill>
    <fill>
      <patternFill patternType="solid">
        <fgColor rgb="FFB8CCE4"/>
        <bgColor indexed="64"/>
      </patternFill>
    </fill>
    <fill>
      <patternFill patternType="solid">
        <fgColor rgb="FFB8CCE4"/>
        <bgColor rgb="FF000000"/>
      </patternFill>
    </fill>
  </fills>
  <borders count="12">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double">
        <color indexed="64"/>
      </bottom>
      <diagonal/>
    </border>
    <border>
      <left style="thin">
        <color indexed="64"/>
      </left>
      <right/>
      <top/>
      <bottom style="double">
        <color indexed="64"/>
      </bottom>
      <diagonal/>
    </border>
    <border>
      <left style="thin">
        <color indexed="64"/>
      </left>
      <right/>
      <top/>
      <bottom/>
      <diagonal/>
    </border>
    <border>
      <left/>
      <right/>
      <top/>
      <bottom style="dashed">
        <color rgb="FFBFBFBF"/>
      </bottom>
      <diagonal/>
    </border>
    <border>
      <left/>
      <right/>
      <top style="medium">
        <color rgb="FF0096D7"/>
      </top>
      <bottom/>
      <diagonal/>
    </border>
    <border>
      <left/>
      <right/>
      <top/>
      <bottom style="thick">
        <color rgb="FF0096D7"/>
      </bottom>
      <diagonal/>
    </border>
    <border>
      <left/>
      <right/>
      <top/>
      <bottom style="thin">
        <color rgb="FFBFBFBF"/>
      </bottom>
      <diagonal/>
    </border>
  </borders>
  <cellStyleXfs count="95">
    <xf numFmtId="0" fontId="0" fillId="0" borderId="0"/>
    <xf numFmtId="0" fontId="5" fillId="0" borderId="0" applyNumberFormat="0" applyProtection="0">
      <alignment horizontal="left"/>
    </xf>
    <xf numFmtId="0" fontId="6" fillId="0" borderId="0" applyNumberFormat="0" applyFill="0" applyBorder="0" applyAlignment="0" applyProtection="0"/>
    <xf numFmtId="0" fontId="7" fillId="0" borderId="1" applyNumberFormat="0" applyProtection="0">
      <alignment wrapText="1"/>
    </xf>
    <xf numFmtId="0" fontId="6" fillId="0" borderId="2" applyNumberFormat="0" applyFont="0" applyProtection="0">
      <alignment wrapText="1"/>
    </xf>
    <xf numFmtId="0" fontId="7" fillId="0" borderId="3" applyNumberFormat="0" applyProtection="0">
      <alignment wrapText="1"/>
    </xf>
    <xf numFmtId="0" fontId="6" fillId="0" borderId="4" applyNumberFormat="0" applyProtection="0">
      <alignment vertical="top" wrapText="1"/>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9" fontId="16" fillId="0" borderId="0" applyFont="0" applyFill="0" applyBorder="0" applyAlignment="0" applyProtection="0"/>
    <xf numFmtId="0" fontId="33" fillId="0" borderId="8" applyNumberFormat="0" applyFont="0" applyProtection="0">
      <alignment wrapText="1"/>
    </xf>
    <xf numFmtId="0" fontId="33" fillId="0" borderId="0" applyNumberFormat="0" applyFill="0" applyBorder="0" applyAlignment="0" applyProtection="0"/>
    <xf numFmtId="0" fontId="33" fillId="0" borderId="9" applyNumberFormat="0" applyProtection="0">
      <alignment wrapText="1"/>
    </xf>
    <xf numFmtId="0" fontId="34" fillId="0" borderId="10" applyNumberFormat="0" applyProtection="0">
      <alignment wrapText="1"/>
    </xf>
    <xf numFmtId="0" fontId="33" fillId="0" borderId="0"/>
    <xf numFmtId="0" fontId="18" fillId="0" borderId="0"/>
    <xf numFmtId="0" fontId="35" fillId="0" borderId="0" applyBorder="0"/>
    <xf numFmtId="0" fontId="34" fillId="0" borderId="11" applyNumberFormat="0" applyProtection="0">
      <alignment wrapText="1"/>
    </xf>
    <xf numFmtId="9" fontId="18" fillId="0" borderId="0" applyFont="0" applyFill="0" applyBorder="0" applyAlignment="0" applyProtection="0"/>
    <xf numFmtId="0" fontId="36" fillId="0" borderId="0" applyNumberFormat="0" applyProtection="0">
      <alignment horizontal="left"/>
    </xf>
    <xf numFmtId="43" fontId="16" fillId="0" borderId="0" applyFont="0" applyFill="0" applyBorder="0" applyAlignment="0" applyProtection="0"/>
    <xf numFmtId="44" fontId="16" fillId="0" borderId="0" applyFont="0" applyFill="0" applyBorder="0" applyAlignment="0" applyProtection="0"/>
    <xf numFmtId="0" fontId="1" fillId="0" borderId="0"/>
    <xf numFmtId="44" fontId="1" fillId="0" borderId="0" applyFont="0" applyFill="0" applyBorder="0" applyAlignment="0" applyProtection="0"/>
  </cellStyleXfs>
  <cellXfs count="81">
    <xf numFmtId="0" fontId="0" fillId="0" borderId="0" xfId="0"/>
    <xf numFmtId="0" fontId="4" fillId="0" borderId="0" xfId="0" applyFont="1"/>
    <xf numFmtId="0" fontId="4" fillId="2" borderId="0" xfId="0" applyFont="1" applyFill="1"/>
    <xf numFmtId="0" fontId="0" fillId="0" borderId="0" xfId="0" applyAlignment="1">
      <alignment horizontal="left"/>
    </xf>
    <xf numFmtId="11" fontId="0" fillId="0" borderId="0" xfId="0" applyNumberFormat="1"/>
    <xf numFmtId="0" fontId="8" fillId="0" borderId="0" xfId="37"/>
    <xf numFmtId="0" fontId="4" fillId="2" borderId="0" xfId="0" applyFont="1" applyFill="1" applyAlignment="1">
      <alignment horizontal="left"/>
    </xf>
    <xf numFmtId="164" fontId="0" fillId="0" borderId="0" xfId="0" applyNumberFormat="1"/>
    <xf numFmtId="0" fontId="0" fillId="3" borderId="0" xfId="0" applyFill="1"/>
    <xf numFmtId="0" fontId="10" fillId="0" borderId="0" xfId="0" applyFont="1"/>
    <xf numFmtId="0" fontId="4" fillId="4" borderId="0" xfId="0" applyFont="1" applyFill="1" applyAlignment="1">
      <alignment horizontal="left"/>
    </xf>
    <xf numFmtId="0" fontId="11" fillId="0" borderId="0" xfId="0" applyFont="1"/>
    <xf numFmtId="0" fontId="12" fillId="0" borderId="0" xfId="0" applyFont="1"/>
    <xf numFmtId="0" fontId="13" fillId="0" borderId="0" xfId="0" applyFont="1"/>
    <xf numFmtId="0" fontId="3" fillId="0" borderId="0" xfId="0" applyFont="1"/>
    <xf numFmtId="3" fontId="13" fillId="0" borderId="0" xfId="0" applyNumberFormat="1" applyFont="1"/>
    <xf numFmtId="3" fontId="12" fillId="0" borderId="0" xfId="0" applyNumberFormat="1" applyFont="1"/>
    <xf numFmtId="0" fontId="13" fillId="5" borderId="0" xfId="0" applyFont="1" applyFill="1"/>
    <xf numFmtId="3" fontId="13" fillId="5" borderId="0" xfId="0" applyNumberFormat="1" applyFont="1" applyFill="1"/>
    <xf numFmtId="0" fontId="14" fillId="0" borderId="0" xfId="0" applyFont="1"/>
    <xf numFmtId="0" fontId="15" fillId="6" borderId="0" xfId="0" applyFont="1" applyFill="1"/>
    <xf numFmtId="0" fontId="17" fillId="0" borderId="0" xfId="0" applyFont="1"/>
    <xf numFmtId="0" fontId="18" fillId="0" borderId="0" xfId="0" applyFont="1"/>
    <xf numFmtId="0" fontId="19" fillId="0" borderId="0" xfId="0" applyFont="1" applyAlignment="1">
      <alignment horizontal="right"/>
    </xf>
    <xf numFmtId="0" fontId="18" fillId="0" borderId="0" xfId="0" applyFont="1" applyAlignment="1">
      <alignment horizontal="center"/>
    </xf>
    <xf numFmtId="0" fontId="18" fillId="0" borderId="0" xfId="0" applyFont="1" applyAlignment="1">
      <alignment horizontal="right"/>
    </xf>
    <xf numFmtId="0" fontId="19" fillId="0" borderId="5" xfId="0" applyFont="1" applyBorder="1"/>
    <xf numFmtId="0" fontId="19" fillId="0" borderId="6" xfId="0" applyFont="1" applyBorder="1" applyAlignment="1">
      <alignment horizontal="center" wrapText="1"/>
    </xf>
    <xf numFmtId="0" fontId="19" fillId="0" borderId="0" xfId="0" applyFont="1"/>
    <xf numFmtId="165" fontId="19" fillId="0" borderId="0" xfId="0" applyNumberFormat="1" applyFont="1"/>
    <xf numFmtId="166" fontId="19" fillId="0" borderId="7" xfId="80" applyNumberFormat="1" applyFont="1" applyFill="1" applyBorder="1" applyAlignment="1">
      <alignment horizontal="right" indent="2"/>
    </xf>
    <xf numFmtId="0" fontId="21" fillId="0" borderId="0" xfId="0" applyFont="1" applyAlignment="1">
      <alignment horizontal="left" indent="2"/>
    </xf>
    <xf numFmtId="165" fontId="18" fillId="0" borderId="0" xfId="0" applyNumberFormat="1" applyFont="1"/>
    <xf numFmtId="166" fontId="18" fillId="0" borderId="7" xfId="80" applyNumberFormat="1" applyFont="1" applyFill="1" applyBorder="1" applyAlignment="1">
      <alignment horizontal="right" indent="2"/>
    </xf>
    <xf numFmtId="0" fontId="18" fillId="0" borderId="0" xfId="0" applyFont="1" applyAlignment="1">
      <alignment horizontal="left" indent="4"/>
    </xf>
    <xf numFmtId="0" fontId="24" fillId="0" borderId="0" xfId="0" applyFont="1"/>
    <xf numFmtId="0" fontId="24" fillId="0" borderId="0" xfId="0" applyFont="1" applyAlignment="1">
      <alignment horizontal="left" indent="5"/>
    </xf>
    <xf numFmtId="165" fontId="24" fillId="0" borderId="0" xfId="0" applyNumberFormat="1" applyFont="1"/>
    <xf numFmtId="0" fontId="18" fillId="0" borderId="0" xfId="0" applyFont="1" applyAlignment="1">
      <alignment horizontal="left" indent="5"/>
    </xf>
    <xf numFmtId="2" fontId="26" fillId="0" borderId="0" xfId="0" applyNumberFormat="1" applyFont="1"/>
    <xf numFmtId="1" fontId="27" fillId="0" borderId="0" xfId="0" applyNumberFormat="1" applyFont="1" applyAlignment="1">
      <alignment horizontal="left" indent="4"/>
    </xf>
    <xf numFmtId="1" fontId="27" fillId="0" borderId="0" xfId="0" applyNumberFormat="1" applyFont="1" applyAlignment="1">
      <alignment horizontal="right"/>
    </xf>
    <xf numFmtId="2" fontId="26" fillId="0" borderId="0" xfId="0" applyNumberFormat="1" applyFont="1" applyAlignment="1">
      <alignment horizontal="left"/>
    </xf>
    <xf numFmtId="4" fontId="19" fillId="0" borderId="0" xfId="0" applyNumberFormat="1" applyFont="1"/>
    <xf numFmtId="0" fontId="19" fillId="0" borderId="0" xfId="0" applyFont="1" applyAlignment="1">
      <alignment horizontal="left"/>
    </xf>
    <xf numFmtId="2" fontId="19" fillId="0" borderId="0" xfId="0" applyNumberFormat="1" applyFont="1"/>
    <xf numFmtId="166" fontId="18" fillId="0" borderId="0" xfId="80" applyNumberFormat="1" applyFont="1" applyFill="1" applyBorder="1" applyAlignment="1">
      <alignment horizontal="center"/>
    </xf>
    <xf numFmtId="0" fontId="18" fillId="0" borderId="0" xfId="0" applyFont="1" applyAlignment="1">
      <alignment horizontal="left"/>
    </xf>
    <xf numFmtId="0" fontId="32" fillId="0" borderId="0" xfId="0" applyFont="1"/>
    <xf numFmtId="0" fontId="8" fillId="0" borderId="0" xfId="37" applyAlignment="1">
      <alignment horizontal="left"/>
    </xf>
    <xf numFmtId="167" fontId="18" fillId="0" borderId="0" xfId="0" applyNumberFormat="1" applyFont="1"/>
    <xf numFmtId="0" fontId="4" fillId="7" borderId="0" xfId="0" applyFont="1" applyFill="1"/>
    <xf numFmtId="0" fontId="2" fillId="0" borderId="0" xfId="0" applyFont="1"/>
    <xf numFmtId="0" fontId="0" fillId="8" borderId="0" xfId="0" applyFill="1"/>
    <xf numFmtId="0" fontId="1" fillId="0" borderId="0" xfId="93"/>
    <xf numFmtId="14" fontId="1" fillId="0" borderId="0" xfId="93" applyNumberFormat="1"/>
    <xf numFmtId="44" fontId="0" fillId="0" borderId="0" xfId="94" applyFont="1"/>
    <xf numFmtId="3" fontId="1" fillId="0" borderId="0" xfId="93" applyNumberFormat="1"/>
    <xf numFmtId="17" fontId="1" fillId="0" borderId="0" xfId="93" applyNumberFormat="1"/>
    <xf numFmtId="44" fontId="1" fillId="0" borderId="0" xfId="92" applyFont="1"/>
    <xf numFmtId="168" fontId="0" fillId="0" borderId="0" xfId="0" applyNumberFormat="1" applyAlignment="1">
      <alignment horizontal="left"/>
    </xf>
    <xf numFmtId="169" fontId="0" fillId="0" borderId="0" xfId="91" applyNumberFormat="1" applyFont="1"/>
    <xf numFmtId="170" fontId="0" fillId="0" borderId="0" xfId="94" applyNumberFormat="1" applyFont="1"/>
    <xf numFmtId="170" fontId="1" fillId="0" borderId="0" xfId="92" applyNumberFormat="1" applyFont="1"/>
    <xf numFmtId="3" fontId="0" fillId="0" borderId="0" xfId="0" applyNumberFormat="1"/>
    <xf numFmtId="170" fontId="0" fillId="9" borderId="0" xfId="92" applyNumberFormat="1" applyFont="1" applyFill="1"/>
    <xf numFmtId="0" fontId="0" fillId="9" borderId="0" xfId="0" applyFill="1"/>
    <xf numFmtId="170" fontId="0" fillId="0" borderId="0" xfId="92" applyNumberFormat="1" applyFont="1" applyFill="1"/>
    <xf numFmtId="170" fontId="4" fillId="0" borderId="0" xfId="92" applyNumberFormat="1" applyFont="1" applyFill="1"/>
    <xf numFmtId="170" fontId="0" fillId="9" borderId="0" xfId="0" applyNumberFormat="1" applyFill="1"/>
    <xf numFmtId="0" fontId="4" fillId="9" borderId="0" xfId="0" applyFont="1" applyFill="1"/>
    <xf numFmtId="44" fontId="0" fillId="9" borderId="0" xfId="0" applyNumberFormat="1" applyFill="1"/>
    <xf numFmtId="0" fontId="8" fillId="0" borderId="0" xfId="37" applyFill="1"/>
    <xf numFmtId="169" fontId="1" fillId="0" borderId="0" xfId="91" applyNumberFormat="1" applyFont="1"/>
    <xf numFmtId="170" fontId="0" fillId="0" borderId="0" xfId="0" applyNumberFormat="1"/>
    <xf numFmtId="169" fontId="0" fillId="0" borderId="0" xfId="0" applyNumberFormat="1"/>
    <xf numFmtId="0" fontId="15" fillId="10" borderId="0" xfId="0" applyFont="1" applyFill="1"/>
    <xf numFmtId="11" fontId="0" fillId="9" borderId="0" xfId="0" applyNumberFormat="1" applyFill="1"/>
    <xf numFmtId="0" fontId="12" fillId="0" borderId="0" xfId="0" applyFont="1" applyAlignment="1">
      <alignment horizontal="center"/>
    </xf>
    <xf numFmtId="0" fontId="39" fillId="0" borderId="0" xfId="0" applyFont="1"/>
    <xf numFmtId="11" fontId="0" fillId="0" borderId="0" xfId="91" applyNumberFormat="1" applyFont="1"/>
  </cellXfs>
  <cellStyles count="95">
    <cellStyle name="Body: normal cell" xfId="4" xr:uid="{00000000-0005-0000-0000-000000000000}"/>
    <cellStyle name="Body: normal cell 2" xfId="81" xr:uid="{00000000-0005-0000-0000-000001000000}"/>
    <cellStyle name="Comma" xfId="91" builtinId="3"/>
    <cellStyle name="Currency" xfId="92" builtinId="4"/>
    <cellStyle name="Currency 2" xfId="94" xr:uid="{6F13E0E0-750A-C64E-948C-1EC7DB9AB1D9}"/>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79" builtinId="9" hidden="1"/>
    <cellStyle name="Followed Hyperlink" xfId="77" builtinId="9" hidden="1"/>
    <cellStyle name="Followed Hyperlink" xfId="75" builtinId="9" hidden="1"/>
    <cellStyle name="Followed Hyperlink" xfId="73" builtinId="9" hidden="1"/>
    <cellStyle name="Followed Hyperlink" xfId="71" builtinId="9" hidden="1"/>
    <cellStyle name="Followed Hyperlink" xfId="69" builtinId="9" hidden="1"/>
    <cellStyle name="Followed Hyperlink" xfId="67" builtinId="9" hidden="1"/>
    <cellStyle name="Followed Hyperlink" xfId="65" builtinId="9" hidden="1"/>
    <cellStyle name="Followed Hyperlink" xfId="63" builtinId="9" hidden="1"/>
    <cellStyle name="Followed Hyperlink" xfId="61" builtinId="9" hidden="1"/>
    <cellStyle name="Followed Hyperlink" xfId="59" builtinId="9" hidden="1"/>
    <cellStyle name="Followed Hyperlink" xfId="57" builtinId="9" hidden="1"/>
    <cellStyle name="Followed Hyperlink" xfId="30"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1" builtinId="9" hidden="1"/>
    <cellStyle name="Followed Hyperlink" xfId="42" builtinId="9" hidden="1"/>
    <cellStyle name="Followed Hyperlink" xfId="44" builtinId="9" hidden="1"/>
    <cellStyle name="Followed Hyperlink" xfId="45" builtinId="9" hidden="1"/>
    <cellStyle name="Followed Hyperlink" xfId="46" builtinId="9" hidden="1"/>
    <cellStyle name="Followed Hyperlink" xfId="48" builtinId="9" hidden="1"/>
    <cellStyle name="Followed Hyperlink" xfId="49" builtinId="9" hidden="1"/>
    <cellStyle name="Followed Hyperlink" xfId="50" builtinId="9" hidden="1"/>
    <cellStyle name="Followed Hyperlink" xfId="52" builtinId="9" hidden="1"/>
    <cellStyle name="Followed Hyperlink" xfId="53" builtinId="9" hidden="1"/>
    <cellStyle name="Followed Hyperlink" xfId="54" builtinId="9" hidden="1"/>
    <cellStyle name="Followed Hyperlink" xfId="56" builtinId="9" hidden="1"/>
    <cellStyle name="Followed Hyperlink" xfId="55" builtinId="9" hidden="1"/>
    <cellStyle name="Followed Hyperlink" xfId="51" builtinId="9" hidden="1"/>
    <cellStyle name="Followed Hyperlink" xfId="47" builtinId="9" hidden="1"/>
    <cellStyle name="Followed Hyperlink" xfId="43" builtinId="9" hidden="1"/>
    <cellStyle name="Followed Hyperlink" xfId="39" builtinId="9" hidden="1"/>
    <cellStyle name="Followed Hyperlink" xfId="32"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16" builtinId="9" hidden="1"/>
    <cellStyle name="Followed Hyperlink" xfId="12" builtinId="9" hidden="1"/>
    <cellStyle name="Followed Hyperlink" xfId="14" builtinId="9" hidden="1"/>
    <cellStyle name="Followed Hyperlink" xfId="10" builtinId="9" hidden="1"/>
    <cellStyle name="Followed Hyperlink" xfId="8" builtinId="9" hidden="1"/>
    <cellStyle name="Font: Calibri, 9pt regular" xfId="2" xr:uid="{00000000-0005-0000-0000-00003B000000}"/>
    <cellStyle name="Font: Calibri, 9pt regular 2" xfId="82" xr:uid="{00000000-0005-0000-0000-00003C000000}"/>
    <cellStyle name="Footnotes: top row" xfId="6" xr:uid="{00000000-0005-0000-0000-00003D000000}"/>
    <cellStyle name="Footnotes: top row 2" xfId="83" xr:uid="{00000000-0005-0000-0000-00003E000000}"/>
    <cellStyle name="Header: bottom row" xfId="3" xr:uid="{00000000-0005-0000-0000-00003F000000}"/>
    <cellStyle name="Header: bottom row 2" xfId="84" xr:uid="{00000000-0005-0000-0000-000040000000}"/>
    <cellStyle name="Hyperlink" xfId="35" builtinId="8" hidden="1"/>
    <cellStyle name="Hyperlink" xfId="19"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21" builtinId="8" hidden="1"/>
    <cellStyle name="Hyperlink" xfId="13" builtinId="8" hidden="1"/>
    <cellStyle name="Hyperlink" xfId="15" builtinId="8" hidden="1"/>
    <cellStyle name="Hyperlink" xfId="17" builtinId="8" hidden="1"/>
    <cellStyle name="Hyperlink" xfId="9" builtinId="8" hidden="1"/>
    <cellStyle name="Hyperlink" xfId="11" builtinId="8" hidden="1"/>
    <cellStyle name="Hyperlink" xfId="7" builtinId="8" hidden="1"/>
    <cellStyle name="Hyperlink" xfId="37" builtinId="8"/>
    <cellStyle name="Normal" xfId="0" builtinId="0"/>
    <cellStyle name="Normal 2" xfId="85" xr:uid="{00000000-0005-0000-0000-000052000000}"/>
    <cellStyle name="Normal 3" xfId="86" xr:uid="{00000000-0005-0000-0000-000053000000}"/>
    <cellStyle name="Normal 4" xfId="87" xr:uid="{00000000-0005-0000-0000-000054000000}"/>
    <cellStyle name="Normal 5" xfId="93" xr:uid="{0972706B-3EBF-9C41-8968-F1B74F7822C2}"/>
    <cellStyle name="Parent row" xfId="5" xr:uid="{00000000-0005-0000-0000-000055000000}"/>
    <cellStyle name="Parent row 2" xfId="88" xr:uid="{00000000-0005-0000-0000-000056000000}"/>
    <cellStyle name="Percent" xfId="80" builtinId="5"/>
    <cellStyle name="Percent 2" xfId="89" xr:uid="{00000000-0005-0000-0000-000058000000}"/>
    <cellStyle name="Table title" xfId="1" xr:uid="{00000000-0005-0000-0000-000059000000}"/>
    <cellStyle name="Table title 2" xfId="90" xr:uid="{00000000-0005-0000-0000-00005A000000}"/>
  </cellStyles>
  <dxfs count="0"/>
  <tableStyles count="0" defaultTableStyle="TableStyleMedium2" defaultPivotStyle="PivotStyleLight16"/>
  <colors>
    <mruColors>
      <color rgb="FFB8C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381000</xdr:colOff>
      <xdr:row>3</xdr:row>
      <xdr:rowOff>177800</xdr:rowOff>
    </xdr:from>
    <xdr:to>
      <xdr:col>12</xdr:col>
      <xdr:colOff>720725</xdr:colOff>
      <xdr:row>56</xdr:row>
      <xdr:rowOff>15824</xdr:rowOff>
    </xdr:to>
    <xdr:pic>
      <xdr:nvPicPr>
        <xdr:cNvPr id="3" name="Picture 2">
          <a:extLst>
            <a:ext uri="{FF2B5EF4-FFF2-40B4-BE49-F238E27FC236}">
              <a16:creationId xmlns:a16="http://schemas.microsoft.com/office/drawing/2014/main" id="{5BB05396-B5B4-7C40-8302-35A09CD308A5}"/>
            </a:ext>
          </a:extLst>
        </xdr:cNvPr>
        <xdr:cNvPicPr>
          <a:picLocks noChangeAspect="1"/>
        </xdr:cNvPicPr>
      </xdr:nvPicPr>
      <xdr:blipFill>
        <a:blip xmlns:r="http://schemas.openxmlformats.org/officeDocument/2006/relationships" r:embed="rId1"/>
        <a:stretch>
          <a:fillRect/>
        </a:stretch>
      </xdr:blipFill>
      <xdr:spPr>
        <a:xfrm>
          <a:off x="5499100" y="749300"/>
          <a:ext cx="7010400" cy="99345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embinainstitute.sharepoint.com/Users/jeff-nonadmin/Dropbox%20(Energy%20Innovation)/EI-PlcyMdl/eps-1.3.2-canada/InputData/bldgs/BCEU/BAU%20Components%20Energy%20U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embinainstitute.sharepoint.com/sites/PRO-EnergyPolicySimulator2021/Shared%20Documents/Research%20and%20Analysis/CANADA-inputData/bldgs/BCEU/BAU%20Components%20Energy%20U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NRC NEUD Residential E Use"/>
      <sheetName val="CAN Main Res Heating Fuel"/>
      <sheetName val="Urban Rural Breakdown"/>
      <sheetName val="CAN Residential Assignment"/>
      <sheetName val="NEB CEF End-Use Demand"/>
      <sheetName val="Table 1.2"/>
      <sheetName val="Table 1.12"/>
      <sheetName val="Table 1.13"/>
      <sheetName val="CIEEDAC District Heating"/>
      <sheetName val="CAN Commercial Assignment"/>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s>
    <sheetDataSet>
      <sheetData sheetId="0">
        <row r="75">
          <cell r="A75">
            <v>947817120000</v>
          </cell>
        </row>
      </sheetData>
      <sheetData sheetId="1"/>
      <sheetData sheetId="2"/>
      <sheetData sheetId="3">
        <row r="10">
          <cell r="E10">
            <v>0.81294310766173428</v>
          </cell>
        </row>
        <row r="11">
          <cell r="E11">
            <v>0.18705689233826572</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NRC NEUD Residential E Use"/>
      <sheetName val="CAN Main Res Heating Fuel"/>
      <sheetName val="Urban Rural Breakdown"/>
      <sheetName val="CAN Residential Assignment"/>
      <sheetName val="NEB CEF End-Use Demand"/>
      <sheetName val="NEUD Commercial"/>
      <sheetName val="CEEDAC District Heating"/>
      <sheetName val="CAN Commercial Assignment"/>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ow r="39">
          <cell r="A39">
            <v>277778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Eyab Al-Aini" id="{2CADF941-A0F1-7945-AB1A-3B2437E56F7E}" userId="eyaba@pembina.org" providerId="PeoplePicker"/>
  <person displayName="Betsy Agar" id="{B1A0C391-54B4-254B-86B4-7E69FECA6FAC}" userId="S::betsya@pembina.org::bba46dfa-1448-49db-8a85-9735cb4ceae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44" dT="2021-12-21T23:54:53.87" personId="{B1A0C391-54B4-254B-86B4-7E69FECA6FAC}" id="{43903214-E012-9444-96EF-3094953AF8E4}">
    <text>This has to do with the model, I think, not these calculations.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C4" dT="2021-11-12T17:31:15.73" personId="{B1A0C391-54B4-254B-86B4-7E69FECA6FAC}" id="{C5B92367-CE8F-6C4F-8378-A450BFFCA7F0}">
    <text xml:space="preserve">@Eyab Al-Aini  The current table starts at 2000, the previous EPS Included 1990-1999 data. Should I add 1990-1999 data from previous “Residential Secondary Energy Use (Final Demand) by Energy Source and End Use” table? </text>
    <mentions>
      <mention mentionpersonId="{2CADF941-A0F1-7945-AB1A-3B2437E56F7E}" mentionId="{A7795271-3575-DF43-AADF-68C89A5D6865}"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150.statcan.gc.ca/t1/tbl1/en/cv.action?pid=1710005701" TargetMode="External"/><Relationship Id="rId7" Type="http://schemas.openxmlformats.org/officeDocument/2006/relationships/hyperlink" Target="https://www.inflationtool.com/canadian-dollar?amount=1&amp;year1=2019&amp;year2=2020" TargetMode="External"/><Relationship Id="rId2" Type="http://schemas.openxmlformats.org/officeDocument/2006/relationships/hyperlink" Target="http://oee.nrcan.gc.ca/corporate/statistics/neud/dpa/showTable.cfm?type=HB&amp;sector=res&amp;juris=00&amp;rn=1&amp;page=0" TargetMode="External"/><Relationship Id="rId1" Type="http://schemas.openxmlformats.org/officeDocument/2006/relationships/hyperlink" Target="http://www12.statcan.gc.ca/census-recensement/2016/ref/dict/tab/t1_7-eng.cfm" TargetMode="External"/><Relationship Id="rId6" Type="http://schemas.openxmlformats.org/officeDocument/2006/relationships/hyperlink" Target="https://www.inflationtool.com/canadian-dollar?amount=1&amp;year1=2018&amp;year2=2019" TargetMode="External"/><Relationship Id="rId11" Type="http://schemas.microsoft.com/office/2017/10/relationships/threadedComment" Target="../threadedComments/threadedComment1.xml"/><Relationship Id="rId5" Type="http://schemas.openxmlformats.org/officeDocument/2006/relationships/hyperlink" Target="https://www150.statcan.gc.ca/t1/tbl1/en/tv.action?pid=3410017501&amp;pickMembers%5B0%5D=4.1&amp;cubeTimeFrame.startMonth=01&amp;cubeTimeFrame.startYear=2018&amp;cubeTimeFrame.endMonth=10&amp;cubeTimeFrame.endYear=2021&amp;referencePeriods=20180101%2C20211001" TargetMode="External"/><Relationship Id="rId10" Type="http://schemas.openxmlformats.org/officeDocument/2006/relationships/comments" Target="../comments1.xml"/><Relationship Id="rId4" Type="http://schemas.openxmlformats.org/officeDocument/2006/relationships/hyperlink" Target="http://admin.nahb.org/generic.aspx?sectionID=734&amp;genericContentID=271883&amp;channelID=311"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admin.nahb.org/generic.aspx?sectionID=734&amp;genericContentID=271883&amp;channelID=311"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2"/>
  <sheetViews>
    <sheetView topLeftCell="A14" workbookViewId="0">
      <selection activeCell="A35" sqref="A35"/>
    </sheetView>
  </sheetViews>
  <sheetFormatPr defaultColWidth="8.85546875" defaultRowHeight="15" x14ac:dyDescent="0.25"/>
  <cols>
    <col min="2" max="2" width="65.140625" customWidth="1"/>
  </cols>
  <sheetData>
    <row r="1" spans="1:2" x14ac:dyDescent="0.25">
      <c r="A1" s="1" t="s">
        <v>0</v>
      </c>
    </row>
    <row r="3" spans="1:2" x14ac:dyDescent="0.25">
      <c r="A3" s="1" t="s">
        <v>1</v>
      </c>
      <c r="B3" s="2" t="s">
        <v>2</v>
      </c>
    </row>
    <row r="4" spans="1:2" x14ac:dyDescent="0.25">
      <c r="B4" t="s">
        <v>3</v>
      </c>
    </row>
    <row r="5" spans="1:2" x14ac:dyDescent="0.25">
      <c r="B5" t="s">
        <v>94</v>
      </c>
    </row>
    <row r="6" spans="1:2" x14ac:dyDescent="0.25">
      <c r="B6" s="3" t="s">
        <v>95</v>
      </c>
    </row>
    <row r="7" spans="1:2" x14ac:dyDescent="0.25">
      <c r="B7" s="5" t="s">
        <v>96</v>
      </c>
    </row>
    <row r="8" spans="1:2" x14ac:dyDescent="0.25">
      <c r="B8" s="60">
        <v>44470</v>
      </c>
    </row>
    <row r="9" spans="1:2" x14ac:dyDescent="0.25">
      <c r="B9" s="3"/>
    </row>
    <row r="10" spans="1:2" x14ac:dyDescent="0.25">
      <c r="B10" s="20" t="s">
        <v>4</v>
      </c>
    </row>
    <row r="11" spans="1:2" x14ac:dyDescent="0.25">
      <c r="B11" s="9" t="s">
        <v>5</v>
      </c>
    </row>
    <row r="12" spans="1:2" ht="15.75" x14ac:dyDescent="0.25">
      <c r="B12" s="11" t="s">
        <v>6</v>
      </c>
    </row>
    <row r="13" spans="1:2" x14ac:dyDescent="0.25">
      <c r="B13" s="9" t="s">
        <v>7</v>
      </c>
    </row>
    <row r="14" spans="1:2" x14ac:dyDescent="0.25">
      <c r="B14" s="5" t="s">
        <v>8</v>
      </c>
    </row>
    <row r="15" spans="1:2" x14ac:dyDescent="0.25">
      <c r="B15" s="3">
        <v>2016</v>
      </c>
    </row>
    <row r="17" spans="2:2" x14ac:dyDescent="0.25">
      <c r="B17" s="6" t="s">
        <v>9</v>
      </c>
    </row>
    <row r="18" spans="2:2" x14ac:dyDescent="0.25">
      <c r="B18" s="3" t="s">
        <v>3</v>
      </c>
    </row>
    <row r="19" spans="2:2" x14ac:dyDescent="0.25">
      <c r="B19" t="s">
        <v>144</v>
      </c>
    </row>
    <row r="20" spans="2:2" x14ac:dyDescent="0.25">
      <c r="B20" s="3" t="s">
        <v>146</v>
      </c>
    </row>
    <row r="21" spans="2:2" x14ac:dyDescent="0.25">
      <c r="B21" s="49" t="s">
        <v>145</v>
      </c>
    </row>
    <row r="22" spans="2:2" x14ac:dyDescent="0.25">
      <c r="B22" s="3">
        <v>2018</v>
      </c>
    </row>
    <row r="23" spans="2:2" x14ac:dyDescent="0.25">
      <c r="B23" s="3"/>
    </row>
    <row r="24" spans="2:2" x14ac:dyDescent="0.25">
      <c r="B24" s="10" t="s">
        <v>10</v>
      </c>
    </row>
    <row r="25" spans="2:2" x14ac:dyDescent="0.25">
      <c r="B25" t="s">
        <v>11</v>
      </c>
    </row>
    <row r="26" spans="2:2" x14ac:dyDescent="0.25">
      <c r="B26" t="s">
        <v>12</v>
      </c>
    </row>
    <row r="27" spans="2:2" x14ac:dyDescent="0.25">
      <c r="B27" s="3" t="s">
        <v>148</v>
      </c>
    </row>
    <row r="28" spans="2:2" x14ac:dyDescent="0.25">
      <c r="B28" s="5" t="s">
        <v>86</v>
      </c>
    </row>
    <row r="29" spans="2:2" x14ac:dyDescent="0.25">
      <c r="B29" s="3">
        <v>2019</v>
      </c>
    </row>
    <row r="30" spans="2:2" x14ac:dyDescent="0.25">
      <c r="B30" s="3"/>
    </row>
    <row r="31" spans="2:2" x14ac:dyDescent="0.25">
      <c r="B31" s="51" t="s">
        <v>93</v>
      </c>
    </row>
    <row r="32" spans="2:2" x14ac:dyDescent="0.25">
      <c r="B32" t="s">
        <v>14</v>
      </c>
    </row>
    <row r="33" spans="1:2" ht="15.75" x14ac:dyDescent="0.25">
      <c r="B33" s="52" t="s">
        <v>15</v>
      </c>
    </row>
    <row r="34" spans="1:2" ht="15.75" x14ac:dyDescent="0.25">
      <c r="B34" s="13" t="s">
        <v>147</v>
      </c>
    </row>
    <row r="35" spans="1:2" x14ac:dyDescent="0.25">
      <c r="B35" s="5" t="s">
        <v>16</v>
      </c>
    </row>
    <row r="36" spans="1:2" x14ac:dyDescent="0.25">
      <c r="B36" s="3">
        <v>2018</v>
      </c>
    </row>
    <row r="37" spans="1:2" x14ac:dyDescent="0.25">
      <c r="A37" s="1" t="s">
        <v>17</v>
      </c>
    </row>
    <row r="39" spans="1:2" x14ac:dyDescent="0.25">
      <c r="A39" s="72" t="s">
        <v>151</v>
      </c>
    </row>
    <row r="40" spans="1:2" x14ac:dyDescent="0.25">
      <c r="A40" s="7">
        <f>1/1.02</f>
        <v>0.98039215686274506</v>
      </c>
    </row>
    <row r="41" spans="1:2" x14ac:dyDescent="0.25">
      <c r="A41" s="72" t="s">
        <v>150</v>
      </c>
    </row>
    <row r="42" spans="1:2" x14ac:dyDescent="0.25">
      <c r="A42">
        <v>1.02</v>
      </c>
    </row>
    <row r="44" spans="1:2" s="53" customFormat="1" x14ac:dyDescent="0.25">
      <c r="A44" s="53" t="s">
        <v>18</v>
      </c>
    </row>
    <row r="46" spans="1:2" x14ac:dyDescent="0.25">
      <c r="A46" t="s">
        <v>153</v>
      </c>
    </row>
    <row r="48" spans="1:2" x14ac:dyDescent="0.25">
      <c r="A48" t="s">
        <v>149</v>
      </c>
    </row>
    <row r="49" spans="1:1" x14ac:dyDescent="0.25">
      <c r="A49" t="s">
        <v>19</v>
      </c>
    </row>
    <row r="50" spans="1:1" x14ac:dyDescent="0.25">
      <c r="A50" t="s">
        <v>159</v>
      </c>
    </row>
    <row r="51" spans="1:1" x14ac:dyDescent="0.25">
      <c r="A51" t="s">
        <v>158</v>
      </c>
    </row>
    <row r="52" spans="1:1" x14ac:dyDescent="0.25">
      <c r="A52" t="s">
        <v>20</v>
      </c>
    </row>
  </sheetData>
  <hyperlinks>
    <hyperlink ref="B14" r:id="rId1" xr:uid="{94AC96D4-CA63-994F-949A-700350492DC9}"/>
    <hyperlink ref="B35" r:id="rId2" xr:uid="{3EC0896E-6B8C-D947-BAF0-0280071A78EC}"/>
    <hyperlink ref="B21" r:id="rId3" xr:uid="{F295890F-70FA-AA4D-92DA-1024FDE0298A}"/>
    <hyperlink ref="B28" r:id="rId4" xr:uid="{655BC088-2C52-8646-895C-EB4057F007F0}"/>
    <hyperlink ref="B7" r:id="rId5" xr:uid="{F3D6E807-ACA4-B542-9A22-8085BB2687AB}"/>
    <hyperlink ref="A41" r:id="rId6" xr:uid="{CA195E0E-C1AD-C846-8F1B-F8FDC643CAA4}"/>
    <hyperlink ref="A39" r:id="rId7" xr:uid="{336DFA23-5822-E94C-9A3A-844E7CDEFF7B}"/>
  </hyperlinks>
  <pageMargins left="0.7" right="0.7" top="0.75" bottom="0.75" header="0.3" footer="0.3"/>
  <pageSetup orientation="portrait" r:id="rId8"/>
  <legacyDrawing r:id="rId9"/>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H7"/>
  <sheetViews>
    <sheetView workbookViewId="0">
      <selection activeCell="B4" sqref="B4"/>
    </sheetView>
  </sheetViews>
  <sheetFormatPr defaultColWidth="9.140625" defaultRowHeight="15" x14ac:dyDescent="0.25"/>
  <cols>
    <col min="1" max="1" width="24.85546875" customWidth="1"/>
  </cols>
  <sheetData>
    <row r="1" spans="1:34" x14ac:dyDescent="0.25">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29</v>
      </c>
      <c r="B2" s="4">
        <f>'Canada residential'!C26</f>
        <v>1072382489.8807948</v>
      </c>
      <c r="C2" s="4">
        <f>'Canada residential'!D26</f>
        <v>1047337059.3442395</v>
      </c>
      <c r="D2" s="4">
        <f>'Canada residential'!E26</f>
        <v>1071212227.0509429</v>
      </c>
      <c r="E2" s="4">
        <f>'Canada residential'!F26</f>
        <v>1082834041.2411392</v>
      </c>
      <c r="F2" s="4">
        <f>'Canada residential'!G26</f>
        <v>1094421914.8690858</v>
      </c>
      <c r="G2" s="4">
        <f>'Canada residential'!H26</f>
        <v>1105970191.1744087</v>
      </c>
      <c r="H2" s="4">
        <f>'Canada residential'!I26</f>
        <v>1117467556.6363575</v>
      </c>
      <c r="I2" s="4">
        <f>'Canada residential'!J26</f>
        <v>1128905526.1143699</v>
      </c>
      <c r="J2" s="4">
        <f>'Canada residential'!K26</f>
        <v>1140267129.3273215</v>
      </c>
      <c r="K2" s="4">
        <f>'Canada residential'!L26</f>
        <v>1151543881.13465</v>
      </c>
      <c r="L2" s="4">
        <f>'Canada residential'!M26</f>
        <v>1162724468.0156052</v>
      </c>
      <c r="M2" s="4">
        <f>'Canada residential'!N26</f>
        <v>1173797576.4494379</v>
      </c>
      <c r="N2" s="4">
        <f>'Canada residential'!O26</f>
        <v>1184754721.2955854</v>
      </c>
      <c r="O2" s="4">
        <f>'Canada residential'!P26</f>
        <v>1195584589.033298</v>
      </c>
      <c r="P2" s="4">
        <f>'Canada residential'!Q26</f>
        <v>1206284351.2823882</v>
      </c>
      <c r="Q2" s="4">
        <f>'Canada residential'!R26</f>
        <v>1216848351.2824814</v>
      </c>
      <c r="R2" s="4">
        <f>'Canada residential'!S26</f>
        <v>1227276589.0335772</v>
      </c>
      <c r="S2" s="4">
        <f>'Canada residential'!T26</f>
        <v>1237571892.9158633</v>
      </c>
      <c r="T2" s="4">
        <f>'Canada residential'!U26</f>
        <v>1247731434.5491524</v>
      </c>
      <c r="U2" s="4">
        <f>'Canada residential'!V26</f>
        <v>1257763699.074007</v>
      </c>
      <c r="V2" s="4">
        <f>'Canada residential'!W26</f>
        <v>1267665858.1102388</v>
      </c>
      <c r="W2" s="4">
        <f>'Canada residential'!X26</f>
        <v>1277446396.7984104</v>
      </c>
      <c r="X2" s="4">
        <f>'Canada residential'!Y26</f>
        <v>1287105315.1385224</v>
      </c>
      <c r="Y2" s="4">
        <f>'Canada residential'!Z26</f>
        <v>1296639784.7503872</v>
      </c>
      <c r="Z2" s="4">
        <f>'Canada residential'!AA26</f>
        <v>1306058290.7745664</v>
      </c>
      <c r="AA2" s="4">
        <f>'Canada residential'!AB26</f>
        <v>1315355176.4506857</v>
      </c>
      <c r="AB2" s="4">
        <f>'Canada residential'!AC26</f>
        <v>1324581352.6221192</v>
      </c>
      <c r="AC2" s="4">
        <f>'Canada residential'!AD26</f>
        <v>1333756617.9501789</v>
      </c>
      <c r="AD2" s="4">
        <f>'Canada residential'!AE26</f>
        <v>1342889457.5754266</v>
      </c>
      <c r="AE2" s="4">
        <f>'Canada residential'!AF26</f>
        <v>1351988356.6384251</v>
      </c>
      <c r="AF2" s="4">
        <f>'Canada residential'!AG26</f>
        <v>1361064628.6599243</v>
      </c>
      <c r="AG2" s="4">
        <f>'Canada residential'!AH26</f>
        <v>1370132415.5408611</v>
      </c>
      <c r="AH2" s="4">
        <f>'Canada residential'!AI26</f>
        <v>1379205859.1821728</v>
      </c>
    </row>
    <row r="3" spans="1:34" x14ac:dyDescent="0.25">
      <c r="A3" t="s">
        <v>30</v>
      </c>
      <c r="B3" s="4">
        <f>'Canada residential'!C27</f>
        <v>39266080.960072398</v>
      </c>
      <c r="C3" s="4">
        <f>'Canada residential'!D27</f>
        <v>38349023.92826879</v>
      </c>
      <c r="D3" s="4">
        <f>'Canada residential'!E27</f>
        <v>39223230.917801909</v>
      </c>
      <c r="E3" s="4">
        <f>'Canada residential'!F27</f>
        <v>39648772.271937497</v>
      </c>
      <c r="F3" s="4">
        <f>'Canada residential'!G27</f>
        <v>40073070.867190227</v>
      </c>
      <c r="G3" s="4">
        <f>'Canada residential'!H27</f>
        <v>40495919.577079639</v>
      </c>
      <c r="H3" s="4">
        <f>'Canada residential'!I27</f>
        <v>40916904.148644775</v>
      </c>
      <c r="I3" s="4">
        <f>'Canada residential'!J27</f>
        <v>41335713.892164923</v>
      </c>
      <c r="J3" s="4">
        <f>'Canada residential'!K27</f>
        <v>41751727.428198665</v>
      </c>
      <c r="K3" s="4">
        <f>'Canada residential'!L27</f>
        <v>42164634.067025281</v>
      </c>
      <c r="L3" s="4">
        <f>'Canada residential'!M27</f>
        <v>42574019.555683821</v>
      </c>
      <c r="M3" s="4">
        <f>'Canada residential'!N27</f>
        <v>42979469.641213343</v>
      </c>
      <c r="N3" s="4">
        <f>'Canada residential'!O27</f>
        <v>43380673.633893132</v>
      </c>
      <c r="O3" s="4">
        <f>'Canada residential'!P27</f>
        <v>43777217.280762248</v>
      </c>
      <c r="P3" s="4">
        <f>'Canada residential'!Q27</f>
        <v>44168997.018580429</v>
      </c>
      <c r="Q3" s="4">
        <f>'Canada residential'!R27</f>
        <v>44555805.720867209</v>
      </c>
      <c r="R3" s="4">
        <f>'Canada residential'!S27</f>
        <v>44937643.387622595</v>
      </c>
      <c r="S3" s="4">
        <f>'Canada residential'!T27</f>
        <v>45314613.582086816</v>
      </c>
      <c r="T3" s="4">
        <f>'Canada residential'!U27</f>
        <v>45686612.741019659</v>
      </c>
      <c r="U3" s="4">
        <f>'Canada residential'!V27</f>
        <v>46053951.554141812</v>
      </c>
      <c r="V3" s="4">
        <f>'Canada residential'!W27</f>
        <v>46416526.458213046</v>
      </c>
      <c r="W3" s="4">
        <f>'Canada residential'!X27</f>
        <v>46774648.142954059</v>
      </c>
      <c r="X3" s="4">
        <f>'Canada residential'!Y27</f>
        <v>47128316.608364865</v>
      </c>
      <c r="Y3" s="4">
        <f>'Canada residential'!Z27</f>
        <v>47477428.291205227</v>
      </c>
      <c r="Z3" s="4">
        <f>'Canada residential'!AA27</f>
        <v>47822293.881195858</v>
      </c>
      <c r="AA3" s="4">
        <f>'Canada residential'!AB27</f>
        <v>48162706.251856275</v>
      </c>
      <c r="AB3" s="4">
        <f>'Canada residential'!AC27</f>
        <v>48500529.541510753</v>
      </c>
      <c r="AC3" s="4">
        <f>'Canada residential'!AD27</f>
        <v>48836488.692840971</v>
      </c>
      <c r="AD3" s="4">
        <f>'Canada residential'!AE27</f>
        <v>49170894.395567618</v>
      </c>
      <c r="AE3" s="4">
        <f>'Canada residential'!AF27</f>
        <v>49504057.339411408</v>
      </c>
      <c r="AF3" s="4">
        <f>'Canada residential'!AG27</f>
        <v>49836391.777333319</v>
      </c>
      <c r="AG3" s="4">
        <f>'Canada residential'!AH27</f>
        <v>50168415.525534503</v>
      </c>
      <c r="AH3" s="4">
        <f>'Canada residential'!AI27</f>
        <v>50500646.400216162</v>
      </c>
    </row>
    <row r="4" spans="1:34" x14ac:dyDescent="0.25">
      <c r="A4" t="s">
        <v>31</v>
      </c>
      <c r="B4" s="4">
        <f>'Canada residential'!C28</f>
        <v>1320082677.8735299</v>
      </c>
      <c r="C4" s="4">
        <f>'Canada residential'!D28</f>
        <v>1289252223.8861039</v>
      </c>
      <c r="D4" s="4">
        <f>'Canada residential'!E28</f>
        <v>1318642106.3378847</v>
      </c>
      <c r="E4" s="4">
        <f>'Canada residential'!F28</f>
        <v>1332948341.0467787</v>
      </c>
      <c r="F4" s="4">
        <f>'Canada residential'!G28</f>
        <v>1347212795.5618281</v>
      </c>
      <c r="G4" s="4">
        <f>'Canada residential'!H28</f>
        <v>1361428506.5173926</v>
      </c>
      <c r="H4" s="4">
        <f>'Canada residential'!I28</f>
        <v>1375581547.1821902</v>
      </c>
      <c r="I4" s="4">
        <f>'Canada residential'!J28</f>
        <v>1389661472.50776</v>
      </c>
      <c r="J4" s="4">
        <f>'Canada residential'!K28</f>
        <v>1403647392.3971806</v>
      </c>
      <c r="K4" s="4">
        <f>'Canada residential'!L28</f>
        <v>1417528861.8019896</v>
      </c>
      <c r="L4" s="4">
        <f>'Canada residential'!M28</f>
        <v>1431291953.990906</v>
      </c>
      <c r="M4" s="4">
        <f>'Canada residential'!N28</f>
        <v>1444922742.2326484</v>
      </c>
      <c r="N4" s="4">
        <f>'Canada residential'!O28</f>
        <v>1458410781.4787557</v>
      </c>
      <c r="O4" s="4">
        <f>'Canada residential'!P28</f>
        <v>1471742144.9979467</v>
      </c>
      <c r="P4" s="4">
        <f>'Canada residential'!Q28</f>
        <v>1484913351.1074007</v>
      </c>
      <c r="Q4" s="4">
        <f>'Canada residential'!R28</f>
        <v>1497917436.4414766</v>
      </c>
      <c r="R4" s="4">
        <f>'Canada residential'!S28</f>
        <v>1510754401.000175</v>
      </c>
      <c r="S4" s="4">
        <f>'Canada residential'!T28</f>
        <v>1523427726.466316</v>
      </c>
      <c r="T4" s="4">
        <f>'Canada residential'!U28</f>
        <v>1535933931.1570797</v>
      </c>
      <c r="U4" s="4">
        <f>'Canada residential'!V28</f>
        <v>1548283460.1209266</v>
      </c>
      <c r="V4" s="4">
        <f>'Canada residential'!W28</f>
        <v>1560472831.6750367</v>
      </c>
      <c r="W4" s="4">
        <f>'Canada residential'!X28</f>
        <v>1572512490.8678708</v>
      </c>
      <c r="X4" s="4">
        <f>'Canada residential'!Y28</f>
        <v>1584402437.6994293</v>
      </c>
      <c r="Y4" s="4">
        <f>'Canada residential'!Z28</f>
        <v>1596139190.486891</v>
      </c>
      <c r="Z4" s="4">
        <f>'Canada residential'!AA28</f>
        <v>1607733194.278718</v>
      </c>
      <c r="AA4" s="4">
        <f>'Canada residential'!AB28</f>
        <v>1619177485.7092693</v>
      </c>
      <c r="AB4" s="4">
        <f>'Canada residential'!AC28</f>
        <v>1630534735.0693109</v>
      </c>
      <c r="AC4" s="4">
        <f>'Canada residential'!AD28</f>
        <v>1641829314.1385863</v>
      </c>
      <c r="AD4" s="4">
        <f>'Canada residential'!AE28</f>
        <v>1653071667.9655559</v>
      </c>
      <c r="AE4" s="4">
        <f>'Canada residential'!AF28</f>
        <v>1664272241.5986812</v>
      </c>
      <c r="AF4" s="4">
        <f>'Canada residential'!AG28</f>
        <v>1675444961.7692437</v>
      </c>
      <c r="AG4" s="4">
        <f>'Canada residential'!AH28</f>
        <v>1686607236.891345</v>
      </c>
      <c r="AH4" s="4">
        <f>'Canada residential'!AI28</f>
        <v>1697776475.3790872</v>
      </c>
    </row>
    <row r="5" spans="1:34" x14ac:dyDescent="0.25">
      <c r="A5" t="s">
        <v>32</v>
      </c>
      <c r="B5" s="4">
        <f>'Canada residential'!C29</f>
        <v>277912142.71021682</v>
      </c>
      <c r="C5" s="4">
        <f>'Canada residential'!D29</f>
        <v>271421520.8181271</v>
      </c>
      <c r="D5" s="4">
        <f>'Canada residential'!E29</f>
        <v>277608864.49218625</v>
      </c>
      <c r="E5" s="4">
        <f>'Canada residential'!F29</f>
        <v>280620703.3782692</v>
      </c>
      <c r="F5" s="4">
        <f>'Canada residential'!G29</f>
        <v>283623746.43406904</v>
      </c>
      <c r="G5" s="4">
        <f>'Canada residential'!H29</f>
        <v>286616527.68787211</v>
      </c>
      <c r="H5" s="4">
        <f>'Canada residential'!I29</f>
        <v>289596115.19625062</v>
      </c>
      <c r="I5" s="4">
        <f>'Canada residential'!J29</f>
        <v>292560310.0016337</v>
      </c>
      <c r="J5" s="4">
        <f>'Canada residential'!K29</f>
        <v>295504714.18888009</v>
      </c>
      <c r="K5" s="4">
        <f>'Canada residential'!L29</f>
        <v>298427128.80041885</v>
      </c>
      <c r="L5" s="4">
        <f>'Canada residential'!M29</f>
        <v>301324621.89282227</v>
      </c>
      <c r="M5" s="4">
        <f>'Canada residential'!N29</f>
        <v>304194261.52266282</v>
      </c>
      <c r="N5" s="4">
        <f>'Canada residential'!O29</f>
        <v>307033848.7323696</v>
      </c>
      <c r="O5" s="4">
        <f>'Canada residential'!P29</f>
        <v>309840451.57851511</v>
      </c>
      <c r="P5" s="4">
        <f>'Canada residential'!Q29</f>
        <v>312613337.07524222</v>
      </c>
      <c r="Q5" s="4">
        <f>'Canada residential'!R29</f>
        <v>315351039.25083715</v>
      </c>
      <c r="R5" s="4">
        <f>'Canada residential'!S29</f>
        <v>318053558.10530001</v>
      </c>
      <c r="S5" s="4">
        <f>'Canada residential'!T29</f>
        <v>320721626.62448758</v>
      </c>
      <c r="T5" s="4">
        <f>'Canada residential'!U29</f>
        <v>323354511.82254308</v>
      </c>
      <c r="U5" s="4">
        <f>'Canada residential'!V29</f>
        <v>325954412.6570372</v>
      </c>
      <c r="V5" s="4">
        <f>'Canada residential'!W29</f>
        <v>328520596.14211303</v>
      </c>
      <c r="W5" s="4">
        <f>'Canada residential'!X29</f>
        <v>331055261.23534125</v>
      </c>
      <c r="X5" s="4">
        <f>'Canada residential'!Y29</f>
        <v>333558407.93672192</v>
      </c>
      <c r="Y5" s="4">
        <f>'Canada residential'!Z29</f>
        <v>336029303.26039809</v>
      </c>
      <c r="Z5" s="4">
        <f>'Canada residential'!AA29</f>
        <v>338470146.16394061</v>
      </c>
      <c r="AA5" s="4">
        <f>'Canada residential'!AB29</f>
        <v>340879470.67563558</v>
      </c>
      <c r="AB5" s="4">
        <f>'Canada residential'!AC29</f>
        <v>343270470.54090756</v>
      </c>
      <c r="AC5" s="4">
        <f>'Canada residential'!AD29</f>
        <v>345648276.66075504</v>
      </c>
      <c r="AD5" s="4">
        <f>'Canada residential'!AE29</f>
        <v>348015087.99274862</v>
      </c>
      <c r="AE5" s="4">
        <f>'Canada residential'!AF29</f>
        <v>350373103.49445921</v>
      </c>
      <c r="AF5" s="4">
        <f>'Canada residential'!AG29</f>
        <v>352725255.10931444</v>
      </c>
      <c r="AG5" s="4">
        <f>'Canada residential'!AH29</f>
        <v>355075207.76659894</v>
      </c>
      <c r="AH5" s="4">
        <f>'Canada residential'!AI29</f>
        <v>357426626.39559722</v>
      </c>
    </row>
    <row r="6" spans="1:34" x14ac:dyDescent="0.25">
      <c r="A6" t="s">
        <v>33</v>
      </c>
      <c r="B6" s="4">
        <f>'Canada residential'!C30</f>
        <v>370549523.61362237</v>
      </c>
      <c r="C6" s="4">
        <f>'Canada residential'!D30</f>
        <v>361895361.09083617</v>
      </c>
      <c r="D6" s="4">
        <f>'Canada residential'!E30</f>
        <v>370145152.65624833</v>
      </c>
      <c r="E6" s="4">
        <f>'Canada residential'!F30</f>
        <v>374160937.83769226</v>
      </c>
      <c r="F6" s="4">
        <f>'Canada residential'!G30</f>
        <v>378164995.2454254</v>
      </c>
      <c r="G6" s="4">
        <f>'Canada residential'!H30</f>
        <v>382155370.25049615</v>
      </c>
      <c r="H6" s="4">
        <f>'Canada residential'!I30</f>
        <v>386128153.5950008</v>
      </c>
      <c r="I6" s="4">
        <f>'Canada residential'!J30</f>
        <v>390080413.33551162</v>
      </c>
      <c r="J6" s="4">
        <f>'Canada residential'!K30</f>
        <v>394006285.58517343</v>
      </c>
      <c r="K6" s="4">
        <f>'Canada residential'!L30</f>
        <v>397902838.40055847</v>
      </c>
      <c r="L6" s="4">
        <f>'Canada residential'!M30</f>
        <v>401766162.52376306</v>
      </c>
      <c r="M6" s="4">
        <f>'Canada residential'!N30</f>
        <v>405592348.6968838</v>
      </c>
      <c r="N6" s="4">
        <f>'Canada residential'!O30</f>
        <v>409378464.97649288</v>
      </c>
      <c r="O6" s="4">
        <f>'Canada residential'!P30</f>
        <v>413120602.1046868</v>
      </c>
      <c r="P6" s="4">
        <f>'Canada residential'!Q30</f>
        <v>416817782.76698971</v>
      </c>
      <c r="Q6" s="4">
        <f>'Canada residential'!R30</f>
        <v>420468052.33444959</v>
      </c>
      <c r="R6" s="4">
        <f>'Canada residential'!S30</f>
        <v>424071410.80706668</v>
      </c>
      <c r="S6" s="4">
        <f>'Canada residential'!T30</f>
        <v>427628835.49931681</v>
      </c>
      <c r="T6" s="4">
        <f>'Canada residential'!U30</f>
        <v>431139349.09672409</v>
      </c>
      <c r="U6" s="4">
        <f>'Canada residential'!V30</f>
        <v>434605883.54271626</v>
      </c>
      <c r="V6" s="4">
        <f>'Canada residential'!W30</f>
        <v>438027461.52281731</v>
      </c>
      <c r="W6" s="4">
        <f>'Canada residential'!X30</f>
        <v>441407014.98045492</v>
      </c>
      <c r="X6" s="4">
        <f>'Canada residential'!Y30</f>
        <v>444744543.91562921</v>
      </c>
      <c r="Y6" s="4">
        <f>'Canada residential'!Z30</f>
        <v>448039071.01386422</v>
      </c>
      <c r="Z6" s="4">
        <f>'Canada residential'!AA30</f>
        <v>451293528.21858752</v>
      </c>
      <c r="AA6" s="4">
        <f>'Canada residential'!AB30</f>
        <v>454505960.90084743</v>
      </c>
      <c r="AB6" s="4">
        <f>'Canada residential'!AC30</f>
        <v>457693960.72121006</v>
      </c>
      <c r="AC6" s="4">
        <f>'Canada residential'!AD30</f>
        <v>460864368.88100666</v>
      </c>
      <c r="AD6" s="4">
        <f>'Canada residential'!AE30</f>
        <v>464020117.32366478</v>
      </c>
      <c r="AE6" s="4">
        <f>'Canada residential'!AF30</f>
        <v>467164137.99261224</v>
      </c>
      <c r="AF6" s="4">
        <f>'Canada residential'!AG30</f>
        <v>470300340.14575261</v>
      </c>
      <c r="AG6" s="4">
        <f>'Canada residential'!AH30</f>
        <v>473433610.35546529</v>
      </c>
      <c r="AH6" s="4">
        <f>'Canada residential'!AI30</f>
        <v>476568835.19412965</v>
      </c>
    </row>
    <row r="7" spans="1:34" x14ac:dyDescent="0.25">
      <c r="A7" t="s">
        <v>34</v>
      </c>
      <c r="B7" s="4">
        <f>'Canada residential'!C31</f>
        <v>0</v>
      </c>
      <c r="C7" s="4">
        <f>'Canada residential'!D31</f>
        <v>0</v>
      </c>
      <c r="D7" s="4">
        <f>'Canada residential'!E31</f>
        <v>0</v>
      </c>
      <c r="E7" s="4">
        <f>'Canada residential'!F31</f>
        <v>0</v>
      </c>
      <c r="F7" s="4">
        <f>'Canada residential'!G31</f>
        <v>0</v>
      </c>
      <c r="G7" s="4">
        <f>'Canada residential'!H31</f>
        <v>0</v>
      </c>
      <c r="H7" s="4">
        <f>'Canada residential'!I31</f>
        <v>0</v>
      </c>
      <c r="I7" s="4">
        <f>'Canada residential'!J31</f>
        <v>0</v>
      </c>
      <c r="J7" s="4">
        <f>'Canada residential'!K31</f>
        <v>0</v>
      </c>
      <c r="K7" s="4">
        <f>'Canada residential'!L31</f>
        <v>0</v>
      </c>
      <c r="L7" s="4">
        <f>'Canada residential'!M31</f>
        <v>0</v>
      </c>
      <c r="M7" s="4">
        <f>'Canada residential'!N31</f>
        <v>0</v>
      </c>
      <c r="N7" s="4">
        <f>'Canada residential'!O31</f>
        <v>0</v>
      </c>
      <c r="O7" s="4">
        <f>'Canada residential'!P31</f>
        <v>0</v>
      </c>
      <c r="P7" s="4">
        <f>'Canada residential'!Q31</f>
        <v>0</v>
      </c>
      <c r="Q7" s="4">
        <f>'Canada residential'!R31</f>
        <v>0</v>
      </c>
      <c r="R7" s="4">
        <f>'Canada residential'!S31</f>
        <v>0</v>
      </c>
      <c r="S7" s="4">
        <f>'Canada residential'!T31</f>
        <v>0</v>
      </c>
      <c r="T7" s="4">
        <f>'Canada residential'!U31</f>
        <v>0</v>
      </c>
      <c r="U7" s="4">
        <f>'Canada residential'!V31</f>
        <v>0</v>
      </c>
      <c r="V7" s="4">
        <f>'Canada residential'!W31</f>
        <v>0</v>
      </c>
      <c r="W7" s="4">
        <f>'Canada residential'!X31</f>
        <v>0</v>
      </c>
      <c r="X7" s="4">
        <f>'Canada residential'!Y31</f>
        <v>0</v>
      </c>
      <c r="Y7" s="4">
        <f>'Canada residential'!Z31</f>
        <v>0</v>
      </c>
      <c r="Z7" s="4">
        <f>'Canada residential'!AA31</f>
        <v>0</v>
      </c>
      <c r="AA7" s="4">
        <f>'Canada residential'!AB31</f>
        <v>0</v>
      </c>
      <c r="AB7" s="4">
        <f>'Canada residential'!AC31</f>
        <v>0</v>
      </c>
      <c r="AC7" s="4">
        <f>'Canada residential'!AD31</f>
        <v>0</v>
      </c>
      <c r="AD7" s="4">
        <f>'Canada residential'!AE31</f>
        <v>0</v>
      </c>
      <c r="AE7" s="4">
        <f>'Canada residential'!AF31</f>
        <v>0</v>
      </c>
      <c r="AF7" s="4">
        <f>'Canada residential'!AG31</f>
        <v>0</v>
      </c>
      <c r="AG7" s="4">
        <f>'Canada residential'!AH31</f>
        <v>0</v>
      </c>
      <c r="AH7" s="4">
        <f>'Canada residential'!AI31</f>
        <v>0</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H7"/>
  <sheetViews>
    <sheetView workbookViewId="0">
      <selection activeCell="B2" sqref="B2"/>
    </sheetView>
  </sheetViews>
  <sheetFormatPr defaultColWidth="8.85546875" defaultRowHeight="15" x14ac:dyDescent="0.25"/>
  <cols>
    <col min="1" max="1" width="24.85546875" customWidth="1"/>
  </cols>
  <sheetData>
    <row r="1" spans="1:34" x14ac:dyDescent="0.25">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29</v>
      </c>
      <c r="B2" s="4">
        <f>'Canada non-residential'!B10</f>
        <v>2581104157.2184372</v>
      </c>
      <c r="C2" s="4">
        <f>'Canada non-residential'!C10</f>
        <v>2655217074.5850472</v>
      </c>
      <c r="D2" s="4">
        <f>'Canada non-residential'!D10</f>
        <v>2575226973.7876091</v>
      </c>
      <c r="E2" s="4">
        <f>'Canada non-residential'!E10</f>
        <v>2603166170.7377172</v>
      </c>
      <c r="F2" s="4">
        <f>'Canada non-residential'!F10</f>
        <v>2631023773.53757</v>
      </c>
      <c r="G2" s="4">
        <f>'Canada non-residential'!G10</f>
        <v>2658786183.1621242</v>
      </c>
      <c r="H2" s="4">
        <f>'Canada non-residential'!H10</f>
        <v>2686426201.561295</v>
      </c>
      <c r="I2" s="4">
        <f>'Canada non-residential'!I10</f>
        <v>2713923430.1975174</v>
      </c>
      <c r="J2" s="4">
        <f>'Canada non-residential'!J10</f>
        <v>2741237071.9956646</v>
      </c>
      <c r="K2" s="4">
        <f>'Canada non-residential'!K10</f>
        <v>2768346728.4181724</v>
      </c>
      <c r="L2" s="4">
        <f>'Canada non-residential'!L10</f>
        <v>2795225201.4149547</v>
      </c>
      <c r="M2" s="4">
        <f>'Canada non-residential'!M10</f>
        <v>2821845292.9359269</v>
      </c>
      <c r="N2" s="4">
        <f>'Canada non-residential'!N10</f>
        <v>2848186604.4435253</v>
      </c>
      <c r="O2" s="4">
        <f>'Canada non-residential'!O10</f>
        <v>2874221937.8876643</v>
      </c>
      <c r="P2" s="4">
        <f>'Canada non-residential'!P10</f>
        <v>2899944493.7558222</v>
      </c>
      <c r="Q2" s="4">
        <f>'Canada non-residential'!Q10</f>
        <v>2925340673.0229568</v>
      </c>
      <c r="R2" s="4">
        <f>'Canada non-residential'!R10</f>
        <v>2950410475.6890678</v>
      </c>
      <c r="S2" s="4">
        <f>'Canada non-residential'!S10</f>
        <v>2975160701.2666764</v>
      </c>
      <c r="T2" s="4">
        <f>'Canada non-residential'!T10</f>
        <v>2999584550.2432623</v>
      </c>
      <c r="U2" s="4">
        <f>'Canada non-residential'!U10</f>
        <v>3023702421.1563888</v>
      </c>
      <c r="V2" s="4">
        <f>'Canada non-residential'!V10</f>
        <v>3047507514.4935341</v>
      </c>
      <c r="W2" s="4">
        <f>'Canada non-residential'!W10</f>
        <v>3071020228.7922626</v>
      </c>
      <c r="X2" s="4">
        <f>'Canada non-residential'!X10</f>
        <v>3094240564.0525746</v>
      </c>
      <c r="Y2" s="4">
        <f>'Canada non-residential'!Y10</f>
        <v>3117161720.7619481</v>
      </c>
      <c r="Z2" s="4">
        <f>'Canada non-residential'!Z10</f>
        <v>3139804097.4579473</v>
      </c>
      <c r="AA2" s="4">
        <f>'Canada non-residential'!AA10</f>
        <v>3162154095.11553</v>
      </c>
      <c r="AB2" s="4">
        <f>'Canada non-residential'!AB10</f>
        <v>3184334104.9600797</v>
      </c>
      <c r="AC2" s="4">
        <f>'Canada non-residential'!AC10</f>
        <v>3206391723.5792456</v>
      </c>
      <c r="AD2" s="4">
        <f>'Canada non-residential'!AD10</f>
        <v>3228347349.510591</v>
      </c>
      <c r="AE2" s="4">
        <f>'Canada non-residential'!AE10</f>
        <v>3250221381.2916813</v>
      </c>
      <c r="AF2" s="4">
        <f>'Canada non-residential'!AF10</f>
        <v>3272041016.9726009</v>
      </c>
      <c r="AG2" s="4">
        <f>'Canada non-residential'!AG10</f>
        <v>3293840254.1159573</v>
      </c>
      <c r="AH2" s="4">
        <f>'Canada non-residential'!AH10</f>
        <v>3315653090.2843547</v>
      </c>
    </row>
    <row r="3" spans="1:34" x14ac:dyDescent="0.25">
      <c r="A3" t="s">
        <v>30</v>
      </c>
      <c r="B3" s="4">
        <f>'Canada non-residential'!B11</f>
        <v>94509044.823162481</v>
      </c>
      <c r="C3" s="4">
        <f>'Canada non-residential'!C11</f>
        <v>97222744.310952455</v>
      </c>
      <c r="D3" s="4">
        <f>'Canada non-residential'!D11</f>
        <v>94293847.38886106</v>
      </c>
      <c r="E3" s="4">
        <f>'Canada non-residential'!E11</f>
        <v>95316861.826111257</v>
      </c>
      <c r="F3" s="4">
        <f>'Canada non-residential'!F11</f>
        <v>96336888.632977664</v>
      </c>
      <c r="G3" s="4">
        <f>'Canada non-residential'!G11</f>
        <v>97353429.871062979</v>
      </c>
      <c r="H3" s="4">
        <f>'Canada non-residential'!H11</f>
        <v>98365489.663572624</v>
      </c>
      <c r="I3" s="4">
        <f>'Canada non-residential'!I11</f>
        <v>99372321.102910608</v>
      </c>
      <c r="J3" s="4">
        <f>'Canada non-residential'!J11</f>
        <v>100372430.37388508</v>
      </c>
      <c r="K3" s="4">
        <f>'Canada non-residential'!K11</f>
        <v>101365070.56890006</v>
      </c>
      <c r="L3" s="4">
        <f>'Canada non-residential'!L11</f>
        <v>102349245.81116095</v>
      </c>
      <c r="M3" s="4">
        <f>'Canada non-residential'!M11</f>
        <v>103323960.22387318</v>
      </c>
      <c r="N3" s="4">
        <f>'Canada non-residential'!N11</f>
        <v>104288466.8994408</v>
      </c>
      <c r="O3" s="4">
        <f>'Canada non-residential'!O11</f>
        <v>105241769.9610692</v>
      </c>
      <c r="P3" s="4">
        <f>'Canada non-residential'!P11</f>
        <v>106183620.43955971</v>
      </c>
      <c r="Q3" s="4">
        <f>'Canada non-residential'!Q11</f>
        <v>107113520.39651506</v>
      </c>
      <c r="R3" s="4">
        <f>'Canada non-residential'!R11</f>
        <v>108031469.83193523</v>
      </c>
      <c r="S3" s="4">
        <f>'Canada non-residential'!S11</f>
        <v>108937717.71501887</v>
      </c>
      <c r="T3" s="4">
        <f>'Canada non-residential'!T11</f>
        <v>109832015.07656737</v>
      </c>
      <c r="U3" s="4">
        <f>'Canada non-residential'!U11</f>
        <v>110715108.82417664</v>
      </c>
      <c r="V3" s="4">
        <f>'Canada non-residential'!V11</f>
        <v>111586749.98864804</v>
      </c>
      <c r="W3" s="4">
        <f>'Canada non-residential'!W11</f>
        <v>112447685.47757751</v>
      </c>
      <c r="X3" s="4">
        <f>'Canada non-residential'!X11</f>
        <v>113297915.29096507</v>
      </c>
      <c r="Y3" s="4">
        <f>'Canada non-residential'!Y11</f>
        <v>114137190.45961204</v>
      </c>
      <c r="Z3" s="4">
        <f>'Canada non-residential'!Z11</f>
        <v>114966257.8911144</v>
      </c>
      <c r="AA3" s="4">
        <f>'Canada non-residential'!AA11</f>
        <v>115784619.64707483</v>
      </c>
      <c r="AB3" s="4">
        <f>'Canada non-residential'!AB11</f>
        <v>116596757.17306902</v>
      </c>
      <c r="AC3" s="4">
        <f>'Canada non-residential'!AC11</f>
        <v>117404413.25348754</v>
      </c>
      <c r="AD3" s="4">
        <f>'Canada non-residential'!AD11</f>
        <v>118208334.79592629</v>
      </c>
      <c r="AE3" s="4">
        <f>'Canada non-residential'!AE11</f>
        <v>119009268.70798127</v>
      </c>
      <c r="AF3" s="4">
        <f>'Canada non-residential'!AF11</f>
        <v>119808210.86644706</v>
      </c>
      <c r="AG3" s="4">
        <f>'Canada non-residential'!AG11</f>
        <v>120606406.11731692</v>
      </c>
      <c r="AH3" s="4">
        <f>'Canada non-residential'!AH11</f>
        <v>121405099.30658403</v>
      </c>
    </row>
    <row r="4" spans="1:34" x14ac:dyDescent="0.25">
      <c r="A4" t="s">
        <v>31</v>
      </c>
      <c r="B4" s="4">
        <f>'Canada non-residential'!B12</f>
        <v>3177290677.4244003</v>
      </c>
      <c r="C4" s="4">
        <f>'Canada non-residential'!C12</f>
        <v>3268522284.9390001</v>
      </c>
      <c r="D4" s="4">
        <f>'Canada non-residential'!D12</f>
        <v>3170055975.1470585</v>
      </c>
      <c r="E4" s="4">
        <f>'Canada non-residential'!E12</f>
        <v>3204448601.1695471</v>
      </c>
      <c r="F4" s="4">
        <f>'Canada non-residential'!F12</f>
        <v>3238740786.3275256</v>
      </c>
      <c r="G4" s="4">
        <f>'Canada non-residential'!G12</f>
        <v>3272915790.4769106</v>
      </c>
      <c r="H4" s="4">
        <f>'Canada non-residential'!H12</f>
        <v>3306940133.3295307</v>
      </c>
      <c r="I4" s="4">
        <f>'Canada non-residential'!I12</f>
        <v>3340788704.6692586</v>
      </c>
      <c r="J4" s="4">
        <f>'Canada non-residential'!J12</f>
        <v>3374411284.0638409</v>
      </c>
      <c r="K4" s="4">
        <f>'Canada non-residential'!K12</f>
        <v>3407782761.2971487</v>
      </c>
      <c r="L4" s="4">
        <f>'Canada non-residential'!L12</f>
        <v>3440869656.0810127</v>
      </c>
      <c r="M4" s="4">
        <f>'Canada non-residential'!M12</f>
        <v>3473638488.1272631</v>
      </c>
      <c r="N4" s="4">
        <f>'Canada non-residential'!N12</f>
        <v>3506064147.2197728</v>
      </c>
      <c r="O4" s="4">
        <f>'Canada non-residential'!O12</f>
        <v>3538113153.0703716</v>
      </c>
      <c r="P4" s="4">
        <f>'Canada non-residential'!P12</f>
        <v>3569777135.6070166</v>
      </c>
      <c r="Q4" s="4">
        <f>'Canada non-residential'!Q12</f>
        <v>3601039354.6856232</v>
      </c>
      <c r="R4" s="4">
        <f>'Canada non-residential'!R12</f>
        <v>3631899810.3061914</v>
      </c>
      <c r="S4" s="4">
        <f>'Canada non-residential'!S12</f>
        <v>3662366872.5407639</v>
      </c>
      <c r="T4" s="4">
        <f>'Canada non-residential'!T12</f>
        <v>3692432171.3172984</v>
      </c>
      <c r="U4" s="4">
        <f>'Canada non-residential'!U12</f>
        <v>3722120816.851922</v>
      </c>
      <c r="V4" s="4">
        <f>'Canada non-residential'!V12</f>
        <v>3751424439.0725923</v>
      </c>
      <c r="W4" s="4">
        <f>'Canada non-residential'!W12</f>
        <v>3780368148.1954355</v>
      </c>
      <c r="X4" s="4">
        <f>'Canada non-residential'!X12</f>
        <v>3808951944.2204537</v>
      </c>
      <c r="Y4" s="4">
        <f>'Canada non-residential'!Y12</f>
        <v>3837167457.0756035</v>
      </c>
      <c r="Z4" s="4">
        <f>'Canada non-residential'!Z12</f>
        <v>3865039796.9770117</v>
      </c>
      <c r="AA4" s="4">
        <f>'Canada non-residential'!AA12</f>
        <v>3892552223.7805939</v>
      </c>
      <c r="AB4" s="4">
        <f>'Canada non-residential'!AB12</f>
        <v>3919855398.7831144</v>
      </c>
      <c r="AC4" s="4">
        <f>'Canada non-residential'!AC12</f>
        <v>3947007912.4888711</v>
      </c>
      <c r="AD4" s="4">
        <f>'Canada non-residential'!AD12</f>
        <v>3974034875.1139898</v>
      </c>
      <c r="AE4" s="4">
        <f>'Canada non-residential'!AE12</f>
        <v>4000961396.8745999</v>
      </c>
      <c r="AF4" s="4">
        <f>'Canada non-residential'!AF12</f>
        <v>4027820958.0588703</v>
      </c>
      <c r="AG4" s="4">
        <f>'Canada non-residential'!AG12</f>
        <v>4054655409.0270133</v>
      </c>
      <c r="AH4" s="4">
        <f>'Canada non-residential'!AH12</f>
        <v>4081506600.1392403</v>
      </c>
    </row>
    <row r="5" spans="1:34" x14ac:dyDescent="0.25">
      <c r="A5" t="s">
        <v>32</v>
      </c>
      <c r="B5" s="4">
        <f>'Canada non-residential'!B13</f>
        <v>668903300.51040006</v>
      </c>
      <c r="C5" s="4">
        <f>'Canada non-residential'!C13</f>
        <v>688109954.72399998</v>
      </c>
      <c r="D5" s="4">
        <f>'Canada non-residential'!D13</f>
        <v>667380205.29411757</v>
      </c>
      <c r="E5" s="4">
        <f>'Canada non-residential'!E13</f>
        <v>674620758.14095724</v>
      </c>
      <c r="F5" s="4">
        <f>'Canada non-residential'!F13</f>
        <v>681840165.54263699</v>
      </c>
      <c r="G5" s="4">
        <f>'Canada non-residential'!G13</f>
        <v>689034903.25829697</v>
      </c>
      <c r="H5" s="4">
        <f>'Canada non-residential'!H13</f>
        <v>696197922.80621696</v>
      </c>
      <c r="I5" s="4">
        <f>'Canada non-residential'!I13</f>
        <v>703323937.8251071</v>
      </c>
      <c r="J5" s="4">
        <f>'Canada non-residential'!J13</f>
        <v>710402375.59238756</v>
      </c>
      <c r="K5" s="4">
        <f>'Canada non-residential'!K13</f>
        <v>717427949.74676812</v>
      </c>
      <c r="L5" s="4">
        <f>'Canada non-residential'!L13</f>
        <v>724393611.80652893</v>
      </c>
      <c r="M5" s="4">
        <f>'Canada non-residential'!M13</f>
        <v>731292313.28995013</v>
      </c>
      <c r="N5" s="4">
        <f>'Canada non-residential'!N13</f>
        <v>738118767.83574164</v>
      </c>
      <c r="O5" s="4">
        <f>'Canada non-residential'!O13</f>
        <v>744865926.96218348</v>
      </c>
      <c r="P5" s="4">
        <f>'Canada non-residential'!P13</f>
        <v>751532028.54884553</v>
      </c>
      <c r="Q5" s="4">
        <f>'Canada non-residential'!Q13</f>
        <v>758113548.35486805</v>
      </c>
      <c r="R5" s="4">
        <f>'Canada non-residential'!R13</f>
        <v>764610486.38025081</v>
      </c>
      <c r="S5" s="4">
        <f>'Canada non-residential'!S13</f>
        <v>771024604.74542391</v>
      </c>
      <c r="T5" s="4">
        <f>'Canada non-residential'!T13</f>
        <v>777354141.32995749</v>
      </c>
      <c r="U5" s="4">
        <f>'Canada non-residential'!U13</f>
        <v>783604382.49514139</v>
      </c>
      <c r="V5" s="4">
        <f>'Canada non-residential'!V13</f>
        <v>789773566.12054574</v>
      </c>
      <c r="W5" s="4">
        <f>'Canada non-residential'!W13</f>
        <v>795866978.56746018</v>
      </c>
      <c r="X5" s="4">
        <f>'Canada non-residential'!X13</f>
        <v>801884619.83588505</v>
      </c>
      <c r="Y5" s="4">
        <f>'Canada non-residential'!Y13</f>
        <v>807824727.80539012</v>
      </c>
      <c r="Z5" s="4">
        <f>'Canada non-residential'!Z13</f>
        <v>813692588.83726561</v>
      </c>
      <c r="AA5" s="4">
        <f>'Canada non-residential'!AA13</f>
        <v>819484678.6906513</v>
      </c>
      <c r="AB5" s="4">
        <f>'Canada non-residential'!AB13</f>
        <v>825232715.53328729</v>
      </c>
      <c r="AC5" s="4">
        <f>'Canada non-residential'!AC13</f>
        <v>830949034.20818341</v>
      </c>
      <c r="AD5" s="4">
        <f>'Canada non-residential'!AD13</f>
        <v>836638921.0766294</v>
      </c>
      <c r="AE5" s="4">
        <f>'Canada non-residential'!AE13</f>
        <v>842307662.49991572</v>
      </c>
      <c r="AF5" s="4">
        <f>'Canada non-residential'!AF13</f>
        <v>847962306.95976222</v>
      </c>
      <c r="AG5" s="4">
        <f>'Canada non-residential'!AG13</f>
        <v>853611665.05831861</v>
      </c>
      <c r="AH5" s="4">
        <f>'Canada non-residential'!AH13</f>
        <v>859264547.39773476</v>
      </c>
    </row>
    <row r="6" spans="1:34" x14ac:dyDescent="0.25">
      <c r="A6" t="s">
        <v>33</v>
      </c>
      <c r="B6" s="4">
        <f>'Canada non-residential'!B14</f>
        <v>891871067.34720004</v>
      </c>
      <c r="C6" s="4">
        <f>'Canada non-residential'!C14</f>
        <v>917479939.63199997</v>
      </c>
      <c r="D6" s="4">
        <f>'Canada non-residential'!D14</f>
        <v>889840273.72549009</v>
      </c>
      <c r="E6" s="4">
        <f>'Canada non-residential'!E14</f>
        <v>899494344.18794298</v>
      </c>
      <c r="F6" s="4">
        <f>'Canada non-residential'!F14</f>
        <v>909120220.72351599</v>
      </c>
      <c r="G6" s="4">
        <f>'Canada non-residential'!G14</f>
        <v>918713204.34439588</v>
      </c>
      <c r="H6" s="4">
        <f>'Canada non-residential'!H14</f>
        <v>928263897.07495594</v>
      </c>
      <c r="I6" s="4">
        <f>'Canada non-residential'!I14</f>
        <v>937765250.43347609</v>
      </c>
      <c r="J6" s="4">
        <f>'Canada non-residential'!J14</f>
        <v>947203167.45651674</v>
      </c>
      <c r="K6" s="4">
        <f>'Canada non-residential'!K14</f>
        <v>956570599.66235757</v>
      </c>
      <c r="L6" s="4">
        <f>'Canada non-residential'!L14</f>
        <v>965858149.07537198</v>
      </c>
      <c r="M6" s="4">
        <f>'Canada non-residential'!M14</f>
        <v>975056417.71993351</v>
      </c>
      <c r="N6" s="4">
        <f>'Canada non-residential'!N14</f>
        <v>984158357.11432219</v>
      </c>
      <c r="O6" s="4">
        <f>'Canada non-residential'!O14</f>
        <v>993154569.2829113</v>
      </c>
      <c r="P6" s="4">
        <f>'Canada non-residential'!P14</f>
        <v>1002042704.7317941</v>
      </c>
      <c r="Q6" s="4">
        <f>'Canada non-residential'!Q14</f>
        <v>1010818064.4731574</v>
      </c>
      <c r="R6" s="4">
        <f>'Canada non-residential'!R14</f>
        <v>1019480648.5070012</v>
      </c>
      <c r="S6" s="4">
        <f>'Canada non-residential'!S14</f>
        <v>1028032806.327232</v>
      </c>
      <c r="T6" s="4">
        <f>'Canada non-residential'!T14</f>
        <v>1036472188.4399434</v>
      </c>
      <c r="U6" s="4">
        <f>'Canada non-residential'!U14</f>
        <v>1044805843.3268553</v>
      </c>
      <c r="V6" s="4">
        <f>'Canada non-residential'!V14</f>
        <v>1053031421.494061</v>
      </c>
      <c r="W6" s="4">
        <f>'Canada non-residential'!W14</f>
        <v>1061155971.4232801</v>
      </c>
      <c r="X6" s="4">
        <f>'Canada non-residential'!X14</f>
        <v>1069179493.1145133</v>
      </c>
      <c r="Y6" s="4">
        <f>'Canada non-residential'!Y14</f>
        <v>1077099637.0738535</v>
      </c>
      <c r="Z6" s="4">
        <f>'Canada non-residential'!Z14</f>
        <v>1084923451.7830207</v>
      </c>
      <c r="AA6" s="4">
        <f>'Canada non-residential'!AA14</f>
        <v>1092646238.2542019</v>
      </c>
      <c r="AB6" s="4">
        <f>'Canada non-residential'!AB14</f>
        <v>1100310287.3777163</v>
      </c>
      <c r="AC6" s="4">
        <f>'Canada non-residential'!AC14</f>
        <v>1107932045.6109111</v>
      </c>
      <c r="AD6" s="4">
        <f>'Canada non-residential'!AD14</f>
        <v>1115518561.4355059</v>
      </c>
      <c r="AE6" s="4">
        <f>'Canada non-residential'!AE14</f>
        <v>1123076883.333221</v>
      </c>
      <c r="AF6" s="4">
        <f>'Canada non-residential'!AF14</f>
        <v>1130616409.2796829</v>
      </c>
      <c r="AG6" s="4">
        <f>'Canada non-residential'!AG14</f>
        <v>1138148886.7444248</v>
      </c>
      <c r="AH6" s="4">
        <f>'Canada non-residential'!AH14</f>
        <v>1145686063.1969798</v>
      </c>
    </row>
    <row r="7" spans="1:34" x14ac:dyDescent="0.25">
      <c r="A7" t="s">
        <v>34</v>
      </c>
      <c r="B7" s="4">
        <f>'Canada non-residential'!B15</f>
        <v>0</v>
      </c>
      <c r="C7" s="4">
        <f>'Canada non-residential'!C15</f>
        <v>0</v>
      </c>
      <c r="D7" s="4">
        <f>'Canada non-residential'!D15</f>
        <v>0</v>
      </c>
      <c r="E7" s="4">
        <f>'Canada non-residential'!E15</f>
        <v>0</v>
      </c>
      <c r="F7" s="4">
        <f>'Canada non-residential'!F15</f>
        <v>0</v>
      </c>
      <c r="G7" s="4">
        <f>'Canada non-residential'!G15</f>
        <v>0</v>
      </c>
      <c r="H7" s="4">
        <f>'Canada non-residential'!H15</f>
        <v>0</v>
      </c>
      <c r="I7" s="4">
        <f>'Canada non-residential'!I15</f>
        <v>0</v>
      </c>
      <c r="J7" s="4">
        <f>'Canada non-residential'!J15</f>
        <v>0</v>
      </c>
      <c r="K7" s="4">
        <f>'Canada non-residential'!K15</f>
        <v>0</v>
      </c>
      <c r="L7" s="4">
        <f>'Canada non-residential'!L15</f>
        <v>0</v>
      </c>
      <c r="M7" s="4">
        <f>'Canada non-residential'!M15</f>
        <v>0</v>
      </c>
      <c r="N7" s="4">
        <f>'Canada non-residential'!N15</f>
        <v>0</v>
      </c>
      <c r="O7" s="4">
        <f>'Canada non-residential'!O15</f>
        <v>0</v>
      </c>
      <c r="P7" s="4">
        <f>'Canada non-residential'!P15</f>
        <v>0</v>
      </c>
      <c r="Q7" s="4">
        <f>'Canada non-residential'!Q15</f>
        <v>0</v>
      </c>
      <c r="R7" s="4">
        <f>'Canada non-residential'!R15</f>
        <v>0</v>
      </c>
      <c r="S7" s="4">
        <f>'Canada non-residential'!S15</f>
        <v>0</v>
      </c>
      <c r="T7" s="4">
        <f>'Canada non-residential'!T15</f>
        <v>0</v>
      </c>
      <c r="U7" s="4">
        <f>'Canada non-residential'!U15</f>
        <v>0</v>
      </c>
      <c r="V7" s="4">
        <f>'Canada non-residential'!V15</f>
        <v>0</v>
      </c>
      <c r="W7" s="4">
        <f>'Canada non-residential'!W15</f>
        <v>0</v>
      </c>
      <c r="X7" s="4">
        <f>'Canada non-residential'!X15</f>
        <v>0</v>
      </c>
      <c r="Y7" s="4">
        <f>'Canada non-residential'!Y15</f>
        <v>0</v>
      </c>
      <c r="Z7" s="4">
        <f>'Canada non-residential'!Z15</f>
        <v>0</v>
      </c>
      <c r="AA7" s="4">
        <f>'Canada non-residential'!AA15</f>
        <v>0</v>
      </c>
      <c r="AB7" s="4">
        <f>'Canada non-residential'!AB15</f>
        <v>0</v>
      </c>
      <c r="AC7" s="4">
        <f>'Canada non-residential'!AC15</f>
        <v>0</v>
      </c>
      <c r="AD7" s="4">
        <f>'Canada non-residential'!AD15</f>
        <v>0</v>
      </c>
      <c r="AE7" s="4">
        <f>'Canada non-residential'!AE15</f>
        <v>0</v>
      </c>
      <c r="AF7" s="4">
        <f>'Canada non-residential'!AF15</f>
        <v>0</v>
      </c>
      <c r="AG7" s="4">
        <f>'Canada non-residential'!AG15</f>
        <v>0</v>
      </c>
      <c r="AH7" s="4">
        <f>'Canada non-residential'!AH15</f>
        <v>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EC310-8A95-DC4F-959D-1BBD0A5DA02A}">
  <dimension ref="A1:AH27"/>
  <sheetViews>
    <sheetView topLeftCell="A5" workbookViewId="0">
      <selection activeCell="A17" sqref="A17"/>
    </sheetView>
  </sheetViews>
  <sheetFormatPr defaultColWidth="10.85546875" defaultRowHeight="15.75" x14ac:dyDescent="0.25"/>
  <cols>
    <col min="1" max="16384" width="10.85546875" style="54"/>
  </cols>
  <sheetData>
    <row r="1" spans="1:34" x14ac:dyDescent="0.25">
      <c r="A1" s="54" t="s">
        <v>143</v>
      </c>
    </row>
    <row r="2" spans="1:34" x14ac:dyDescent="0.25">
      <c r="A2" s="54" t="s">
        <v>142</v>
      </c>
    </row>
    <row r="3" spans="1:34" x14ac:dyDescent="0.25">
      <c r="A3" s="54" t="s">
        <v>141</v>
      </c>
    </row>
    <row r="4" spans="1:34" x14ac:dyDescent="0.25">
      <c r="A4" s="54" t="s">
        <v>140</v>
      </c>
    </row>
    <row r="5" spans="1:34" x14ac:dyDescent="0.25">
      <c r="A5" s="54" t="s">
        <v>139</v>
      </c>
    </row>
    <row r="9" spans="1:34" x14ac:dyDescent="0.25">
      <c r="A9" s="54" t="s">
        <v>138</v>
      </c>
      <c r="B9" s="54" t="s">
        <v>22</v>
      </c>
    </row>
    <row r="10" spans="1:34" x14ac:dyDescent="0.25">
      <c r="A10" s="54" t="s">
        <v>137</v>
      </c>
      <c r="B10" s="54" t="s">
        <v>136</v>
      </c>
    </row>
    <row r="11" spans="1:34" x14ac:dyDescent="0.25">
      <c r="A11" s="54" t="s">
        <v>135</v>
      </c>
      <c r="B11" s="54" t="s">
        <v>134</v>
      </c>
    </row>
    <row r="12" spans="1:34" x14ac:dyDescent="0.25">
      <c r="A12" s="54" t="s">
        <v>133</v>
      </c>
      <c r="B12" s="54">
        <v>2018</v>
      </c>
      <c r="C12" s="54">
        <v>2019</v>
      </c>
      <c r="D12" s="54">
        <v>2020</v>
      </c>
      <c r="E12" s="54">
        <v>2021</v>
      </c>
      <c r="F12" s="54">
        <v>2022</v>
      </c>
      <c r="G12" s="54">
        <v>2023</v>
      </c>
      <c r="H12" s="54">
        <v>2024</v>
      </c>
      <c r="I12" s="54">
        <v>2025</v>
      </c>
      <c r="J12" s="54">
        <v>2026</v>
      </c>
      <c r="K12" s="54">
        <v>2027</v>
      </c>
      <c r="L12" s="54">
        <v>2028</v>
      </c>
      <c r="M12" s="54">
        <v>2029</v>
      </c>
      <c r="N12" s="54">
        <v>2030</v>
      </c>
      <c r="O12" s="54">
        <v>2031</v>
      </c>
      <c r="P12" s="54">
        <v>2032</v>
      </c>
      <c r="Q12" s="54">
        <v>2033</v>
      </c>
      <c r="R12" s="54">
        <v>2034</v>
      </c>
      <c r="S12" s="54">
        <v>2035</v>
      </c>
      <c r="T12" s="54">
        <v>2036</v>
      </c>
      <c r="U12" s="54">
        <v>2037</v>
      </c>
      <c r="V12" s="54">
        <v>2038</v>
      </c>
      <c r="W12" s="54">
        <v>2039</v>
      </c>
      <c r="X12" s="54">
        <v>2040</v>
      </c>
      <c r="Y12" s="54">
        <v>2041</v>
      </c>
      <c r="Z12" s="54">
        <v>2042</v>
      </c>
      <c r="AA12" s="54">
        <v>2043</v>
      </c>
      <c r="AB12" s="54">
        <v>2044</v>
      </c>
      <c r="AC12" s="54">
        <v>2045</v>
      </c>
      <c r="AD12" s="54">
        <v>2046</v>
      </c>
      <c r="AE12" s="54">
        <v>2047</v>
      </c>
      <c r="AF12" s="54">
        <v>2048</v>
      </c>
      <c r="AG12" s="54">
        <v>2049</v>
      </c>
      <c r="AH12" s="54">
        <v>2050</v>
      </c>
    </row>
    <row r="13" spans="1:34" x14ac:dyDescent="0.25">
      <c r="B13" s="54" t="s">
        <v>132</v>
      </c>
    </row>
    <row r="14" spans="1:34" s="73" customFormat="1" x14ac:dyDescent="0.25">
      <c r="A14" s="73" t="s">
        <v>131</v>
      </c>
      <c r="B14" s="73">
        <v>37058.9</v>
      </c>
      <c r="C14" s="73">
        <v>37466.800000000003</v>
      </c>
      <c r="D14" s="73">
        <v>37873.699999999997</v>
      </c>
      <c r="E14" s="73">
        <v>38284.6</v>
      </c>
      <c r="F14" s="73">
        <v>38694.300000000003</v>
      </c>
      <c r="G14" s="73">
        <v>39102.6</v>
      </c>
      <c r="H14" s="73">
        <v>39509.1</v>
      </c>
      <c r="I14" s="73">
        <v>39913.5</v>
      </c>
      <c r="J14" s="73">
        <v>40315.199999999997</v>
      </c>
      <c r="K14" s="73">
        <v>40713.9</v>
      </c>
      <c r="L14" s="73">
        <v>41109.199999999997</v>
      </c>
      <c r="M14" s="73">
        <v>41500.699999999997</v>
      </c>
      <c r="N14" s="73">
        <v>41888.1</v>
      </c>
      <c r="O14" s="73">
        <v>42271</v>
      </c>
      <c r="P14" s="73">
        <v>42649.3</v>
      </c>
      <c r="Q14" s="73">
        <v>43022.8</v>
      </c>
      <c r="R14" s="73">
        <v>43391.5</v>
      </c>
      <c r="S14" s="73">
        <v>43755.5</v>
      </c>
      <c r="T14" s="73">
        <v>44114.7</v>
      </c>
      <c r="U14" s="73">
        <v>44469.4</v>
      </c>
      <c r="V14" s="73">
        <v>44819.5</v>
      </c>
      <c r="W14" s="73">
        <v>45165.3</v>
      </c>
      <c r="X14" s="73">
        <v>45506.8</v>
      </c>
      <c r="Y14" s="73">
        <v>45843.9</v>
      </c>
      <c r="Z14" s="73">
        <v>46176.9</v>
      </c>
      <c r="AA14" s="73">
        <v>46505.599999999999</v>
      </c>
      <c r="AB14" s="73">
        <v>46831.8</v>
      </c>
      <c r="AC14" s="73">
        <v>47156.2</v>
      </c>
      <c r="AD14" s="73">
        <v>47479.1</v>
      </c>
      <c r="AE14" s="73">
        <v>47800.800000000003</v>
      </c>
      <c r="AF14" s="73">
        <v>48121.7</v>
      </c>
      <c r="AG14" s="73">
        <v>48442.3</v>
      </c>
      <c r="AH14" s="73">
        <v>48763.1</v>
      </c>
    </row>
    <row r="19" spans="1:2" x14ac:dyDescent="0.25">
      <c r="A19" s="54" t="s">
        <v>23</v>
      </c>
    </row>
    <row r="20" spans="1:2" x14ac:dyDescent="0.25">
      <c r="A20" s="54">
        <v>1</v>
      </c>
      <c r="B20" s="54" t="s">
        <v>130</v>
      </c>
    </row>
    <row r="21" spans="1:2" x14ac:dyDescent="0.25">
      <c r="A21" s="54">
        <v>2</v>
      </c>
      <c r="B21" s="54" t="s">
        <v>129</v>
      </c>
    </row>
    <row r="22" spans="1:2" x14ac:dyDescent="0.25">
      <c r="A22" s="54">
        <v>3</v>
      </c>
      <c r="B22" s="54" t="s">
        <v>128</v>
      </c>
    </row>
    <row r="26" spans="1:2" x14ac:dyDescent="0.25">
      <c r="A26" s="54" t="s">
        <v>127</v>
      </c>
    </row>
    <row r="27" spans="1:2" x14ac:dyDescent="0.25">
      <c r="A27" s="54" t="s">
        <v>126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0"/>
  <sheetViews>
    <sheetView workbookViewId="0">
      <selection activeCell="D17" sqref="D17"/>
    </sheetView>
  </sheetViews>
  <sheetFormatPr defaultColWidth="10.85546875" defaultRowHeight="15" x14ac:dyDescent="0.25"/>
  <cols>
    <col min="1" max="1" width="21.42578125" customWidth="1"/>
    <col min="2" max="2" width="24" customWidth="1"/>
  </cols>
  <sheetData>
    <row r="1" spans="1:3" x14ac:dyDescent="0.25">
      <c r="A1" t="s">
        <v>35</v>
      </c>
      <c r="B1" t="s">
        <v>11</v>
      </c>
    </row>
    <row r="2" spans="1:3" x14ac:dyDescent="0.25">
      <c r="B2" t="s">
        <v>12</v>
      </c>
    </row>
    <row r="3" spans="1:3" x14ac:dyDescent="0.25">
      <c r="B3" s="5" t="s">
        <v>86</v>
      </c>
    </row>
    <row r="4" spans="1:3" x14ac:dyDescent="0.25">
      <c r="B4" s="3" t="s">
        <v>13</v>
      </c>
    </row>
    <row r="5" spans="1:3" x14ac:dyDescent="0.25">
      <c r="B5" s="3">
        <v>2019</v>
      </c>
    </row>
    <row r="7" spans="1:3" x14ac:dyDescent="0.25">
      <c r="A7" t="s">
        <v>36</v>
      </c>
    </row>
    <row r="8" spans="1:3" x14ac:dyDescent="0.25">
      <c r="A8" t="s">
        <v>37</v>
      </c>
    </row>
    <row r="9" spans="1:3" x14ac:dyDescent="0.25">
      <c r="A9" t="s">
        <v>38</v>
      </c>
    </row>
    <row r="10" spans="1:3" x14ac:dyDescent="0.25">
      <c r="A10" t="s">
        <v>39</v>
      </c>
    </row>
    <row r="11" spans="1:3" x14ac:dyDescent="0.25">
      <c r="A11" t="s">
        <v>29</v>
      </c>
      <c r="B11" s="7">
        <f>'NRC NEUD Residential E Use'!U13/SUM('NRC NEUD Residential E Use'!U13,'NRC NEUD Residential E Use'!U19)</f>
        <v>0.96467761306041977</v>
      </c>
    </row>
    <row r="12" spans="1:3" x14ac:dyDescent="0.25">
      <c r="A12" t="s">
        <v>30</v>
      </c>
      <c r="B12" s="7">
        <f>'NRC NEUD Residential E Use'!U19/SUM('NRC NEUD Residential E Use'!U19,'NRC NEUD Residential E Use'!U13)</f>
        <v>3.5322386939580161E-2</v>
      </c>
    </row>
    <row r="14" spans="1:3" x14ac:dyDescent="0.25">
      <c r="A14" s="1" t="s">
        <v>40</v>
      </c>
      <c r="B14" s="1" t="s">
        <v>41</v>
      </c>
      <c r="C14" s="1" t="s">
        <v>42</v>
      </c>
    </row>
    <row r="15" spans="1:3" x14ac:dyDescent="0.25">
      <c r="A15" t="s">
        <v>29</v>
      </c>
      <c r="B15" t="s">
        <v>43</v>
      </c>
      <c r="C15" s="7">
        <f>4.8*B11/100</f>
        <v>4.6304525426900146E-2</v>
      </c>
    </row>
    <row r="16" spans="1:3" x14ac:dyDescent="0.25">
      <c r="A16" t="s">
        <v>30</v>
      </c>
      <c r="B16" t="s">
        <v>43</v>
      </c>
      <c r="C16" s="7">
        <f>4.8*B12/100</f>
        <v>1.6954745730998477E-3</v>
      </c>
    </row>
    <row r="17" spans="1:4" x14ac:dyDescent="0.25">
      <c r="A17" t="s">
        <v>31</v>
      </c>
      <c r="B17" t="s">
        <v>44</v>
      </c>
      <c r="C17">
        <f>(1.7+4)/100</f>
        <v>5.7000000000000002E-2</v>
      </c>
      <c r="D17" s="79" t="s">
        <v>161</v>
      </c>
    </row>
    <row r="18" spans="1:4" x14ac:dyDescent="0.25">
      <c r="A18" t="s">
        <v>32</v>
      </c>
      <c r="B18" t="s">
        <v>32</v>
      </c>
      <c r="C18">
        <f>1.2/100</f>
        <v>1.2E-2</v>
      </c>
    </row>
    <row r="19" spans="1:4" x14ac:dyDescent="0.25">
      <c r="A19" t="s">
        <v>33</v>
      </c>
      <c r="B19" t="s">
        <v>45</v>
      </c>
      <c r="C19">
        <f>1.6/100</f>
        <v>1.6E-2</v>
      </c>
    </row>
    <row r="20" spans="1:4" x14ac:dyDescent="0.25">
      <c r="A20" t="s">
        <v>46</v>
      </c>
    </row>
  </sheetData>
  <hyperlinks>
    <hyperlink ref="B3" r:id="rId1" xr:uid="{61E669B4-5E1B-2249-9AD6-D0FDCF31AC04}"/>
  </hyperlinks>
  <pageMargins left="0.75" right="0.75" top="1" bottom="1" header="0.5" footer="0.5"/>
  <pageSetup orientation="portrait" horizontalDpi="4294967292" verticalDpi="4294967292" r:id="rId2"/>
  <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6"/>
  <sheetViews>
    <sheetView workbookViewId="0">
      <selection activeCell="E10" sqref="E10"/>
    </sheetView>
  </sheetViews>
  <sheetFormatPr defaultColWidth="10.85546875" defaultRowHeight="15.75" x14ac:dyDescent="0.25"/>
  <cols>
    <col min="1" max="1" width="61.85546875" style="14" bestFit="1" customWidth="1"/>
    <col min="2" max="2" width="21.42578125" style="14" customWidth="1"/>
    <col min="3" max="3" width="12" style="14" bestFit="1" customWidth="1"/>
    <col min="4" max="4" width="17.85546875" style="14" customWidth="1"/>
    <col min="5" max="5" width="10.85546875" style="14"/>
    <col min="6" max="6" width="17.42578125" style="14" customWidth="1"/>
    <col min="7" max="16384" width="10.85546875" style="14"/>
  </cols>
  <sheetData>
    <row r="1" spans="1:6" x14ac:dyDescent="0.25">
      <c r="A1" s="12" t="s">
        <v>47</v>
      </c>
      <c r="B1" s="12" t="s">
        <v>26</v>
      </c>
      <c r="C1" s="13"/>
      <c r="D1" s="13"/>
      <c r="E1" s="13"/>
      <c r="F1" s="13"/>
    </row>
    <row r="2" spans="1:6" x14ac:dyDescent="0.25">
      <c r="A2" s="13"/>
      <c r="B2" s="78">
        <v>2011</v>
      </c>
      <c r="C2" s="78"/>
      <c r="D2" s="78">
        <v>2016</v>
      </c>
      <c r="E2" s="78"/>
      <c r="F2" s="12" t="s">
        <v>48</v>
      </c>
    </row>
    <row r="3" spans="1:6" x14ac:dyDescent="0.25">
      <c r="A3" s="13"/>
      <c r="B3" s="13" t="s">
        <v>49</v>
      </c>
      <c r="C3" s="13" t="s">
        <v>50</v>
      </c>
      <c r="D3" s="13" t="s">
        <v>49</v>
      </c>
      <c r="E3" s="13" t="s">
        <v>50</v>
      </c>
      <c r="F3" s="13"/>
    </row>
    <row r="4" spans="1:6" x14ac:dyDescent="0.25">
      <c r="A4" s="13" t="s">
        <v>51</v>
      </c>
      <c r="B4" s="15">
        <v>6329414</v>
      </c>
      <c r="C4" s="13">
        <v>18.899999999999999</v>
      </c>
      <c r="D4" s="15">
        <v>6575373</v>
      </c>
      <c r="E4" s="13">
        <v>18.7</v>
      </c>
      <c r="F4" s="15">
        <v>245959</v>
      </c>
    </row>
    <row r="5" spans="1:6" x14ac:dyDescent="0.25">
      <c r="A5" s="13" t="s">
        <v>52</v>
      </c>
      <c r="B5" s="15">
        <v>4144723</v>
      </c>
      <c r="C5" s="13">
        <v>12.4</v>
      </c>
      <c r="D5" s="15">
        <v>4458766</v>
      </c>
      <c r="E5" s="13">
        <v>12.7</v>
      </c>
      <c r="F5" s="15">
        <v>314043</v>
      </c>
    </row>
    <row r="6" spans="1:6" x14ac:dyDescent="0.25">
      <c r="A6" s="13" t="s">
        <v>53</v>
      </c>
      <c r="B6" s="15">
        <v>2926734</v>
      </c>
      <c r="C6" s="13">
        <v>8.6999999999999993</v>
      </c>
      <c r="D6" s="15">
        <v>3179294</v>
      </c>
      <c r="E6" s="13">
        <v>9</v>
      </c>
      <c r="F6" s="15">
        <v>252560</v>
      </c>
    </row>
    <row r="7" spans="1:6" x14ac:dyDescent="0.25">
      <c r="A7" s="13" t="s">
        <v>54</v>
      </c>
      <c r="B7" s="15">
        <v>20075817</v>
      </c>
      <c r="C7" s="13">
        <v>60</v>
      </c>
      <c r="D7" s="15">
        <v>20938295</v>
      </c>
      <c r="E7" s="13">
        <v>59.6</v>
      </c>
      <c r="F7" s="15">
        <v>862478</v>
      </c>
    </row>
    <row r="8" spans="1:6" x14ac:dyDescent="0.25">
      <c r="A8" s="12" t="s">
        <v>55</v>
      </c>
      <c r="B8" s="16">
        <v>33476688</v>
      </c>
      <c r="C8" s="12">
        <v>100</v>
      </c>
      <c r="D8" s="16">
        <v>35151728</v>
      </c>
      <c r="E8" s="12">
        <v>100</v>
      </c>
      <c r="F8" s="16">
        <v>1675040</v>
      </c>
    </row>
    <row r="9" spans="1:6" x14ac:dyDescent="0.25">
      <c r="A9" s="13"/>
      <c r="B9" s="13"/>
      <c r="C9" s="13"/>
      <c r="D9" s="13"/>
      <c r="E9" s="13"/>
      <c r="F9" s="13"/>
    </row>
    <row r="10" spans="1:6" x14ac:dyDescent="0.25">
      <c r="A10" s="13"/>
      <c r="B10" s="13"/>
      <c r="C10" s="17" t="s">
        <v>56</v>
      </c>
      <c r="D10" s="18">
        <f>SUM(D5:D7)</f>
        <v>28576355</v>
      </c>
      <c r="E10" s="17">
        <f>D10/D8</f>
        <v>0.81294310766173428</v>
      </c>
      <c r="F10" s="13"/>
    </row>
    <row r="11" spans="1:6" x14ac:dyDescent="0.25">
      <c r="A11" s="13"/>
      <c r="B11" s="13"/>
      <c r="C11" s="17" t="s">
        <v>57</v>
      </c>
      <c r="D11" s="18"/>
      <c r="E11" s="17">
        <f>1-E10</f>
        <v>0.18705689233826572</v>
      </c>
      <c r="F11" s="13"/>
    </row>
    <row r="12" spans="1:6" x14ac:dyDescent="0.25">
      <c r="A12" s="13"/>
      <c r="B12" s="13"/>
      <c r="C12" s="13"/>
      <c r="D12" s="13"/>
      <c r="E12" s="13"/>
      <c r="F12" s="13"/>
    </row>
    <row r="13" spans="1:6" x14ac:dyDescent="0.25">
      <c r="A13" s="12" t="s">
        <v>58</v>
      </c>
      <c r="B13" s="13"/>
      <c r="C13" s="13"/>
      <c r="D13" s="13"/>
      <c r="E13" s="13"/>
      <c r="F13" s="13"/>
    </row>
    <row r="14" spans="1:6" x14ac:dyDescent="0.25">
      <c r="A14" s="19" t="s">
        <v>7</v>
      </c>
    </row>
    <row r="15" spans="1:6" x14ac:dyDescent="0.25">
      <c r="A15" s="19" t="s">
        <v>59</v>
      </c>
    </row>
    <row r="16" spans="1:6" x14ac:dyDescent="0.25">
      <c r="A16" s="13" t="s">
        <v>8</v>
      </c>
    </row>
  </sheetData>
  <mergeCells count="2">
    <mergeCell ref="B2:C2"/>
    <mergeCell ref="D2:E2"/>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C39"/>
  <sheetViews>
    <sheetView zoomScaleNormal="100" workbookViewId="0">
      <selection activeCell="B1" sqref="B1"/>
    </sheetView>
  </sheetViews>
  <sheetFormatPr defaultColWidth="8.7109375" defaultRowHeight="15" x14ac:dyDescent="0.25"/>
  <cols>
    <col min="1" max="1" width="2.28515625" style="22" customWidth="1"/>
    <col min="2" max="2" width="42" style="22" customWidth="1"/>
    <col min="3" max="12" width="11.42578125" style="22" customWidth="1"/>
    <col min="13" max="26" width="9.85546875" style="22" customWidth="1"/>
    <col min="27" max="28" width="9.140625" style="22" customWidth="1"/>
    <col min="29" max="29" width="14" style="24" customWidth="1"/>
  </cols>
  <sheetData>
    <row r="1" spans="1:29" ht="15.75" x14ac:dyDescent="0.25">
      <c r="A1" s="21" t="s">
        <v>15</v>
      </c>
      <c r="K1" s="23"/>
      <c r="L1" s="23"/>
      <c r="M1" s="23"/>
      <c r="N1" s="23"/>
      <c r="O1" s="23"/>
      <c r="P1" s="23"/>
      <c r="Q1" s="23"/>
      <c r="R1" s="23"/>
      <c r="S1" s="23"/>
      <c r="T1" s="24"/>
      <c r="U1" s="24"/>
      <c r="V1" s="24"/>
      <c r="W1" s="24"/>
      <c r="X1" s="24"/>
      <c r="Y1" s="24"/>
      <c r="Z1" s="24"/>
      <c r="AC1" s="22"/>
    </row>
    <row r="2" spans="1:29" x14ac:dyDescent="0.25">
      <c r="K2" s="25"/>
      <c r="L2" s="25"/>
      <c r="M2" s="25"/>
      <c r="N2" s="25"/>
      <c r="O2" s="25"/>
      <c r="P2" s="25"/>
      <c r="Q2" s="25"/>
      <c r="R2" s="25"/>
      <c r="S2" s="25"/>
      <c r="T2" s="25"/>
      <c r="U2" s="25"/>
      <c r="V2" s="25"/>
      <c r="W2" s="25"/>
      <c r="X2" s="25"/>
      <c r="Y2" s="25"/>
      <c r="Z2" s="25"/>
      <c r="AC2" s="22"/>
    </row>
    <row r="3" spans="1:29" x14ac:dyDescent="0.25">
      <c r="K3" s="23"/>
      <c r="L3" s="23"/>
      <c r="M3" s="23"/>
      <c r="N3" s="23"/>
      <c r="O3" s="23"/>
      <c r="P3" s="23"/>
      <c r="Q3" s="23"/>
      <c r="R3" s="23"/>
      <c r="S3" s="23"/>
      <c r="T3" s="23"/>
      <c r="U3" s="23"/>
      <c r="V3" s="23"/>
      <c r="W3" s="23"/>
      <c r="X3" s="23"/>
      <c r="Y3" s="23"/>
      <c r="Z3" s="23"/>
    </row>
    <row r="4" spans="1:29" ht="45" customHeight="1" thickBot="1" x14ac:dyDescent="0.3">
      <c r="C4" s="26">
        <v>2000</v>
      </c>
      <c r="D4" s="26">
        <v>2001</v>
      </c>
      <c r="E4" s="26">
        <v>2002</v>
      </c>
      <c r="F4" s="26">
        <v>2003</v>
      </c>
      <c r="G4" s="26">
        <v>2004</v>
      </c>
      <c r="H4" s="26">
        <v>2005</v>
      </c>
      <c r="I4" s="26">
        <v>2006</v>
      </c>
      <c r="J4" s="26">
        <v>2007</v>
      </c>
      <c r="K4" s="26">
        <v>2008</v>
      </c>
      <c r="L4" s="26">
        <v>2009</v>
      </c>
      <c r="M4" s="26">
        <v>2010</v>
      </c>
      <c r="N4" s="26">
        <v>2011</v>
      </c>
      <c r="O4" s="26">
        <v>2012</v>
      </c>
      <c r="P4" s="26">
        <v>2013</v>
      </c>
      <c r="Q4" s="26">
        <v>2014</v>
      </c>
      <c r="R4" s="26">
        <v>2015</v>
      </c>
      <c r="S4" s="26">
        <v>2016</v>
      </c>
      <c r="T4" s="26">
        <v>2017</v>
      </c>
      <c r="U4" s="26">
        <v>2018</v>
      </c>
      <c r="V4" s="27" t="s">
        <v>92</v>
      </c>
      <c r="W4"/>
      <c r="X4"/>
      <c r="Y4"/>
      <c r="Z4"/>
      <c r="AA4"/>
      <c r="AB4"/>
      <c r="AC4"/>
    </row>
    <row r="5" spans="1:29" ht="15.75" thickTop="1" x14ac:dyDescent="0.25">
      <c r="B5" s="28" t="s">
        <v>60</v>
      </c>
      <c r="C5" s="29">
        <v>1491.159294</v>
      </c>
      <c r="D5" s="29">
        <v>1433.1242480000001</v>
      </c>
      <c r="E5" s="29">
        <v>1504.8415030000001</v>
      </c>
      <c r="F5" s="29">
        <v>1514.43</v>
      </c>
      <c r="G5" s="29">
        <v>1516.0630719999999</v>
      </c>
      <c r="H5" s="29">
        <v>1496.5230839999999</v>
      </c>
      <c r="I5" s="29">
        <v>1443.325503</v>
      </c>
      <c r="J5" s="29">
        <v>1563.1093880000001</v>
      </c>
      <c r="K5" s="29">
        <v>1567.671623</v>
      </c>
      <c r="L5" s="29">
        <v>1530.4103970000001</v>
      </c>
      <c r="M5" s="29">
        <v>1489.79386</v>
      </c>
      <c r="N5" s="29">
        <v>1575.845607</v>
      </c>
      <c r="O5" s="29">
        <v>1508.376953</v>
      </c>
      <c r="P5" s="29">
        <v>1568.977621</v>
      </c>
      <c r="Q5" s="29">
        <v>1614.6205179999999</v>
      </c>
      <c r="R5" s="29">
        <v>1559.5124049999999</v>
      </c>
      <c r="S5" s="29">
        <v>1464.1784070000001</v>
      </c>
      <c r="T5" s="29">
        <v>1510.585879</v>
      </c>
      <c r="U5" s="29">
        <v>1616.476817</v>
      </c>
      <c r="V5" s="30">
        <f>(U5-C5)/C5</f>
        <v>8.4040332581664434E-2</v>
      </c>
      <c r="W5"/>
      <c r="X5"/>
      <c r="Y5"/>
      <c r="Z5"/>
      <c r="AA5"/>
      <c r="AB5"/>
      <c r="AC5"/>
    </row>
    <row r="6" spans="1:29" x14ac:dyDescent="0.25">
      <c r="B6" s="31" t="s">
        <v>61</v>
      </c>
      <c r="C6" s="32"/>
      <c r="D6" s="32"/>
      <c r="E6" s="32"/>
      <c r="F6" s="32"/>
      <c r="G6" s="32"/>
      <c r="H6" s="32"/>
      <c r="I6" s="32"/>
      <c r="J6" s="32"/>
      <c r="K6" s="32"/>
      <c r="L6" s="32"/>
      <c r="M6" s="32"/>
      <c r="N6" s="32"/>
      <c r="O6" s="32"/>
      <c r="P6" s="32"/>
      <c r="Q6" s="32"/>
      <c r="R6" s="32"/>
      <c r="S6" s="32"/>
      <c r="T6" s="32"/>
      <c r="U6" s="32"/>
      <c r="V6" s="33"/>
      <c r="W6"/>
      <c r="X6"/>
      <c r="Y6"/>
      <c r="Z6"/>
      <c r="AA6"/>
      <c r="AB6"/>
      <c r="AC6"/>
    </row>
    <row r="7" spans="1:29" x14ac:dyDescent="0.25">
      <c r="B7" s="34" t="s">
        <v>62</v>
      </c>
      <c r="C7" s="32">
        <v>497.577</v>
      </c>
      <c r="D7" s="32">
        <v>504.786</v>
      </c>
      <c r="E7" s="32">
        <v>517.428</v>
      </c>
      <c r="F7" s="32">
        <v>532.76</v>
      </c>
      <c r="G7" s="32">
        <v>543.52700000000004</v>
      </c>
      <c r="H7" s="32">
        <v>543.55200000000002</v>
      </c>
      <c r="I7" s="32">
        <v>530.35299999999995</v>
      </c>
      <c r="J7" s="32">
        <v>568.23599999999999</v>
      </c>
      <c r="K7" s="32">
        <v>576.16800000000001</v>
      </c>
      <c r="L7" s="32">
        <v>580.70000000000005</v>
      </c>
      <c r="M7" s="32">
        <v>578.35</v>
      </c>
      <c r="N7" s="32">
        <v>598.67899999999997</v>
      </c>
      <c r="O7" s="32">
        <v>593.89400000000001</v>
      </c>
      <c r="P7" s="32">
        <v>616.87800000000004</v>
      </c>
      <c r="Q7" s="32">
        <v>621.57799999999997</v>
      </c>
      <c r="R7" s="32">
        <v>613.40099999999995</v>
      </c>
      <c r="S7" s="32">
        <v>598.16800000000001</v>
      </c>
      <c r="T7" s="32">
        <v>604.31299999999999</v>
      </c>
      <c r="U7" s="32">
        <v>621.34900000000005</v>
      </c>
      <c r="V7" s="30">
        <f t="shared" ref="V7:V11" si="0">(U7-C7)/C7</f>
        <v>0.24874943978519917</v>
      </c>
      <c r="W7"/>
      <c r="X7"/>
      <c r="Y7"/>
      <c r="Z7"/>
      <c r="AA7"/>
      <c r="AB7"/>
      <c r="AC7"/>
    </row>
    <row r="8" spans="1:29" x14ac:dyDescent="0.25">
      <c r="B8" s="34" t="s">
        <v>63</v>
      </c>
      <c r="C8" s="32">
        <v>646.00599999999997</v>
      </c>
      <c r="D8" s="32">
        <v>600.49599999999998</v>
      </c>
      <c r="E8" s="32">
        <v>640.20699999999999</v>
      </c>
      <c r="F8" s="32">
        <v>670.18</v>
      </c>
      <c r="G8" s="32">
        <v>651.07899999999995</v>
      </c>
      <c r="H8" s="32">
        <v>646.60199999999998</v>
      </c>
      <c r="I8" s="32">
        <v>618.72900000000004</v>
      </c>
      <c r="J8" s="32">
        <v>686.08500000000004</v>
      </c>
      <c r="K8" s="32">
        <v>691.91800000000001</v>
      </c>
      <c r="L8" s="32">
        <v>660.54300000000001</v>
      </c>
      <c r="M8" s="32">
        <v>615.32500000000005</v>
      </c>
      <c r="N8" s="32">
        <v>682.36099999999999</v>
      </c>
      <c r="O8" s="32">
        <v>632.25300000000004</v>
      </c>
      <c r="P8" s="32">
        <v>685.56200000000001</v>
      </c>
      <c r="Q8" s="32">
        <v>732.22900000000004</v>
      </c>
      <c r="R8" s="32">
        <v>689.678</v>
      </c>
      <c r="S8" s="32">
        <v>612.61099999999999</v>
      </c>
      <c r="T8" s="32">
        <v>659.19399999999996</v>
      </c>
      <c r="U8" s="32">
        <v>750.077</v>
      </c>
      <c r="V8" s="30">
        <f t="shared" si="0"/>
        <v>0.16109912291836304</v>
      </c>
      <c r="W8"/>
      <c r="X8"/>
      <c r="Y8"/>
      <c r="Z8"/>
      <c r="AA8"/>
      <c r="AB8"/>
      <c r="AC8"/>
    </row>
    <row r="9" spans="1:29" x14ac:dyDescent="0.25">
      <c r="B9" s="34" t="s">
        <v>64</v>
      </c>
      <c r="C9" s="32">
        <v>135.86129399999999</v>
      </c>
      <c r="D9" s="32">
        <v>129.10024799999999</v>
      </c>
      <c r="E9" s="32">
        <v>131.61450300000001</v>
      </c>
      <c r="F9" s="32">
        <v>122.79</v>
      </c>
      <c r="G9" s="32">
        <v>136.24207200000001</v>
      </c>
      <c r="H9" s="32">
        <v>127.03708399999999</v>
      </c>
      <c r="I9" s="32">
        <v>117.920503</v>
      </c>
      <c r="J9" s="32">
        <v>129.633388</v>
      </c>
      <c r="K9" s="32">
        <v>116.44162300000001</v>
      </c>
      <c r="L9" s="32">
        <v>113.047397</v>
      </c>
      <c r="M9" s="32">
        <v>107.64286</v>
      </c>
      <c r="N9" s="32">
        <v>103.104607</v>
      </c>
      <c r="O9" s="32">
        <v>86.263953000000001</v>
      </c>
      <c r="P9" s="32">
        <v>76.280620999999996</v>
      </c>
      <c r="Q9" s="32">
        <v>72.845517999999998</v>
      </c>
      <c r="R9" s="32">
        <v>70.248405000000005</v>
      </c>
      <c r="S9" s="32">
        <v>64.043407000000002</v>
      </c>
      <c r="T9" s="32">
        <v>58.452879000000003</v>
      </c>
      <c r="U9" s="32">
        <v>59.318817000000003</v>
      </c>
      <c r="V9" s="30">
        <f t="shared" si="0"/>
        <v>-0.56338692755274355</v>
      </c>
      <c r="W9"/>
      <c r="X9"/>
      <c r="Y9"/>
      <c r="Z9"/>
      <c r="AA9"/>
      <c r="AB9"/>
      <c r="AC9"/>
    </row>
    <row r="10" spans="1:29" x14ac:dyDescent="0.25">
      <c r="B10" s="34" t="s">
        <v>65</v>
      </c>
      <c r="C10" s="32">
        <v>12.015000000000001</v>
      </c>
      <c r="D10" s="32">
        <v>12.842000000000001</v>
      </c>
      <c r="E10" s="32">
        <v>12.391999999999999</v>
      </c>
      <c r="F10" s="32">
        <v>12.4</v>
      </c>
      <c r="G10" s="32">
        <v>12.015000000000001</v>
      </c>
      <c r="H10" s="32">
        <v>14.532</v>
      </c>
      <c r="I10" s="32">
        <v>15.122999999999999</v>
      </c>
      <c r="J10" s="32">
        <v>17.055</v>
      </c>
      <c r="K10" s="32">
        <v>18.244</v>
      </c>
      <c r="L10" s="32">
        <v>16.32</v>
      </c>
      <c r="M10" s="32">
        <v>17.475999999999999</v>
      </c>
      <c r="N10" s="32">
        <v>18.701000000000001</v>
      </c>
      <c r="O10" s="32">
        <v>20.765999999999998</v>
      </c>
      <c r="P10" s="32">
        <v>16.356999999999999</v>
      </c>
      <c r="Q10" s="32">
        <v>15.068</v>
      </c>
      <c r="R10" s="32">
        <v>14.785</v>
      </c>
      <c r="S10" s="32">
        <v>17.256</v>
      </c>
      <c r="T10" s="32">
        <v>17.326000000000001</v>
      </c>
      <c r="U10" s="32">
        <v>15.731999999999999</v>
      </c>
      <c r="V10" s="30">
        <f t="shared" si="0"/>
        <v>0.30936329588014971</v>
      </c>
      <c r="W10"/>
      <c r="X10"/>
      <c r="Y10"/>
      <c r="Z10"/>
      <c r="AA10"/>
      <c r="AB10"/>
      <c r="AC10"/>
    </row>
    <row r="11" spans="1:29" x14ac:dyDescent="0.25">
      <c r="B11" s="34" t="s">
        <v>66</v>
      </c>
      <c r="C11" s="32">
        <v>199.7</v>
      </c>
      <c r="D11" s="32">
        <v>185.9</v>
      </c>
      <c r="E11" s="32">
        <v>203.2</v>
      </c>
      <c r="F11" s="32">
        <v>176.3</v>
      </c>
      <c r="G11" s="32">
        <v>173.2</v>
      </c>
      <c r="H11" s="32">
        <v>164.8</v>
      </c>
      <c r="I11" s="32">
        <v>161.19999999999999</v>
      </c>
      <c r="J11" s="32">
        <v>162.1</v>
      </c>
      <c r="K11" s="32">
        <v>164.9</v>
      </c>
      <c r="L11" s="32">
        <v>159.80000000000001</v>
      </c>
      <c r="M11" s="32">
        <v>171</v>
      </c>
      <c r="N11" s="32">
        <v>173</v>
      </c>
      <c r="O11" s="32">
        <v>175.2</v>
      </c>
      <c r="P11" s="32">
        <v>173.9</v>
      </c>
      <c r="Q11" s="32">
        <v>172.9</v>
      </c>
      <c r="R11" s="32">
        <v>171.4</v>
      </c>
      <c r="S11" s="32">
        <v>172.1</v>
      </c>
      <c r="T11" s="32">
        <v>171.3</v>
      </c>
      <c r="U11" s="32">
        <v>170</v>
      </c>
      <c r="V11" s="30">
        <f t="shared" si="0"/>
        <v>-0.14872308462694037</v>
      </c>
      <c r="W11"/>
      <c r="X11"/>
      <c r="Y11"/>
      <c r="Z11"/>
      <c r="AA11"/>
      <c r="AB11"/>
      <c r="AC11"/>
    </row>
    <row r="12" spans="1:29" x14ac:dyDescent="0.25">
      <c r="B12" s="31" t="s">
        <v>67</v>
      </c>
      <c r="C12" s="32"/>
      <c r="D12" s="32"/>
      <c r="E12" s="32"/>
      <c r="F12" s="32"/>
      <c r="G12" s="32"/>
      <c r="H12" s="32"/>
      <c r="I12" s="32"/>
      <c r="J12" s="32"/>
      <c r="K12" s="32"/>
      <c r="L12" s="32"/>
      <c r="M12" s="32"/>
      <c r="N12" s="32"/>
      <c r="O12" s="32"/>
      <c r="P12" s="32"/>
      <c r="Q12" s="32"/>
      <c r="R12" s="32"/>
      <c r="S12" s="32"/>
      <c r="T12" s="32"/>
      <c r="U12" s="32"/>
      <c r="V12" s="33"/>
      <c r="W12"/>
      <c r="X12"/>
      <c r="Y12"/>
      <c r="Z12"/>
      <c r="AA12"/>
      <c r="AB12"/>
      <c r="AC12"/>
    </row>
    <row r="13" spans="1:29" x14ac:dyDescent="0.25">
      <c r="B13" s="34" t="s">
        <v>68</v>
      </c>
      <c r="C13" s="32">
        <v>987.65298800000005</v>
      </c>
      <c r="D13" s="32">
        <v>911.66233399999999</v>
      </c>
      <c r="E13" s="32">
        <v>978.61325599999998</v>
      </c>
      <c r="F13" s="32">
        <v>986.96039599999995</v>
      </c>
      <c r="G13" s="32">
        <v>984.20752800000002</v>
      </c>
      <c r="H13" s="32">
        <v>953.44414300000005</v>
      </c>
      <c r="I13" s="32">
        <v>904.87417500000004</v>
      </c>
      <c r="J13" s="32">
        <v>1006.440757</v>
      </c>
      <c r="K13" s="32">
        <v>1016.179081</v>
      </c>
      <c r="L13" s="32">
        <v>988.70300499999996</v>
      </c>
      <c r="M13" s="32">
        <v>933.07967399999995</v>
      </c>
      <c r="N13" s="32">
        <v>999.289625</v>
      </c>
      <c r="O13" s="32">
        <v>930.76450199999999</v>
      </c>
      <c r="P13" s="32">
        <v>997.31942100000003</v>
      </c>
      <c r="Q13" s="32">
        <v>1050.78313</v>
      </c>
      <c r="R13" s="32">
        <v>991.360772</v>
      </c>
      <c r="S13" s="32">
        <v>913.49753499999997</v>
      </c>
      <c r="T13" s="32">
        <v>957.97133299999996</v>
      </c>
      <c r="U13" s="32">
        <v>1034.7643270000001</v>
      </c>
      <c r="V13" s="30">
        <f t="shared" ref="V13:V19" si="1">(U13-C13)/C13</f>
        <v>4.7700295116203342E-2</v>
      </c>
      <c r="W13"/>
      <c r="X13"/>
      <c r="Y13"/>
      <c r="Z13"/>
      <c r="AA13"/>
      <c r="AB13"/>
      <c r="AC13"/>
    </row>
    <row r="14" spans="1:29" x14ac:dyDescent="0.25">
      <c r="B14" s="34" t="s">
        <v>69</v>
      </c>
      <c r="C14" s="32">
        <v>258.41643399999998</v>
      </c>
      <c r="D14" s="32">
        <v>260.97948700000001</v>
      </c>
      <c r="E14" s="32">
        <v>263.46385600000002</v>
      </c>
      <c r="F14" s="32">
        <v>267.36568299999999</v>
      </c>
      <c r="G14" s="32">
        <v>269.136414</v>
      </c>
      <c r="H14" s="32">
        <v>270.69502299999999</v>
      </c>
      <c r="I14" s="32">
        <v>271.477146</v>
      </c>
      <c r="J14" s="32">
        <v>281.03908899999999</v>
      </c>
      <c r="K14" s="32">
        <v>276.33519100000001</v>
      </c>
      <c r="L14" s="32">
        <v>267.805949</v>
      </c>
      <c r="M14" s="32">
        <v>265.86192299999999</v>
      </c>
      <c r="N14" s="32">
        <v>280.69803999999999</v>
      </c>
      <c r="O14" s="32">
        <v>276.169442</v>
      </c>
      <c r="P14" s="32">
        <v>274.91231499999998</v>
      </c>
      <c r="Q14" s="32">
        <v>275.31791700000002</v>
      </c>
      <c r="R14" s="32">
        <v>273.16753199999999</v>
      </c>
      <c r="S14" s="32">
        <v>255.584878</v>
      </c>
      <c r="T14" s="32">
        <v>262.63987500000002</v>
      </c>
      <c r="U14" s="32">
        <v>281.342535</v>
      </c>
      <c r="V14" s="30">
        <f t="shared" si="1"/>
        <v>8.8717658722896928E-2</v>
      </c>
      <c r="W14"/>
      <c r="X14"/>
      <c r="Y14"/>
      <c r="Z14"/>
      <c r="AA14"/>
      <c r="AB14"/>
      <c r="AC14"/>
    </row>
    <row r="15" spans="1:29" x14ac:dyDescent="0.25">
      <c r="B15" s="34" t="s">
        <v>70</v>
      </c>
      <c r="C15" s="32">
        <v>176.685327</v>
      </c>
      <c r="D15" s="32">
        <v>181.17552499999999</v>
      </c>
      <c r="E15" s="32">
        <v>179.19829300000001</v>
      </c>
      <c r="F15" s="32">
        <v>180.980546</v>
      </c>
      <c r="G15" s="32">
        <v>186.71736200000001</v>
      </c>
      <c r="H15" s="32">
        <v>182.53348</v>
      </c>
      <c r="I15" s="32">
        <v>184.56989999999999</v>
      </c>
      <c r="J15" s="32">
        <v>191.71406899999999</v>
      </c>
      <c r="K15" s="32">
        <v>195.70907500000001</v>
      </c>
      <c r="L15" s="32">
        <v>197.87281200000001</v>
      </c>
      <c r="M15" s="32">
        <v>199.18850599999999</v>
      </c>
      <c r="N15" s="32">
        <v>203.72412</v>
      </c>
      <c r="O15" s="32">
        <v>206.01685900000001</v>
      </c>
      <c r="P15" s="32">
        <v>211.850379</v>
      </c>
      <c r="Q15" s="32">
        <v>208.23655099999999</v>
      </c>
      <c r="R15" s="32">
        <v>209.131474</v>
      </c>
      <c r="S15" s="32">
        <v>204.18759600000001</v>
      </c>
      <c r="T15" s="32">
        <v>207.75449</v>
      </c>
      <c r="U15" s="32">
        <v>209.794749</v>
      </c>
      <c r="V15" s="30">
        <f t="shared" si="1"/>
        <v>0.18739202944679156</v>
      </c>
      <c r="W15"/>
      <c r="X15"/>
      <c r="Y15"/>
      <c r="Z15"/>
      <c r="AA15"/>
      <c r="AB15"/>
      <c r="AC15"/>
    </row>
    <row r="16" spans="1:29" x14ac:dyDescent="0.25">
      <c r="A16" s="35"/>
      <c r="B16" s="36" t="s">
        <v>71</v>
      </c>
      <c r="C16" s="37">
        <v>131.91337300000001</v>
      </c>
      <c r="D16" s="37">
        <v>133.164197</v>
      </c>
      <c r="E16" s="37">
        <v>129.16896899999998</v>
      </c>
      <c r="F16" s="37">
        <v>128.230176</v>
      </c>
      <c r="G16" s="37">
        <v>129.84726900000001</v>
      </c>
      <c r="H16" s="37">
        <v>125.156081</v>
      </c>
      <c r="I16" s="37">
        <v>124.33578900000001</v>
      </c>
      <c r="J16" s="37">
        <v>126.95570000000001</v>
      </c>
      <c r="K16" s="37">
        <v>126.65700699999999</v>
      </c>
      <c r="L16" s="37">
        <v>125.307211</v>
      </c>
      <c r="M16" s="37">
        <v>122.61602300000001</v>
      </c>
      <c r="N16" s="37">
        <v>122.68478400000001</v>
      </c>
      <c r="O16" s="37">
        <v>121.435485</v>
      </c>
      <c r="P16" s="37">
        <v>122.87746000000001</v>
      </c>
      <c r="Q16" s="37">
        <v>119.49750299999999</v>
      </c>
      <c r="R16" s="37">
        <v>118.704947</v>
      </c>
      <c r="S16" s="37">
        <v>114.651264</v>
      </c>
      <c r="T16" s="37">
        <v>115.38235</v>
      </c>
      <c r="U16" s="37">
        <v>115.10820000000001</v>
      </c>
      <c r="V16" s="30">
        <f t="shared" si="1"/>
        <v>-0.12739552190815404</v>
      </c>
      <c r="W16"/>
      <c r="X16"/>
      <c r="Y16"/>
      <c r="Z16"/>
      <c r="AA16"/>
      <c r="AB16"/>
      <c r="AC16"/>
    </row>
    <row r="17" spans="1:29" x14ac:dyDescent="0.25">
      <c r="A17" s="35"/>
      <c r="B17" s="36" t="s">
        <v>72</v>
      </c>
      <c r="C17" s="50">
        <v>44.771954999999998</v>
      </c>
      <c r="D17" s="50">
        <v>48.011322</v>
      </c>
      <c r="E17" s="50">
        <v>50.029325</v>
      </c>
      <c r="F17" s="50">
        <v>52.750371999999999</v>
      </c>
      <c r="G17" s="50">
        <v>56.870091000000002</v>
      </c>
      <c r="H17" s="50">
        <v>57.377400000000002</v>
      </c>
      <c r="I17" s="50">
        <v>60.234107000000002</v>
      </c>
      <c r="J17" s="50">
        <v>64.758365999999995</v>
      </c>
      <c r="K17" s="50">
        <v>69.052070000000001</v>
      </c>
      <c r="L17" s="50">
        <v>72.565602999999996</v>
      </c>
      <c r="M17" s="50">
        <v>76.572480999999996</v>
      </c>
      <c r="N17" s="50">
        <v>81.039332999999999</v>
      </c>
      <c r="O17" s="50">
        <v>84.581366000000003</v>
      </c>
      <c r="P17" s="50">
        <v>88.972927999999996</v>
      </c>
      <c r="Q17" s="50">
        <v>88.739048999999994</v>
      </c>
      <c r="R17" s="50">
        <v>90.426524999999998</v>
      </c>
      <c r="S17" s="50">
        <v>89.536332999999999</v>
      </c>
      <c r="T17" s="50">
        <v>92.372145000000003</v>
      </c>
      <c r="U17" s="50">
        <v>94.686556999999993</v>
      </c>
      <c r="V17" s="30">
        <f t="shared" si="1"/>
        <v>1.114863132512306</v>
      </c>
      <c r="W17"/>
      <c r="X17"/>
      <c r="Y17"/>
      <c r="Z17"/>
      <c r="AA17"/>
      <c r="AB17"/>
      <c r="AC17"/>
    </row>
    <row r="18" spans="1:29" x14ac:dyDescent="0.25">
      <c r="B18" s="34" t="s">
        <v>73</v>
      </c>
      <c r="C18" s="32">
        <v>55.188544</v>
      </c>
      <c r="D18" s="32">
        <v>57.388641</v>
      </c>
      <c r="E18" s="32">
        <v>56.913176</v>
      </c>
      <c r="F18" s="32">
        <v>58.492195000000002</v>
      </c>
      <c r="G18" s="32">
        <v>59.859895999999999</v>
      </c>
      <c r="H18" s="32">
        <v>57.428683999999997</v>
      </c>
      <c r="I18" s="32">
        <v>56.963987000000003</v>
      </c>
      <c r="J18" s="32">
        <v>58.138607999999998</v>
      </c>
      <c r="K18" s="32">
        <v>59.068913000000002</v>
      </c>
      <c r="L18" s="32">
        <v>59.432892000000002</v>
      </c>
      <c r="M18" s="32">
        <v>60.038378999999999</v>
      </c>
      <c r="N18" s="32">
        <v>60.469999000000001</v>
      </c>
      <c r="O18" s="32">
        <v>59.948332000000001</v>
      </c>
      <c r="P18" s="32">
        <v>59.950291</v>
      </c>
      <c r="Q18" s="32">
        <v>57.320394</v>
      </c>
      <c r="R18" s="32">
        <v>56.454554999999999</v>
      </c>
      <c r="S18" s="32">
        <v>53.758980999999999</v>
      </c>
      <c r="T18" s="32">
        <v>53.947913</v>
      </c>
      <c r="U18" s="32">
        <v>52.686542000000003</v>
      </c>
      <c r="V18" s="30">
        <f t="shared" si="1"/>
        <v>-4.5335531953877919E-2</v>
      </c>
      <c r="W18"/>
      <c r="X18"/>
      <c r="Y18"/>
      <c r="Z18"/>
      <c r="AA18"/>
      <c r="AB18"/>
      <c r="AC18"/>
    </row>
    <row r="19" spans="1:29" x14ac:dyDescent="0.25">
      <c r="B19" s="34" t="s">
        <v>74</v>
      </c>
      <c r="C19" s="32">
        <v>13.216002</v>
      </c>
      <c r="D19" s="32">
        <v>21.918261000000001</v>
      </c>
      <c r="E19" s="32">
        <v>26.652920999999999</v>
      </c>
      <c r="F19" s="32">
        <v>20.631178999999999</v>
      </c>
      <c r="G19" s="32">
        <v>16.141871999999999</v>
      </c>
      <c r="H19" s="32">
        <v>32.421754</v>
      </c>
      <c r="I19" s="32">
        <v>25.440296</v>
      </c>
      <c r="J19" s="32">
        <v>25.776865999999998</v>
      </c>
      <c r="K19" s="32">
        <v>20.379363000000001</v>
      </c>
      <c r="L19" s="32">
        <v>16.595739999999999</v>
      </c>
      <c r="M19" s="32">
        <v>31.625378999999999</v>
      </c>
      <c r="N19" s="32">
        <v>31.663822</v>
      </c>
      <c r="O19" s="32">
        <v>35.477817999999999</v>
      </c>
      <c r="P19" s="32">
        <v>24.945215000000001</v>
      </c>
      <c r="Q19" s="32">
        <v>22.962524999999999</v>
      </c>
      <c r="R19" s="32">
        <v>29.398071999999999</v>
      </c>
      <c r="S19" s="32">
        <v>37.149417999999997</v>
      </c>
      <c r="T19" s="32">
        <v>28.272268</v>
      </c>
      <c r="U19" s="32">
        <v>37.888663999999999</v>
      </c>
      <c r="V19" s="30">
        <f t="shared" si="1"/>
        <v>1.8668778954482603</v>
      </c>
      <c r="W19"/>
      <c r="X19"/>
      <c r="Y19"/>
      <c r="Z19"/>
      <c r="AA19"/>
      <c r="AB19"/>
      <c r="AC19"/>
    </row>
    <row r="20" spans="1:29" x14ac:dyDescent="0.25">
      <c r="B20" s="38"/>
      <c r="C20" s="32"/>
      <c r="D20" s="32"/>
      <c r="E20" s="32"/>
      <c r="F20" s="32"/>
      <c r="G20" s="32"/>
      <c r="H20" s="32"/>
      <c r="I20" s="32"/>
      <c r="J20" s="32"/>
      <c r="K20" s="32"/>
      <c r="L20" s="32"/>
      <c r="M20" s="32"/>
      <c r="N20" s="32"/>
      <c r="O20" s="32"/>
      <c r="P20" s="32"/>
      <c r="Q20" s="32"/>
      <c r="R20" s="32"/>
      <c r="S20" s="32"/>
      <c r="T20" s="32"/>
      <c r="U20" s="32"/>
      <c r="V20" s="33"/>
      <c r="W20"/>
      <c r="X20"/>
      <c r="Y20"/>
      <c r="Z20"/>
      <c r="AA20"/>
      <c r="AB20"/>
      <c r="AC20"/>
    </row>
    <row r="21" spans="1:29" x14ac:dyDescent="0.25">
      <c r="B21" s="39" t="s">
        <v>75</v>
      </c>
      <c r="C21" s="32"/>
      <c r="D21" s="32"/>
      <c r="E21" s="32"/>
      <c r="F21" s="32"/>
      <c r="G21" s="32"/>
      <c r="H21" s="32"/>
      <c r="I21" s="32"/>
      <c r="J21" s="32"/>
      <c r="K21" s="32"/>
      <c r="L21" s="32"/>
      <c r="M21" s="32"/>
      <c r="N21" s="32"/>
      <c r="O21" s="32"/>
      <c r="P21" s="32"/>
      <c r="Q21" s="32"/>
      <c r="R21" s="32"/>
      <c r="S21" s="32"/>
      <c r="T21" s="32"/>
      <c r="U21" s="32"/>
      <c r="V21" s="33"/>
      <c r="W21"/>
      <c r="X21"/>
      <c r="Y21"/>
      <c r="Z21"/>
      <c r="AA21"/>
      <c r="AB21"/>
      <c r="AC21"/>
    </row>
    <row r="22" spans="1:29" x14ac:dyDescent="0.25">
      <c r="B22" s="40" t="s">
        <v>76</v>
      </c>
      <c r="C22" s="32">
        <v>1500.1990000000001</v>
      </c>
      <c r="D22" s="32">
        <v>1527.885</v>
      </c>
      <c r="E22" s="32">
        <v>1560.2070000000001</v>
      </c>
      <c r="F22" s="32">
        <v>1594.4860000000001</v>
      </c>
      <c r="G22" s="32">
        <v>1631.527</v>
      </c>
      <c r="H22" s="32">
        <v>1667.8309999999999</v>
      </c>
      <c r="I22" s="32">
        <v>1705.95</v>
      </c>
      <c r="J22" s="32">
        <v>1743.5630000000001</v>
      </c>
      <c r="K22" s="32">
        <v>1780.1659999999999</v>
      </c>
      <c r="L22" s="32">
        <v>1811.317</v>
      </c>
      <c r="M22" s="32">
        <v>1843.2149999999999</v>
      </c>
      <c r="N22" s="32">
        <v>1875.788</v>
      </c>
      <c r="O22" s="32">
        <v>1911.2270000000001</v>
      </c>
      <c r="P22" s="32">
        <v>1946.818</v>
      </c>
      <c r="Q22" s="32">
        <v>1981.277</v>
      </c>
      <c r="R22" s="32">
        <v>2016.0809999999999</v>
      </c>
      <c r="S22" s="32">
        <v>2046.8979999999999</v>
      </c>
      <c r="T22" s="32">
        <v>2113.9270000000001</v>
      </c>
      <c r="U22" s="32">
        <v>2162.7069999999999</v>
      </c>
      <c r="V22" s="30">
        <f t="shared" ref="V22:V23" si="2">(U22-C22)/C22</f>
        <v>0.44161341262059217</v>
      </c>
      <c r="W22"/>
      <c r="X22"/>
      <c r="Y22"/>
      <c r="Z22"/>
      <c r="AA22"/>
      <c r="AB22"/>
      <c r="AC22"/>
    </row>
    <row r="23" spans="1:29" x14ac:dyDescent="0.25">
      <c r="A23" s="28"/>
      <c r="B23" s="40" t="s">
        <v>77</v>
      </c>
      <c r="C23" s="32">
        <v>11651.62</v>
      </c>
      <c r="D23" s="32">
        <v>11837.12</v>
      </c>
      <c r="E23" s="32">
        <v>12013.655000000001</v>
      </c>
      <c r="F23" s="32">
        <v>12189.29</v>
      </c>
      <c r="G23" s="32">
        <v>12375.32</v>
      </c>
      <c r="H23" s="32">
        <v>12586.78</v>
      </c>
      <c r="I23" s="32">
        <v>12755.57</v>
      </c>
      <c r="J23" s="32">
        <v>12985.12</v>
      </c>
      <c r="K23" s="32">
        <v>13164.37</v>
      </c>
      <c r="L23" s="32">
        <v>13416.99</v>
      </c>
      <c r="M23" s="32">
        <v>13377.540999999999</v>
      </c>
      <c r="N23" s="32">
        <v>13551.484</v>
      </c>
      <c r="O23" s="32">
        <v>13706.232</v>
      </c>
      <c r="P23" s="32">
        <v>13876.213</v>
      </c>
      <c r="Q23" s="32">
        <v>13990.535</v>
      </c>
      <c r="R23" s="32">
        <v>14136.508</v>
      </c>
      <c r="S23" s="32">
        <v>14307.014999999999</v>
      </c>
      <c r="T23" s="32">
        <v>14493.3</v>
      </c>
      <c r="U23" s="32">
        <v>14790.2</v>
      </c>
      <c r="V23" s="30">
        <f t="shared" si="2"/>
        <v>0.26936855132591003</v>
      </c>
      <c r="W23"/>
      <c r="X23"/>
      <c r="Y23"/>
      <c r="Z23"/>
      <c r="AA23"/>
      <c r="AB23"/>
      <c r="AC23"/>
    </row>
    <row r="24" spans="1:29" x14ac:dyDescent="0.25">
      <c r="A24" s="28"/>
      <c r="B24" s="41"/>
      <c r="C24" s="32"/>
      <c r="D24" s="32"/>
      <c r="E24" s="32"/>
      <c r="F24" s="32"/>
      <c r="G24" s="32"/>
      <c r="H24" s="32"/>
      <c r="I24" s="32"/>
      <c r="J24" s="32"/>
      <c r="K24" s="32"/>
      <c r="L24" s="32"/>
      <c r="M24" s="32"/>
      <c r="N24" s="32"/>
      <c r="O24" s="32"/>
      <c r="P24" s="32"/>
      <c r="Q24" s="32"/>
      <c r="R24" s="32"/>
      <c r="S24" s="32"/>
      <c r="T24" s="32"/>
      <c r="U24" s="32"/>
      <c r="V24" s="33"/>
      <c r="W24"/>
      <c r="X24"/>
      <c r="Y24"/>
      <c r="Z24"/>
      <c r="AA24"/>
      <c r="AB24"/>
      <c r="AC24"/>
    </row>
    <row r="25" spans="1:29" x14ac:dyDescent="0.25">
      <c r="B25" s="42" t="s">
        <v>78</v>
      </c>
      <c r="C25" s="43">
        <v>0.99397400000000002</v>
      </c>
      <c r="D25" s="43">
        <v>0.93797900000000001</v>
      </c>
      <c r="E25" s="43">
        <v>0.96451399999999998</v>
      </c>
      <c r="F25" s="43">
        <v>0.94979199999999997</v>
      </c>
      <c r="G25" s="43">
        <v>0.92923</v>
      </c>
      <c r="H25" s="43">
        <v>0.89728699999999995</v>
      </c>
      <c r="I25" s="43">
        <v>0.84605399999999997</v>
      </c>
      <c r="J25" s="43">
        <v>0.89650300000000005</v>
      </c>
      <c r="K25" s="43">
        <v>0.88063199999999997</v>
      </c>
      <c r="L25" s="43">
        <v>0.844916</v>
      </c>
      <c r="M25" s="43">
        <v>0.80825800000000003</v>
      </c>
      <c r="N25" s="43">
        <v>0.84009800000000001</v>
      </c>
      <c r="O25" s="43">
        <v>0.789219</v>
      </c>
      <c r="P25" s="43">
        <v>0.80591900000000005</v>
      </c>
      <c r="Q25" s="43">
        <v>0.81493899999999997</v>
      </c>
      <c r="R25" s="43">
        <v>0.773536</v>
      </c>
      <c r="S25" s="43">
        <v>0.71531599999999995</v>
      </c>
      <c r="T25" s="43">
        <v>0.714588</v>
      </c>
      <c r="U25" s="43">
        <v>0.74743199999999999</v>
      </c>
      <c r="V25" s="30">
        <f t="shared" ref="V25:V26" si="3">(U25-C25)/C25</f>
        <v>-0.24803666896719637</v>
      </c>
      <c r="W25"/>
      <c r="X25"/>
      <c r="Y25"/>
      <c r="Z25"/>
      <c r="AA25"/>
      <c r="AB25"/>
      <c r="AC25"/>
    </row>
    <row r="26" spans="1:29" x14ac:dyDescent="0.25">
      <c r="B26" s="42" t="s">
        <v>79</v>
      </c>
      <c r="C26" s="29">
        <v>127.97871000000001</v>
      </c>
      <c r="D26" s="29">
        <v>121.07034899999999</v>
      </c>
      <c r="E26" s="29">
        <v>125.26092199999999</v>
      </c>
      <c r="F26" s="29">
        <v>124.24267500000001</v>
      </c>
      <c r="G26" s="29">
        <v>122.506979</v>
      </c>
      <c r="H26" s="29">
        <v>118.89642000000001</v>
      </c>
      <c r="I26" s="29">
        <v>113.152568</v>
      </c>
      <c r="J26" s="29">
        <v>120.376969</v>
      </c>
      <c r="K26" s="29">
        <v>119.08444</v>
      </c>
      <c r="L26" s="29">
        <v>114.065107</v>
      </c>
      <c r="M26" s="29">
        <v>111.3653</v>
      </c>
      <c r="N26" s="29">
        <v>116.285833</v>
      </c>
      <c r="O26" s="29">
        <v>110.05045</v>
      </c>
      <c r="P26" s="29">
        <v>113.06958299999999</v>
      </c>
      <c r="Q26" s="29">
        <v>115.408061</v>
      </c>
      <c r="R26" s="29">
        <v>110.318079</v>
      </c>
      <c r="S26" s="29">
        <v>102.339895</v>
      </c>
      <c r="T26" s="29">
        <v>104.226496</v>
      </c>
      <c r="U26" s="29">
        <v>109.29377700000001</v>
      </c>
      <c r="V26" s="30">
        <f t="shared" si="3"/>
        <v>-0.14600032302247773</v>
      </c>
      <c r="W26"/>
      <c r="X26"/>
      <c r="Y26"/>
      <c r="Z26"/>
      <c r="AA26"/>
      <c r="AB26"/>
      <c r="AC26"/>
    </row>
    <row r="27" spans="1:29" x14ac:dyDescent="0.25">
      <c r="B27" s="28"/>
      <c r="V27" s="33"/>
      <c r="W27"/>
      <c r="X27"/>
      <c r="Y27"/>
      <c r="Z27"/>
      <c r="AA27"/>
      <c r="AB27"/>
      <c r="AC27"/>
    </row>
    <row r="28" spans="1:29" x14ac:dyDescent="0.25">
      <c r="B28" s="44" t="s">
        <v>80</v>
      </c>
      <c r="C28" s="45">
        <v>0.95839799999999997</v>
      </c>
      <c r="D28" s="45">
        <v>0.87725799999999998</v>
      </c>
      <c r="E28" s="45">
        <v>0.93399600000000005</v>
      </c>
      <c r="F28" s="45">
        <v>0.96205700000000005</v>
      </c>
      <c r="G28" s="45">
        <v>0.94619900000000001</v>
      </c>
      <c r="H28" s="45">
        <v>0.91654199999999997</v>
      </c>
      <c r="I28" s="45">
        <v>0.85424699999999998</v>
      </c>
      <c r="J28" s="45">
        <v>0.93217499999999998</v>
      </c>
      <c r="K28" s="45">
        <v>0.94995099999999999</v>
      </c>
      <c r="L28" s="45">
        <v>0.96111899999999995</v>
      </c>
      <c r="M28" s="45">
        <v>0.86609100000000006</v>
      </c>
      <c r="N28" s="45">
        <v>0.90239199999999997</v>
      </c>
      <c r="O28" s="45">
        <v>0.84213499999999997</v>
      </c>
      <c r="P28" s="45">
        <v>0.93077200000000004</v>
      </c>
      <c r="Q28" s="45">
        <v>0.98063199999999995</v>
      </c>
      <c r="R28" s="45">
        <v>0.91597200000000001</v>
      </c>
      <c r="S28" s="45">
        <v>0.88699700000000004</v>
      </c>
      <c r="T28" s="45">
        <v>0.91579600000000005</v>
      </c>
      <c r="U28" s="45">
        <v>0.94776300000000002</v>
      </c>
      <c r="V28" s="30" t="s">
        <v>81</v>
      </c>
      <c r="W28"/>
      <c r="X28"/>
      <c r="Y28"/>
      <c r="Z28"/>
      <c r="AA28"/>
      <c r="AB28"/>
      <c r="AC28"/>
    </row>
    <row r="29" spans="1:29" x14ac:dyDescent="0.25">
      <c r="B29" s="44" t="s">
        <v>82</v>
      </c>
      <c r="C29" s="45">
        <v>0.90646199999999999</v>
      </c>
      <c r="D29" s="45">
        <v>1.4322699999999999</v>
      </c>
      <c r="E29" s="45">
        <v>1.7330159999999999</v>
      </c>
      <c r="F29" s="45">
        <v>1.315766</v>
      </c>
      <c r="G29" s="45">
        <v>0.94718100000000005</v>
      </c>
      <c r="H29" s="45">
        <v>1.786475</v>
      </c>
      <c r="I29" s="45">
        <v>1.379316</v>
      </c>
      <c r="J29" s="45">
        <v>1.4435560000000001</v>
      </c>
      <c r="K29" s="45">
        <v>1.080789</v>
      </c>
      <c r="L29" s="45">
        <v>0.926763</v>
      </c>
      <c r="M29" s="45">
        <v>1.5845629999999999</v>
      </c>
      <c r="N29" s="45">
        <v>1.5052179999999999</v>
      </c>
      <c r="O29" s="45">
        <v>1.7010289999999999</v>
      </c>
      <c r="P29" s="45">
        <v>1.1818150000000001</v>
      </c>
      <c r="Q29" s="45">
        <v>1.1103719999999999</v>
      </c>
      <c r="R29" s="45">
        <v>1.3726130000000001</v>
      </c>
      <c r="S29" s="45">
        <v>1.7829969999999999</v>
      </c>
      <c r="T29" s="45">
        <v>1.372349</v>
      </c>
      <c r="U29" s="45">
        <v>1.8916120000000001</v>
      </c>
      <c r="V29" s="30" t="s">
        <v>81</v>
      </c>
      <c r="W29"/>
      <c r="X29"/>
      <c r="Y29"/>
      <c r="Z29"/>
      <c r="AA29"/>
      <c r="AB29"/>
      <c r="AC29"/>
    </row>
    <row r="30" spans="1:29" x14ac:dyDescent="0.25">
      <c r="B30" s="44"/>
      <c r="AC30" s="46"/>
    </row>
    <row r="31" spans="1:29" x14ac:dyDescent="0.25">
      <c r="A31" s="22" t="s">
        <v>83</v>
      </c>
      <c r="T31" s="46"/>
      <c r="U31" s="46"/>
      <c r="V31" s="46"/>
      <c r="W31" s="46"/>
      <c r="X31" s="46"/>
      <c r="Y31" s="46"/>
      <c r="Z31" s="46"/>
      <c r="AC31" s="22"/>
    </row>
    <row r="32" spans="1:29" x14ac:dyDescent="0.25">
      <c r="A32" s="47" t="s">
        <v>84</v>
      </c>
      <c r="T32" s="46"/>
      <c r="U32" s="46"/>
      <c r="V32" s="46"/>
      <c r="W32" s="46"/>
      <c r="X32" s="46"/>
      <c r="Y32" s="46"/>
      <c r="Z32" s="46"/>
      <c r="AC32" s="22"/>
    </row>
    <row r="33" spans="1:29" x14ac:dyDescent="0.25">
      <c r="T33" s="46"/>
      <c r="U33" s="46"/>
      <c r="V33" s="46"/>
      <c r="W33" s="46"/>
      <c r="X33" s="46"/>
      <c r="Y33" s="46"/>
      <c r="Z33" s="46"/>
      <c r="AC33" s="22"/>
    </row>
    <row r="34" spans="1:29" x14ac:dyDescent="0.25">
      <c r="A34" s="48" t="s">
        <v>85</v>
      </c>
      <c r="T34" s="24"/>
      <c r="U34" s="24"/>
      <c r="V34" s="24"/>
      <c r="W34" s="24"/>
      <c r="X34" s="24"/>
      <c r="Y34" s="24"/>
      <c r="Z34" s="24"/>
      <c r="AC34" s="22"/>
    </row>
    <row r="35" spans="1:29" x14ac:dyDescent="0.25">
      <c r="A35" s="47" t="s">
        <v>87</v>
      </c>
      <c r="B35"/>
      <c r="AC35" s="22"/>
    </row>
    <row r="36" spans="1:29" x14ac:dyDescent="0.25">
      <c r="A36" s="47" t="s">
        <v>88</v>
      </c>
      <c r="T36" s="24"/>
      <c r="U36" s="24"/>
      <c r="V36" s="24"/>
      <c r="W36" s="24"/>
      <c r="X36" s="24"/>
      <c r="Y36" s="24"/>
      <c r="Z36" s="24"/>
      <c r="AC36" s="22"/>
    </row>
    <row r="37" spans="1:29" x14ac:dyDescent="0.25">
      <c r="A37" s="22" t="s">
        <v>89</v>
      </c>
      <c r="T37" s="24"/>
      <c r="U37" s="24"/>
      <c r="V37" s="24"/>
      <c r="W37" s="24"/>
      <c r="X37" s="24"/>
      <c r="Y37" s="24"/>
      <c r="Z37" s="24"/>
      <c r="AC37" s="22"/>
    </row>
    <row r="38" spans="1:29" x14ac:dyDescent="0.25">
      <c r="A38" s="22" t="s">
        <v>90</v>
      </c>
      <c r="T38" s="24"/>
      <c r="U38" s="24"/>
      <c r="V38" s="24"/>
      <c r="W38" s="24"/>
      <c r="X38" s="24"/>
      <c r="Y38" s="24"/>
      <c r="Z38" s="24"/>
      <c r="AC38" s="22"/>
    </row>
    <row r="39" spans="1:29" x14ac:dyDescent="0.25">
      <c r="A39" s="22" t="s">
        <v>91</v>
      </c>
      <c r="T39" s="24"/>
      <c r="U39" s="24"/>
      <c r="V39" s="24"/>
      <c r="W39" s="24"/>
      <c r="X39" s="24"/>
      <c r="Y39" s="24"/>
      <c r="Z39" s="24"/>
      <c r="AC39" s="22"/>
    </row>
  </sheetData>
  <pageMargins left="0.7" right="0.7" top="0.75" bottom="0.75" header="0.3" footer="0.3"/>
  <pageSetup paperSize="5" scale="47" fitToHeight="1000"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268E8-78A2-B441-845F-839DABF781E1}">
  <dimension ref="A1:CS37"/>
  <sheetViews>
    <sheetView workbookViewId="0"/>
  </sheetViews>
  <sheetFormatPr defaultColWidth="10.85546875" defaultRowHeight="15.75" x14ac:dyDescent="0.25"/>
  <cols>
    <col min="1" max="1" width="10.85546875" style="54" customWidth="1"/>
    <col min="2" max="2" width="31.42578125" style="54" bestFit="1" customWidth="1"/>
    <col min="3" max="3" width="17.42578125" style="54" bestFit="1" customWidth="1"/>
    <col min="4" max="4" width="19.7109375" style="54" bestFit="1" customWidth="1"/>
    <col min="5" max="15" width="13.7109375" style="54" bestFit="1" customWidth="1"/>
    <col min="16" max="16" width="19.7109375" style="54" bestFit="1" customWidth="1"/>
    <col min="17" max="17" width="13.7109375" style="54" bestFit="1" customWidth="1"/>
    <col min="18" max="18" width="12.7109375" style="54" bestFit="1" customWidth="1"/>
    <col min="19" max="27" width="13.7109375" style="54" bestFit="1" customWidth="1"/>
    <col min="28" max="28" width="19.7109375" style="54" bestFit="1" customWidth="1"/>
    <col min="29" max="39" width="13.7109375" style="54" bestFit="1" customWidth="1"/>
    <col min="40" max="40" width="19.7109375" style="54" bestFit="1" customWidth="1"/>
    <col min="41" max="51" width="13.7109375" style="54" bestFit="1" customWidth="1"/>
    <col min="52" max="52" width="19.7109375" style="54" bestFit="1" customWidth="1"/>
    <col min="53" max="63" width="13.7109375" style="54" bestFit="1" customWidth="1"/>
    <col min="64" max="64" width="19.7109375" style="54" bestFit="1" customWidth="1"/>
    <col min="65" max="75" width="13.7109375" style="54" bestFit="1" customWidth="1"/>
    <col min="76" max="76" width="19.7109375" style="54" bestFit="1" customWidth="1"/>
    <col min="77" max="78" width="13.7109375" style="54" bestFit="1" customWidth="1"/>
    <col min="79" max="79" width="12.7109375" style="54" bestFit="1" customWidth="1"/>
    <col min="80" max="87" width="13.7109375" style="54" bestFit="1" customWidth="1"/>
    <col min="88" max="88" width="19.7109375" style="54" bestFit="1" customWidth="1"/>
    <col min="89" max="97" width="13.7109375" style="54" bestFit="1" customWidth="1"/>
    <col min="98" max="16384" width="10.85546875" style="54"/>
  </cols>
  <sheetData>
    <row r="1" spans="1:97" x14ac:dyDescent="0.25">
      <c r="A1" s="54" t="s">
        <v>123</v>
      </c>
    </row>
    <row r="2" spans="1:97" x14ac:dyDescent="0.25">
      <c r="A2" s="54" t="s">
        <v>122</v>
      </c>
    </row>
    <row r="3" spans="1:97" x14ac:dyDescent="0.25">
      <c r="A3" s="54" t="s">
        <v>95</v>
      </c>
    </row>
    <row r="4" spans="1:97" x14ac:dyDescent="0.25">
      <c r="A4" s="54" t="s">
        <v>121</v>
      </c>
    </row>
    <row r="5" spans="1:97" x14ac:dyDescent="0.25">
      <c r="A5" s="54" t="s">
        <v>120</v>
      </c>
    </row>
    <row r="9" spans="1:97" x14ac:dyDescent="0.25">
      <c r="C9" s="54" t="s">
        <v>119</v>
      </c>
      <c r="D9" s="54" t="s">
        <v>118</v>
      </c>
    </row>
    <row r="10" spans="1:97" x14ac:dyDescent="0.25">
      <c r="A10" s="54" t="s">
        <v>21</v>
      </c>
      <c r="B10" s="54" t="s">
        <v>117</v>
      </c>
      <c r="C10" s="54" t="s">
        <v>116</v>
      </c>
      <c r="D10" s="58">
        <v>41640</v>
      </c>
      <c r="E10" s="58">
        <v>41671</v>
      </c>
      <c r="F10" s="58">
        <v>41699</v>
      </c>
      <c r="G10" s="58">
        <v>41730</v>
      </c>
      <c r="H10" s="58">
        <v>41760</v>
      </c>
      <c r="I10" s="58">
        <v>41791</v>
      </c>
      <c r="J10" s="58">
        <v>41821</v>
      </c>
      <c r="K10" s="58">
        <v>41852</v>
      </c>
      <c r="L10" s="58">
        <v>41883</v>
      </c>
      <c r="M10" s="58">
        <v>41913</v>
      </c>
      <c r="N10" s="58">
        <v>41944</v>
      </c>
      <c r="O10" s="58">
        <v>41974</v>
      </c>
      <c r="P10" s="58">
        <v>42005</v>
      </c>
      <c r="Q10" s="58">
        <v>42036</v>
      </c>
      <c r="R10" s="58">
        <v>42064</v>
      </c>
      <c r="S10" s="58">
        <v>42095</v>
      </c>
      <c r="T10" s="58">
        <v>42125</v>
      </c>
      <c r="U10" s="58">
        <v>42156</v>
      </c>
      <c r="V10" s="58">
        <v>42186</v>
      </c>
      <c r="W10" s="58">
        <v>42217</v>
      </c>
      <c r="X10" s="58">
        <v>42248</v>
      </c>
      <c r="Y10" s="58">
        <v>42278</v>
      </c>
      <c r="Z10" s="58">
        <v>42309</v>
      </c>
      <c r="AA10" s="58">
        <v>42339</v>
      </c>
      <c r="AB10" s="58">
        <v>42370</v>
      </c>
      <c r="AC10" s="58">
        <v>42401</v>
      </c>
      <c r="AD10" s="58">
        <v>42430</v>
      </c>
      <c r="AE10" s="58">
        <v>42461</v>
      </c>
      <c r="AF10" s="58">
        <v>42491</v>
      </c>
      <c r="AG10" s="58">
        <v>42522</v>
      </c>
      <c r="AH10" s="58">
        <v>42552</v>
      </c>
      <c r="AI10" s="58">
        <v>42583</v>
      </c>
      <c r="AJ10" s="58">
        <v>42614</v>
      </c>
      <c r="AK10" s="58">
        <v>42644</v>
      </c>
      <c r="AL10" s="58">
        <v>42675</v>
      </c>
      <c r="AM10" s="58">
        <v>42705</v>
      </c>
      <c r="AN10" s="58">
        <v>42736</v>
      </c>
      <c r="AO10" s="58">
        <v>42767</v>
      </c>
      <c r="AP10" s="58">
        <v>42795</v>
      </c>
      <c r="AQ10" s="58">
        <v>42826</v>
      </c>
      <c r="AR10" s="58">
        <v>42856</v>
      </c>
      <c r="AS10" s="58">
        <v>42887</v>
      </c>
      <c r="AT10" s="58">
        <v>42917</v>
      </c>
      <c r="AU10" s="58">
        <v>42948</v>
      </c>
      <c r="AV10" s="58">
        <v>42979</v>
      </c>
      <c r="AW10" s="58">
        <v>43009</v>
      </c>
      <c r="AX10" s="58">
        <v>43040</v>
      </c>
      <c r="AY10" s="58">
        <v>43070</v>
      </c>
      <c r="AZ10" s="58">
        <v>43101</v>
      </c>
      <c r="BA10" s="58">
        <v>43132</v>
      </c>
      <c r="BB10" s="58">
        <v>43160</v>
      </c>
      <c r="BC10" s="58">
        <v>43191</v>
      </c>
      <c r="BD10" s="58">
        <v>43221</v>
      </c>
      <c r="BE10" s="58">
        <v>43252</v>
      </c>
      <c r="BF10" s="58">
        <v>43282</v>
      </c>
      <c r="BG10" s="58">
        <v>43313</v>
      </c>
      <c r="BH10" s="58">
        <v>43344</v>
      </c>
      <c r="BI10" s="58">
        <v>43374</v>
      </c>
      <c r="BJ10" s="58">
        <v>43405</v>
      </c>
      <c r="BK10" s="58">
        <v>43435</v>
      </c>
      <c r="BL10" s="58">
        <v>43466</v>
      </c>
      <c r="BM10" s="58">
        <v>43497</v>
      </c>
      <c r="BN10" s="58">
        <v>43525</v>
      </c>
      <c r="BO10" s="58">
        <v>43556</v>
      </c>
      <c r="BP10" s="58">
        <v>43586</v>
      </c>
      <c r="BQ10" s="58">
        <v>43617</v>
      </c>
      <c r="BR10" s="58">
        <v>43647</v>
      </c>
      <c r="BS10" s="58">
        <v>43678</v>
      </c>
      <c r="BT10" s="58">
        <v>43709</v>
      </c>
      <c r="BU10" s="58">
        <v>43739</v>
      </c>
      <c r="BV10" s="58">
        <v>43770</v>
      </c>
      <c r="BW10" s="58">
        <v>43800</v>
      </c>
      <c r="BX10" s="58">
        <v>43831</v>
      </c>
      <c r="BY10" s="58">
        <v>43862</v>
      </c>
      <c r="BZ10" s="58">
        <v>43891</v>
      </c>
      <c r="CA10" s="58">
        <v>43922</v>
      </c>
      <c r="CB10" s="58">
        <v>43952</v>
      </c>
      <c r="CC10" s="58">
        <v>43983</v>
      </c>
      <c r="CD10" s="58">
        <v>44013</v>
      </c>
      <c r="CE10" s="58">
        <v>44044</v>
      </c>
      <c r="CF10" s="58">
        <v>44075</v>
      </c>
      <c r="CG10" s="58">
        <v>44105</v>
      </c>
      <c r="CH10" s="58">
        <v>44136</v>
      </c>
      <c r="CI10" s="58">
        <v>44166</v>
      </c>
      <c r="CJ10" s="58">
        <v>44197</v>
      </c>
      <c r="CK10" s="58">
        <v>44228</v>
      </c>
      <c r="CL10" s="58">
        <v>44256</v>
      </c>
      <c r="CM10" s="58">
        <v>44287</v>
      </c>
      <c r="CN10" s="58">
        <v>44317</v>
      </c>
      <c r="CO10" s="58">
        <v>44348</v>
      </c>
      <c r="CP10" s="58">
        <v>44378</v>
      </c>
      <c r="CQ10" s="58">
        <v>44409</v>
      </c>
      <c r="CR10" s="58">
        <v>44440</v>
      </c>
      <c r="CS10" s="58">
        <v>44470</v>
      </c>
    </row>
    <row r="11" spans="1:97" x14ac:dyDescent="0.25">
      <c r="D11" s="54" t="s">
        <v>115</v>
      </c>
    </row>
    <row r="12" spans="1:97" x14ac:dyDescent="0.25">
      <c r="A12" s="54" t="s">
        <v>22</v>
      </c>
      <c r="B12" s="54" t="s">
        <v>114</v>
      </c>
      <c r="C12" s="54" t="s">
        <v>113</v>
      </c>
      <c r="D12" s="57">
        <v>11462457378</v>
      </c>
      <c r="E12" s="57">
        <v>10537225291</v>
      </c>
      <c r="F12" s="57">
        <v>10064989127</v>
      </c>
      <c r="G12" s="57">
        <v>10521175512</v>
      </c>
      <c r="H12" s="57">
        <v>11645915346</v>
      </c>
      <c r="I12" s="57">
        <v>13239892072</v>
      </c>
      <c r="J12" s="57">
        <v>14285832534</v>
      </c>
      <c r="K12" s="57">
        <v>14752535211</v>
      </c>
      <c r="L12" s="57">
        <v>14590965128</v>
      </c>
      <c r="M12" s="57">
        <v>13992646616</v>
      </c>
      <c r="N12" s="57">
        <v>13888139100</v>
      </c>
      <c r="O12" s="57">
        <v>12948036789</v>
      </c>
      <c r="P12" s="57">
        <v>11857029352</v>
      </c>
      <c r="Q12" s="57">
        <v>10667193805</v>
      </c>
      <c r="R12" s="57">
        <v>9878188684</v>
      </c>
      <c r="S12" s="57">
        <v>10359247258</v>
      </c>
      <c r="T12" s="57">
        <v>11829276013</v>
      </c>
      <c r="U12" s="57">
        <v>13344077065</v>
      </c>
      <c r="V12" s="57">
        <v>14449320190</v>
      </c>
      <c r="W12" s="57">
        <v>14933150178</v>
      </c>
      <c r="X12" s="57">
        <v>14688382303</v>
      </c>
      <c r="Y12" s="57">
        <v>13941573469</v>
      </c>
      <c r="Z12" s="57">
        <v>13887925826</v>
      </c>
      <c r="AA12" s="57">
        <v>13140959577</v>
      </c>
      <c r="AB12" s="57">
        <v>12204281349</v>
      </c>
      <c r="AC12" s="57">
        <v>11072406112</v>
      </c>
      <c r="AD12" s="57">
        <v>10314305792</v>
      </c>
      <c r="AE12" s="57">
        <v>10806875453</v>
      </c>
      <c r="AF12" s="57">
        <v>12194603466</v>
      </c>
      <c r="AG12" s="57">
        <v>13812857343</v>
      </c>
      <c r="AH12" s="57">
        <v>14714326339</v>
      </c>
      <c r="AI12" s="57">
        <v>14468433785</v>
      </c>
      <c r="AJ12" s="57">
        <v>14111514418</v>
      </c>
      <c r="AK12" s="57">
        <v>14056930077</v>
      </c>
      <c r="AL12" s="57">
        <v>14271282204</v>
      </c>
      <c r="AM12" s="57">
        <v>13796286348</v>
      </c>
      <c r="AN12" s="57">
        <v>12770784729</v>
      </c>
      <c r="AO12" s="57">
        <v>11540252186</v>
      </c>
      <c r="AP12" s="57">
        <v>10930595027</v>
      </c>
      <c r="AQ12" s="57">
        <v>11637580037</v>
      </c>
      <c r="AR12" s="57">
        <v>13449786370</v>
      </c>
      <c r="AS12" s="57">
        <v>15338878179</v>
      </c>
      <c r="AT12" s="57">
        <v>16158390203</v>
      </c>
      <c r="AU12" s="57">
        <v>15308436618</v>
      </c>
      <c r="AV12" s="57">
        <v>14889349051</v>
      </c>
      <c r="AW12" s="57">
        <v>14911364988</v>
      </c>
      <c r="AX12" s="57">
        <v>15244861697</v>
      </c>
      <c r="AY12" s="57">
        <v>14422799396</v>
      </c>
      <c r="AZ12" s="57">
        <v>13317089653</v>
      </c>
      <c r="BA12" s="57">
        <v>12293622225</v>
      </c>
      <c r="BB12" s="57">
        <v>11972843623</v>
      </c>
      <c r="BC12" s="57">
        <v>12814418018</v>
      </c>
      <c r="BD12" s="57">
        <v>14133746117</v>
      </c>
      <c r="BE12" s="57">
        <v>15916198680</v>
      </c>
      <c r="BF12" s="57">
        <v>16713181797</v>
      </c>
      <c r="BG12" s="57">
        <v>16849436755</v>
      </c>
      <c r="BH12" s="57">
        <v>16609334478</v>
      </c>
      <c r="BI12" s="57">
        <v>15661345253</v>
      </c>
      <c r="BJ12" s="57">
        <v>15263594112</v>
      </c>
      <c r="BK12" s="57">
        <v>14485620957</v>
      </c>
      <c r="BL12" s="57">
        <v>13276976785</v>
      </c>
      <c r="BM12" s="57">
        <v>12151462321</v>
      </c>
      <c r="BN12" s="57">
        <v>11551890081</v>
      </c>
      <c r="BO12" s="57">
        <v>12366129918</v>
      </c>
      <c r="BP12" s="57">
        <v>14161389938</v>
      </c>
      <c r="BQ12" s="57">
        <v>15965145060</v>
      </c>
      <c r="BR12" s="57">
        <v>16985452693</v>
      </c>
      <c r="BS12" s="57">
        <v>17252696342</v>
      </c>
      <c r="BT12" s="57">
        <v>17063733012</v>
      </c>
      <c r="BU12" s="57">
        <v>16154248879</v>
      </c>
      <c r="BV12" s="57">
        <v>16050221130</v>
      </c>
      <c r="BW12" s="57">
        <v>15280694381</v>
      </c>
      <c r="BX12" s="57">
        <v>14101629731</v>
      </c>
      <c r="BY12" s="57">
        <v>13456252771</v>
      </c>
      <c r="BZ12" s="57">
        <v>12622080821</v>
      </c>
      <c r="CA12" s="57">
        <v>9730550705</v>
      </c>
      <c r="CB12" s="57">
        <v>12946726701</v>
      </c>
      <c r="CC12" s="57">
        <v>15429591737</v>
      </c>
      <c r="CD12" s="57">
        <v>17174218037</v>
      </c>
      <c r="CE12" s="57">
        <v>18290507928</v>
      </c>
      <c r="CF12" s="57">
        <v>18025989604</v>
      </c>
      <c r="CG12" s="57">
        <v>17245276421</v>
      </c>
      <c r="CH12" s="57">
        <v>17214076858</v>
      </c>
      <c r="CI12" s="57">
        <v>16637884889</v>
      </c>
      <c r="CJ12" s="57">
        <v>15906506435</v>
      </c>
      <c r="CK12" s="57">
        <v>14909008143</v>
      </c>
      <c r="CL12" s="57">
        <v>14761193735</v>
      </c>
      <c r="CM12" s="57">
        <v>16592572556</v>
      </c>
      <c r="CN12" s="57">
        <v>18502551028</v>
      </c>
      <c r="CO12" s="57">
        <v>19658664477</v>
      </c>
      <c r="CP12" s="57">
        <v>20654572397</v>
      </c>
      <c r="CQ12" s="57">
        <v>20504490848</v>
      </c>
      <c r="CR12" s="57">
        <v>19821802765</v>
      </c>
      <c r="CS12" s="57">
        <v>19259953196</v>
      </c>
    </row>
    <row r="13" spans="1:97" x14ac:dyDescent="0.25">
      <c r="B13" s="54" t="s">
        <v>112</v>
      </c>
      <c r="D13" s="57">
        <v>7163120378</v>
      </c>
      <c r="E13" s="57">
        <v>6376245989</v>
      </c>
      <c r="F13" s="57">
        <v>5977408273</v>
      </c>
      <c r="G13" s="57">
        <v>6463177835</v>
      </c>
      <c r="H13" s="57">
        <v>7513859991</v>
      </c>
      <c r="I13" s="57">
        <v>9021213873</v>
      </c>
      <c r="J13" s="57">
        <v>9941581779</v>
      </c>
      <c r="K13" s="57">
        <v>10257024878</v>
      </c>
      <c r="L13" s="57">
        <v>10076626797</v>
      </c>
      <c r="M13" s="57">
        <v>9508760305</v>
      </c>
      <c r="N13" s="57">
        <v>9389571623</v>
      </c>
      <c r="O13" s="57">
        <v>8506532592</v>
      </c>
      <c r="P13" s="57">
        <v>7552281418</v>
      </c>
      <c r="Q13" s="57">
        <v>6524028437</v>
      </c>
      <c r="R13" s="57">
        <v>5866717291</v>
      </c>
      <c r="S13" s="57">
        <v>6422927970</v>
      </c>
      <c r="T13" s="57">
        <v>7882060795</v>
      </c>
      <c r="U13" s="57">
        <v>9311105469</v>
      </c>
      <c r="V13" s="57">
        <v>10281503360</v>
      </c>
      <c r="W13" s="57">
        <v>10643843255</v>
      </c>
      <c r="X13" s="57">
        <v>10372579173</v>
      </c>
      <c r="Y13" s="57">
        <v>9626492788</v>
      </c>
      <c r="Z13" s="57">
        <v>9565946096</v>
      </c>
      <c r="AA13" s="57">
        <v>8886737413</v>
      </c>
      <c r="AB13" s="57">
        <v>8074864109</v>
      </c>
      <c r="AC13" s="57">
        <v>7119502381</v>
      </c>
      <c r="AD13" s="57">
        <v>6466949786</v>
      </c>
      <c r="AE13" s="57">
        <v>7004617415</v>
      </c>
      <c r="AF13" s="57">
        <v>8354890760</v>
      </c>
      <c r="AG13" s="57">
        <v>9909873408</v>
      </c>
      <c r="AH13" s="57">
        <v>10703095349</v>
      </c>
      <c r="AI13" s="57">
        <v>10372231207</v>
      </c>
      <c r="AJ13" s="57">
        <v>9944693072</v>
      </c>
      <c r="AK13" s="57">
        <v>9861030146</v>
      </c>
      <c r="AL13" s="57">
        <v>10075159614</v>
      </c>
      <c r="AM13" s="57">
        <v>9664580119</v>
      </c>
      <c r="AN13" s="57">
        <v>8756975652</v>
      </c>
      <c r="AO13" s="57">
        <v>7638928276</v>
      </c>
      <c r="AP13" s="57">
        <v>7115526220</v>
      </c>
      <c r="AQ13" s="57">
        <v>7812245706</v>
      </c>
      <c r="AR13" s="57">
        <v>9555158581</v>
      </c>
      <c r="AS13" s="57">
        <v>11275793463</v>
      </c>
      <c r="AT13" s="57">
        <v>11852733284</v>
      </c>
      <c r="AU13" s="57">
        <v>10839777988</v>
      </c>
      <c r="AV13" s="57">
        <v>10313408226</v>
      </c>
      <c r="AW13" s="57">
        <v>10301553652</v>
      </c>
      <c r="AX13" s="57">
        <v>10610192494</v>
      </c>
      <c r="AY13" s="57">
        <v>9801469221</v>
      </c>
      <c r="AZ13" s="57">
        <v>8807222874</v>
      </c>
      <c r="BA13" s="57">
        <v>7894983649</v>
      </c>
      <c r="BB13" s="57">
        <v>7674882911</v>
      </c>
      <c r="BC13" s="57">
        <v>8550146513</v>
      </c>
      <c r="BD13" s="57">
        <v>9850560359</v>
      </c>
      <c r="BE13" s="57">
        <v>11517817514</v>
      </c>
      <c r="BF13" s="57">
        <v>12127650768</v>
      </c>
      <c r="BG13" s="57">
        <v>12136445696</v>
      </c>
      <c r="BH13" s="57">
        <v>11809521870</v>
      </c>
      <c r="BI13" s="57">
        <v>10844694473</v>
      </c>
      <c r="BJ13" s="57">
        <v>10456475026</v>
      </c>
      <c r="BK13" s="57">
        <v>9711067555</v>
      </c>
      <c r="BL13" s="57">
        <v>8585323444</v>
      </c>
      <c r="BM13" s="57">
        <v>7604502195</v>
      </c>
      <c r="BN13" s="57">
        <v>7138482632</v>
      </c>
      <c r="BO13" s="57">
        <v>7976201636</v>
      </c>
      <c r="BP13" s="57">
        <v>9711678900</v>
      </c>
      <c r="BQ13" s="57">
        <v>11313997444</v>
      </c>
      <c r="BR13" s="57">
        <v>12146342128</v>
      </c>
      <c r="BS13" s="57">
        <v>12282649203</v>
      </c>
      <c r="BT13" s="57">
        <v>12012423578</v>
      </c>
      <c r="BU13" s="57">
        <v>11075060613</v>
      </c>
      <c r="BV13" s="57">
        <v>10915359829</v>
      </c>
      <c r="BW13" s="57">
        <v>10155522710</v>
      </c>
      <c r="BX13" s="57">
        <v>9037299918</v>
      </c>
      <c r="BY13" s="57">
        <v>8482771995</v>
      </c>
      <c r="BZ13" s="57">
        <v>8002652309</v>
      </c>
      <c r="CA13" s="57">
        <v>5941805267</v>
      </c>
      <c r="CB13" s="57">
        <v>8290966908</v>
      </c>
      <c r="CC13" s="57">
        <v>10432842965</v>
      </c>
      <c r="CD13" s="57">
        <v>12165661164</v>
      </c>
      <c r="CE13" s="57">
        <v>13299571864</v>
      </c>
      <c r="CF13" s="57">
        <v>13283012896</v>
      </c>
      <c r="CG13" s="57">
        <v>12603444094</v>
      </c>
      <c r="CH13" s="57">
        <v>12581877680</v>
      </c>
      <c r="CI13" s="57">
        <v>12025561696</v>
      </c>
      <c r="CJ13" s="57">
        <v>11383514105</v>
      </c>
      <c r="CK13" s="57">
        <v>10497003308</v>
      </c>
      <c r="CL13" s="57">
        <v>10412408566</v>
      </c>
      <c r="CM13" s="57">
        <v>12241404361</v>
      </c>
      <c r="CN13" s="57">
        <v>14057852020</v>
      </c>
      <c r="CO13" s="57">
        <v>15114652242</v>
      </c>
      <c r="CP13" s="57">
        <v>15926686556</v>
      </c>
      <c r="CQ13" s="57">
        <v>15651370428</v>
      </c>
      <c r="CR13" s="57">
        <v>14882953286</v>
      </c>
      <c r="CS13" s="57">
        <v>14257679768</v>
      </c>
    </row>
    <row r="14" spans="1:97" x14ac:dyDescent="0.25">
      <c r="B14" s="54" t="s">
        <v>111</v>
      </c>
      <c r="D14" s="57">
        <v>3994032883</v>
      </c>
      <c r="E14" s="57">
        <v>3434087351</v>
      </c>
      <c r="F14" s="57">
        <v>3129662383</v>
      </c>
      <c r="G14" s="57">
        <v>3476660090</v>
      </c>
      <c r="H14" s="57">
        <v>4378343039</v>
      </c>
      <c r="I14" s="57">
        <v>5658921397</v>
      </c>
      <c r="J14" s="57">
        <v>6404595398</v>
      </c>
      <c r="K14" s="57">
        <v>6506997274</v>
      </c>
      <c r="L14" s="57">
        <v>6222981724</v>
      </c>
      <c r="M14" s="57">
        <v>5773035809</v>
      </c>
      <c r="N14" s="57">
        <v>5746296296</v>
      </c>
      <c r="O14" s="57">
        <v>5065744950</v>
      </c>
      <c r="P14" s="57">
        <v>4454517737</v>
      </c>
      <c r="Q14" s="57">
        <v>3700213327</v>
      </c>
      <c r="R14" s="57">
        <v>3153780578</v>
      </c>
      <c r="S14" s="57">
        <v>3588482855</v>
      </c>
      <c r="T14" s="57">
        <v>4808081731</v>
      </c>
      <c r="U14" s="57">
        <v>5921129128</v>
      </c>
      <c r="V14" s="57">
        <v>6456560126</v>
      </c>
      <c r="W14" s="57">
        <v>6583774117</v>
      </c>
      <c r="X14" s="57">
        <v>6423734325</v>
      </c>
      <c r="Y14" s="57">
        <v>5833838843</v>
      </c>
      <c r="Z14" s="57">
        <v>5786202934</v>
      </c>
      <c r="AA14" s="57">
        <v>5240735154</v>
      </c>
      <c r="AB14" s="57">
        <v>4683598278</v>
      </c>
      <c r="AC14" s="57">
        <v>3946052635</v>
      </c>
      <c r="AD14" s="57">
        <v>3435639659</v>
      </c>
      <c r="AE14" s="57">
        <v>3755214411</v>
      </c>
      <c r="AF14" s="57">
        <v>4686259881</v>
      </c>
      <c r="AG14" s="57">
        <v>5803346791</v>
      </c>
      <c r="AH14" s="57">
        <v>6453052578</v>
      </c>
      <c r="AI14" s="57">
        <v>6293156138</v>
      </c>
      <c r="AJ14" s="57">
        <v>6088575341</v>
      </c>
      <c r="AK14" s="57">
        <v>6062236442</v>
      </c>
      <c r="AL14" s="57">
        <v>6211053797</v>
      </c>
      <c r="AM14" s="57">
        <v>5805409743</v>
      </c>
      <c r="AN14" s="57">
        <v>5060018990</v>
      </c>
      <c r="AO14" s="57">
        <v>4102168153</v>
      </c>
      <c r="AP14" s="57">
        <v>3622897133</v>
      </c>
      <c r="AQ14" s="57">
        <v>4189926280</v>
      </c>
      <c r="AR14" s="57">
        <v>5792844646</v>
      </c>
      <c r="AS14" s="57">
        <v>7095781380</v>
      </c>
      <c r="AT14" s="57">
        <v>7139455740</v>
      </c>
      <c r="AU14" s="57">
        <v>6123086297</v>
      </c>
      <c r="AV14" s="57">
        <v>5797558525</v>
      </c>
      <c r="AW14" s="57">
        <v>5707736227</v>
      </c>
      <c r="AX14" s="57">
        <v>5774245396</v>
      </c>
      <c r="AY14" s="57">
        <v>5225636374</v>
      </c>
      <c r="AZ14" s="57">
        <v>4708887567</v>
      </c>
      <c r="BA14" s="57">
        <v>4169832625</v>
      </c>
      <c r="BB14" s="57">
        <v>3847783360</v>
      </c>
      <c r="BC14" s="57">
        <v>4280768801</v>
      </c>
      <c r="BD14" s="57">
        <v>5230283132</v>
      </c>
      <c r="BE14" s="57">
        <v>6518858434</v>
      </c>
      <c r="BF14" s="57">
        <v>6971942097</v>
      </c>
      <c r="BG14" s="57">
        <v>6803883997</v>
      </c>
      <c r="BH14" s="57">
        <v>6594408528</v>
      </c>
      <c r="BI14" s="57">
        <v>5897825239</v>
      </c>
      <c r="BJ14" s="57">
        <v>5730060619</v>
      </c>
      <c r="BK14" s="57">
        <v>5100381390</v>
      </c>
      <c r="BL14" s="57">
        <v>4277560510</v>
      </c>
      <c r="BM14" s="57">
        <v>3559225070</v>
      </c>
      <c r="BN14" s="57">
        <v>3265447111</v>
      </c>
      <c r="BO14" s="57">
        <v>3624217480</v>
      </c>
      <c r="BP14" s="57">
        <v>4593370659</v>
      </c>
      <c r="BQ14" s="57">
        <v>5949013539</v>
      </c>
      <c r="BR14" s="57">
        <v>6488951691</v>
      </c>
      <c r="BS14" s="57">
        <v>6523336792</v>
      </c>
      <c r="BT14" s="57">
        <v>6386194502</v>
      </c>
      <c r="BU14" s="57">
        <v>5791454252</v>
      </c>
      <c r="BV14" s="57">
        <v>5636351354</v>
      </c>
      <c r="BW14" s="57">
        <v>4860129189</v>
      </c>
      <c r="BX14" s="57">
        <v>4185558483</v>
      </c>
      <c r="BY14" s="57">
        <v>3800559798</v>
      </c>
      <c r="BZ14" s="57">
        <v>3609569274</v>
      </c>
      <c r="CA14" s="57">
        <v>2732117411</v>
      </c>
      <c r="CB14" s="57">
        <v>4101005708</v>
      </c>
      <c r="CC14" s="57">
        <v>5487572029</v>
      </c>
      <c r="CD14" s="57">
        <v>6693226242</v>
      </c>
      <c r="CE14" s="57">
        <v>7014421126</v>
      </c>
      <c r="CF14" s="57">
        <v>6817813978</v>
      </c>
      <c r="CG14" s="57">
        <v>6566927178</v>
      </c>
      <c r="CH14" s="57">
        <v>6792402967</v>
      </c>
      <c r="CI14" s="57">
        <v>6169756341</v>
      </c>
      <c r="CJ14" s="57">
        <v>5743952211</v>
      </c>
      <c r="CK14" s="57">
        <v>5229982232</v>
      </c>
      <c r="CL14" s="57">
        <v>5141799851</v>
      </c>
      <c r="CM14" s="57">
        <v>6401391939</v>
      </c>
      <c r="CN14" s="57">
        <v>7890612137</v>
      </c>
      <c r="CO14" s="57">
        <v>8754349763</v>
      </c>
      <c r="CP14" s="57">
        <v>9219670834</v>
      </c>
      <c r="CQ14" s="57">
        <v>8829211216</v>
      </c>
      <c r="CR14" s="57">
        <v>8392098669</v>
      </c>
      <c r="CS14" s="57">
        <v>7949543827</v>
      </c>
    </row>
    <row r="15" spans="1:97" x14ac:dyDescent="0.25">
      <c r="B15" s="54" t="s">
        <v>110</v>
      </c>
      <c r="D15" s="57">
        <v>3169087495</v>
      </c>
      <c r="E15" s="57">
        <v>2942158638</v>
      </c>
      <c r="F15" s="57">
        <v>2847745890</v>
      </c>
      <c r="G15" s="57">
        <v>2986517745</v>
      </c>
      <c r="H15" s="57">
        <v>3135516953</v>
      </c>
      <c r="I15" s="57">
        <v>3362292477</v>
      </c>
      <c r="J15" s="57">
        <v>3536986381</v>
      </c>
      <c r="K15" s="57">
        <v>3750027604</v>
      </c>
      <c r="L15" s="57">
        <v>3853645074</v>
      </c>
      <c r="M15" s="57">
        <v>3735724496</v>
      </c>
      <c r="N15" s="57">
        <v>3643275327</v>
      </c>
      <c r="O15" s="57">
        <v>3440787642</v>
      </c>
      <c r="P15" s="57">
        <v>3097763681</v>
      </c>
      <c r="Q15" s="57">
        <v>2823815110</v>
      </c>
      <c r="R15" s="57">
        <v>2712936713</v>
      </c>
      <c r="S15" s="57">
        <v>2834445115</v>
      </c>
      <c r="T15" s="57">
        <v>3073979063</v>
      </c>
      <c r="U15" s="57">
        <v>3389976341</v>
      </c>
      <c r="V15" s="57">
        <v>3824943233</v>
      </c>
      <c r="W15" s="57">
        <v>4060069138</v>
      </c>
      <c r="X15" s="57">
        <v>3948844847</v>
      </c>
      <c r="Y15" s="57">
        <v>3792653944</v>
      </c>
      <c r="Z15" s="57">
        <v>3779743162</v>
      </c>
      <c r="AA15" s="57">
        <v>3646002259</v>
      </c>
      <c r="AB15" s="57">
        <v>3391265831</v>
      </c>
      <c r="AC15" s="57">
        <v>3173449746</v>
      </c>
      <c r="AD15" s="57">
        <v>3031310126</v>
      </c>
      <c r="AE15" s="57">
        <v>3249403004</v>
      </c>
      <c r="AF15" s="57">
        <v>3668630879</v>
      </c>
      <c r="AG15" s="57">
        <v>4106526617</v>
      </c>
      <c r="AH15" s="57">
        <v>4250042771</v>
      </c>
      <c r="AI15" s="57">
        <v>4079075068</v>
      </c>
      <c r="AJ15" s="57">
        <v>3856117731</v>
      </c>
      <c r="AK15" s="57">
        <v>3798793704</v>
      </c>
      <c r="AL15" s="57">
        <v>3864105818</v>
      </c>
      <c r="AM15" s="57">
        <v>3859170375</v>
      </c>
      <c r="AN15" s="57">
        <v>3696956662</v>
      </c>
      <c r="AO15" s="57">
        <v>3536760123</v>
      </c>
      <c r="AP15" s="57">
        <v>3492629087</v>
      </c>
      <c r="AQ15" s="57">
        <v>3622319426</v>
      </c>
      <c r="AR15" s="57">
        <v>3762313935</v>
      </c>
      <c r="AS15" s="57">
        <v>4180012083</v>
      </c>
      <c r="AT15" s="57">
        <v>4713277544</v>
      </c>
      <c r="AU15" s="57">
        <v>4716691690</v>
      </c>
      <c r="AV15" s="57">
        <v>4515849700</v>
      </c>
      <c r="AW15" s="57">
        <v>4593817425</v>
      </c>
      <c r="AX15" s="57">
        <v>4835947099</v>
      </c>
      <c r="AY15" s="57">
        <v>4575832847</v>
      </c>
      <c r="AZ15" s="57">
        <v>4098335307</v>
      </c>
      <c r="BA15" s="57">
        <v>3725151024</v>
      </c>
      <c r="BB15" s="57">
        <v>3827099550</v>
      </c>
      <c r="BC15" s="57">
        <v>4269377712</v>
      </c>
      <c r="BD15" s="57">
        <v>4620277226</v>
      </c>
      <c r="BE15" s="57">
        <v>4998959080</v>
      </c>
      <c r="BF15" s="57">
        <v>5155708672</v>
      </c>
      <c r="BG15" s="57">
        <v>5332561700</v>
      </c>
      <c r="BH15" s="57">
        <v>5215113341</v>
      </c>
      <c r="BI15" s="57">
        <v>4946869234</v>
      </c>
      <c r="BJ15" s="57">
        <v>4726414407</v>
      </c>
      <c r="BK15" s="57">
        <v>4610686166</v>
      </c>
      <c r="BL15" s="57">
        <v>4307762934</v>
      </c>
      <c r="BM15" s="57">
        <v>4045277125</v>
      </c>
      <c r="BN15" s="57">
        <v>3873035520</v>
      </c>
      <c r="BO15" s="57">
        <v>4351984156</v>
      </c>
      <c r="BP15" s="57">
        <v>5118308241</v>
      </c>
      <c r="BQ15" s="57">
        <v>5364983905</v>
      </c>
      <c r="BR15" s="57">
        <v>5657390437</v>
      </c>
      <c r="BS15" s="57">
        <v>5759312412</v>
      </c>
      <c r="BT15" s="57">
        <v>5626229076</v>
      </c>
      <c r="BU15" s="57">
        <v>5283606361</v>
      </c>
      <c r="BV15" s="57">
        <v>5279008475</v>
      </c>
      <c r="BW15" s="57">
        <v>5295393521</v>
      </c>
      <c r="BX15" s="57">
        <v>4851741434</v>
      </c>
      <c r="BY15" s="57">
        <v>4682212197</v>
      </c>
      <c r="BZ15" s="57">
        <v>4393083035</v>
      </c>
      <c r="CA15" s="57">
        <v>3209687856</v>
      </c>
      <c r="CB15" s="57">
        <v>4189961200</v>
      </c>
      <c r="CC15" s="57">
        <v>4945270937</v>
      </c>
      <c r="CD15" s="57">
        <v>5472434922</v>
      </c>
      <c r="CE15" s="57">
        <v>6285150739</v>
      </c>
      <c r="CF15" s="57">
        <v>6465198918</v>
      </c>
      <c r="CG15" s="57">
        <v>6036516916</v>
      </c>
      <c r="CH15" s="57">
        <v>5789474712</v>
      </c>
      <c r="CI15" s="57">
        <v>5855805355</v>
      </c>
      <c r="CJ15" s="57">
        <v>5639561894</v>
      </c>
      <c r="CK15" s="57">
        <v>5267021076</v>
      </c>
      <c r="CL15" s="57">
        <v>5270608715</v>
      </c>
      <c r="CM15" s="57">
        <v>5840012422</v>
      </c>
      <c r="CN15" s="57">
        <v>6167239883</v>
      </c>
      <c r="CO15" s="57">
        <v>6360302478</v>
      </c>
      <c r="CP15" s="57">
        <v>6707015722</v>
      </c>
      <c r="CQ15" s="57">
        <v>6822159213</v>
      </c>
      <c r="CR15" s="57">
        <v>6490854618</v>
      </c>
      <c r="CS15" s="57">
        <v>6308135941</v>
      </c>
    </row>
    <row r="16" spans="1:97" x14ac:dyDescent="0.25">
      <c r="B16" s="54" t="s">
        <v>109</v>
      </c>
      <c r="D16" s="57">
        <v>4299337000</v>
      </c>
      <c r="E16" s="57">
        <v>4160979302</v>
      </c>
      <c r="F16" s="57">
        <v>4087580854</v>
      </c>
      <c r="G16" s="57">
        <v>4057997677</v>
      </c>
      <c r="H16" s="57">
        <v>4132055354</v>
      </c>
      <c r="I16" s="57">
        <v>4218678199</v>
      </c>
      <c r="J16" s="57">
        <v>4344250756</v>
      </c>
      <c r="K16" s="57">
        <v>4495510333</v>
      </c>
      <c r="L16" s="57">
        <v>4514338331</v>
      </c>
      <c r="M16" s="57">
        <v>4483886311</v>
      </c>
      <c r="N16" s="57">
        <v>4498567477</v>
      </c>
      <c r="O16" s="57">
        <v>4441504197</v>
      </c>
      <c r="P16" s="57">
        <v>4304747934</v>
      </c>
      <c r="Q16" s="57">
        <v>4143165368</v>
      </c>
      <c r="R16" s="57">
        <v>4011471393</v>
      </c>
      <c r="S16" s="57">
        <v>3936319289</v>
      </c>
      <c r="T16" s="57">
        <v>3947215219</v>
      </c>
      <c r="U16" s="57">
        <v>4032971595</v>
      </c>
      <c r="V16" s="57">
        <v>4167816830</v>
      </c>
      <c r="W16" s="57">
        <v>4289306923</v>
      </c>
      <c r="X16" s="57">
        <v>4315803130</v>
      </c>
      <c r="Y16" s="57">
        <v>4315080681</v>
      </c>
      <c r="Z16" s="57">
        <v>4321979730</v>
      </c>
      <c r="AA16" s="57">
        <v>4254222164</v>
      </c>
      <c r="AB16" s="57">
        <v>4129417240</v>
      </c>
      <c r="AC16" s="57">
        <v>3952903731</v>
      </c>
      <c r="AD16" s="57">
        <v>3847356006</v>
      </c>
      <c r="AE16" s="57">
        <v>3802258038</v>
      </c>
      <c r="AF16" s="57">
        <v>3839712706</v>
      </c>
      <c r="AG16" s="57">
        <v>3902983935</v>
      </c>
      <c r="AH16" s="57">
        <v>4011230990</v>
      </c>
      <c r="AI16" s="57">
        <v>4096202578</v>
      </c>
      <c r="AJ16" s="57">
        <v>4166821346</v>
      </c>
      <c r="AK16" s="57">
        <v>4195899932</v>
      </c>
      <c r="AL16" s="57">
        <v>4196122590</v>
      </c>
      <c r="AM16" s="57">
        <v>4131706229</v>
      </c>
      <c r="AN16" s="57">
        <v>4013809077</v>
      </c>
      <c r="AO16" s="57">
        <v>3901323909</v>
      </c>
      <c r="AP16" s="57">
        <v>3815068808</v>
      </c>
      <c r="AQ16" s="57">
        <v>3825334330</v>
      </c>
      <c r="AR16" s="57">
        <v>3894627789</v>
      </c>
      <c r="AS16" s="57">
        <v>4063084716</v>
      </c>
      <c r="AT16" s="57">
        <v>4305656919</v>
      </c>
      <c r="AU16" s="57">
        <v>4468658631</v>
      </c>
      <c r="AV16" s="57">
        <v>4575940825</v>
      </c>
      <c r="AW16" s="57">
        <v>4609811336</v>
      </c>
      <c r="AX16" s="57">
        <v>4634669203</v>
      </c>
      <c r="AY16" s="57">
        <v>4621330176</v>
      </c>
      <c r="AZ16" s="57">
        <v>4509866778</v>
      </c>
      <c r="BA16" s="57">
        <v>4398638577</v>
      </c>
      <c r="BB16" s="57">
        <v>4297960712</v>
      </c>
      <c r="BC16" s="57">
        <v>4264271505</v>
      </c>
      <c r="BD16" s="57">
        <v>4283185759</v>
      </c>
      <c r="BE16" s="57">
        <v>4398381166</v>
      </c>
      <c r="BF16" s="57">
        <v>4585531028</v>
      </c>
      <c r="BG16" s="57">
        <v>4712991059</v>
      </c>
      <c r="BH16" s="57">
        <v>4799812608</v>
      </c>
      <c r="BI16" s="57">
        <v>4816650780</v>
      </c>
      <c r="BJ16" s="57">
        <v>4807119087</v>
      </c>
      <c r="BK16" s="57">
        <v>4774553401</v>
      </c>
      <c r="BL16" s="57">
        <v>4691653341</v>
      </c>
      <c r="BM16" s="57">
        <v>4546960126</v>
      </c>
      <c r="BN16" s="57">
        <v>4413407450</v>
      </c>
      <c r="BO16" s="57">
        <v>4389928282</v>
      </c>
      <c r="BP16" s="57">
        <v>4449711039</v>
      </c>
      <c r="BQ16" s="57">
        <v>4651147616</v>
      </c>
      <c r="BR16" s="57">
        <v>4839110564</v>
      </c>
      <c r="BS16" s="57">
        <v>4970047138</v>
      </c>
      <c r="BT16" s="57">
        <v>5051309433</v>
      </c>
      <c r="BU16" s="57">
        <v>5079188266</v>
      </c>
      <c r="BV16" s="57">
        <v>5134861301</v>
      </c>
      <c r="BW16" s="57">
        <v>5125171671</v>
      </c>
      <c r="BX16" s="57">
        <v>5064329813</v>
      </c>
      <c r="BY16" s="57">
        <v>4973480776</v>
      </c>
      <c r="BZ16" s="57">
        <v>4619428512</v>
      </c>
      <c r="CA16" s="57">
        <v>3788745438</v>
      </c>
      <c r="CB16" s="57">
        <v>4655759793</v>
      </c>
      <c r="CC16" s="57">
        <v>4996748772</v>
      </c>
      <c r="CD16" s="57">
        <v>5008556874</v>
      </c>
      <c r="CE16" s="57">
        <v>4990936064</v>
      </c>
      <c r="CF16" s="57">
        <v>4742976709</v>
      </c>
      <c r="CG16" s="57">
        <v>4641832327</v>
      </c>
      <c r="CH16" s="57">
        <v>4632199179</v>
      </c>
      <c r="CI16" s="57">
        <v>4612323193</v>
      </c>
      <c r="CJ16" s="57">
        <v>4522992330</v>
      </c>
      <c r="CK16" s="57">
        <v>4412004835</v>
      </c>
      <c r="CL16" s="57">
        <v>4348785169</v>
      </c>
      <c r="CM16" s="57">
        <v>4351168195</v>
      </c>
      <c r="CN16" s="57">
        <v>4444699008</v>
      </c>
      <c r="CO16" s="57">
        <v>4544012235</v>
      </c>
      <c r="CP16" s="57">
        <v>4727885842</v>
      </c>
      <c r="CQ16" s="57">
        <v>4853120420</v>
      </c>
      <c r="CR16" s="57">
        <v>4938849479</v>
      </c>
      <c r="CS16" s="57">
        <v>5002273427</v>
      </c>
    </row>
    <row r="17" spans="1:97" x14ac:dyDescent="0.25">
      <c r="B17" s="54" t="s">
        <v>108</v>
      </c>
      <c r="D17" s="57">
        <v>744294651</v>
      </c>
      <c r="E17" s="57">
        <v>714913580</v>
      </c>
      <c r="F17" s="57">
        <v>681446121</v>
      </c>
      <c r="G17" s="57">
        <v>664470273</v>
      </c>
      <c r="H17" s="57">
        <v>666642107</v>
      </c>
      <c r="I17" s="57">
        <v>688883894</v>
      </c>
      <c r="J17" s="57">
        <v>728783704</v>
      </c>
      <c r="K17" s="57">
        <v>763657181</v>
      </c>
      <c r="L17" s="57">
        <v>769140374</v>
      </c>
      <c r="M17" s="57">
        <v>762485725</v>
      </c>
      <c r="N17" s="57">
        <v>777550015</v>
      </c>
      <c r="O17" s="57">
        <v>766036961</v>
      </c>
      <c r="P17" s="57">
        <v>728547120</v>
      </c>
      <c r="Q17" s="57">
        <v>693415327</v>
      </c>
      <c r="R17" s="57">
        <v>658184443</v>
      </c>
      <c r="S17" s="57">
        <v>639286249</v>
      </c>
      <c r="T17" s="57">
        <v>644785519</v>
      </c>
      <c r="U17" s="57">
        <v>663296330</v>
      </c>
      <c r="V17" s="57">
        <v>693158735</v>
      </c>
      <c r="W17" s="57">
        <v>716518774</v>
      </c>
      <c r="X17" s="57">
        <v>728054805</v>
      </c>
      <c r="Y17" s="57">
        <v>737888374</v>
      </c>
      <c r="Z17" s="57">
        <v>744594640</v>
      </c>
      <c r="AA17" s="57">
        <v>733256166</v>
      </c>
      <c r="AB17" s="57">
        <v>703795045</v>
      </c>
      <c r="AC17" s="57">
        <v>666832313</v>
      </c>
      <c r="AD17" s="57">
        <v>628007224</v>
      </c>
      <c r="AE17" s="57">
        <v>612821028</v>
      </c>
      <c r="AF17" s="57">
        <v>616393754</v>
      </c>
      <c r="AG17" s="57">
        <v>631377678</v>
      </c>
      <c r="AH17" s="57">
        <v>648290816</v>
      </c>
      <c r="AI17" s="57">
        <v>656368858</v>
      </c>
      <c r="AJ17" s="57">
        <v>664539523</v>
      </c>
      <c r="AK17" s="57">
        <v>661712802</v>
      </c>
      <c r="AL17" s="57">
        <v>660424378</v>
      </c>
      <c r="AM17" s="57">
        <v>647358130</v>
      </c>
      <c r="AN17" s="57">
        <v>618357994</v>
      </c>
      <c r="AO17" s="57">
        <v>583381826</v>
      </c>
      <c r="AP17" s="57">
        <v>561614854</v>
      </c>
      <c r="AQ17" s="57">
        <v>562667819</v>
      </c>
      <c r="AR17" s="57">
        <v>581093845</v>
      </c>
      <c r="AS17" s="57">
        <v>644823597</v>
      </c>
      <c r="AT17" s="57">
        <v>699920919</v>
      </c>
      <c r="AU17" s="57">
        <v>735435950</v>
      </c>
      <c r="AV17" s="57">
        <v>759159660</v>
      </c>
      <c r="AW17" s="57">
        <v>795746731</v>
      </c>
      <c r="AX17" s="57">
        <v>821166274</v>
      </c>
      <c r="AY17" s="57">
        <v>827232232</v>
      </c>
      <c r="AZ17" s="57">
        <v>805781064</v>
      </c>
      <c r="BA17" s="57">
        <v>778579377</v>
      </c>
      <c r="BB17" s="57">
        <v>753299645</v>
      </c>
      <c r="BC17" s="57">
        <v>773530159</v>
      </c>
      <c r="BD17" s="57">
        <v>789974363</v>
      </c>
      <c r="BE17" s="57">
        <v>823140429</v>
      </c>
      <c r="BF17" s="57">
        <v>868744211</v>
      </c>
      <c r="BG17" s="57">
        <v>905199168</v>
      </c>
      <c r="BH17" s="57">
        <v>932784669</v>
      </c>
      <c r="BI17" s="57">
        <v>942777739</v>
      </c>
      <c r="BJ17" s="57">
        <v>936586613</v>
      </c>
      <c r="BK17" s="57">
        <v>918809717</v>
      </c>
      <c r="BL17" s="57">
        <v>878010176</v>
      </c>
      <c r="BM17" s="57">
        <v>834132935</v>
      </c>
      <c r="BN17" s="57">
        <v>798473617</v>
      </c>
      <c r="BO17" s="57">
        <v>777706995</v>
      </c>
      <c r="BP17" s="57">
        <v>801976217</v>
      </c>
      <c r="BQ17" s="57">
        <v>836185394</v>
      </c>
      <c r="BR17" s="57">
        <v>875104316</v>
      </c>
      <c r="BS17" s="57">
        <v>906322580</v>
      </c>
      <c r="BT17" s="57">
        <v>929561128</v>
      </c>
      <c r="BU17" s="57">
        <v>936212809</v>
      </c>
      <c r="BV17" s="57">
        <v>946940055</v>
      </c>
      <c r="BW17" s="57">
        <v>951907728</v>
      </c>
      <c r="BX17" s="57">
        <v>926538300</v>
      </c>
      <c r="BY17" s="57">
        <v>891522002</v>
      </c>
      <c r="BZ17" s="57">
        <v>808266528</v>
      </c>
      <c r="CA17" s="57">
        <v>713005113</v>
      </c>
      <c r="CB17" s="57">
        <v>817318920</v>
      </c>
      <c r="CC17" s="57">
        <v>874613131</v>
      </c>
      <c r="CD17" s="57">
        <v>893708500</v>
      </c>
      <c r="CE17" s="57">
        <v>891374572</v>
      </c>
      <c r="CF17" s="57">
        <v>870847515</v>
      </c>
      <c r="CG17" s="57">
        <v>865664822</v>
      </c>
      <c r="CH17" s="57">
        <v>874434075</v>
      </c>
      <c r="CI17" s="57">
        <v>865258063</v>
      </c>
      <c r="CJ17" s="57">
        <v>831117832</v>
      </c>
      <c r="CK17" s="57">
        <v>796563499</v>
      </c>
      <c r="CL17" s="57">
        <v>762775899</v>
      </c>
      <c r="CM17" s="57">
        <v>770586260</v>
      </c>
      <c r="CN17" s="57">
        <v>787345357</v>
      </c>
      <c r="CO17" s="57">
        <v>809081508</v>
      </c>
      <c r="CP17" s="57">
        <v>834895807</v>
      </c>
      <c r="CQ17" s="57">
        <v>853408435</v>
      </c>
      <c r="CR17" s="57">
        <v>858210868</v>
      </c>
      <c r="CS17" s="57">
        <v>876904998</v>
      </c>
    </row>
    <row r="18" spans="1:97" x14ac:dyDescent="0.25">
      <c r="B18" s="54" t="s">
        <v>107</v>
      </c>
      <c r="D18" s="57">
        <v>2583453947</v>
      </c>
      <c r="E18" s="57">
        <v>2497456705</v>
      </c>
      <c r="F18" s="57">
        <v>2482595706</v>
      </c>
      <c r="G18" s="57">
        <v>2478545994</v>
      </c>
      <c r="H18" s="57">
        <v>2472094046</v>
      </c>
      <c r="I18" s="57">
        <v>2495654961</v>
      </c>
      <c r="J18" s="57">
        <v>2525080834</v>
      </c>
      <c r="K18" s="57">
        <v>2579235052</v>
      </c>
      <c r="L18" s="57">
        <v>2586819803</v>
      </c>
      <c r="M18" s="57">
        <v>2593787670</v>
      </c>
      <c r="N18" s="57">
        <v>2617730582</v>
      </c>
      <c r="O18" s="57">
        <v>2581484026</v>
      </c>
      <c r="P18" s="57">
        <v>2512126741</v>
      </c>
      <c r="Q18" s="57">
        <v>2421702889</v>
      </c>
      <c r="R18" s="57">
        <v>2340626882</v>
      </c>
      <c r="S18" s="57">
        <v>2291744375</v>
      </c>
      <c r="T18" s="57">
        <v>2288611446</v>
      </c>
      <c r="U18" s="57">
        <v>2327351638</v>
      </c>
      <c r="V18" s="57">
        <v>2382268965</v>
      </c>
      <c r="W18" s="57">
        <v>2444594492</v>
      </c>
      <c r="X18" s="57">
        <v>2447783385</v>
      </c>
      <c r="Y18" s="57">
        <v>2466345547</v>
      </c>
      <c r="Z18" s="57">
        <v>2472519536</v>
      </c>
      <c r="AA18" s="57">
        <v>2426674842</v>
      </c>
      <c r="AB18" s="57">
        <v>2355679266</v>
      </c>
      <c r="AC18" s="57">
        <v>2250446337</v>
      </c>
      <c r="AD18" s="57">
        <v>2210061060</v>
      </c>
      <c r="AE18" s="57">
        <v>2199223646</v>
      </c>
      <c r="AF18" s="57">
        <v>2208956987</v>
      </c>
      <c r="AG18" s="57">
        <v>2224007694</v>
      </c>
      <c r="AH18" s="57">
        <v>2259879789</v>
      </c>
      <c r="AI18" s="57">
        <v>2286892206</v>
      </c>
      <c r="AJ18" s="57">
        <v>2326414924</v>
      </c>
      <c r="AK18" s="57">
        <v>2341957714</v>
      </c>
      <c r="AL18" s="57">
        <v>2368226166</v>
      </c>
      <c r="AM18" s="57">
        <v>2331581111</v>
      </c>
      <c r="AN18" s="57">
        <v>2266601772</v>
      </c>
      <c r="AO18" s="57">
        <v>2205419215</v>
      </c>
      <c r="AP18" s="57">
        <v>2165996930</v>
      </c>
      <c r="AQ18" s="57">
        <v>2168002734</v>
      </c>
      <c r="AR18" s="57">
        <v>2194017500</v>
      </c>
      <c r="AS18" s="57">
        <v>2253492515</v>
      </c>
      <c r="AT18" s="57">
        <v>2364302812</v>
      </c>
      <c r="AU18" s="57">
        <v>2431668441</v>
      </c>
      <c r="AV18" s="57">
        <v>2479379473</v>
      </c>
      <c r="AW18" s="57">
        <v>2498808899</v>
      </c>
      <c r="AX18" s="57">
        <v>2517620475</v>
      </c>
      <c r="AY18" s="57">
        <v>2519672575</v>
      </c>
      <c r="AZ18" s="57">
        <v>2459746600</v>
      </c>
      <c r="BA18" s="57">
        <v>2400189697</v>
      </c>
      <c r="BB18" s="57">
        <v>2355180551</v>
      </c>
      <c r="BC18" s="57">
        <v>2326000777</v>
      </c>
      <c r="BD18" s="57">
        <v>2337923534</v>
      </c>
      <c r="BE18" s="57">
        <v>2404734924</v>
      </c>
      <c r="BF18" s="57">
        <v>2503055657</v>
      </c>
      <c r="BG18" s="57">
        <v>2566513677</v>
      </c>
      <c r="BH18" s="57">
        <v>2637957300</v>
      </c>
      <c r="BI18" s="57">
        <v>2664619404</v>
      </c>
      <c r="BJ18" s="57">
        <v>2697977303</v>
      </c>
      <c r="BK18" s="57">
        <v>2717119288</v>
      </c>
      <c r="BL18" s="57">
        <v>2713708388</v>
      </c>
      <c r="BM18" s="57">
        <v>2645098080</v>
      </c>
      <c r="BN18" s="57">
        <v>2585012614</v>
      </c>
      <c r="BO18" s="57">
        <v>2578872557</v>
      </c>
      <c r="BP18" s="57">
        <v>2606267161</v>
      </c>
      <c r="BQ18" s="57">
        <v>2683506816</v>
      </c>
      <c r="BR18" s="57">
        <v>2774278380</v>
      </c>
      <c r="BS18" s="57">
        <v>2852257783</v>
      </c>
      <c r="BT18" s="57">
        <v>2916490566</v>
      </c>
      <c r="BU18" s="57">
        <v>2962578549</v>
      </c>
      <c r="BV18" s="57">
        <v>3035247745</v>
      </c>
      <c r="BW18" s="57">
        <v>3030442016</v>
      </c>
      <c r="BX18" s="57">
        <v>3013086157</v>
      </c>
      <c r="BY18" s="57">
        <v>2976130925</v>
      </c>
      <c r="BZ18" s="57">
        <v>2777751839</v>
      </c>
      <c r="CA18" s="57">
        <v>2132264373</v>
      </c>
      <c r="CB18" s="57">
        <v>2756808610</v>
      </c>
      <c r="CC18" s="57">
        <v>2962697312</v>
      </c>
      <c r="CD18" s="57">
        <v>2899000106</v>
      </c>
      <c r="CE18" s="57">
        <v>2858348903</v>
      </c>
      <c r="CF18" s="57">
        <v>2667723850</v>
      </c>
      <c r="CG18" s="57">
        <v>2601954580</v>
      </c>
      <c r="CH18" s="57">
        <v>2604713550</v>
      </c>
      <c r="CI18" s="57">
        <v>2605397762</v>
      </c>
      <c r="CJ18" s="57">
        <v>2571530841</v>
      </c>
      <c r="CK18" s="57">
        <v>2511981332</v>
      </c>
      <c r="CL18" s="57">
        <v>2475459782</v>
      </c>
      <c r="CM18" s="57">
        <v>2456741536</v>
      </c>
      <c r="CN18" s="57">
        <v>2497297817</v>
      </c>
      <c r="CO18" s="57">
        <v>2506000347</v>
      </c>
      <c r="CP18" s="57">
        <v>2562038366</v>
      </c>
      <c r="CQ18" s="57">
        <v>2601124706</v>
      </c>
      <c r="CR18" s="57">
        <v>2649694001</v>
      </c>
      <c r="CS18" s="57">
        <v>2709010336</v>
      </c>
    </row>
    <row r="19" spans="1:97" x14ac:dyDescent="0.25">
      <c r="B19" s="54" t="s">
        <v>106</v>
      </c>
      <c r="D19" s="57">
        <v>971588402</v>
      </c>
      <c r="E19" s="57">
        <v>948609017</v>
      </c>
      <c r="F19" s="57">
        <v>923539027</v>
      </c>
      <c r="G19" s="57">
        <v>914981410</v>
      </c>
      <c r="H19" s="57">
        <v>993319201</v>
      </c>
      <c r="I19" s="57">
        <v>1034139344</v>
      </c>
      <c r="J19" s="57">
        <v>1090386218</v>
      </c>
      <c r="K19" s="57">
        <v>1152618100</v>
      </c>
      <c r="L19" s="57">
        <v>1158378154</v>
      </c>
      <c r="M19" s="57">
        <v>1127612916</v>
      </c>
      <c r="N19" s="57">
        <v>1103286880</v>
      </c>
      <c r="O19" s="57">
        <v>1093983209</v>
      </c>
      <c r="P19" s="57">
        <v>1064074072</v>
      </c>
      <c r="Q19" s="57">
        <v>1028047152</v>
      </c>
      <c r="R19" s="57">
        <v>1012660068</v>
      </c>
      <c r="S19" s="57">
        <v>1005288665</v>
      </c>
      <c r="T19" s="57">
        <v>1013818253</v>
      </c>
      <c r="U19" s="57">
        <v>1042323628</v>
      </c>
      <c r="V19" s="57">
        <v>1092389130</v>
      </c>
      <c r="W19" s="57">
        <v>1128193657</v>
      </c>
      <c r="X19" s="57">
        <v>1139964940</v>
      </c>
      <c r="Y19" s="57">
        <v>1110846761</v>
      </c>
      <c r="Z19" s="57">
        <v>1104865554</v>
      </c>
      <c r="AA19" s="57">
        <v>1094291156</v>
      </c>
      <c r="AB19" s="57">
        <v>1069942929</v>
      </c>
      <c r="AC19" s="57">
        <v>1035625080</v>
      </c>
      <c r="AD19" s="57">
        <v>1009287722</v>
      </c>
      <c r="AE19" s="57">
        <v>990213364</v>
      </c>
      <c r="AF19" s="57">
        <v>1014361965</v>
      </c>
      <c r="AG19" s="57">
        <v>1047598563</v>
      </c>
      <c r="AH19" s="57">
        <v>1103060385</v>
      </c>
      <c r="AI19" s="57">
        <v>1152941514</v>
      </c>
      <c r="AJ19" s="57">
        <v>1175866898</v>
      </c>
      <c r="AK19" s="57">
        <v>1192229416</v>
      </c>
      <c r="AL19" s="57">
        <v>1167472046</v>
      </c>
      <c r="AM19" s="57">
        <v>1152766988</v>
      </c>
      <c r="AN19" s="57">
        <v>1128849311</v>
      </c>
      <c r="AO19" s="57">
        <v>1112522868</v>
      </c>
      <c r="AP19" s="57">
        <v>1087457024</v>
      </c>
      <c r="AQ19" s="57">
        <v>1094663778</v>
      </c>
      <c r="AR19" s="57">
        <v>1119516445</v>
      </c>
      <c r="AS19" s="57">
        <v>1164768604</v>
      </c>
      <c r="AT19" s="57">
        <v>1241433187</v>
      </c>
      <c r="AU19" s="57">
        <v>1301554240</v>
      </c>
      <c r="AV19" s="57">
        <v>1337401692</v>
      </c>
      <c r="AW19" s="57">
        <v>1315255706</v>
      </c>
      <c r="AX19" s="57">
        <v>1295882454</v>
      </c>
      <c r="AY19" s="57">
        <v>1274425369</v>
      </c>
      <c r="AZ19" s="57">
        <v>1244339115</v>
      </c>
      <c r="BA19" s="57">
        <v>1219869503</v>
      </c>
      <c r="BB19" s="57">
        <v>1189480517</v>
      </c>
      <c r="BC19" s="57">
        <v>1164740569</v>
      </c>
      <c r="BD19" s="57">
        <v>1155287862</v>
      </c>
      <c r="BE19" s="57">
        <v>1170505813</v>
      </c>
      <c r="BF19" s="57">
        <v>1213731161</v>
      </c>
      <c r="BG19" s="57">
        <v>1241278215</v>
      </c>
      <c r="BH19" s="57">
        <v>1229070639</v>
      </c>
      <c r="BI19" s="57">
        <v>1209253636</v>
      </c>
      <c r="BJ19" s="57">
        <v>1172555171</v>
      </c>
      <c r="BK19" s="57">
        <v>1138624396</v>
      </c>
      <c r="BL19" s="57">
        <v>1099934777</v>
      </c>
      <c r="BM19" s="57">
        <v>1067729111</v>
      </c>
      <c r="BN19" s="57">
        <v>1029921218</v>
      </c>
      <c r="BO19" s="57">
        <v>1033348730</v>
      </c>
      <c r="BP19" s="57">
        <v>1041467661</v>
      </c>
      <c r="BQ19" s="57">
        <v>1131455406</v>
      </c>
      <c r="BR19" s="57">
        <v>1189727869</v>
      </c>
      <c r="BS19" s="57">
        <v>1211466775</v>
      </c>
      <c r="BT19" s="57">
        <v>1205257739</v>
      </c>
      <c r="BU19" s="57">
        <v>1180396908</v>
      </c>
      <c r="BV19" s="57">
        <v>1152673501</v>
      </c>
      <c r="BW19" s="57">
        <v>1142821927</v>
      </c>
      <c r="BX19" s="57">
        <v>1124705357</v>
      </c>
      <c r="BY19" s="57">
        <v>1105827849</v>
      </c>
      <c r="BZ19" s="57">
        <v>1033410146</v>
      </c>
      <c r="CA19" s="57">
        <v>943475952</v>
      </c>
      <c r="CB19" s="57">
        <v>1081632264</v>
      </c>
      <c r="CC19" s="57">
        <v>1159438328</v>
      </c>
      <c r="CD19" s="57">
        <v>1215848268</v>
      </c>
      <c r="CE19" s="57">
        <v>1241212589</v>
      </c>
      <c r="CF19" s="57">
        <v>1204405344</v>
      </c>
      <c r="CG19" s="57">
        <v>1174212925</v>
      </c>
      <c r="CH19" s="57">
        <v>1153051554</v>
      </c>
      <c r="CI19" s="57">
        <v>1141667368</v>
      </c>
      <c r="CJ19" s="57">
        <v>1120343658</v>
      </c>
      <c r="CK19" s="57">
        <v>1103460004</v>
      </c>
      <c r="CL19" s="57">
        <v>1110549488</v>
      </c>
      <c r="CM19" s="57">
        <v>1123840399</v>
      </c>
      <c r="CN19" s="57">
        <v>1160055834</v>
      </c>
      <c r="CO19" s="57">
        <v>1228930381</v>
      </c>
      <c r="CP19" s="57">
        <v>1330951669</v>
      </c>
      <c r="CQ19" s="57">
        <v>1398587279</v>
      </c>
      <c r="CR19" s="57">
        <v>1430944610</v>
      </c>
      <c r="CS19" s="57">
        <v>1416358094</v>
      </c>
    </row>
    <row r="20" spans="1:97" x14ac:dyDescent="0.25">
      <c r="D20" s="54">
        <v>2014</v>
      </c>
      <c r="E20" s="57"/>
      <c r="F20" s="57"/>
      <c r="G20" s="57"/>
      <c r="H20" s="57"/>
      <c r="I20" s="57"/>
      <c r="J20" s="57"/>
      <c r="K20" s="57"/>
      <c r="L20" s="57"/>
      <c r="M20" s="57"/>
      <c r="N20" s="57"/>
      <c r="O20" s="57"/>
      <c r="P20" s="54">
        <v>2015</v>
      </c>
      <c r="Q20" s="57"/>
      <c r="R20" s="57"/>
      <c r="S20" s="57"/>
      <c r="T20" s="57"/>
      <c r="U20" s="57"/>
      <c r="V20" s="57"/>
      <c r="W20" s="57"/>
      <c r="X20" s="57"/>
      <c r="Y20" s="57"/>
      <c r="Z20" s="57"/>
      <c r="AA20" s="57"/>
      <c r="AB20" s="54">
        <v>2016</v>
      </c>
      <c r="AC20" s="57"/>
      <c r="AD20" s="57"/>
      <c r="AE20" s="57"/>
      <c r="AF20" s="57"/>
      <c r="AG20" s="57"/>
      <c r="AH20" s="57"/>
      <c r="AI20" s="57"/>
      <c r="AJ20" s="57"/>
      <c r="AK20" s="57"/>
      <c r="AL20" s="57"/>
      <c r="AM20" s="57"/>
      <c r="AN20" s="13">
        <v>2017</v>
      </c>
      <c r="AO20" s="57"/>
      <c r="AP20" s="57"/>
      <c r="AQ20" s="57"/>
      <c r="AR20" s="57"/>
      <c r="AS20" s="57"/>
      <c r="AT20" s="57"/>
      <c r="AU20" s="57"/>
      <c r="AV20" s="57"/>
      <c r="AW20" s="57"/>
      <c r="AX20" s="57"/>
      <c r="AY20" s="57"/>
      <c r="AZ20" s="13">
        <v>2018</v>
      </c>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row>
    <row r="21" spans="1:97" x14ac:dyDescent="0.25">
      <c r="C21" s="54" t="s">
        <v>124</v>
      </c>
      <c r="D21" s="62">
        <f>SUM(D13:O13)</f>
        <v>100195124313</v>
      </c>
      <c r="P21" s="56">
        <f>SUM(P13:AA13)</f>
        <v>102936223465</v>
      </c>
      <c r="AB21" s="56">
        <f>SUM(AB13:AM13)</f>
        <v>107551487366</v>
      </c>
      <c r="AN21" s="56">
        <f>SUM(AN13:AY13)</f>
        <v>115873762763</v>
      </c>
      <c r="AZ21" s="56">
        <f>SUM(AZ13:BK13)</f>
        <v>121381469208</v>
      </c>
      <c r="BL21" s="56">
        <f>SUM(BL13:BW13)</f>
        <v>120917544312</v>
      </c>
      <c r="BX21" s="56">
        <f>SUM(BX13:CI13)</f>
        <v>126147468756</v>
      </c>
      <c r="CJ21" s="56">
        <f>SUM(CJ13:CU13)</f>
        <v>134425524640</v>
      </c>
    </row>
    <row r="22" spans="1:97" x14ac:dyDescent="0.25">
      <c r="C22" s="54" t="s">
        <v>125</v>
      </c>
      <c r="D22" s="63">
        <f>SUM(D16:O16)</f>
        <v>51734685791</v>
      </c>
      <c r="P22" s="59">
        <f t="shared" ref="P22" si="0">SUM(P16:AA16)</f>
        <v>50040100256</v>
      </c>
      <c r="AB22" s="59">
        <f t="shared" ref="AB22" si="1">SUM(AB16:AM16)</f>
        <v>48272615321</v>
      </c>
      <c r="AN22" s="59">
        <f t="shared" ref="AN22" si="2">SUM(AN16:AY16)</f>
        <v>50729315719</v>
      </c>
      <c r="AZ22" s="59">
        <f t="shared" ref="AZ22" si="3">SUM(AZ16:BK16)</f>
        <v>54648962460</v>
      </c>
      <c r="BL22" s="59">
        <f t="shared" ref="BL22" si="4">SUM(BL16:BW16)</f>
        <v>57342496227</v>
      </c>
      <c r="BX22" s="59">
        <f t="shared" ref="BX22" si="5">SUM(BX16:CI16)</f>
        <v>56727317450</v>
      </c>
      <c r="CJ22" s="59">
        <f t="shared" ref="CJ22" si="6">SUM(CJ16:CU16)</f>
        <v>46145790940</v>
      </c>
    </row>
    <row r="23" spans="1:97" x14ac:dyDescent="0.25">
      <c r="A23" s="54" t="s">
        <v>105</v>
      </c>
    </row>
    <row r="24" spans="1:97" x14ac:dyDescent="0.25">
      <c r="A24" s="54" t="s">
        <v>104</v>
      </c>
      <c r="B24" s="54" t="s">
        <v>103</v>
      </c>
    </row>
    <row r="25" spans="1:97" x14ac:dyDescent="0.25">
      <c r="A25" s="55">
        <v>43455</v>
      </c>
      <c r="B25" s="54" t="s">
        <v>102</v>
      </c>
    </row>
    <row r="29" spans="1:97" x14ac:dyDescent="0.25">
      <c r="A29" s="54" t="s">
        <v>23</v>
      </c>
    </row>
    <row r="30" spans="1:97" x14ac:dyDescent="0.25">
      <c r="A30" s="54">
        <v>1</v>
      </c>
      <c r="B30" s="54" t="s">
        <v>101</v>
      </c>
    </row>
    <row r="31" spans="1:97" x14ac:dyDescent="0.25">
      <c r="A31" s="54">
        <v>2</v>
      </c>
      <c r="B31" s="54" t="s">
        <v>100</v>
      </c>
    </row>
    <row r="32" spans="1:97" x14ac:dyDescent="0.25">
      <c r="A32" s="54">
        <v>3</v>
      </c>
      <c r="B32" s="54" t="s">
        <v>99</v>
      </c>
    </row>
    <row r="36" spans="1:1" x14ac:dyDescent="0.25">
      <c r="A36" s="54" t="s">
        <v>98</v>
      </c>
    </row>
    <row r="37" spans="1:1" x14ac:dyDescent="0.25">
      <c r="A37" s="54" t="s">
        <v>97</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14999847407452621"/>
  </sheetPr>
  <dimension ref="A1:AI31"/>
  <sheetViews>
    <sheetView topLeftCell="B1" workbookViewId="0">
      <selection activeCell="C12" sqref="C12"/>
    </sheetView>
  </sheetViews>
  <sheetFormatPr defaultColWidth="10.85546875" defaultRowHeight="15" x14ac:dyDescent="0.25"/>
  <cols>
    <col min="2" max="2" width="56.42578125" bestFit="1" customWidth="1"/>
    <col min="3" max="3" width="17.28515625" bestFit="1" customWidth="1"/>
    <col min="4" max="4" width="19.28515625" bestFit="1" customWidth="1"/>
    <col min="5" max="5" width="19.42578125" customWidth="1"/>
    <col min="6" max="35" width="19.28515625" bestFit="1" customWidth="1"/>
  </cols>
  <sheetData>
    <row r="1" spans="1:35" x14ac:dyDescent="0.25">
      <c r="A1" s="1" t="s">
        <v>24</v>
      </c>
    </row>
    <row r="2" spans="1:35" x14ac:dyDescent="0.25">
      <c r="C2" s="1">
        <v>2018</v>
      </c>
      <c r="D2" s="1">
        <v>2019</v>
      </c>
      <c r="E2" s="1">
        <v>2020</v>
      </c>
      <c r="F2" s="1">
        <v>2021</v>
      </c>
      <c r="G2" s="1">
        <v>2022</v>
      </c>
      <c r="H2" s="1">
        <v>2023</v>
      </c>
      <c r="I2" s="1">
        <v>2024</v>
      </c>
      <c r="J2" s="1">
        <v>2025</v>
      </c>
      <c r="K2" s="1">
        <v>2026</v>
      </c>
      <c r="L2" s="1">
        <v>2027</v>
      </c>
      <c r="M2" s="1">
        <v>2028</v>
      </c>
      <c r="N2" s="1">
        <v>2029</v>
      </c>
      <c r="O2" s="1">
        <v>2030</v>
      </c>
      <c r="P2" s="1">
        <v>2031</v>
      </c>
      <c r="Q2" s="1">
        <v>2032</v>
      </c>
      <c r="R2" s="1">
        <v>2033</v>
      </c>
      <c r="S2" s="1">
        <v>2034</v>
      </c>
      <c r="T2" s="1">
        <v>2035</v>
      </c>
      <c r="U2" s="1">
        <v>2036</v>
      </c>
      <c r="V2" s="1">
        <v>2037</v>
      </c>
      <c r="W2" s="1">
        <v>2038</v>
      </c>
      <c r="X2" s="1">
        <v>2039</v>
      </c>
      <c r="Y2" s="1">
        <v>2040</v>
      </c>
      <c r="Z2" s="1">
        <v>2041</v>
      </c>
      <c r="AA2" s="1">
        <v>2042</v>
      </c>
      <c r="AB2" s="1">
        <v>2043</v>
      </c>
      <c r="AC2" s="1">
        <v>2044</v>
      </c>
      <c r="AD2" s="1">
        <v>2045</v>
      </c>
      <c r="AE2" s="1">
        <v>2046</v>
      </c>
      <c r="AF2" s="1">
        <v>2047</v>
      </c>
      <c r="AG2" s="1">
        <v>2048</v>
      </c>
      <c r="AH2" s="1">
        <v>2049</v>
      </c>
      <c r="AI2" s="1">
        <v>2050</v>
      </c>
    </row>
    <row r="3" spans="1:35" s="67" customFormat="1" x14ac:dyDescent="0.25">
      <c r="B3" s="68" t="s">
        <v>25</v>
      </c>
      <c r="C3" s="67">
        <f>'Investment in Bldg Construction'!AZ21</f>
        <v>121381469208</v>
      </c>
      <c r="D3" s="67">
        <f>'Investment in Bldg Construction'!BL21</f>
        <v>120917544312</v>
      </c>
      <c r="E3" s="67">
        <f>'Investment in Bldg Construction'!BX21</f>
        <v>126147468756</v>
      </c>
    </row>
    <row r="4" spans="1:35" s="66" customFormat="1" x14ac:dyDescent="0.25">
      <c r="A4" s="8"/>
      <c r="B4" s="70" t="s">
        <v>152</v>
      </c>
      <c r="C4" s="65">
        <f>C3*About!$A$42</f>
        <v>123809098592.16</v>
      </c>
      <c r="D4" s="69">
        <f>D3</f>
        <v>120917544312</v>
      </c>
      <c r="E4" s="71">
        <f>E3*About!$A$40</f>
        <v>123673988976.47058</v>
      </c>
    </row>
    <row r="5" spans="1:35" s="66" customFormat="1" x14ac:dyDescent="0.25">
      <c r="B5" s="76" t="s">
        <v>157</v>
      </c>
      <c r="D5" s="65"/>
      <c r="E5" s="65"/>
      <c r="F5" s="65">
        <f>E4*F7</f>
        <v>125015754953.13597</v>
      </c>
      <c r="G5" s="65">
        <f t="shared" ref="G5:AI5" si="0">F5*G7</f>
        <v>126353602411.49519</v>
      </c>
      <c r="H5" s="65">
        <f t="shared" si="0"/>
        <v>127686878265.16393</v>
      </c>
      <c r="I5" s="65">
        <f t="shared" si="0"/>
        <v>129014276341.37341</v>
      </c>
      <c r="J5" s="65">
        <f t="shared" si="0"/>
        <v>130334817010.54712</v>
      </c>
      <c r="K5" s="65">
        <f t="shared" si="0"/>
        <v>131646541013.53201</v>
      </c>
      <c r="L5" s="65">
        <f t="shared" si="0"/>
        <v>132948468720.75151</v>
      </c>
      <c r="M5" s="65">
        <f t="shared" si="0"/>
        <v>134239293959.43689</v>
      </c>
      <c r="N5" s="65">
        <f t="shared" si="0"/>
        <v>135517710556.81946</v>
      </c>
      <c r="O5" s="65">
        <f t="shared" si="0"/>
        <v>136782738883.32268</v>
      </c>
      <c r="P5" s="65">
        <f t="shared" si="0"/>
        <v>138033072766.17783</v>
      </c>
      <c r="Q5" s="65">
        <f t="shared" si="0"/>
        <v>139268385662.19272</v>
      </c>
      <c r="R5" s="65">
        <f t="shared" si="0"/>
        <v>140488024484.98297</v>
      </c>
      <c r="S5" s="65">
        <f t="shared" si="0"/>
        <v>141691989234.54861</v>
      </c>
      <c r="T5" s="65">
        <f t="shared" si="0"/>
        <v>142880606454.08182</v>
      </c>
      <c r="U5" s="65">
        <f t="shared" si="0"/>
        <v>144053549600.39044</v>
      </c>
      <c r="V5" s="65">
        <f t="shared" si="0"/>
        <v>145211798303.05099</v>
      </c>
      <c r="W5" s="65">
        <f t="shared" si="0"/>
        <v>146355026018.87128</v>
      </c>
      <c r="X5" s="65">
        <f t="shared" si="0"/>
        <v>147484212377.42783</v>
      </c>
      <c r="Y5" s="65">
        <f t="shared" si="0"/>
        <v>148599357378.72067</v>
      </c>
      <c r="Z5" s="65">
        <f t="shared" si="0"/>
        <v>149700134479.55762</v>
      </c>
      <c r="AA5" s="65">
        <f t="shared" si="0"/>
        <v>150787523309.5152</v>
      </c>
      <c r="AB5" s="65">
        <f t="shared" si="0"/>
        <v>151860870782.20908</v>
      </c>
      <c r="AC5" s="65">
        <f t="shared" si="0"/>
        <v>152926054675.09845</v>
      </c>
      <c r="AD5" s="65">
        <f t="shared" si="0"/>
        <v>153985360790.52863</v>
      </c>
      <c r="AE5" s="65">
        <f t="shared" si="0"/>
        <v>155039768758.07608</v>
      </c>
      <c r="AF5" s="65">
        <f t="shared" si="0"/>
        <v>156090258207.31738</v>
      </c>
      <c r="AG5" s="65">
        <f t="shared" si="0"/>
        <v>157138135311.02127</v>
      </c>
      <c r="AH5" s="65">
        <f t="shared" si="0"/>
        <v>158185032785.14862</v>
      </c>
      <c r="AI5" s="65">
        <f t="shared" si="0"/>
        <v>159232583345.66031</v>
      </c>
    </row>
    <row r="6" spans="1:35" x14ac:dyDescent="0.25">
      <c r="B6" s="1" t="s">
        <v>26</v>
      </c>
      <c r="C6" s="64">
        <f>'Population for scaling'!B14*1000</f>
        <v>37058900</v>
      </c>
      <c r="D6" s="64">
        <f>'Population for scaling'!C14*1000</f>
        <v>37466800</v>
      </c>
      <c r="E6" s="64">
        <f>'Population for scaling'!D14*1000</f>
        <v>37873700</v>
      </c>
      <c r="F6" s="64">
        <f>'Population for scaling'!E14*1000</f>
        <v>38284600</v>
      </c>
      <c r="G6" s="64">
        <f>'Population for scaling'!F14*1000</f>
        <v>38694300</v>
      </c>
      <c r="H6" s="64">
        <f>'Population for scaling'!G14*1000</f>
        <v>39102600</v>
      </c>
      <c r="I6" s="64">
        <f>'Population for scaling'!H14*1000</f>
        <v>39509100</v>
      </c>
      <c r="J6" s="64">
        <f>'Population for scaling'!I14*1000</f>
        <v>39913500</v>
      </c>
      <c r="K6" s="64">
        <f>'Population for scaling'!J14*1000</f>
        <v>40315200</v>
      </c>
      <c r="L6" s="64">
        <f>'Population for scaling'!K14*1000</f>
        <v>40713900</v>
      </c>
      <c r="M6" s="64">
        <f>'Population for scaling'!L14*1000</f>
        <v>41109200</v>
      </c>
      <c r="N6" s="64">
        <f>'Population for scaling'!M14*1000</f>
        <v>41500700</v>
      </c>
      <c r="O6" s="64">
        <f>'Population for scaling'!N14*1000</f>
        <v>41888100</v>
      </c>
      <c r="P6" s="64">
        <f>'Population for scaling'!O14*1000</f>
        <v>42271000</v>
      </c>
      <c r="Q6" s="64">
        <f>'Population for scaling'!P14*1000</f>
        <v>42649300</v>
      </c>
      <c r="R6" s="64">
        <f>'Population for scaling'!Q14*1000</f>
        <v>43022800</v>
      </c>
      <c r="S6" s="64">
        <f>'Population for scaling'!R14*1000</f>
        <v>43391500</v>
      </c>
      <c r="T6" s="64">
        <f>'Population for scaling'!S14*1000</f>
        <v>43755500</v>
      </c>
      <c r="U6" s="64">
        <f>'Population for scaling'!T14*1000</f>
        <v>44114700</v>
      </c>
      <c r="V6" s="64">
        <f>'Population for scaling'!U14*1000</f>
        <v>44469400</v>
      </c>
      <c r="W6" s="64">
        <f>'Population for scaling'!V14*1000</f>
        <v>44819500</v>
      </c>
      <c r="X6" s="64">
        <f>'Population for scaling'!W14*1000</f>
        <v>45165300</v>
      </c>
      <c r="Y6" s="64">
        <f>'Population for scaling'!X14*1000</f>
        <v>45506800</v>
      </c>
      <c r="Z6" s="64">
        <f>'Population for scaling'!Y14*1000</f>
        <v>45843900</v>
      </c>
      <c r="AA6" s="64">
        <f>'Population for scaling'!Z14*1000</f>
        <v>46176900</v>
      </c>
      <c r="AB6" s="64">
        <f>'Population for scaling'!AA14*1000</f>
        <v>46505600</v>
      </c>
      <c r="AC6" s="64">
        <f>'Population for scaling'!AB14*1000</f>
        <v>46831800</v>
      </c>
      <c r="AD6" s="64">
        <f>'Population for scaling'!AC14*1000</f>
        <v>47156200</v>
      </c>
      <c r="AE6" s="64">
        <f>'Population for scaling'!AD14*1000</f>
        <v>47479100</v>
      </c>
      <c r="AF6" s="64">
        <f>'Population for scaling'!AE14*1000</f>
        <v>47800800</v>
      </c>
      <c r="AG6" s="64">
        <f>'Population for scaling'!AF14*1000</f>
        <v>48121700</v>
      </c>
      <c r="AH6" s="64">
        <f>'Population for scaling'!AG14*1000</f>
        <v>48442300</v>
      </c>
      <c r="AI6" s="64">
        <f>'Population for scaling'!AH14*1000</f>
        <v>48763100</v>
      </c>
    </row>
    <row r="7" spans="1:35" x14ac:dyDescent="0.25">
      <c r="B7" s="1" t="s">
        <v>27</v>
      </c>
      <c r="D7">
        <f>D6/C6</f>
        <v>1.0110068026843755</v>
      </c>
      <c r="E7">
        <f t="shared" ref="E7:AI7" si="1">E6/D6</f>
        <v>1.0108602816360084</v>
      </c>
      <c r="F7">
        <f t="shared" si="1"/>
        <v>1.0108492172668633</v>
      </c>
      <c r="G7">
        <f t="shared" si="1"/>
        <v>1.0107014308625399</v>
      </c>
      <c r="H7">
        <f t="shared" si="1"/>
        <v>1.0105519417588638</v>
      </c>
      <c r="I7">
        <f t="shared" si="1"/>
        <v>1.0103957281612987</v>
      </c>
      <c r="J7">
        <f t="shared" si="1"/>
        <v>1.0102356166047821</v>
      </c>
      <c r="K7">
        <f t="shared" si="1"/>
        <v>1.010064263970837</v>
      </c>
      <c r="L7">
        <f t="shared" si="1"/>
        <v>1.009889570186927</v>
      </c>
      <c r="M7">
        <f t="shared" si="1"/>
        <v>1.0097092147890523</v>
      </c>
      <c r="N7">
        <f t="shared" si="1"/>
        <v>1.0095234156831074</v>
      </c>
      <c r="O7">
        <f t="shared" si="1"/>
        <v>1.0093347823048768</v>
      </c>
      <c r="P7">
        <f t="shared" si="1"/>
        <v>1.0091410209582197</v>
      </c>
      <c r="Q7">
        <f t="shared" si="1"/>
        <v>1.0089493979323887</v>
      </c>
      <c r="R7">
        <f t="shared" si="1"/>
        <v>1.0087574708142923</v>
      </c>
      <c r="S7">
        <f t="shared" si="1"/>
        <v>1.0085698745781306</v>
      </c>
      <c r="T7">
        <f t="shared" si="1"/>
        <v>1.0083887397301314</v>
      </c>
      <c r="U7">
        <f t="shared" si="1"/>
        <v>1.0082092536938214</v>
      </c>
      <c r="V7">
        <f t="shared" si="1"/>
        <v>1.0080404037656383</v>
      </c>
      <c r="W7">
        <f t="shared" si="1"/>
        <v>1.0078728294062884</v>
      </c>
      <c r="X7">
        <f t="shared" si="1"/>
        <v>1.0077153917379711</v>
      </c>
      <c r="Y7">
        <f t="shared" si="1"/>
        <v>1.0075611143953433</v>
      </c>
      <c r="Z7">
        <f t="shared" si="1"/>
        <v>1.0074076841263284</v>
      </c>
      <c r="AA7">
        <f t="shared" si="1"/>
        <v>1.0072637799140125</v>
      </c>
      <c r="AB7">
        <f t="shared" si="1"/>
        <v>1.0071182777535954</v>
      </c>
      <c r="AC7">
        <f t="shared" si="1"/>
        <v>1.0070142090414917</v>
      </c>
      <c r="AD7">
        <f t="shared" si="1"/>
        <v>1.0069269171802067</v>
      </c>
      <c r="AE7">
        <f t="shared" si="1"/>
        <v>1.006847455901875</v>
      </c>
      <c r="AF7">
        <f t="shared" si="1"/>
        <v>1.0067756128486007</v>
      </c>
      <c r="AG7">
        <f t="shared" si="1"/>
        <v>1.0067132767652425</v>
      </c>
      <c r="AH7">
        <f t="shared" si="1"/>
        <v>1.0066622750235341</v>
      </c>
      <c r="AI7">
        <f t="shared" si="1"/>
        <v>1.0066223114922288</v>
      </c>
    </row>
    <row r="8" spans="1:35" x14ac:dyDescent="0.25">
      <c r="B8" s="1"/>
    </row>
    <row r="9" spans="1:35" x14ac:dyDescent="0.25">
      <c r="B9" s="1" t="s">
        <v>28</v>
      </c>
    </row>
    <row r="10" spans="1:35" x14ac:dyDescent="0.25">
      <c r="B10" t="str">
        <f>'Component percentages'!A15</f>
        <v>heating</v>
      </c>
      <c r="C10" s="74">
        <f>C$4*'Component percentages'!$C15</f>
        <v>5732921553.8422604</v>
      </c>
      <c r="D10" s="74">
        <f>D$4*'Component percentages'!$C15</f>
        <v>5599029505.1533289</v>
      </c>
      <c r="E10" s="74">
        <f>E$4*'Component percentages'!$C15</f>
        <v>5726665367.2071505</v>
      </c>
      <c r="F10" s="61">
        <f>F$5*'Component percentages'!$C15</f>
        <v>5788795203.9906025</v>
      </c>
      <c r="G10" s="61">
        <f>G$5*'Component percentages'!$C15</f>
        <v>5850743595.6435108</v>
      </c>
      <c r="H10" s="61">
        <f>H$5*'Component percentages'!$C15</f>
        <v>5912480301.3107862</v>
      </c>
      <c r="I10" s="61">
        <f>I$5*'Component percentages'!$C15</f>
        <v>5973944839.2822475</v>
      </c>
      <c r="J10" s="61">
        <f>J$5*'Component percentages'!$C15</f>
        <v>6035091848.2752571</v>
      </c>
      <c r="K10" s="61">
        <f>K$5*'Component percentages'!$C15</f>
        <v>6095830605.7245464</v>
      </c>
      <c r="L10" s="61">
        <f>L$5*'Component percentages'!$C15</f>
        <v>6156115750.347477</v>
      </c>
      <c r="M10" s="61">
        <f>M$5*'Component percentages'!$C15</f>
        <v>6215886800.4338684</v>
      </c>
      <c r="N10" s="61">
        <f>N$5*'Component percentages'!$C15</f>
        <v>6275083274.2735415</v>
      </c>
      <c r="O10" s="61">
        <f>O$5*'Component percentages'!$C15</f>
        <v>6333659810.5838585</v>
      </c>
      <c r="P10" s="61">
        <f>P$5*'Component percentages'!$C15</f>
        <v>6391555927.6546392</v>
      </c>
      <c r="Q10" s="61">
        <f>Q$5*'Component percentages'!$C15</f>
        <v>6448756505.0583382</v>
      </c>
      <c r="R10" s="61">
        <f>R$5*'Component percentages'!$C15</f>
        <v>6505231301.9398642</v>
      </c>
      <c r="S10" s="61">
        <f>S$5*'Component percentages'!$C15</f>
        <v>6560980318.2992182</v>
      </c>
      <c r="T10" s="61">
        <f>T$5*'Component percentages'!$C15</f>
        <v>6616018674.5639448</v>
      </c>
      <c r="U10" s="61">
        <f>U$5*'Component percentages'!$C15</f>
        <v>6670331250.3065004</v>
      </c>
      <c r="V10" s="61">
        <f>V$5*'Component percentages'!$C15</f>
        <v>6723963406.8095207</v>
      </c>
      <c r="W10" s="61">
        <f>W$5*'Component percentages'!$C15</f>
        <v>6776900023.6454573</v>
      </c>
      <c r="X10" s="61">
        <f>X$5*'Component percentages'!$C15</f>
        <v>6829186462.0969477</v>
      </c>
      <c r="Y10" s="61">
        <f>Y$5*'Component percentages'!$C15</f>
        <v>6880822722.1639929</v>
      </c>
      <c r="Z10" s="61">
        <f>Z$5*'Component percentages'!$C15</f>
        <v>6931793683.4190474</v>
      </c>
      <c r="AA10" s="61">
        <f>AA$5*'Component percentages'!$C15</f>
        <v>6982144707.1447449</v>
      </c>
      <c r="AB10" s="61">
        <f>AB$5*'Component percentages'!$C15</f>
        <v>7031845552.4859972</v>
      </c>
      <c r="AC10" s="61">
        <f>AC$5*'Component percentages'!$C15</f>
        <v>7081168387.1386185</v>
      </c>
      <c r="AD10" s="61">
        <f>AD$5*'Component percentages'!$C15</f>
        <v>7130219054.0954256</v>
      </c>
      <c r="AE10" s="61">
        <f>AE$5*'Component percentages'!$C15</f>
        <v>7179042914.6390524</v>
      </c>
      <c r="AF10" s="61">
        <f>AF$5*'Component percentages'!$C15</f>
        <v>7227685330.0521374</v>
      </c>
      <c r="AG10" s="61">
        <f>AG$5*'Component percentages'!$C15</f>
        <v>7276206782.0448599</v>
      </c>
      <c r="AH10" s="61">
        <f>AH$5*'Component percentages'!$C15</f>
        <v>7324682872.7549477</v>
      </c>
      <c r="AI10" s="61">
        <f>AI$5*'Component percentages'!$C15</f>
        <v>7373189204.3201246</v>
      </c>
    </row>
    <row r="11" spans="1:35" x14ac:dyDescent="0.25">
      <c r="B11" t="str">
        <f>'Component percentages'!A16</f>
        <v>cooling and ventilation</v>
      </c>
      <c r="C11" s="74">
        <f>C$4*'Component percentages'!$C16</f>
        <v>209915178.58141944</v>
      </c>
      <c r="D11" s="74">
        <f>D$4*'Component percentages'!$C16</f>
        <v>205012621.82267013</v>
      </c>
      <c r="E11" s="74">
        <f>E$4*'Component percentages'!$C16</f>
        <v>209686103.66343674</v>
      </c>
      <c r="F11" s="61">
        <f>F$5*'Component percentages'!$C16</f>
        <v>211961033.7599234</v>
      </c>
      <c r="G11" s="61">
        <f>G$5*'Component percentages'!$C16</f>
        <v>214229320.10825771</v>
      </c>
      <c r="H11" s="61">
        <f>H$5*'Component percentages'!$C16</f>
        <v>216489855.41708103</v>
      </c>
      <c r="I11" s="61">
        <f>I$5*'Component percentages'!$C16</f>
        <v>218740425.10367587</v>
      </c>
      <c r="J11" s="61">
        <f>J$5*'Component percentages'!$C16</f>
        <v>220979368.23100415</v>
      </c>
      <c r="K11" s="61">
        <f>K$5*'Component percentages'!$C16</f>
        <v>223203362.92498979</v>
      </c>
      <c r="L11" s="61">
        <f>L$5*'Component percentages'!$C16</f>
        <v>225410748.24859461</v>
      </c>
      <c r="M11" s="61">
        <f>M$5*'Component percentages'!$C16</f>
        <v>227599309.61910123</v>
      </c>
      <c r="N11" s="61">
        <f>N$5*'Component percentages'!$C16</f>
        <v>229766832.45379218</v>
      </c>
      <c r="O11" s="61">
        <f>O$5*'Component percentages'!$C16</f>
        <v>231911655.81562945</v>
      </c>
      <c r="P11" s="61">
        <f>P$5*'Component percentages'!$C16</f>
        <v>234031565.12189558</v>
      </c>
      <c r="Q11" s="61">
        <f>Q$5*'Component percentages'!$C16</f>
        <v>236126006.72691116</v>
      </c>
      <c r="R11" s="61">
        <f>R$5*'Component percentages'!$C16</f>
        <v>238193873.33931747</v>
      </c>
      <c r="S11" s="61">
        <f>S$5*'Component percentages'!$C16</f>
        <v>240235164.95911452</v>
      </c>
      <c r="T11" s="61">
        <f>T$5*'Component percentages'!$C16</f>
        <v>242250435.23198172</v>
      </c>
      <c r="U11" s="61">
        <f>U$5*'Component percentages'!$C16</f>
        <v>244239130.51223972</v>
      </c>
      <c r="V11" s="61">
        <f>V$5*'Component percentages'!$C16</f>
        <v>246202911.73692659</v>
      </c>
      <c r="W11" s="61">
        <f>W$5*'Component percentages'!$C16</f>
        <v>248141225.26036289</v>
      </c>
      <c r="X11" s="61">
        <f>X$5*'Component percentages'!$C16</f>
        <v>250055732.01958671</v>
      </c>
      <c r="Y11" s="61">
        <f>Y$5*'Component percentages'!$C16</f>
        <v>251946432.01459813</v>
      </c>
      <c r="Z11" s="61">
        <f>Z$5*'Component percentages'!$C16</f>
        <v>253812771.59971774</v>
      </c>
      <c r="AA11" s="61">
        <f>AA$5*'Component percentages'!$C16</f>
        <v>255656411.71198362</v>
      </c>
      <c r="AB11" s="61">
        <f>AB$5*'Component percentages'!$C16</f>
        <v>257476245.06003708</v>
      </c>
      <c r="AC11" s="61">
        <f>AC$5*'Component percentages'!$C16</f>
        <v>259282237.26610652</v>
      </c>
      <c r="AD11" s="61">
        <f>AD$5*'Component percentages'!$C16</f>
        <v>261078263.84994754</v>
      </c>
      <c r="AE11" s="61">
        <f>AE$5*'Component percentages'!$C16</f>
        <v>262865985.74859816</v>
      </c>
      <c r="AF11" s="61">
        <f>AF$5*'Component percentages'!$C16</f>
        <v>264647063.89909643</v>
      </c>
      <c r="AG11" s="61">
        <f>AG$5*'Component percentages'!$C16</f>
        <v>266423712.88415989</v>
      </c>
      <c r="AH11" s="61">
        <f>AH$5*'Component percentages'!$C16</f>
        <v>268198700.93218526</v>
      </c>
      <c r="AI11" s="61">
        <f>AI$5*'Component percentages'!$C16</f>
        <v>269974796.27156931</v>
      </c>
    </row>
    <row r="12" spans="1:35" x14ac:dyDescent="0.25">
      <c r="B12" t="str">
        <f>'Component percentages'!A17</f>
        <v>envelope</v>
      </c>
      <c r="C12" s="74">
        <f>C$4*'Component percentages'!$C17</f>
        <v>7057118619.7531204</v>
      </c>
      <c r="D12" s="74">
        <f>D$4*'Component percentages'!$C17</f>
        <v>6892300025.7840004</v>
      </c>
      <c r="E12" s="74">
        <f>E$4*'Component percentages'!$C17</f>
        <v>7049417371.658823</v>
      </c>
      <c r="F12" s="61">
        <f>F$5*'Component percentages'!$C17</f>
        <v>7125898032.3287506</v>
      </c>
      <c r="G12" s="61">
        <f>G$5*'Component percentages'!$C17</f>
        <v>7202155337.4552259</v>
      </c>
      <c r="H12" s="61">
        <f>H$5*'Component percentages'!$C17</f>
        <v>7278152061.1143436</v>
      </c>
      <c r="I12" s="61">
        <f>I$5*'Component percentages'!$C17</f>
        <v>7353813751.4582844</v>
      </c>
      <c r="J12" s="61">
        <f>J$5*'Component percentages'!$C17</f>
        <v>7429084569.6011858</v>
      </c>
      <c r="K12" s="61">
        <f>K$5*'Component percentages'!$C17</f>
        <v>7503852837.7713251</v>
      </c>
      <c r="L12" s="61">
        <f>L$5*'Component percentages'!$C17</f>
        <v>7578062717.0828362</v>
      </c>
      <c r="M12" s="61">
        <f>M$5*'Component percentages'!$C17</f>
        <v>7651639755.6879034</v>
      </c>
      <c r="N12" s="61">
        <f>N$5*'Component percentages'!$C17</f>
        <v>7724509501.7387094</v>
      </c>
      <c r="O12" s="61">
        <f>O$5*'Component percentages'!$C17</f>
        <v>7796616116.3493929</v>
      </c>
      <c r="P12" s="61">
        <f>P$5*'Component percentages'!$C17</f>
        <v>7867885147.6721363</v>
      </c>
      <c r="Q12" s="61">
        <f>Q$5*'Component percentages'!$C17</f>
        <v>7938297982.7449856</v>
      </c>
      <c r="R12" s="61">
        <f>R$5*'Component percentages'!$C17</f>
        <v>8007817395.6440296</v>
      </c>
      <c r="S12" s="61">
        <f>S$5*'Component percentages'!$C17</f>
        <v>8076443386.3692713</v>
      </c>
      <c r="T12" s="61">
        <f>T$5*'Component percentages'!$C17</f>
        <v>8144194567.8826637</v>
      </c>
      <c r="U12" s="61">
        <f>U$5*'Component percentages'!$C17</f>
        <v>8211052327.2222557</v>
      </c>
      <c r="V12" s="61">
        <f>V$5*'Component percentages'!$C17</f>
        <v>8277072503.2739067</v>
      </c>
      <c r="W12" s="61">
        <f>W$5*'Component percentages'!$C17</f>
        <v>8342236483.0756626</v>
      </c>
      <c r="X12" s="61">
        <f>X$5*'Component percentages'!$C17</f>
        <v>8406600105.5133867</v>
      </c>
      <c r="Y12" s="61">
        <f>Y$5*'Component percentages'!$C17</f>
        <v>8470163370.587079</v>
      </c>
      <c r="Z12" s="61">
        <f>Z$5*'Component percentages'!$C17</f>
        <v>8532907665.3347845</v>
      </c>
      <c r="AA12" s="61">
        <f>AA$5*'Component percentages'!$C17</f>
        <v>8594888828.6423664</v>
      </c>
      <c r="AB12" s="61">
        <f>AB$5*'Component percentages'!$C17</f>
        <v>8656069634.5859184</v>
      </c>
      <c r="AC12" s="61">
        <f>AC$5*'Component percentages'!$C17</f>
        <v>8716785116.4806118</v>
      </c>
      <c r="AD12" s="61">
        <f>AD$5*'Component percentages'!$C17</f>
        <v>8777165565.0601311</v>
      </c>
      <c r="AE12" s="61">
        <f>AE$5*'Component percentages'!$C17</f>
        <v>8837266819.2103367</v>
      </c>
      <c r="AF12" s="61">
        <f>AF$5*'Component percentages'!$C17</f>
        <v>8897144717.817091</v>
      </c>
      <c r="AG12" s="61">
        <f>AG$5*'Component percentages'!$C17</f>
        <v>8956873712.7282124</v>
      </c>
      <c r="AH12" s="61">
        <f>AH$5*'Component percentages'!$C17</f>
        <v>9016546868.7534714</v>
      </c>
      <c r="AI12" s="61">
        <f>AI$5*'Component percentages'!$C17</f>
        <v>9076257250.7026386</v>
      </c>
    </row>
    <row r="13" spans="1:35" x14ac:dyDescent="0.25">
      <c r="B13" t="str">
        <f>'Component percentages'!A18</f>
        <v>lighting</v>
      </c>
      <c r="C13" s="74">
        <f>C$4*'Component percentages'!$C18</f>
        <v>1485709183.1059201</v>
      </c>
      <c r="D13" s="74">
        <f>D$4*'Component percentages'!$C18</f>
        <v>1451010531.744</v>
      </c>
      <c r="E13" s="74">
        <f>E$4*'Component percentages'!$C18</f>
        <v>1484087867.7176471</v>
      </c>
      <c r="F13" s="61">
        <f>F$5*'Component percentages'!$C18</f>
        <v>1500189059.4376316</v>
      </c>
      <c r="G13" s="61">
        <f>G$5*'Component percentages'!$C18</f>
        <v>1516243228.9379423</v>
      </c>
      <c r="H13" s="61">
        <f>H$5*'Component percentages'!$C18</f>
        <v>1532242539.181967</v>
      </c>
      <c r="I13" s="61">
        <f>I$5*'Component percentages'!$C18</f>
        <v>1548171316.0964811</v>
      </c>
      <c r="J13" s="61">
        <f>J$5*'Component percentages'!$C18</f>
        <v>1564017804.1265655</v>
      </c>
      <c r="K13" s="61">
        <f>K$5*'Component percentages'!$C18</f>
        <v>1579758492.1623843</v>
      </c>
      <c r="L13" s="61">
        <f>L$5*'Component percentages'!$C18</f>
        <v>1595381624.649018</v>
      </c>
      <c r="M13" s="61">
        <f>M$5*'Component percentages'!$C18</f>
        <v>1610871527.5132427</v>
      </c>
      <c r="N13" s="61">
        <f>N$5*'Component percentages'!$C18</f>
        <v>1626212526.6818335</v>
      </c>
      <c r="O13" s="61">
        <f>O$5*'Component percentages'!$C18</f>
        <v>1641392866.5998721</v>
      </c>
      <c r="P13" s="61">
        <f>P$5*'Component percentages'!$C18</f>
        <v>1656396873.194134</v>
      </c>
      <c r="Q13" s="61">
        <f>Q$5*'Component percentages'!$C18</f>
        <v>1671220627.9463127</v>
      </c>
      <c r="R13" s="61">
        <f>R$5*'Component percentages'!$C18</f>
        <v>1685856293.8197956</v>
      </c>
      <c r="S13" s="61">
        <f>S$5*'Component percentages'!$C18</f>
        <v>1700303870.8145833</v>
      </c>
      <c r="T13" s="61">
        <f>T$5*'Component percentages'!$C18</f>
        <v>1714567277.4489818</v>
      </c>
      <c r="U13" s="61">
        <f>U$5*'Component percentages'!$C18</f>
        <v>1728642595.2046854</v>
      </c>
      <c r="V13" s="61">
        <f>V$5*'Component percentages'!$C18</f>
        <v>1742541579.6366119</v>
      </c>
      <c r="W13" s="61">
        <f>W$5*'Component percentages'!$C18</f>
        <v>1756260312.2264555</v>
      </c>
      <c r="X13" s="61">
        <f>X$5*'Component percentages'!$C18</f>
        <v>1769810548.529134</v>
      </c>
      <c r="Y13" s="61">
        <f>Y$5*'Component percentages'!$C18</f>
        <v>1783192288.5446482</v>
      </c>
      <c r="Z13" s="61">
        <f>Z$5*'Component percentages'!$C18</f>
        <v>1796401613.7546914</v>
      </c>
      <c r="AA13" s="61">
        <f>AA$5*'Component percentages'!$C18</f>
        <v>1809450279.7141824</v>
      </c>
      <c r="AB13" s="61">
        <f>AB$5*'Component percentages'!$C18</f>
        <v>1822330449.3865089</v>
      </c>
      <c r="AC13" s="61">
        <f>AC$5*'Component percentages'!$C18</f>
        <v>1835112656.1011815</v>
      </c>
      <c r="AD13" s="61">
        <f>AD$5*'Component percentages'!$C18</f>
        <v>1847824329.4863436</v>
      </c>
      <c r="AE13" s="61">
        <f>AE$5*'Component percentages'!$C18</f>
        <v>1860477225.0969131</v>
      </c>
      <c r="AF13" s="61">
        <f>AF$5*'Component percentages'!$C18</f>
        <v>1873083098.4878087</v>
      </c>
      <c r="AG13" s="61">
        <f>AG$5*'Component percentages'!$C18</f>
        <v>1885657623.7322552</v>
      </c>
      <c r="AH13" s="61">
        <f>AH$5*'Component percentages'!$C18</f>
        <v>1898220393.4217834</v>
      </c>
      <c r="AI13" s="61">
        <f>AI$5*'Component percentages'!$C18</f>
        <v>1910791000.1479237</v>
      </c>
    </row>
    <row r="14" spans="1:35" x14ac:dyDescent="0.25">
      <c r="B14" t="str">
        <f>'Component percentages'!A19</f>
        <v>appliances</v>
      </c>
      <c r="C14" s="74">
        <f>C$4*'Component percentages'!$C19</f>
        <v>1980945577.47456</v>
      </c>
      <c r="D14" s="74">
        <f>D$4*'Component percentages'!$C19</f>
        <v>1934680708.9920001</v>
      </c>
      <c r="E14" s="74">
        <f>E$4*'Component percentages'!$C19</f>
        <v>1978783823.6235294</v>
      </c>
      <c r="F14" s="61">
        <f>F$5*'Component percentages'!$C19</f>
        <v>2000252079.2501755</v>
      </c>
      <c r="G14" s="61">
        <f>G$5*'Component percentages'!$C19</f>
        <v>2021657638.5839231</v>
      </c>
      <c r="H14" s="61">
        <f>H$5*'Component percentages'!$C19</f>
        <v>2042990052.2426229</v>
      </c>
      <c r="I14" s="61">
        <f>I$5*'Component percentages'!$C19</f>
        <v>2064228421.4619746</v>
      </c>
      <c r="J14" s="61">
        <f>J$5*'Component percentages'!$C19</f>
        <v>2085357072.1687539</v>
      </c>
      <c r="K14" s="61">
        <f>K$5*'Component percentages'!$C19</f>
        <v>2106344656.2165122</v>
      </c>
      <c r="L14" s="61">
        <f>L$5*'Component percentages'!$C19</f>
        <v>2127175499.5320241</v>
      </c>
      <c r="M14" s="61">
        <f>M$5*'Component percentages'!$C19</f>
        <v>2147828703.3509903</v>
      </c>
      <c r="N14" s="61">
        <f>N$5*'Component percentages'!$C19</f>
        <v>2168283368.9091115</v>
      </c>
      <c r="O14" s="61">
        <f>O$5*'Component percentages'!$C19</f>
        <v>2188523822.133163</v>
      </c>
      <c r="P14" s="61">
        <f>P$5*'Component percentages'!$C19</f>
        <v>2208529164.2588453</v>
      </c>
      <c r="Q14" s="61">
        <f>Q$5*'Component percentages'!$C19</f>
        <v>2228294170.5950837</v>
      </c>
      <c r="R14" s="61">
        <f>R$5*'Component percentages'!$C19</f>
        <v>2247808391.7597275</v>
      </c>
      <c r="S14" s="61">
        <f>S$5*'Component percentages'!$C19</f>
        <v>2267071827.7527781</v>
      </c>
      <c r="T14" s="61">
        <f>T$5*'Component percentages'!$C19</f>
        <v>2286089703.2653093</v>
      </c>
      <c r="U14" s="61">
        <f>U$5*'Component percentages'!$C19</f>
        <v>2304856793.6062469</v>
      </c>
      <c r="V14" s="61">
        <f>V$5*'Component percentages'!$C19</f>
        <v>2323388772.8488159</v>
      </c>
      <c r="W14" s="61">
        <f>W$5*'Component percentages'!$C19</f>
        <v>2341680416.3019404</v>
      </c>
      <c r="X14" s="61">
        <f>X$5*'Component percentages'!$C19</f>
        <v>2359747398.0388451</v>
      </c>
      <c r="Y14" s="61">
        <f>Y$5*'Component percentages'!$C19</f>
        <v>2377589718.0595307</v>
      </c>
      <c r="Z14" s="61">
        <f>Z$5*'Component percentages'!$C19</f>
        <v>2395202151.6729221</v>
      </c>
      <c r="AA14" s="61">
        <f>AA$5*'Component percentages'!$C19</f>
        <v>2412600372.9522433</v>
      </c>
      <c r="AB14" s="61">
        <f>AB$5*'Component percentages'!$C19</f>
        <v>2429773932.5153451</v>
      </c>
      <c r="AC14" s="61">
        <f>AC$5*'Component percentages'!$C19</f>
        <v>2446816874.8015752</v>
      </c>
      <c r="AD14" s="61">
        <f>AD$5*'Component percentages'!$C19</f>
        <v>2463765772.648458</v>
      </c>
      <c r="AE14" s="61">
        <f>AE$5*'Component percentages'!$C19</f>
        <v>2480636300.1292171</v>
      </c>
      <c r="AF14" s="61">
        <f>AF$5*'Component percentages'!$C19</f>
        <v>2497444131.3170781</v>
      </c>
      <c r="AG14" s="61">
        <f>AG$5*'Component percentages'!$C19</f>
        <v>2514210164.9763403</v>
      </c>
      <c r="AH14" s="61">
        <f>AH$5*'Component percentages'!$C19</f>
        <v>2530960524.5623779</v>
      </c>
      <c r="AI14" s="61">
        <f>AI$5*'Component percentages'!$C19</f>
        <v>2547721333.5305648</v>
      </c>
    </row>
    <row r="15" spans="1:35" x14ac:dyDescent="0.25">
      <c r="B15" t="str">
        <f>'Component percentages'!A20</f>
        <v>other</v>
      </c>
      <c r="C15" s="74">
        <f>C$4*'Component percentages'!$C20</f>
        <v>0</v>
      </c>
      <c r="D15" s="74">
        <f>D$4*'Component percentages'!$C20</f>
        <v>0</v>
      </c>
      <c r="E15" s="74">
        <f>E$4*'Component percentages'!$C20</f>
        <v>0</v>
      </c>
      <c r="F15" s="61">
        <f>F$5*'Component percentages'!$C20</f>
        <v>0</v>
      </c>
      <c r="G15" s="61">
        <f>G$5*'Component percentages'!$C20</f>
        <v>0</v>
      </c>
      <c r="H15" s="61">
        <f>H$5*'Component percentages'!$C20</f>
        <v>0</v>
      </c>
      <c r="I15" s="61">
        <f>I$5*'Component percentages'!$C20</f>
        <v>0</v>
      </c>
      <c r="J15" s="61">
        <f>J$5*'Component percentages'!$C20</f>
        <v>0</v>
      </c>
      <c r="K15" s="61">
        <f>K$5*'Component percentages'!$C20</f>
        <v>0</v>
      </c>
      <c r="L15" s="61">
        <f>L$5*'Component percentages'!$C20</f>
        <v>0</v>
      </c>
      <c r="M15" s="61">
        <f>M$5*'Component percentages'!$C20</f>
        <v>0</v>
      </c>
      <c r="N15" s="61">
        <f>N$5*'Component percentages'!$C20</f>
        <v>0</v>
      </c>
      <c r="O15" s="61">
        <f>O$5*'Component percentages'!$C20</f>
        <v>0</v>
      </c>
      <c r="P15" s="61">
        <f>P$5*'Component percentages'!$C20</f>
        <v>0</v>
      </c>
      <c r="Q15" s="61">
        <f>Q$5*'Component percentages'!$C20</f>
        <v>0</v>
      </c>
      <c r="R15" s="61">
        <f>R$5*'Component percentages'!$C20</f>
        <v>0</v>
      </c>
      <c r="S15" s="61">
        <f>S$5*'Component percentages'!$C20</f>
        <v>0</v>
      </c>
      <c r="T15" s="61">
        <f>T$5*'Component percentages'!$C20</f>
        <v>0</v>
      </c>
      <c r="U15" s="61">
        <f>U$5*'Component percentages'!$C20</f>
        <v>0</v>
      </c>
      <c r="V15" s="61">
        <f>V$5*'Component percentages'!$C20</f>
        <v>0</v>
      </c>
      <c r="W15" s="61">
        <f>W$5*'Component percentages'!$C20</f>
        <v>0</v>
      </c>
      <c r="X15" s="61">
        <f>X$5*'Component percentages'!$C20</f>
        <v>0</v>
      </c>
      <c r="Y15" s="61">
        <f>Y$5*'Component percentages'!$C20</f>
        <v>0</v>
      </c>
      <c r="Z15" s="61">
        <f>Z$5*'Component percentages'!$C20</f>
        <v>0</v>
      </c>
      <c r="AA15" s="61">
        <f>AA$5*'Component percentages'!$C20</f>
        <v>0</v>
      </c>
      <c r="AB15" s="61">
        <f>AB$5*'Component percentages'!$C20</f>
        <v>0</v>
      </c>
      <c r="AC15" s="61">
        <f>AC$5*'Component percentages'!$C20</f>
        <v>0</v>
      </c>
      <c r="AD15" s="61">
        <f>AD$5*'Component percentages'!$C20</f>
        <v>0</v>
      </c>
      <c r="AE15" s="61">
        <f>AE$5*'Component percentages'!$C20</f>
        <v>0</v>
      </c>
      <c r="AF15" s="61">
        <f>AF$5*'Component percentages'!$C20</f>
        <v>0</v>
      </c>
      <c r="AG15" s="61">
        <f>AG$5*'Component percentages'!$C20</f>
        <v>0</v>
      </c>
      <c r="AH15" s="61">
        <f>AH$5*'Component percentages'!$C20</f>
        <v>0</v>
      </c>
      <c r="AI15" s="61">
        <f>AI$5*'Component percentages'!$C20</f>
        <v>0</v>
      </c>
    </row>
    <row r="17" spans="2:35" s="66" customFormat="1" x14ac:dyDescent="0.25">
      <c r="B17" s="70" t="s">
        <v>155</v>
      </c>
    </row>
    <row r="18" spans="2:35" x14ac:dyDescent="0.25">
      <c r="B18" t="str">
        <f>B10</f>
        <v>heating</v>
      </c>
      <c r="C18" s="75">
        <f>C$10*Urbanrural!$E10</f>
        <v>4660539063.9614658</v>
      </c>
      <c r="D18" s="75">
        <f>D10*Urbanrural!$E$10</f>
        <v>4551692445.8090897</v>
      </c>
      <c r="E18" s="75">
        <f>E10*Urbanrural!$E$10</f>
        <v>4655453140.156208</v>
      </c>
      <c r="F18" s="75">
        <f>F10*Urbanrural!$E$10</f>
        <v>4705961162.7494631</v>
      </c>
      <c r="G18" s="75">
        <f>G10*Urbanrural!$E$10</f>
        <v>4756321680.7744246</v>
      </c>
      <c r="H18" s="75">
        <f>H10*Urbanrural!$E$10</f>
        <v>4806510110.1363773</v>
      </c>
      <c r="I18" s="75">
        <f>I10*Urbanrural!$E$10</f>
        <v>4856477282.6458902</v>
      </c>
      <c r="J18" s="75">
        <f>J10*Urbanrural!$E$10</f>
        <v>4906186322.1608877</v>
      </c>
      <c r="K18" s="75">
        <f>K10*Urbanrural!$E$10</f>
        <v>4955563476.3972244</v>
      </c>
      <c r="L18" s="75">
        <f>L10*Urbanrural!$E$10</f>
        <v>5004571869.2128267</v>
      </c>
      <c r="M18" s="75">
        <f>M10*Urbanrural!$E$10</f>
        <v>5053162332.4182634</v>
      </c>
      <c r="N18" s="75">
        <f>N10*Urbanrural!$E$10</f>
        <v>5101285697.8241034</v>
      </c>
      <c r="O18" s="75">
        <f>O10*Urbanrural!$E$10</f>
        <v>5148905089.2882729</v>
      </c>
      <c r="P18" s="75">
        <f>P10*Urbanrural!$E$10</f>
        <v>5195971338.6213417</v>
      </c>
      <c r="Q18" s="75">
        <f>Q10*Urbanrural!$E$10</f>
        <v>5242472153.7759495</v>
      </c>
      <c r="R18" s="75">
        <f>R10*Urbanrural!$E$10</f>
        <v>5288382950.657383</v>
      </c>
      <c r="S18" s="75">
        <f>S10*Urbanrural!$E$10</f>
        <v>5333703729.2656412</v>
      </c>
      <c r="T18" s="75">
        <f>T10*Urbanrural!$E$10</f>
        <v>5378446781.6480818</v>
      </c>
      <c r="U18" s="75">
        <f>U10*Urbanrural!$E$10</f>
        <v>5422599815.7573481</v>
      </c>
      <c r="V18" s="75">
        <f>V10*Urbanrural!$E$10</f>
        <v>5466199707.7355137</v>
      </c>
      <c r="W18" s="75">
        <f>W10*Urbanrural!$E$10</f>
        <v>5509234165.5352182</v>
      </c>
      <c r="X18" s="75">
        <f>X10*Urbanrural!$E$10</f>
        <v>5551740065.2985373</v>
      </c>
      <c r="Y18" s="75">
        <f>Y10*Urbanrural!$E$10</f>
        <v>5593717407.0254707</v>
      </c>
      <c r="Z18" s="75">
        <f>Z10*Urbanrural!$E$10</f>
        <v>5635153898.6686602</v>
      </c>
      <c r="AA18" s="75">
        <f>AA10*Urbanrural!$E$10</f>
        <v>5676086416.3701782</v>
      </c>
      <c r="AB18" s="75">
        <f>AB10*Urbanrural!$E$10</f>
        <v>5716490376.0353117</v>
      </c>
      <c r="AC18" s="75">
        <f>AC10*Urbanrural!$E$10</f>
        <v>5756587034.5164995</v>
      </c>
      <c r="AD18" s="75">
        <f>AD10*Urbanrural!$E$10</f>
        <v>5796462436.1452465</v>
      </c>
      <c r="AE18" s="75">
        <f>AE10*Urbanrural!$E$10</f>
        <v>5836153457.0636253</v>
      </c>
      <c r="AF18" s="75">
        <f>AF10*Urbanrural!$E$10</f>
        <v>5875696973.4137125</v>
      </c>
      <c r="AG18" s="75">
        <f>AG10*Urbanrural!$E$10</f>
        <v>5915142153.3849354</v>
      </c>
      <c r="AH18" s="75">
        <f>AH10*Urbanrural!$E$10</f>
        <v>5954550457.2140865</v>
      </c>
      <c r="AI18" s="75">
        <f>AI10*Urbanrural!$E$10</f>
        <v>5993983345.1379519</v>
      </c>
    </row>
    <row r="19" spans="2:35" x14ac:dyDescent="0.25">
      <c r="B19" t="str">
        <f t="shared" ref="B19:B31" si="2">B11</f>
        <v>cooling and ventilation</v>
      </c>
      <c r="C19" s="75">
        <f>C11*Urbanrural!$E$10</f>
        <v>170649097.62134704</v>
      </c>
      <c r="D19" s="75">
        <f>D11*Urbanrural!$E$10</f>
        <v>166663597.89440134</v>
      </c>
      <c r="E19" s="75">
        <f>E11*Urbanrural!$E$10</f>
        <v>170462872.74563482</v>
      </c>
      <c r="F19" s="75">
        <f>F11*Urbanrural!$E$10</f>
        <v>172312261.48798591</v>
      </c>
      <c r="G19" s="75">
        <f>G11*Urbanrural!$E$10</f>
        <v>174156249.2410675</v>
      </c>
      <c r="H19" s="75">
        <f>H11*Urbanrural!$E$10</f>
        <v>175993935.8400014</v>
      </c>
      <c r="I19" s="75">
        <f>I11*Urbanrural!$E$10</f>
        <v>177823520.9550311</v>
      </c>
      <c r="J19" s="75">
        <f>J11*Urbanrural!$E$10</f>
        <v>179643654.33883923</v>
      </c>
      <c r="K19" s="75">
        <f>K11*Urbanrural!$E$10</f>
        <v>181451635.49679112</v>
      </c>
      <c r="L19" s="75">
        <f>L11*Urbanrural!$E$10</f>
        <v>183246114.18156934</v>
      </c>
      <c r="M19" s="75">
        <f>M11*Urbanrural!$E$10</f>
        <v>185025290.0634174</v>
      </c>
      <c r="N19" s="75">
        <f>N11*Urbanrural!$E$10</f>
        <v>186787362.81257883</v>
      </c>
      <c r="O19" s="75">
        <f>O11*Urbanrural!$E$10</f>
        <v>188530982.18173632</v>
      </c>
      <c r="P19" s="75">
        <f>P11*Urbanrural!$E$10</f>
        <v>190254347.84113333</v>
      </c>
      <c r="Q19" s="75">
        <f>Q11*Urbanrural!$E$10</f>
        <v>191957009.70833072</v>
      </c>
      <c r="R19" s="75">
        <f>R11*Urbanrural!$E$10</f>
        <v>193638067.61845025</v>
      </c>
      <c r="S19" s="75">
        <f>S11*Urbanrural!$E$10</f>
        <v>195297521.57149193</v>
      </c>
      <c r="T19" s="75">
        <f>T11*Urbanrural!$E$10</f>
        <v>196935821.64989489</v>
      </c>
      <c r="U19" s="75">
        <f>U11*Urbanrural!$E$10</f>
        <v>198552517.77122006</v>
      </c>
      <c r="V19" s="75">
        <f>V11*Urbanrural!$E$10</f>
        <v>200148960.18278477</v>
      </c>
      <c r="W19" s="75">
        <f>W11*Urbanrural!$E$10</f>
        <v>201724698.80214986</v>
      </c>
      <c r="X19" s="75">
        <f>X11*Urbanrural!$E$10</f>
        <v>203281083.87663266</v>
      </c>
      <c r="Y19" s="75">
        <f>Y11*Urbanrural!$E$10</f>
        <v>204818115.40623325</v>
      </c>
      <c r="Z19" s="75">
        <f>Z11*Urbanrural!$E$10</f>
        <v>206335343.30851251</v>
      </c>
      <c r="AA19" s="75">
        <f>AA11*Urbanrural!$E$10</f>
        <v>207834117.83078778</v>
      </c>
      <c r="AB19" s="75">
        <f>AB11*Urbanrural!$E$10</f>
        <v>209313538.80818081</v>
      </c>
      <c r="AC19" s="75">
        <f>AC11*Urbanrural!$E$10</f>
        <v>210781707.72459576</v>
      </c>
      <c r="AD19" s="75">
        <f>AD11*Urbanrural!$E$10</f>
        <v>212241775.15710658</v>
      </c>
      <c r="AE19" s="75">
        <f>AE11*Urbanrural!$E$10</f>
        <v>213695091.35303053</v>
      </c>
      <c r="AF19" s="75">
        <f>AF11*Urbanrural!$E$10</f>
        <v>215143006.55968502</v>
      </c>
      <c r="AG19" s="75">
        <f>AG11*Urbanrural!$E$10</f>
        <v>216587321.10682657</v>
      </c>
      <c r="AH19" s="75">
        <f>AH11*Urbanrural!$E$10</f>
        <v>218030285.40665075</v>
      </c>
      <c r="AI19" s="75">
        <f>AI11*Urbanrural!$E$10</f>
        <v>219474149.87135315</v>
      </c>
    </row>
    <row r="20" spans="2:35" x14ac:dyDescent="0.25">
      <c r="B20" t="str">
        <f t="shared" si="2"/>
        <v>envelope</v>
      </c>
      <c r="C20" s="75">
        <f>C12*Urbanrural!$E$10</f>
        <v>5737035941.879591</v>
      </c>
      <c r="D20" s="75">
        <f>D12*Urbanrural!$E$10</f>
        <v>5603047801.8978968</v>
      </c>
      <c r="E20" s="75">
        <f>E12*Urbanrural!$E$10</f>
        <v>5730775265.3209381</v>
      </c>
      <c r="F20" s="75">
        <f>F12*Urbanrural!$E$10</f>
        <v>5792949691.2819719</v>
      </c>
      <c r="G20" s="75">
        <f>G12*Urbanrural!$E$10</f>
        <v>5854942541.8933983</v>
      </c>
      <c r="H20" s="75">
        <f>H12*Urbanrural!$E$10</f>
        <v>5916723554.5969515</v>
      </c>
      <c r="I20" s="75">
        <f>I12*Urbanrural!$E$10</f>
        <v>5978232204.2760944</v>
      </c>
      <c r="J20" s="75">
        <f>J12*Urbanrural!$E$10</f>
        <v>6039423097.0934258</v>
      </c>
      <c r="K20" s="75">
        <f>K12*Urbanrural!$E$10</f>
        <v>6100205445.3741446</v>
      </c>
      <c r="L20" s="75">
        <f>L12*Urbanrural!$E$10</f>
        <v>6160533855.2808466</v>
      </c>
      <c r="M20" s="75">
        <f>M12*Urbanrural!$E$10</f>
        <v>6220347801.6969976</v>
      </c>
      <c r="N20" s="75">
        <f>N12*Urbanrural!$E$10</f>
        <v>6279586759.5060606</v>
      </c>
      <c r="O20" s="75">
        <f>O12*Urbanrural!$E$10</f>
        <v>6338205334.8706369</v>
      </c>
      <c r="P20" s="75">
        <f>P12*Urbanrural!$E$10</f>
        <v>6396143002.6741896</v>
      </c>
      <c r="Q20" s="75">
        <f>Q12*Urbanrural!$E$10</f>
        <v>6453384631.6375847</v>
      </c>
      <c r="R20" s="75">
        <f>R12*Urbanrural!$E$10</f>
        <v>6509899959.2025528</v>
      </c>
      <c r="S20" s="75">
        <f>S12*Urbanrural!$E$10</f>
        <v>6565688985.3690958</v>
      </c>
      <c r="T20" s="75">
        <f>T12*Urbanrural!$E$10</f>
        <v>6620766841.4163475</v>
      </c>
      <c r="U20" s="75">
        <f>U12*Urbanrural!$E$10</f>
        <v>6675118396.065176</v>
      </c>
      <c r="V20" s="75">
        <f>V12*Urbanrural!$E$10</f>
        <v>6728789043.1529799</v>
      </c>
      <c r="W20" s="75">
        <f>W12*Urbanrural!$E$10</f>
        <v>6781763651.4006262</v>
      </c>
      <c r="X20" s="75">
        <f>X12*Urbanrural!$E$10</f>
        <v>6834087614.6455154</v>
      </c>
      <c r="Y20" s="75">
        <f>Y12*Urbanrural!$E$10</f>
        <v>6885760932.8876495</v>
      </c>
      <c r="Z20" s="75">
        <f>Z12*Urbanrural!$E$10</f>
        <v>6936768474.8478937</v>
      </c>
      <c r="AA20" s="75">
        <f>AA12*Urbanrural!$E$10</f>
        <v>6987155634.3636484</v>
      </c>
      <c r="AB20" s="75">
        <f>AB12*Urbanrural!$E$10</f>
        <v>7036892148.8766489</v>
      </c>
      <c r="AC20" s="75">
        <f>AC12*Urbanrural!$E$10</f>
        <v>7086250381.4113007</v>
      </c>
      <c r="AD20" s="75">
        <f>AD12*Urbanrural!$E$10</f>
        <v>7135336250.921545</v>
      </c>
      <c r="AE20" s="75">
        <f>AE12*Urbanrural!$E$10</f>
        <v>7184195151.2447805</v>
      </c>
      <c r="AF20" s="75">
        <f>AF12*Urbanrural!$E$10</f>
        <v>7232872476.2184095</v>
      </c>
      <c r="AG20" s="75">
        <f>AG12*Urbanrural!$E$10</f>
        <v>7281428750.9589691</v>
      </c>
      <c r="AH20" s="75">
        <f>AH12*Urbanrural!$E$10</f>
        <v>7329939631.8621264</v>
      </c>
      <c r="AI20" s="75">
        <f>AI12*Urbanrural!$E$10</f>
        <v>7378480775.3235512</v>
      </c>
    </row>
    <row r="21" spans="2:35" x14ac:dyDescent="0.25">
      <c r="B21" t="str">
        <f t="shared" si="2"/>
        <v>lighting</v>
      </c>
      <c r="C21" s="75">
        <f>C13*Urbanrural!$E$10</f>
        <v>1207797040.3957033</v>
      </c>
      <c r="D21" s="75">
        <f>D13*Urbanrural!$E$10</f>
        <v>1179589010.9258728</v>
      </c>
      <c r="E21" s="75">
        <f>E13*Urbanrural!$E$10</f>
        <v>1206479003.2254608</v>
      </c>
      <c r="F21" s="75">
        <f>F13*Urbanrural!$E$10</f>
        <v>1219568356.0593624</v>
      </c>
      <c r="G21" s="75">
        <f>G13*Urbanrural!$E$10</f>
        <v>1232619482.5038731</v>
      </c>
      <c r="H21" s="75">
        <f>H13*Urbanrural!$E$10</f>
        <v>1245626011.4940948</v>
      </c>
      <c r="I21" s="75">
        <f>I13*Urbanrural!$E$10</f>
        <v>1258575200.9002304</v>
      </c>
      <c r="J21" s="75">
        <f>J13*Urbanrural!$E$10</f>
        <v>1271457494.1249318</v>
      </c>
      <c r="K21" s="75">
        <f>K13*Urbanrural!$E$10</f>
        <v>1284253777.9735041</v>
      </c>
      <c r="L21" s="75">
        <f>L13*Urbanrural!$E$10</f>
        <v>1296954495.8485992</v>
      </c>
      <c r="M21" s="75">
        <f>M13*Urbanrural!$E$10</f>
        <v>1309546905.6204205</v>
      </c>
      <c r="N21" s="75">
        <f>N13*Urbanrural!$E$10</f>
        <v>1322018265.1591706</v>
      </c>
      <c r="O21" s="75">
        <f>O13*Urbanrural!$E$10</f>
        <v>1334359017.8675025</v>
      </c>
      <c r="P21" s="75">
        <f>P13*Urbanrural!$E$10</f>
        <v>1346556421.6156189</v>
      </c>
      <c r="Q21" s="75">
        <f>Q13*Urbanrural!$E$10</f>
        <v>1358607290.8710704</v>
      </c>
      <c r="R21" s="75">
        <f>R13*Urbanrural!$E$10</f>
        <v>1370505254.5689585</v>
      </c>
      <c r="S21" s="75">
        <f>S13*Urbanrural!$E$10</f>
        <v>1382250312.7092834</v>
      </c>
      <c r="T21" s="75">
        <f>T13*Urbanrural!$E$10</f>
        <v>1393845650.8244941</v>
      </c>
      <c r="U21" s="75">
        <f>U13*Urbanrural!$E$10</f>
        <v>1405288083.3821423</v>
      </c>
      <c r="V21" s="75">
        <f>V13*Urbanrural!$E$10</f>
        <v>1416587166.9795747</v>
      </c>
      <c r="W21" s="75">
        <f>W13*Urbanrural!$E$10</f>
        <v>1427739716.0843425</v>
      </c>
      <c r="X21" s="75">
        <f>X13*Urbanrural!$E$10</f>
        <v>1438755287.2937927</v>
      </c>
      <c r="Y21" s="75">
        <f>Y13*Urbanrural!$E$10</f>
        <v>1449633880.6079264</v>
      </c>
      <c r="Z21" s="75">
        <f>Z13*Urbanrural!$E$10</f>
        <v>1460372310.4942932</v>
      </c>
      <c r="AA21" s="75">
        <f>AA13*Urbanrural!$E$10</f>
        <v>1470980133.5502417</v>
      </c>
      <c r="AB21" s="75">
        <f>AB13*Urbanrural!$E$10</f>
        <v>1481450978.7108734</v>
      </c>
      <c r="AC21" s="75">
        <f>AC13*Urbanrural!$E$10</f>
        <v>1491842185.5602739</v>
      </c>
      <c r="AD21" s="75">
        <f>AD13*Urbanrural!$E$10</f>
        <v>1502176052.8255887</v>
      </c>
      <c r="AE21" s="75">
        <f>AE13*Urbanrural!$E$10</f>
        <v>1512462137.1041644</v>
      </c>
      <c r="AF21" s="75">
        <f>AF13*Urbanrural!$E$10</f>
        <v>1522709994.9933496</v>
      </c>
      <c r="AG21" s="75">
        <f>AG13*Urbanrural!$E$10</f>
        <v>1532932368.6229408</v>
      </c>
      <c r="AH21" s="75">
        <f>AH13*Urbanrural!$E$10</f>
        <v>1543145185.6551845</v>
      </c>
      <c r="AI21" s="75">
        <f>AI13*Urbanrural!$E$10</f>
        <v>1553364373.7523265</v>
      </c>
    </row>
    <row r="22" spans="2:35" x14ac:dyDescent="0.25">
      <c r="B22" t="str">
        <f t="shared" si="2"/>
        <v>appliances</v>
      </c>
      <c r="C22" s="75">
        <f>C14*Urbanrural!$E$10</f>
        <v>1610396053.8609376</v>
      </c>
      <c r="D22" s="75">
        <f>D14*Urbanrural!$E$10</f>
        <v>1572785347.9011641</v>
      </c>
      <c r="E22" s="75">
        <f>E14*Urbanrural!$E$10</f>
        <v>1608638670.9672811</v>
      </c>
      <c r="F22" s="75">
        <f>F14*Urbanrural!$E$10</f>
        <v>1626091141.4124832</v>
      </c>
      <c r="G22" s="75">
        <f>G14*Urbanrural!$E$10</f>
        <v>1643492643.3384976</v>
      </c>
      <c r="H22" s="75">
        <f>H14*Urbanrural!$E$10</f>
        <v>1660834681.9921267</v>
      </c>
      <c r="I22" s="75">
        <f>I14*Urbanrural!$E$10</f>
        <v>1678100267.8669739</v>
      </c>
      <c r="J22" s="75">
        <f>J14*Urbanrural!$E$10</f>
        <v>1695276658.8332422</v>
      </c>
      <c r="K22" s="75">
        <f>K14*Urbanrural!$E$10</f>
        <v>1712338370.6313388</v>
      </c>
      <c r="L22" s="75">
        <f>L14*Urbanrural!$E$10</f>
        <v>1729272661.1314657</v>
      </c>
      <c r="M22" s="75">
        <f>M14*Urbanrural!$E$10</f>
        <v>1746062540.8272274</v>
      </c>
      <c r="N22" s="75">
        <f>N14*Urbanrural!$E$10</f>
        <v>1762691020.2122278</v>
      </c>
      <c r="O22" s="75">
        <f>O14*Urbanrural!$E$10</f>
        <v>1779145357.1566701</v>
      </c>
      <c r="P22" s="75">
        <f>P14*Urbanrural!$E$10</f>
        <v>1795408562.1541586</v>
      </c>
      <c r="Q22" s="75">
        <f>Q14*Urbanrural!$E$10</f>
        <v>1811476387.828094</v>
      </c>
      <c r="R22" s="75">
        <f>R14*Urbanrural!$E$10</f>
        <v>1827340339.4252779</v>
      </c>
      <c r="S22" s="75">
        <f>S14*Urbanrural!$E$10</f>
        <v>1843000416.9457114</v>
      </c>
      <c r="T22" s="75">
        <f>T14*Urbanrural!$E$10</f>
        <v>1858460867.7659926</v>
      </c>
      <c r="U22" s="75">
        <f>U14*Urbanrural!$E$10</f>
        <v>1873717444.5095229</v>
      </c>
      <c r="V22" s="75">
        <f>V14*Urbanrural!$E$10</f>
        <v>1888782889.3060997</v>
      </c>
      <c r="W22" s="75">
        <f>W14*Urbanrural!$E$10</f>
        <v>1903652954.7791231</v>
      </c>
      <c r="X22" s="75">
        <f>X14*Urbanrural!$E$10</f>
        <v>1918340383.0583901</v>
      </c>
      <c r="Y22" s="75">
        <f>Y14*Urbanrural!$E$10</f>
        <v>1932845174.1439016</v>
      </c>
      <c r="Z22" s="75">
        <f>Z14*Urbanrural!$E$10</f>
        <v>1947163080.6590579</v>
      </c>
      <c r="AA22" s="75">
        <f>AA14*Urbanrural!$E$10</f>
        <v>1961306844.7336559</v>
      </c>
      <c r="AB22" s="75">
        <f>AB14*Urbanrural!$E$10</f>
        <v>1975267971.6144977</v>
      </c>
      <c r="AC22" s="75">
        <f>AC14*Urbanrural!$E$10</f>
        <v>1989122914.0803652</v>
      </c>
      <c r="AD22" s="75">
        <f>AD14*Urbanrural!$E$10</f>
        <v>2002901403.7674513</v>
      </c>
      <c r="AE22" s="75">
        <f>AE14*Urbanrural!$E$10</f>
        <v>2016616182.8055522</v>
      </c>
      <c r="AF22" s="75">
        <f>AF14*Urbanrural!$E$10</f>
        <v>2030279993.3244658</v>
      </c>
      <c r="AG22" s="75">
        <f>AG14*Urbanrural!$E$10</f>
        <v>2043909824.8305876</v>
      </c>
      <c r="AH22" s="75">
        <f>AH14*Urbanrural!$E$10</f>
        <v>2057526914.2069128</v>
      </c>
      <c r="AI22" s="75">
        <f>AI14*Urbanrural!$E$10</f>
        <v>2071152498.3364351</v>
      </c>
    </row>
    <row r="23" spans="2:35" x14ac:dyDescent="0.25">
      <c r="B23" t="str">
        <f t="shared" si="2"/>
        <v>other</v>
      </c>
      <c r="C23" s="75">
        <f>C15*Urbanrural!$E$10</f>
        <v>0</v>
      </c>
      <c r="D23" s="75">
        <f>D15*Urbanrural!$E$10</f>
        <v>0</v>
      </c>
      <c r="E23" s="75">
        <f>E15*Urbanrural!$E$10</f>
        <v>0</v>
      </c>
      <c r="F23" s="75">
        <f>F15*Urbanrural!$E$10</f>
        <v>0</v>
      </c>
      <c r="G23" s="75">
        <f>G15*Urbanrural!$E$10</f>
        <v>0</v>
      </c>
      <c r="H23" s="75">
        <f>H15*Urbanrural!$E$10</f>
        <v>0</v>
      </c>
      <c r="I23" s="75">
        <f>I15*Urbanrural!$E$10</f>
        <v>0</v>
      </c>
      <c r="J23" s="75">
        <f>J15*Urbanrural!$E$10</f>
        <v>0</v>
      </c>
      <c r="K23" s="75">
        <f>K15*Urbanrural!$E$10</f>
        <v>0</v>
      </c>
      <c r="L23" s="75">
        <f>L15*Urbanrural!$E$10</f>
        <v>0</v>
      </c>
      <c r="M23" s="75">
        <f>M15*Urbanrural!$E$10</f>
        <v>0</v>
      </c>
      <c r="N23" s="75">
        <f>N15*Urbanrural!$E$10</f>
        <v>0</v>
      </c>
      <c r="O23" s="75">
        <f>O15*Urbanrural!$E$10</f>
        <v>0</v>
      </c>
      <c r="P23" s="75">
        <f>P15*Urbanrural!$E$10</f>
        <v>0</v>
      </c>
      <c r="Q23" s="75">
        <f>Q15*Urbanrural!$E$10</f>
        <v>0</v>
      </c>
      <c r="R23" s="75">
        <f>R15*Urbanrural!$E$10</f>
        <v>0</v>
      </c>
      <c r="S23" s="75">
        <f>S15*Urbanrural!$E$10</f>
        <v>0</v>
      </c>
      <c r="T23" s="75">
        <f>T15*Urbanrural!$E$10</f>
        <v>0</v>
      </c>
      <c r="U23" s="75">
        <f>U15*Urbanrural!$E$10</f>
        <v>0</v>
      </c>
      <c r="V23" s="75">
        <f>V15*Urbanrural!$E$10</f>
        <v>0</v>
      </c>
      <c r="W23" s="75">
        <f>W15*Urbanrural!$E$10</f>
        <v>0</v>
      </c>
      <c r="X23" s="75">
        <f>X15*Urbanrural!$E$10</f>
        <v>0</v>
      </c>
      <c r="Y23" s="75">
        <f>Y15*Urbanrural!$E$10</f>
        <v>0</v>
      </c>
      <c r="Z23" s="75">
        <f>Z15*Urbanrural!$E$10</f>
        <v>0</v>
      </c>
      <c r="AA23" s="75">
        <f>AA15*Urbanrural!$E$10</f>
        <v>0</v>
      </c>
      <c r="AB23" s="75">
        <f>AB15*Urbanrural!$E$10</f>
        <v>0</v>
      </c>
      <c r="AC23" s="75">
        <f>AC15*Urbanrural!$E$10</f>
        <v>0</v>
      </c>
      <c r="AD23" s="75">
        <f>AD15*Urbanrural!$E$10</f>
        <v>0</v>
      </c>
      <c r="AE23" s="75">
        <f>AE15*Urbanrural!$E$10</f>
        <v>0</v>
      </c>
      <c r="AF23" s="75">
        <f>AF15*Urbanrural!$E$10</f>
        <v>0</v>
      </c>
      <c r="AG23" s="75">
        <f>AG15*Urbanrural!$E$10</f>
        <v>0</v>
      </c>
      <c r="AH23" s="75">
        <f>AH15*Urbanrural!$E$10</f>
        <v>0</v>
      </c>
      <c r="AI23" s="75">
        <f>AI15*Urbanrural!$E$10</f>
        <v>0</v>
      </c>
    </row>
    <row r="25" spans="2:35" s="66" customFormat="1" x14ac:dyDescent="0.25">
      <c r="B25" s="66" t="s">
        <v>156</v>
      </c>
    </row>
    <row r="26" spans="2:35" x14ac:dyDescent="0.25">
      <c r="B26" t="str">
        <f>B18</f>
        <v>heating</v>
      </c>
      <c r="C26" s="75">
        <f>C10*Urbanrural!$E$11</f>
        <v>1072382489.8807948</v>
      </c>
      <c r="D26" s="75">
        <f>D10*Urbanrural!$E$11</f>
        <v>1047337059.3442395</v>
      </c>
      <c r="E26" s="75">
        <f>E10*Urbanrural!$E$11</f>
        <v>1071212227.0509429</v>
      </c>
      <c r="F26" s="75">
        <f>F10*Urbanrural!$E$11</f>
        <v>1082834041.2411392</v>
      </c>
      <c r="G26" s="75">
        <f>G10*Urbanrural!$E$11</f>
        <v>1094421914.8690858</v>
      </c>
      <c r="H26" s="75">
        <f>H10*Urbanrural!$E$11</f>
        <v>1105970191.1744087</v>
      </c>
      <c r="I26" s="75">
        <f>I10*Urbanrural!$E$11</f>
        <v>1117467556.6363575</v>
      </c>
      <c r="J26" s="75">
        <f>J10*Urbanrural!$E$11</f>
        <v>1128905526.1143699</v>
      </c>
      <c r="K26" s="75">
        <f>K10*Urbanrural!$E$11</f>
        <v>1140267129.3273215</v>
      </c>
      <c r="L26" s="75">
        <f>L10*Urbanrural!$E$11</f>
        <v>1151543881.13465</v>
      </c>
      <c r="M26" s="75">
        <f>M10*Urbanrural!$E$11</f>
        <v>1162724468.0156052</v>
      </c>
      <c r="N26" s="75">
        <f>N10*Urbanrural!$E$11</f>
        <v>1173797576.4494379</v>
      </c>
      <c r="O26" s="75">
        <f>O10*Urbanrural!$E$11</f>
        <v>1184754721.2955854</v>
      </c>
      <c r="P26" s="75">
        <f>P10*Urbanrural!$E$11</f>
        <v>1195584589.033298</v>
      </c>
      <c r="Q26" s="75">
        <f>Q10*Urbanrural!$E$11</f>
        <v>1206284351.2823882</v>
      </c>
      <c r="R26" s="75">
        <f>R10*Urbanrural!$E$11</f>
        <v>1216848351.2824814</v>
      </c>
      <c r="S26" s="75">
        <f>S10*Urbanrural!$E$11</f>
        <v>1227276589.0335772</v>
      </c>
      <c r="T26" s="75">
        <f>T10*Urbanrural!$E$11</f>
        <v>1237571892.9158633</v>
      </c>
      <c r="U26" s="75">
        <f>U10*Urbanrural!$E$11</f>
        <v>1247731434.5491524</v>
      </c>
      <c r="V26" s="75">
        <f>V10*Urbanrural!$E$11</f>
        <v>1257763699.074007</v>
      </c>
      <c r="W26" s="75">
        <f>W10*Urbanrural!$E$11</f>
        <v>1267665858.1102388</v>
      </c>
      <c r="X26" s="75">
        <f>X10*Urbanrural!$E$11</f>
        <v>1277446396.7984104</v>
      </c>
      <c r="Y26" s="75">
        <f>Y10*Urbanrural!$E$11</f>
        <v>1287105315.1385224</v>
      </c>
      <c r="Z26" s="75">
        <f>Z10*Urbanrural!$E$11</f>
        <v>1296639784.7503872</v>
      </c>
      <c r="AA26" s="75">
        <f>AA10*Urbanrural!$E$11</f>
        <v>1306058290.7745664</v>
      </c>
      <c r="AB26" s="75">
        <f>AB10*Urbanrural!$E$11</f>
        <v>1315355176.4506857</v>
      </c>
      <c r="AC26" s="75">
        <f>AC10*Urbanrural!$E$11</f>
        <v>1324581352.6221192</v>
      </c>
      <c r="AD26" s="75">
        <f>AD10*Urbanrural!$E$11</f>
        <v>1333756617.9501789</v>
      </c>
      <c r="AE26" s="75">
        <f>AE10*Urbanrural!$E$11</f>
        <v>1342889457.5754266</v>
      </c>
      <c r="AF26" s="75">
        <f>AF10*Urbanrural!$E$11</f>
        <v>1351988356.6384251</v>
      </c>
      <c r="AG26" s="75">
        <f>AG10*Urbanrural!$E$11</f>
        <v>1361064628.6599243</v>
      </c>
      <c r="AH26" s="75">
        <f>AH10*Urbanrural!$E$11</f>
        <v>1370132415.5408611</v>
      </c>
      <c r="AI26" s="75">
        <f>AI10*Urbanrural!$E$11</f>
        <v>1379205859.1821728</v>
      </c>
    </row>
    <row r="27" spans="2:35" x14ac:dyDescent="0.25">
      <c r="B27" t="str">
        <f t="shared" si="2"/>
        <v>cooling and ventilation</v>
      </c>
      <c r="C27" s="75">
        <f>C11*Urbanrural!$E$11</f>
        <v>39266080.960072398</v>
      </c>
      <c r="D27" s="75">
        <f>D11*Urbanrural!$E$11</f>
        <v>38349023.92826879</v>
      </c>
      <c r="E27" s="75">
        <f>E11*Urbanrural!$E$11</f>
        <v>39223230.917801909</v>
      </c>
      <c r="F27" s="75">
        <f>F11*Urbanrural!$E$11</f>
        <v>39648772.271937497</v>
      </c>
      <c r="G27" s="75">
        <f>G11*Urbanrural!$E$11</f>
        <v>40073070.867190227</v>
      </c>
      <c r="H27" s="75">
        <f>H11*Urbanrural!$E$11</f>
        <v>40495919.577079639</v>
      </c>
      <c r="I27" s="75">
        <f>I11*Urbanrural!$E$11</f>
        <v>40916904.148644775</v>
      </c>
      <c r="J27" s="75">
        <f>J11*Urbanrural!$E$11</f>
        <v>41335713.892164923</v>
      </c>
      <c r="K27" s="75">
        <f>K11*Urbanrural!$E$11</f>
        <v>41751727.428198665</v>
      </c>
      <c r="L27" s="75">
        <f>L11*Urbanrural!$E$11</f>
        <v>42164634.067025281</v>
      </c>
      <c r="M27" s="75">
        <f>M11*Urbanrural!$E$11</f>
        <v>42574019.555683821</v>
      </c>
      <c r="N27" s="75">
        <f>N11*Urbanrural!$E$11</f>
        <v>42979469.641213343</v>
      </c>
      <c r="O27" s="75">
        <f>O11*Urbanrural!$E$11</f>
        <v>43380673.633893132</v>
      </c>
      <c r="P27" s="75">
        <f>P11*Urbanrural!$E$11</f>
        <v>43777217.280762248</v>
      </c>
      <c r="Q27" s="75">
        <f>Q11*Urbanrural!$E$11</f>
        <v>44168997.018580429</v>
      </c>
      <c r="R27" s="75">
        <f>R11*Urbanrural!$E$11</f>
        <v>44555805.720867209</v>
      </c>
      <c r="S27" s="75">
        <f>S11*Urbanrural!$E$11</f>
        <v>44937643.387622595</v>
      </c>
      <c r="T27" s="75">
        <f>T11*Urbanrural!$E$11</f>
        <v>45314613.582086816</v>
      </c>
      <c r="U27" s="75">
        <f>U11*Urbanrural!$E$11</f>
        <v>45686612.741019659</v>
      </c>
      <c r="V27" s="75">
        <f>V11*Urbanrural!$E$11</f>
        <v>46053951.554141812</v>
      </c>
      <c r="W27" s="75">
        <f>W11*Urbanrural!$E$11</f>
        <v>46416526.458213046</v>
      </c>
      <c r="X27" s="75">
        <f>X11*Urbanrural!$E$11</f>
        <v>46774648.142954059</v>
      </c>
      <c r="Y27" s="75">
        <f>Y11*Urbanrural!$E$11</f>
        <v>47128316.608364865</v>
      </c>
      <c r="Z27" s="75">
        <f>Z11*Urbanrural!$E$11</f>
        <v>47477428.291205227</v>
      </c>
      <c r="AA27" s="75">
        <f>AA11*Urbanrural!$E$11</f>
        <v>47822293.881195858</v>
      </c>
      <c r="AB27" s="75">
        <f>AB11*Urbanrural!$E$11</f>
        <v>48162706.251856275</v>
      </c>
      <c r="AC27" s="75">
        <f>AC11*Urbanrural!$E$11</f>
        <v>48500529.541510753</v>
      </c>
      <c r="AD27" s="75">
        <f>AD11*Urbanrural!$E$11</f>
        <v>48836488.692840971</v>
      </c>
      <c r="AE27" s="75">
        <f>AE11*Urbanrural!$E$11</f>
        <v>49170894.395567618</v>
      </c>
      <c r="AF27" s="75">
        <f>AF11*Urbanrural!$E$11</f>
        <v>49504057.339411408</v>
      </c>
      <c r="AG27" s="75">
        <f>AG11*Urbanrural!$E$11</f>
        <v>49836391.777333319</v>
      </c>
      <c r="AH27" s="75">
        <f>AH11*Urbanrural!$E$11</f>
        <v>50168415.525534503</v>
      </c>
      <c r="AI27" s="75">
        <f>AI11*Urbanrural!$E$11</f>
        <v>50500646.400216162</v>
      </c>
    </row>
    <row r="28" spans="2:35" x14ac:dyDescent="0.25">
      <c r="B28" t="str">
        <f t="shared" si="2"/>
        <v>envelope</v>
      </c>
      <c r="C28" s="75">
        <f>C12*Urbanrural!$E$11</f>
        <v>1320082677.8735299</v>
      </c>
      <c r="D28" s="75">
        <f>D12*Urbanrural!$E$11</f>
        <v>1289252223.8861039</v>
      </c>
      <c r="E28" s="75">
        <f>E12*Urbanrural!$E$11</f>
        <v>1318642106.3378847</v>
      </c>
      <c r="F28" s="75">
        <f>F12*Urbanrural!$E$11</f>
        <v>1332948341.0467787</v>
      </c>
      <c r="G28" s="75">
        <f>G12*Urbanrural!$E$11</f>
        <v>1347212795.5618281</v>
      </c>
      <c r="H28" s="75">
        <f>H12*Urbanrural!$E$11</f>
        <v>1361428506.5173926</v>
      </c>
      <c r="I28" s="75">
        <f>I12*Urbanrural!$E$11</f>
        <v>1375581547.1821902</v>
      </c>
      <c r="J28" s="75">
        <f>J12*Urbanrural!$E$11</f>
        <v>1389661472.50776</v>
      </c>
      <c r="K28" s="75">
        <f>K12*Urbanrural!$E$11</f>
        <v>1403647392.3971806</v>
      </c>
      <c r="L28" s="75">
        <f>L12*Urbanrural!$E$11</f>
        <v>1417528861.8019896</v>
      </c>
      <c r="M28" s="75">
        <f>M12*Urbanrural!$E$11</f>
        <v>1431291953.990906</v>
      </c>
      <c r="N28" s="75">
        <f>N12*Urbanrural!$E$11</f>
        <v>1444922742.2326484</v>
      </c>
      <c r="O28" s="75">
        <f>O12*Urbanrural!$E$11</f>
        <v>1458410781.4787557</v>
      </c>
      <c r="P28" s="75">
        <f>P12*Urbanrural!$E$11</f>
        <v>1471742144.9979467</v>
      </c>
      <c r="Q28" s="75">
        <f>Q12*Urbanrural!$E$11</f>
        <v>1484913351.1074007</v>
      </c>
      <c r="R28" s="75">
        <f>R12*Urbanrural!$E$11</f>
        <v>1497917436.4414766</v>
      </c>
      <c r="S28" s="75">
        <f>S12*Urbanrural!$E$11</f>
        <v>1510754401.000175</v>
      </c>
      <c r="T28" s="75">
        <f>T12*Urbanrural!$E$11</f>
        <v>1523427726.466316</v>
      </c>
      <c r="U28" s="75">
        <f>U12*Urbanrural!$E$11</f>
        <v>1535933931.1570797</v>
      </c>
      <c r="V28" s="75">
        <f>V12*Urbanrural!$E$11</f>
        <v>1548283460.1209266</v>
      </c>
      <c r="W28" s="75">
        <f>W12*Urbanrural!$E$11</f>
        <v>1560472831.6750367</v>
      </c>
      <c r="X28" s="75">
        <f>X12*Urbanrural!$E$11</f>
        <v>1572512490.8678708</v>
      </c>
      <c r="Y28" s="75">
        <f>Y12*Urbanrural!$E$11</f>
        <v>1584402437.6994293</v>
      </c>
      <c r="Z28" s="75">
        <f>Z12*Urbanrural!$E$11</f>
        <v>1596139190.486891</v>
      </c>
      <c r="AA28" s="75">
        <f>AA12*Urbanrural!$E$11</f>
        <v>1607733194.278718</v>
      </c>
      <c r="AB28" s="75">
        <f>AB12*Urbanrural!$E$11</f>
        <v>1619177485.7092693</v>
      </c>
      <c r="AC28" s="75">
        <f>AC12*Urbanrural!$E$11</f>
        <v>1630534735.0693109</v>
      </c>
      <c r="AD28" s="75">
        <f>AD12*Urbanrural!$E$11</f>
        <v>1641829314.1385863</v>
      </c>
      <c r="AE28" s="75">
        <f>AE12*Urbanrural!$E$11</f>
        <v>1653071667.9655559</v>
      </c>
      <c r="AF28" s="75">
        <f>AF12*Urbanrural!$E$11</f>
        <v>1664272241.5986812</v>
      </c>
      <c r="AG28" s="75">
        <f>AG12*Urbanrural!$E$11</f>
        <v>1675444961.7692437</v>
      </c>
      <c r="AH28" s="75">
        <f>AH12*Urbanrural!$E$11</f>
        <v>1686607236.891345</v>
      </c>
      <c r="AI28" s="75">
        <f>AI12*Urbanrural!$E$11</f>
        <v>1697776475.3790872</v>
      </c>
    </row>
    <row r="29" spans="2:35" x14ac:dyDescent="0.25">
      <c r="B29" t="str">
        <f t="shared" si="2"/>
        <v>lighting</v>
      </c>
      <c r="C29" s="75">
        <f>C13*Urbanrural!$E$11</f>
        <v>277912142.71021682</v>
      </c>
      <c r="D29" s="75">
        <f>D13*Urbanrural!$E$11</f>
        <v>271421520.8181271</v>
      </c>
      <c r="E29" s="75">
        <f>E13*Urbanrural!$E$11</f>
        <v>277608864.49218625</v>
      </c>
      <c r="F29" s="75">
        <f>F13*Urbanrural!$E$11</f>
        <v>280620703.3782692</v>
      </c>
      <c r="G29" s="75">
        <f>G13*Urbanrural!$E$11</f>
        <v>283623746.43406904</v>
      </c>
      <c r="H29" s="75">
        <f>H13*Urbanrural!$E$11</f>
        <v>286616527.68787211</v>
      </c>
      <c r="I29" s="75">
        <f>I13*Urbanrural!$E$11</f>
        <v>289596115.19625062</v>
      </c>
      <c r="J29" s="75">
        <f>J13*Urbanrural!$E$11</f>
        <v>292560310.0016337</v>
      </c>
      <c r="K29" s="75">
        <f>K13*Urbanrural!$E$11</f>
        <v>295504714.18888009</v>
      </c>
      <c r="L29" s="75">
        <f>L13*Urbanrural!$E$11</f>
        <v>298427128.80041885</v>
      </c>
      <c r="M29" s="75">
        <f>M13*Urbanrural!$E$11</f>
        <v>301324621.89282227</v>
      </c>
      <c r="N29" s="75">
        <f>N13*Urbanrural!$E$11</f>
        <v>304194261.52266282</v>
      </c>
      <c r="O29" s="75">
        <f>O13*Urbanrural!$E$11</f>
        <v>307033848.7323696</v>
      </c>
      <c r="P29" s="75">
        <f>P13*Urbanrural!$E$11</f>
        <v>309840451.57851511</v>
      </c>
      <c r="Q29" s="75">
        <f>Q13*Urbanrural!$E$11</f>
        <v>312613337.07524222</v>
      </c>
      <c r="R29" s="75">
        <f>R13*Urbanrural!$E$11</f>
        <v>315351039.25083715</v>
      </c>
      <c r="S29" s="75">
        <f>S13*Urbanrural!$E$11</f>
        <v>318053558.10530001</v>
      </c>
      <c r="T29" s="75">
        <f>T13*Urbanrural!$E$11</f>
        <v>320721626.62448758</v>
      </c>
      <c r="U29" s="75">
        <f>U13*Urbanrural!$E$11</f>
        <v>323354511.82254308</v>
      </c>
      <c r="V29" s="75">
        <f>V13*Urbanrural!$E$11</f>
        <v>325954412.6570372</v>
      </c>
      <c r="W29" s="75">
        <f>W13*Urbanrural!$E$11</f>
        <v>328520596.14211303</v>
      </c>
      <c r="X29" s="75">
        <f>X13*Urbanrural!$E$11</f>
        <v>331055261.23534125</v>
      </c>
      <c r="Y29" s="75">
        <f>Y13*Urbanrural!$E$11</f>
        <v>333558407.93672192</v>
      </c>
      <c r="Z29" s="75">
        <f>Z13*Urbanrural!$E$11</f>
        <v>336029303.26039809</v>
      </c>
      <c r="AA29" s="75">
        <f>AA13*Urbanrural!$E$11</f>
        <v>338470146.16394061</v>
      </c>
      <c r="AB29" s="75">
        <f>AB13*Urbanrural!$E$11</f>
        <v>340879470.67563558</v>
      </c>
      <c r="AC29" s="75">
        <f>AC13*Urbanrural!$E$11</f>
        <v>343270470.54090756</v>
      </c>
      <c r="AD29" s="75">
        <f>AD13*Urbanrural!$E$11</f>
        <v>345648276.66075504</v>
      </c>
      <c r="AE29" s="75">
        <f>AE13*Urbanrural!$E$11</f>
        <v>348015087.99274862</v>
      </c>
      <c r="AF29" s="75">
        <f>AF13*Urbanrural!$E$11</f>
        <v>350373103.49445921</v>
      </c>
      <c r="AG29" s="75">
        <f>AG13*Urbanrural!$E$11</f>
        <v>352725255.10931444</v>
      </c>
      <c r="AH29" s="75">
        <f>AH13*Urbanrural!$E$11</f>
        <v>355075207.76659894</v>
      </c>
      <c r="AI29" s="75">
        <f>AI13*Urbanrural!$E$11</f>
        <v>357426626.39559722</v>
      </c>
    </row>
    <row r="30" spans="2:35" x14ac:dyDescent="0.25">
      <c r="B30" t="str">
        <f t="shared" si="2"/>
        <v>appliances</v>
      </c>
      <c r="C30" s="75">
        <f>C14*Urbanrural!$E$11</f>
        <v>370549523.61362237</v>
      </c>
      <c r="D30" s="75">
        <f>D14*Urbanrural!$E$11</f>
        <v>361895361.09083617</v>
      </c>
      <c r="E30" s="75">
        <f>E14*Urbanrural!$E$11</f>
        <v>370145152.65624833</v>
      </c>
      <c r="F30" s="75">
        <f>F14*Urbanrural!$E$11</f>
        <v>374160937.83769226</v>
      </c>
      <c r="G30" s="75">
        <f>G14*Urbanrural!$E$11</f>
        <v>378164995.2454254</v>
      </c>
      <c r="H30" s="75">
        <f>H14*Urbanrural!$E$11</f>
        <v>382155370.25049615</v>
      </c>
      <c r="I30" s="75">
        <f>I14*Urbanrural!$E$11</f>
        <v>386128153.5950008</v>
      </c>
      <c r="J30" s="75">
        <f>J14*Urbanrural!$E$11</f>
        <v>390080413.33551162</v>
      </c>
      <c r="K30" s="75">
        <f>K14*Urbanrural!$E$11</f>
        <v>394006285.58517343</v>
      </c>
      <c r="L30" s="75">
        <f>L14*Urbanrural!$E$11</f>
        <v>397902838.40055847</v>
      </c>
      <c r="M30" s="75">
        <f>M14*Urbanrural!$E$11</f>
        <v>401766162.52376306</v>
      </c>
      <c r="N30" s="75">
        <f>N14*Urbanrural!$E$11</f>
        <v>405592348.6968838</v>
      </c>
      <c r="O30" s="75">
        <f>O14*Urbanrural!$E$11</f>
        <v>409378464.97649288</v>
      </c>
      <c r="P30" s="75">
        <f>P14*Urbanrural!$E$11</f>
        <v>413120602.1046868</v>
      </c>
      <c r="Q30" s="75">
        <f>Q14*Urbanrural!$E$11</f>
        <v>416817782.76698971</v>
      </c>
      <c r="R30" s="75">
        <f>R14*Urbanrural!$E$11</f>
        <v>420468052.33444959</v>
      </c>
      <c r="S30" s="75">
        <f>S14*Urbanrural!$E$11</f>
        <v>424071410.80706668</v>
      </c>
      <c r="T30" s="75">
        <f>T14*Urbanrural!$E$11</f>
        <v>427628835.49931681</v>
      </c>
      <c r="U30" s="75">
        <f>U14*Urbanrural!$E$11</f>
        <v>431139349.09672409</v>
      </c>
      <c r="V30" s="75">
        <f>V14*Urbanrural!$E$11</f>
        <v>434605883.54271626</v>
      </c>
      <c r="W30" s="75">
        <f>W14*Urbanrural!$E$11</f>
        <v>438027461.52281731</v>
      </c>
      <c r="X30" s="75">
        <f>X14*Urbanrural!$E$11</f>
        <v>441407014.98045492</v>
      </c>
      <c r="Y30" s="75">
        <f>Y14*Urbanrural!$E$11</f>
        <v>444744543.91562921</v>
      </c>
      <c r="Z30" s="75">
        <f>Z14*Urbanrural!$E$11</f>
        <v>448039071.01386422</v>
      </c>
      <c r="AA30" s="75">
        <f>AA14*Urbanrural!$E$11</f>
        <v>451293528.21858752</v>
      </c>
      <c r="AB30" s="75">
        <f>AB14*Urbanrural!$E$11</f>
        <v>454505960.90084743</v>
      </c>
      <c r="AC30" s="75">
        <f>AC14*Urbanrural!$E$11</f>
        <v>457693960.72121006</v>
      </c>
      <c r="AD30" s="75">
        <f>AD14*Urbanrural!$E$11</f>
        <v>460864368.88100666</v>
      </c>
      <c r="AE30" s="75">
        <f>AE14*Urbanrural!$E$11</f>
        <v>464020117.32366478</v>
      </c>
      <c r="AF30" s="75">
        <f>AF14*Urbanrural!$E$11</f>
        <v>467164137.99261224</v>
      </c>
      <c r="AG30" s="75">
        <f>AG14*Urbanrural!$E$11</f>
        <v>470300340.14575261</v>
      </c>
      <c r="AH30" s="75">
        <f>AH14*Urbanrural!$E$11</f>
        <v>473433610.35546529</v>
      </c>
      <c r="AI30" s="75">
        <f>AI14*Urbanrural!$E$11</f>
        <v>476568835.19412965</v>
      </c>
    </row>
    <row r="31" spans="2:35" x14ac:dyDescent="0.25">
      <c r="B31" t="str">
        <f t="shared" si="2"/>
        <v>other</v>
      </c>
      <c r="C31" s="75">
        <f>C15*Urbanrural!$E$11</f>
        <v>0</v>
      </c>
      <c r="D31" s="75">
        <f>D15*Urbanrural!$E$11</f>
        <v>0</v>
      </c>
      <c r="E31" s="75">
        <f>E15*Urbanrural!$E$11</f>
        <v>0</v>
      </c>
      <c r="F31" s="75">
        <f>F15*Urbanrural!$E$11</f>
        <v>0</v>
      </c>
      <c r="G31" s="75">
        <f>G15*Urbanrural!$E$11</f>
        <v>0</v>
      </c>
      <c r="H31" s="75">
        <f>H15*Urbanrural!$E$11</f>
        <v>0</v>
      </c>
      <c r="I31" s="75">
        <f>I15*Urbanrural!$E$11</f>
        <v>0</v>
      </c>
      <c r="J31" s="75">
        <f>J15*Urbanrural!$E$11</f>
        <v>0</v>
      </c>
      <c r="K31" s="75">
        <f>K15*Urbanrural!$E$11</f>
        <v>0</v>
      </c>
      <c r="L31" s="75">
        <f>L15*Urbanrural!$E$11</f>
        <v>0</v>
      </c>
      <c r="M31" s="75">
        <f>M15*Urbanrural!$E$11</f>
        <v>0</v>
      </c>
      <c r="N31" s="75">
        <f>N15*Urbanrural!$E$11</f>
        <v>0</v>
      </c>
      <c r="O31" s="75">
        <f>O15*Urbanrural!$E$11</f>
        <v>0</v>
      </c>
      <c r="P31" s="75">
        <f>P15*Urbanrural!$E$11</f>
        <v>0</v>
      </c>
      <c r="Q31" s="75">
        <f>Q15*Urbanrural!$E$11</f>
        <v>0</v>
      </c>
      <c r="R31" s="75">
        <f>R15*Urbanrural!$E$11</f>
        <v>0</v>
      </c>
      <c r="S31" s="75">
        <f>S15*Urbanrural!$E$11</f>
        <v>0</v>
      </c>
      <c r="T31" s="75">
        <f>T15*Urbanrural!$E$11</f>
        <v>0</v>
      </c>
      <c r="U31" s="75">
        <f>U15*Urbanrural!$E$11</f>
        <v>0</v>
      </c>
      <c r="V31" s="75">
        <f>V15*Urbanrural!$E$11</f>
        <v>0</v>
      </c>
      <c r="W31" s="75">
        <f>W15*Urbanrural!$E$11</f>
        <v>0</v>
      </c>
      <c r="X31" s="75">
        <f>X15*Urbanrural!$E$11</f>
        <v>0</v>
      </c>
      <c r="Y31" s="75">
        <f>Y15*Urbanrural!$E$11</f>
        <v>0</v>
      </c>
      <c r="Z31" s="75">
        <f>Z15*Urbanrural!$E$11</f>
        <v>0</v>
      </c>
      <c r="AA31" s="75">
        <f>AA15*Urbanrural!$E$11</f>
        <v>0</v>
      </c>
      <c r="AB31" s="75">
        <f>AB15*Urbanrural!$E$11</f>
        <v>0</v>
      </c>
      <c r="AC31" s="75">
        <f>AC15*Urbanrural!$E$11</f>
        <v>0</v>
      </c>
      <c r="AD31" s="75">
        <f>AD15*Urbanrural!$E$11</f>
        <v>0</v>
      </c>
      <c r="AE31" s="75">
        <f>AE15*Urbanrural!$E$11</f>
        <v>0</v>
      </c>
      <c r="AF31" s="75">
        <f>AF15*Urbanrural!$E$11</f>
        <v>0</v>
      </c>
      <c r="AG31" s="75">
        <f>AG15*Urbanrural!$E$11</f>
        <v>0</v>
      </c>
      <c r="AH31" s="75">
        <f>AH15*Urbanrural!$E$11</f>
        <v>0</v>
      </c>
      <c r="AI31" s="75">
        <f>AI15*Urbanrural!$E$11</f>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14999847407452621"/>
  </sheetPr>
  <dimension ref="A1:AH15"/>
  <sheetViews>
    <sheetView workbookViewId="0"/>
  </sheetViews>
  <sheetFormatPr defaultColWidth="10.85546875" defaultRowHeight="15" x14ac:dyDescent="0.25"/>
  <cols>
    <col min="1" max="1" width="25.85546875" bestFit="1" customWidth="1"/>
    <col min="2" max="4" width="15.7109375" bestFit="1" customWidth="1"/>
    <col min="5" max="34" width="14.7109375" bestFit="1" customWidth="1"/>
    <col min="35" max="35" width="12.140625" bestFit="1" customWidth="1"/>
  </cols>
  <sheetData>
    <row r="1" spans="1:34" x14ac:dyDescent="0.25">
      <c r="A1" s="1" t="s">
        <v>154</v>
      </c>
    </row>
    <row r="2" spans="1:34" x14ac:dyDescent="0.25">
      <c r="B2" s="1">
        <v>2018</v>
      </c>
      <c r="C2" s="1">
        <v>2019</v>
      </c>
      <c r="D2" s="1">
        <v>2020</v>
      </c>
      <c r="E2" s="1">
        <v>2021</v>
      </c>
      <c r="F2" s="1">
        <v>2022</v>
      </c>
      <c r="G2" s="1">
        <v>2023</v>
      </c>
      <c r="H2" s="1">
        <v>2024</v>
      </c>
      <c r="I2" s="1">
        <v>2025</v>
      </c>
      <c r="J2" s="1">
        <v>2026</v>
      </c>
      <c r="K2" s="1">
        <v>2027</v>
      </c>
      <c r="L2" s="1">
        <v>2028</v>
      </c>
      <c r="M2" s="1">
        <v>2029</v>
      </c>
      <c r="N2" s="1">
        <v>2030</v>
      </c>
      <c r="O2" s="1">
        <v>2031</v>
      </c>
      <c r="P2" s="1">
        <v>2032</v>
      </c>
      <c r="Q2" s="1">
        <v>2033</v>
      </c>
      <c r="R2" s="1">
        <v>2034</v>
      </c>
      <c r="S2" s="1">
        <v>2035</v>
      </c>
      <c r="T2" s="1">
        <v>2036</v>
      </c>
      <c r="U2" s="1">
        <v>2037</v>
      </c>
      <c r="V2" s="1">
        <v>2038</v>
      </c>
      <c r="W2" s="1">
        <v>2039</v>
      </c>
      <c r="X2" s="1">
        <v>2040</v>
      </c>
      <c r="Y2" s="1">
        <v>2041</v>
      </c>
      <c r="Z2" s="1">
        <v>2042</v>
      </c>
      <c r="AA2" s="1">
        <v>2043</v>
      </c>
      <c r="AB2" s="1">
        <v>2044</v>
      </c>
      <c r="AC2" s="1">
        <v>2045</v>
      </c>
      <c r="AD2" s="1">
        <v>2046</v>
      </c>
      <c r="AE2" s="1">
        <v>2047</v>
      </c>
      <c r="AF2" s="1">
        <v>2048</v>
      </c>
      <c r="AG2" s="1">
        <v>2049</v>
      </c>
      <c r="AH2" s="1">
        <v>2050</v>
      </c>
    </row>
    <row r="3" spans="1:34" s="67" customFormat="1" x14ac:dyDescent="0.25">
      <c r="A3" s="68" t="s">
        <v>25</v>
      </c>
      <c r="B3" s="67">
        <f>'Investment in Bldg Construction'!AZ22</f>
        <v>54648962460</v>
      </c>
      <c r="C3" s="67">
        <f>'Investment in Bldg Construction'!BL22</f>
        <v>57342496227</v>
      </c>
      <c r="D3" s="67">
        <f>'Investment in Bldg Construction'!BX22</f>
        <v>56727317450</v>
      </c>
    </row>
    <row r="4" spans="1:34" s="66" customFormat="1" x14ac:dyDescent="0.25">
      <c r="A4" s="76" t="s">
        <v>152</v>
      </c>
      <c r="B4" s="77">
        <f>B3*About!$A$42</f>
        <v>55741941709.200005</v>
      </c>
      <c r="C4" s="77">
        <f>C3</f>
        <v>57342496227</v>
      </c>
      <c r="D4" s="77">
        <f>D3*About!$A$40</f>
        <v>55615017107.843132</v>
      </c>
    </row>
    <row r="5" spans="1:34" s="66" customFormat="1" x14ac:dyDescent="0.25">
      <c r="A5" s="76" t="s">
        <v>157</v>
      </c>
      <c r="B5" s="77"/>
      <c r="C5" s="77"/>
      <c r="D5" s="77"/>
      <c r="E5" s="77">
        <f>D4*E7</f>
        <v>56218396511.746437</v>
      </c>
      <c r="F5" s="77">
        <f t="shared" ref="F5:AH5" si="0">E5*F7</f>
        <v>56820013795.219749</v>
      </c>
      <c r="G5" s="77">
        <f t="shared" si="0"/>
        <v>57419575271.524742</v>
      </c>
      <c r="H5" s="77">
        <f t="shared" si="0"/>
        <v>58016493567.184746</v>
      </c>
      <c r="I5" s="77">
        <f t="shared" si="0"/>
        <v>58610328152.092255</v>
      </c>
      <c r="J5" s="77">
        <f t="shared" si="0"/>
        <v>59200197966.032295</v>
      </c>
      <c r="K5" s="77">
        <f t="shared" si="0"/>
        <v>59785662478.897346</v>
      </c>
      <c r="L5" s="77">
        <f t="shared" si="0"/>
        <v>60366134317.210747</v>
      </c>
      <c r="M5" s="77">
        <f t="shared" si="0"/>
        <v>60941026107.495842</v>
      </c>
      <c r="N5" s="77">
        <f t="shared" si="0"/>
        <v>61509897319.645134</v>
      </c>
      <c r="O5" s="77">
        <f t="shared" si="0"/>
        <v>62072160580.181953</v>
      </c>
      <c r="P5" s="77">
        <f t="shared" si="0"/>
        <v>62627669045.737129</v>
      </c>
      <c r="Q5" s="77">
        <f t="shared" si="0"/>
        <v>63176129029.572334</v>
      </c>
      <c r="R5" s="77">
        <f t="shared" si="0"/>
        <v>63717540531.687569</v>
      </c>
      <c r="S5" s="77">
        <f t="shared" si="0"/>
        <v>64252050395.451996</v>
      </c>
      <c r="T5" s="77">
        <f t="shared" si="0"/>
        <v>64779511777.49646</v>
      </c>
      <c r="U5" s="77">
        <f t="shared" si="0"/>
        <v>65300365207.928452</v>
      </c>
      <c r="V5" s="77">
        <f t="shared" si="0"/>
        <v>65814463843.378807</v>
      </c>
      <c r="W5" s="77">
        <f t="shared" si="0"/>
        <v>66322248213.955009</v>
      </c>
      <c r="X5" s="77">
        <f t="shared" si="0"/>
        <v>66823718319.657082</v>
      </c>
      <c r="Y5" s="77">
        <f t="shared" si="0"/>
        <v>67318727317.115845</v>
      </c>
      <c r="Z5" s="77">
        <f t="shared" si="0"/>
        <v>67807715736.438797</v>
      </c>
      <c r="AA5" s="77">
        <f t="shared" si="0"/>
        <v>68290389890.887611</v>
      </c>
      <c r="AB5" s="77">
        <f t="shared" si="0"/>
        <v>68769392961.107269</v>
      </c>
      <c r="AC5" s="77">
        <f t="shared" si="0"/>
        <v>69245752850.681946</v>
      </c>
      <c r="AD5" s="77">
        <f t="shared" si="0"/>
        <v>69719910089.719116</v>
      </c>
      <c r="AE5" s="77">
        <f t="shared" si="0"/>
        <v>70192305208.326309</v>
      </c>
      <c r="AF5" s="77">
        <f t="shared" si="0"/>
        <v>70663525579.980179</v>
      </c>
      <c r="AG5" s="77">
        <f t="shared" si="0"/>
        <v>71134305421.52655</v>
      </c>
      <c r="AH5" s="77">
        <f t="shared" si="0"/>
        <v>71605378949.811234</v>
      </c>
    </row>
    <row r="6" spans="1:34" x14ac:dyDescent="0.25">
      <c r="A6" s="1" t="s">
        <v>26</v>
      </c>
      <c r="B6" s="61">
        <f>'Population for scaling'!B14*1000</f>
        <v>37058900</v>
      </c>
      <c r="C6" s="61">
        <f>'Population for scaling'!C14*1000</f>
        <v>37466800</v>
      </c>
      <c r="D6" s="61">
        <f>'Population for scaling'!D14*1000</f>
        <v>37873700</v>
      </c>
      <c r="E6" s="61">
        <f>'Population for scaling'!E14*1000</f>
        <v>38284600</v>
      </c>
      <c r="F6" s="61">
        <f>'Population for scaling'!F14*1000</f>
        <v>38694300</v>
      </c>
      <c r="G6" s="61">
        <f>'Population for scaling'!G14*1000</f>
        <v>39102600</v>
      </c>
      <c r="H6" s="61">
        <f>'Population for scaling'!H14*1000</f>
        <v>39509100</v>
      </c>
      <c r="I6" s="61">
        <f>'Population for scaling'!I14*1000</f>
        <v>39913500</v>
      </c>
      <c r="J6" s="61">
        <f>'Population for scaling'!J14*1000</f>
        <v>40315200</v>
      </c>
      <c r="K6" s="61">
        <f>'Population for scaling'!K14*1000</f>
        <v>40713900</v>
      </c>
      <c r="L6" s="61">
        <f>'Population for scaling'!L14*1000</f>
        <v>41109200</v>
      </c>
      <c r="M6" s="61">
        <f>'Population for scaling'!M14*1000</f>
        <v>41500700</v>
      </c>
      <c r="N6" s="61">
        <f>'Population for scaling'!N14*1000</f>
        <v>41888100</v>
      </c>
      <c r="O6" s="61">
        <f>'Population for scaling'!O14*1000</f>
        <v>42271000</v>
      </c>
      <c r="P6" s="61">
        <f>'Population for scaling'!P14*1000</f>
        <v>42649300</v>
      </c>
      <c r="Q6" s="61">
        <f>'Population for scaling'!Q14*1000</f>
        <v>43022800</v>
      </c>
      <c r="R6" s="61">
        <f>'Population for scaling'!R14*1000</f>
        <v>43391500</v>
      </c>
      <c r="S6" s="61">
        <f>'Population for scaling'!S14*1000</f>
        <v>43755500</v>
      </c>
      <c r="T6" s="61">
        <f>'Population for scaling'!T14*1000</f>
        <v>44114700</v>
      </c>
      <c r="U6" s="61">
        <f>'Population for scaling'!U14*1000</f>
        <v>44469400</v>
      </c>
      <c r="V6" s="61">
        <f>'Population for scaling'!V14*1000</f>
        <v>44819500</v>
      </c>
      <c r="W6" s="61">
        <f>'Population for scaling'!W14*1000</f>
        <v>45165300</v>
      </c>
      <c r="X6" s="61">
        <f>'Population for scaling'!X14*1000</f>
        <v>45506800</v>
      </c>
      <c r="Y6" s="61">
        <f>'Population for scaling'!Y14*1000</f>
        <v>45843900</v>
      </c>
      <c r="Z6" s="61">
        <f>'Population for scaling'!Z14*1000</f>
        <v>46176900</v>
      </c>
      <c r="AA6" s="61">
        <f>'Population for scaling'!AA14*1000</f>
        <v>46505600</v>
      </c>
      <c r="AB6" s="61">
        <f>'Population for scaling'!AB14*1000</f>
        <v>46831800</v>
      </c>
      <c r="AC6" s="61">
        <f>'Population for scaling'!AC14*1000</f>
        <v>47156200</v>
      </c>
      <c r="AD6" s="61">
        <f>'Population for scaling'!AD14*1000</f>
        <v>47479100</v>
      </c>
      <c r="AE6" s="61">
        <f>'Population for scaling'!AE14*1000</f>
        <v>47800800</v>
      </c>
      <c r="AF6" s="61">
        <f>'Population for scaling'!AF14*1000</f>
        <v>48121700</v>
      </c>
      <c r="AG6" s="61">
        <f>'Population for scaling'!AG14*1000</f>
        <v>48442300</v>
      </c>
      <c r="AH6" s="61">
        <f>'Population for scaling'!AH14*1000</f>
        <v>48763100</v>
      </c>
    </row>
    <row r="7" spans="1:34" x14ac:dyDescent="0.25">
      <c r="A7" s="1" t="s">
        <v>27</v>
      </c>
      <c r="C7">
        <f>C6/B6</f>
        <v>1.0110068026843755</v>
      </c>
      <c r="D7">
        <f t="shared" ref="D7:AH7" si="1">D6/C6</f>
        <v>1.0108602816360084</v>
      </c>
      <c r="E7">
        <f>E6/D6</f>
        <v>1.0108492172668633</v>
      </c>
      <c r="F7">
        <f t="shared" si="1"/>
        <v>1.0107014308625399</v>
      </c>
      <c r="G7">
        <f t="shared" si="1"/>
        <v>1.0105519417588638</v>
      </c>
      <c r="H7">
        <f t="shared" si="1"/>
        <v>1.0103957281612987</v>
      </c>
      <c r="I7">
        <f t="shared" si="1"/>
        <v>1.0102356166047821</v>
      </c>
      <c r="J7">
        <f t="shared" si="1"/>
        <v>1.010064263970837</v>
      </c>
      <c r="K7">
        <f t="shared" si="1"/>
        <v>1.009889570186927</v>
      </c>
      <c r="L7">
        <f t="shared" si="1"/>
        <v>1.0097092147890523</v>
      </c>
      <c r="M7">
        <f t="shared" si="1"/>
        <v>1.0095234156831074</v>
      </c>
      <c r="N7">
        <f t="shared" si="1"/>
        <v>1.0093347823048768</v>
      </c>
      <c r="O7">
        <f t="shared" si="1"/>
        <v>1.0091410209582197</v>
      </c>
      <c r="P7">
        <f t="shared" si="1"/>
        <v>1.0089493979323887</v>
      </c>
      <c r="Q7">
        <f t="shared" si="1"/>
        <v>1.0087574708142923</v>
      </c>
      <c r="R7">
        <f t="shared" si="1"/>
        <v>1.0085698745781306</v>
      </c>
      <c r="S7">
        <f t="shared" si="1"/>
        <v>1.0083887397301314</v>
      </c>
      <c r="T7">
        <f t="shared" si="1"/>
        <v>1.0082092536938214</v>
      </c>
      <c r="U7">
        <f t="shared" si="1"/>
        <v>1.0080404037656383</v>
      </c>
      <c r="V7">
        <f t="shared" si="1"/>
        <v>1.0078728294062884</v>
      </c>
      <c r="W7">
        <f t="shared" si="1"/>
        <v>1.0077153917379711</v>
      </c>
      <c r="X7">
        <f t="shared" si="1"/>
        <v>1.0075611143953433</v>
      </c>
      <c r="Y7">
        <f t="shared" si="1"/>
        <v>1.0074076841263284</v>
      </c>
      <c r="Z7">
        <f t="shared" si="1"/>
        <v>1.0072637799140125</v>
      </c>
      <c r="AA7">
        <f t="shared" si="1"/>
        <v>1.0071182777535954</v>
      </c>
      <c r="AB7">
        <f t="shared" si="1"/>
        <v>1.0070142090414917</v>
      </c>
      <c r="AC7">
        <f t="shared" si="1"/>
        <v>1.0069269171802067</v>
      </c>
      <c r="AD7">
        <f t="shared" si="1"/>
        <v>1.006847455901875</v>
      </c>
      <c r="AE7">
        <f t="shared" si="1"/>
        <v>1.0067756128486007</v>
      </c>
      <c r="AF7">
        <f t="shared" si="1"/>
        <v>1.0067132767652425</v>
      </c>
      <c r="AG7">
        <f t="shared" si="1"/>
        <v>1.0066622750235341</v>
      </c>
      <c r="AH7">
        <f t="shared" si="1"/>
        <v>1.0066223114922288</v>
      </c>
    </row>
    <row r="8" spans="1:34" x14ac:dyDescent="0.25">
      <c r="A8" s="1"/>
    </row>
    <row r="9" spans="1:34" x14ac:dyDescent="0.25">
      <c r="A9" s="1" t="s">
        <v>28</v>
      </c>
    </row>
    <row r="10" spans="1:34" s="61" customFormat="1" x14ac:dyDescent="0.25">
      <c r="A10" s="61" t="s">
        <v>29</v>
      </c>
      <c r="B10" s="61">
        <f>B$4*'Component percentages'!$C$15</f>
        <v>2581104157.2184372</v>
      </c>
      <c r="C10" s="61">
        <f>C$4*'Component percentages'!$C$15</f>
        <v>2655217074.5850472</v>
      </c>
      <c r="D10" s="61">
        <f>D$4*'Component percentages'!$C$15</f>
        <v>2575226973.7876091</v>
      </c>
      <c r="E10" s="61">
        <f>E$5*'Component percentages'!$C$15</f>
        <v>2603166170.7377172</v>
      </c>
      <c r="F10" s="61">
        <f>F$5*'Component percentages'!$C$15</f>
        <v>2631023773.53757</v>
      </c>
      <c r="G10" s="61">
        <f>G$5*'Component percentages'!$C$15</f>
        <v>2658786183.1621242</v>
      </c>
      <c r="H10" s="61">
        <f>H$5*'Component percentages'!$C$15</f>
        <v>2686426201.561295</v>
      </c>
      <c r="I10" s="61">
        <f>I$5*'Component percentages'!$C$15</f>
        <v>2713923430.1975174</v>
      </c>
      <c r="J10" s="61">
        <f>J$5*'Component percentages'!$C$15</f>
        <v>2741237071.9956646</v>
      </c>
      <c r="K10" s="61">
        <f>K$5*'Component percentages'!$C$15</f>
        <v>2768346728.4181724</v>
      </c>
      <c r="L10" s="61">
        <f>L$5*'Component percentages'!$C$15</f>
        <v>2795225201.4149547</v>
      </c>
      <c r="M10" s="61">
        <f>M$5*'Component percentages'!$C$15</f>
        <v>2821845292.9359269</v>
      </c>
      <c r="N10" s="61">
        <f>N$5*'Component percentages'!$C$15</f>
        <v>2848186604.4435253</v>
      </c>
      <c r="O10" s="61">
        <f>O$5*'Component percentages'!$C$15</f>
        <v>2874221937.8876643</v>
      </c>
      <c r="P10" s="61">
        <f>P$5*'Component percentages'!$C$15</f>
        <v>2899944493.7558222</v>
      </c>
      <c r="Q10" s="61">
        <f>Q$5*'Component percentages'!$C$15</f>
        <v>2925340673.0229568</v>
      </c>
      <c r="R10" s="61">
        <f>R$5*'Component percentages'!$C$15</f>
        <v>2950410475.6890678</v>
      </c>
      <c r="S10" s="61">
        <f>S$5*'Component percentages'!$C$15</f>
        <v>2975160701.2666764</v>
      </c>
      <c r="T10" s="61">
        <f>T$5*'Component percentages'!$C$15</f>
        <v>2999584550.2432623</v>
      </c>
      <c r="U10" s="61">
        <f>U$5*'Component percentages'!$C$15</f>
        <v>3023702421.1563888</v>
      </c>
      <c r="V10" s="61">
        <f>V$5*'Component percentages'!$C$15</f>
        <v>3047507514.4935341</v>
      </c>
      <c r="W10" s="61">
        <f>W$5*'Component percentages'!$C$15</f>
        <v>3071020228.7922626</v>
      </c>
      <c r="X10" s="61">
        <f>X$5*'Component percentages'!$C$15</f>
        <v>3094240564.0525746</v>
      </c>
      <c r="Y10" s="61">
        <f>Y$5*'Component percentages'!$C$15</f>
        <v>3117161720.7619481</v>
      </c>
      <c r="Z10" s="61">
        <f>Z$5*'Component percentages'!$C$15</f>
        <v>3139804097.4579473</v>
      </c>
      <c r="AA10" s="61">
        <f>AA$5*'Component percentages'!$C$15</f>
        <v>3162154095.11553</v>
      </c>
      <c r="AB10" s="61">
        <f>AB$5*'Component percentages'!$C$15</f>
        <v>3184334104.9600797</v>
      </c>
      <c r="AC10" s="61">
        <f>AC$5*'Component percentages'!$C$15</f>
        <v>3206391723.5792456</v>
      </c>
      <c r="AD10" s="61">
        <f>AD$5*'Component percentages'!$C$15</f>
        <v>3228347349.510591</v>
      </c>
      <c r="AE10" s="61">
        <f>AE$5*'Component percentages'!$C$15</f>
        <v>3250221381.2916813</v>
      </c>
      <c r="AF10" s="61">
        <f>AF$5*'Component percentages'!$C$15</f>
        <v>3272041016.9726009</v>
      </c>
      <c r="AG10" s="61">
        <f>AG$5*'Component percentages'!$C$15</f>
        <v>3293840254.1159573</v>
      </c>
      <c r="AH10" s="61">
        <f>AH$5*'Component percentages'!$C$15</f>
        <v>3315653090.2843547</v>
      </c>
    </row>
    <row r="11" spans="1:34" s="61" customFormat="1" x14ac:dyDescent="0.25">
      <c r="A11" s="61" t="s">
        <v>30</v>
      </c>
      <c r="B11" s="61">
        <f>B$4*'Component percentages'!$C$16</f>
        <v>94509044.823162481</v>
      </c>
      <c r="C11" s="61">
        <f>C$4*'Component percentages'!$C$16</f>
        <v>97222744.310952455</v>
      </c>
      <c r="D11" s="61">
        <f>D$4*'Component percentages'!$C$16</f>
        <v>94293847.38886106</v>
      </c>
      <c r="E11" s="61">
        <f>E$5*'Component percentages'!$C$16</f>
        <v>95316861.826111257</v>
      </c>
      <c r="F11" s="61">
        <f>F$5*'Component percentages'!$C$16</f>
        <v>96336888.632977664</v>
      </c>
      <c r="G11" s="61">
        <f>G$5*'Component percentages'!$C$16</f>
        <v>97353429.871062979</v>
      </c>
      <c r="H11" s="61">
        <f>H$5*'Component percentages'!$C$16</f>
        <v>98365489.663572624</v>
      </c>
      <c r="I11" s="61">
        <f>I$5*'Component percentages'!$C$16</f>
        <v>99372321.102910608</v>
      </c>
      <c r="J11" s="61">
        <f>J$5*'Component percentages'!$C$16</f>
        <v>100372430.37388508</v>
      </c>
      <c r="K11" s="61">
        <f>K$5*'Component percentages'!$C$16</f>
        <v>101365070.56890006</v>
      </c>
      <c r="L11" s="61">
        <f>L$5*'Component percentages'!$C$16</f>
        <v>102349245.81116095</v>
      </c>
      <c r="M11" s="61">
        <f>M$5*'Component percentages'!$C$16</f>
        <v>103323960.22387318</v>
      </c>
      <c r="N11" s="61">
        <f>N$5*'Component percentages'!$C$16</f>
        <v>104288466.8994408</v>
      </c>
      <c r="O11" s="61">
        <f>O$5*'Component percentages'!$C$16</f>
        <v>105241769.9610692</v>
      </c>
      <c r="P11" s="61">
        <f>P$5*'Component percentages'!$C$16</f>
        <v>106183620.43955971</v>
      </c>
      <c r="Q11" s="61">
        <f>Q$5*'Component percentages'!$C$16</f>
        <v>107113520.39651506</v>
      </c>
      <c r="R11" s="61">
        <f>R$5*'Component percentages'!$C$16</f>
        <v>108031469.83193523</v>
      </c>
      <c r="S11" s="61">
        <f>S$5*'Component percentages'!$C$16</f>
        <v>108937717.71501887</v>
      </c>
      <c r="T11" s="61">
        <f>T$5*'Component percentages'!$C$16</f>
        <v>109832015.07656737</v>
      </c>
      <c r="U11" s="61">
        <f>U$5*'Component percentages'!$C$16</f>
        <v>110715108.82417664</v>
      </c>
      <c r="V11" s="61">
        <f>V$5*'Component percentages'!$C$16</f>
        <v>111586749.98864804</v>
      </c>
      <c r="W11" s="61">
        <f>W$5*'Component percentages'!$C$16</f>
        <v>112447685.47757751</v>
      </c>
      <c r="X11" s="61">
        <f>X$5*'Component percentages'!$C$16</f>
        <v>113297915.29096507</v>
      </c>
      <c r="Y11" s="61">
        <f>Y$5*'Component percentages'!$C$16</f>
        <v>114137190.45961204</v>
      </c>
      <c r="Z11" s="61">
        <f>Z$5*'Component percentages'!$C$16</f>
        <v>114966257.8911144</v>
      </c>
      <c r="AA11" s="61">
        <f>AA$5*'Component percentages'!$C$16</f>
        <v>115784619.64707483</v>
      </c>
      <c r="AB11" s="61">
        <f>AB$5*'Component percentages'!$C$16</f>
        <v>116596757.17306902</v>
      </c>
      <c r="AC11" s="61">
        <f>AC$5*'Component percentages'!$C$16</f>
        <v>117404413.25348754</v>
      </c>
      <c r="AD11" s="61">
        <f>AD$5*'Component percentages'!$C$16</f>
        <v>118208334.79592629</v>
      </c>
      <c r="AE11" s="61">
        <f>AE$5*'Component percentages'!$C$16</f>
        <v>119009268.70798127</v>
      </c>
      <c r="AF11" s="61">
        <f>AF$5*'Component percentages'!$C$16</f>
        <v>119808210.86644706</v>
      </c>
      <c r="AG11" s="61">
        <f>AG$5*'Component percentages'!$C$16</f>
        <v>120606406.11731692</v>
      </c>
      <c r="AH11" s="61">
        <f>AH$5*'Component percentages'!$C$16</f>
        <v>121405099.30658403</v>
      </c>
    </row>
    <row r="12" spans="1:34" s="61" customFormat="1" x14ac:dyDescent="0.25">
      <c r="A12" s="61" t="s">
        <v>31</v>
      </c>
      <c r="B12" s="61">
        <f>B$4*'Component percentages'!$C$17</f>
        <v>3177290677.4244003</v>
      </c>
      <c r="C12" s="61">
        <f>C$4*'Component percentages'!$C$17</f>
        <v>3268522284.9390001</v>
      </c>
      <c r="D12" s="61">
        <f>D$4*'Component percentages'!$C$17</f>
        <v>3170055975.1470585</v>
      </c>
      <c r="E12" s="61">
        <f>E$5*'Component percentages'!$C$17</f>
        <v>3204448601.1695471</v>
      </c>
      <c r="F12" s="61">
        <f>F$5*'Component percentages'!$C$17</f>
        <v>3238740786.3275256</v>
      </c>
      <c r="G12" s="61">
        <f>G$5*'Component percentages'!$C$17</f>
        <v>3272915790.4769106</v>
      </c>
      <c r="H12" s="61">
        <f>H$5*'Component percentages'!$C$17</f>
        <v>3306940133.3295307</v>
      </c>
      <c r="I12" s="61">
        <f>I$5*'Component percentages'!$C$17</f>
        <v>3340788704.6692586</v>
      </c>
      <c r="J12" s="61">
        <f>J$5*'Component percentages'!$C$17</f>
        <v>3374411284.0638409</v>
      </c>
      <c r="K12" s="61">
        <f>K$5*'Component percentages'!$C$17</f>
        <v>3407782761.2971487</v>
      </c>
      <c r="L12" s="61">
        <f>L$5*'Component percentages'!$C$17</f>
        <v>3440869656.0810127</v>
      </c>
      <c r="M12" s="61">
        <f>M$5*'Component percentages'!$C$17</f>
        <v>3473638488.1272631</v>
      </c>
      <c r="N12" s="61">
        <f>N$5*'Component percentages'!$C$17</f>
        <v>3506064147.2197728</v>
      </c>
      <c r="O12" s="61">
        <f>O$5*'Component percentages'!$C$17</f>
        <v>3538113153.0703716</v>
      </c>
      <c r="P12" s="61">
        <f>P$5*'Component percentages'!$C$17</f>
        <v>3569777135.6070166</v>
      </c>
      <c r="Q12" s="61">
        <f>Q$5*'Component percentages'!$C$17</f>
        <v>3601039354.6856232</v>
      </c>
      <c r="R12" s="61">
        <f>R$5*'Component percentages'!$C$17</f>
        <v>3631899810.3061914</v>
      </c>
      <c r="S12" s="61">
        <f>S$5*'Component percentages'!$C$17</f>
        <v>3662366872.5407639</v>
      </c>
      <c r="T12" s="61">
        <f>T$5*'Component percentages'!$C$17</f>
        <v>3692432171.3172984</v>
      </c>
      <c r="U12" s="61">
        <f>U$5*'Component percentages'!$C$17</f>
        <v>3722120816.851922</v>
      </c>
      <c r="V12" s="61">
        <f>V$5*'Component percentages'!$C$17</f>
        <v>3751424439.0725923</v>
      </c>
      <c r="W12" s="61">
        <f>W$5*'Component percentages'!$C$17</f>
        <v>3780368148.1954355</v>
      </c>
      <c r="X12" s="61">
        <f>X$5*'Component percentages'!$C$17</f>
        <v>3808951944.2204537</v>
      </c>
      <c r="Y12" s="61">
        <f>Y$5*'Component percentages'!$C$17</f>
        <v>3837167457.0756035</v>
      </c>
      <c r="Z12" s="61">
        <f>Z$5*'Component percentages'!$C$17</f>
        <v>3865039796.9770117</v>
      </c>
      <c r="AA12" s="61">
        <f>AA$5*'Component percentages'!$C$17</f>
        <v>3892552223.7805939</v>
      </c>
      <c r="AB12" s="61">
        <f>AB$5*'Component percentages'!$C$17</f>
        <v>3919855398.7831144</v>
      </c>
      <c r="AC12" s="61">
        <f>AC$5*'Component percentages'!$C$17</f>
        <v>3947007912.4888711</v>
      </c>
      <c r="AD12" s="61">
        <f>AD$5*'Component percentages'!$C$17</f>
        <v>3974034875.1139898</v>
      </c>
      <c r="AE12" s="61">
        <f>AE$5*'Component percentages'!$C$17</f>
        <v>4000961396.8745999</v>
      </c>
      <c r="AF12" s="61">
        <f>AF$5*'Component percentages'!$C$17</f>
        <v>4027820958.0588703</v>
      </c>
      <c r="AG12" s="61">
        <f>AG$5*'Component percentages'!$C$17</f>
        <v>4054655409.0270133</v>
      </c>
      <c r="AH12" s="61">
        <f>AH$5*'Component percentages'!$C$17</f>
        <v>4081506600.1392403</v>
      </c>
    </row>
    <row r="13" spans="1:34" s="61" customFormat="1" x14ac:dyDescent="0.25">
      <c r="A13" s="61" t="s">
        <v>32</v>
      </c>
      <c r="B13" s="61">
        <f>B$4*'Component percentages'!$C$18</f>
        <v>668903300.51040006</v>
      </c>
      <c r="C13" s="61">
        <f>C$4*'Component percentages'!$C$18</f>
        <v>688109954.72399998</v>
      </c>
      <c r="D13" s="61">
        <f>D$4*'Component percentages'!$C$18</f>
        <v>667380205.29411757</v>
      </c>
      <c r="E13" s="61">
        <f>E$5*'Component percentages'!$C$18</f>
        <v>674620758.14095724</v>
      </c>
      <c r="F13" s="61">
        <f>F$5*'Component percentages'!$C$18</f>
        <v>681840165.54263699</v>
      </c>
      <c r="G13" s="61">
        <f>G$5*'Component percentages'!$C$18</f>
        <v>689034903.25829697</v>
      </c>
      <c r="H13" s="61">
        <f>H$5*'Component percentages'!$C$18</f>
        <v>696197922.80621696</v>
      </c>
      <c r="I13" s="61">
        <f>I$5*'Component percentages'!$C$18</f>
        <v>703323937.8251071</v>
      </c>
      <c r="J13" s="61">
        <f>J$5*'Component percentages'!$C$18</f>
        <v>710402375.59238756</v>
      </c>
      <c r="K13" s="61">
        <f>K$5*'Component percentages'!$C$18</f>
        <v>717427949.74676812</v>
      </c>
      <c r="L13" s="61">
        <f>L$5*'Component percentages'!$C$18</f>
        <v>724393611.80652893</v>
      </c>
      <c r="M13" s="61">
        <f>M$5*'Component percentages'!$C$18</f>
        <v>731292313.28995013</v>
      </c>
      <c r="N13" s="61">
        <f>N$5*'Component percentages'!$C$18</f>
        <v>738118767.83574164</v>
      </c>
      <c r="O13" s="61">
        <f>O$5*'Component percentages'!$C$18</f>
        <v>744865926.96218348</v>
      </c>
      <c r="P13" s="61">
        <f>P$5*'Component percentages'!$C$18</f>
        <v>751532028.54884553</v>
      </c>
      <c r="Q13" s="61">
        <f>Q$5*'Component percentages'!$C$18</f>
        <v>758113548.35486805</v>
      </c>
      <c r="R13" s="61">
        <f>R$5*'Component percentages'!$C$18</f>
        <v>764610486.38025081</v>
      </c>
      <c r="S13" s="61">
        <f>S$5*'Component percentages'!$C$18</f>
        <v>771024604.74542391</v>
      </c>
      <c r="T13" s="61">
        <f>T$5*'Component percentages'!$C$18</f>
        <v>777354141.32995749</v>
      </c>
      <c r="U13" s="61">
        <f>U$5*'Component percentages'!$C$18</f>
        <v>783604382.49514139</v>
      </c>
      <c r="V13" s="61">
        <f>V$5*'Component percentages'!$C$18</f>
        <v>789773566.12054574</v>
      </c>
      <c r="W13" s="61">
        <f>W$5*'Component percentages'!$C$18</f>
        <v>795866978.56746018</v>
      </c>
      <c r="X13" s="61">
        <f>X$5*'Component percentages'!$C$18</f>
        <v>801884619.83588505</v>
      </c>
      <c r="Y13" s="61">
        <f>Y$5*'Component percentages'!$C$18</f>
        <v>807824727.80539012</v>
      </c>
      <c r="Z13" s="61">
        <f>Z$5*'Component percentages'!$C$18</f>
        <v>813692588.83726561</v>
      </c>
      <c r="AA13" s="61">
        <f>AA$5*'Component percentages'!$C$18</f>
        <v>819484678.6906513</v>
      </c>
      <c r="AB13" s="61">
        <f>AB$5*'Component percentages'!$C$18</f>
        <v>825232715.53328729</v>
      </c>
      <c r="AC13" s="61">
        <f>AC$5*'Component percentages'!$C$18</f>
        <v>830949034.20818341</v>
      </c>
      <c r="AD13" s="61">
        <f>AD$5*'Component percentages'!$C$18</f>
        <v>836638921.0766294</v>
      </c>
      <c r="AE13" s="61">
        <f>AE$5*'Component percentages'!$C$18</f>
        <v>842307662.49991572</v>
      </c>
      <c r="AF13" s="61">
        <f>AF$5*'Component percentages'!$C$18</f>
        <v>847962306.95976222</v>
      </c>
      <c r="AG13" s="61">
        <f>AG$5*'Component percentages'!$C$18</f>
        <v>853611665.05831861</v>
      </c>
      <c r="AH13" s="61">
        <f>AH$5*'Component percentages'!$C$18</f>
        <v>859264547.39773476</v>
      </c>
    </row>
    <row r="14" spans="1:34" s="61" customFormat="1" x14ac:dyDescent="0.25">
      <c r="A14" s="61" t="s">
        <v>33</v>
      </c>
      <c r="B14" s="61">
        <f>B$4*'Component percentages'!$C$19</f>
        <v>891871067.34720004</v>
      </c>
      <c r="C14" s="61">
        <f>C$4*'Component percentages'!$C$19</f>
        <v>917479939.63199997</v>
      </c>
      <c r="D14" s="61">
        <f>D$4*'Component percentages'!$C$19</f>
        <v>889840273.72549009</v>
      </c>
      <c r="E14" s="61">
        <f>E$5*'Component percentages'!$C$19</f>
        <v>899494344.18794298</v>
      </c>
      <c r="F14" s="61">
        <f>F$5*'Component percentages'!$C$19</f>
        <v>909120220.72351599</v>
      </c>
      <c r="G14" s="61">
        <f>G$5*'Component percentages'!$C$19</f>
        <v>918713204.34439588</v>
      </c>
      <c r="H14" s="61">
        <f>H$5*'Component percentages'!$C$19</f>
        <v>928263897.07495594</v>
      </c>
      <c r="I14" s="61">
        <f>I$5*'Component percentages'!$C$19</f>
        <v>937765250.43347609</v>
      </c>
      <c r="J14" s="61">
        <f>J$5*'Component percentages'!$C$19</f>
        <v>947203167.45651674</v>
      </c>
      <c r="K14" s="61">
        <f>K$5*'Component percentages'!$C$19</f>
        <v>956570599.66235757</v>
      </c>
      <c r="L14" s="61">
        <f>L$5*'Component percentages'!$C$19</f>
        <v>965858149.07537198</v>
      </c>
      <c r="M14" s="61">
        <f>M$5*'Component percentages'!$C$19</f>
        <v>975056417.71993351</v>
      </c>
      <c r="N14" s="61">
        <f>N$5*'Component percentages'!$C$19</f>
        <v>984158357.11432219</v>
      </c>
      <c r="O14" s="61">
        <f>O$5*'Component percentages'!$C$19</f>
        <v>993154569.2829113</v>
      </c>
      <c r="P14" s="61">
        <f>P$5*'Component percentages'!$C$19</f>
        <v>1002042704.7317941</v>
      </c>
      <c r="Q14" s="61">
        <f>Q$5*'Component percentages'!$C$19</f>
        <v>1010818064.4731574</v>
      </c>
      <c r="R14" s="61">
        <f>R$5*'Component percentages'!$C$19</f>
        <v>1019480648.5070012</v>
      </c>
      <c r="S14" s="61">
        <f>S$5*'Component percentages'!$C$19</f>
        <v>1028032806.327232</v>
      </c>
      <c r="T14" s="61">
        <f>T$5*'Component percentages'!$C$19</f>
        <v>1036472188.4399434</v>
      </c>
      <c r="U14" s="61">
        <f>U$5*'Component percentages'!$C$19</f>
        <v>1044805843.3268553</v>
      </c>
      <c r="V14" s="61">
        <f>V$5*'Component percentages'!$C$19</f>
        <v>1053031421.494061</v>
      </c>
      <c r="W14" s="61">
        <f>W$5*'Component percentages'!$C$19</f>
        <v>1061155971.4232801</v>
      </c>
      <c r="X14" s="61">
        <f>X$5*'Component percentages'!$C$19</f>
        <v>1069179493.1145133</v>
      </c>
      <c r="Y14" s="61">
        <f>Y$5*'Component percentages'!$C$19</f>
        <v>1077099637.0738535</v>
      </c>
      <c r="Z14" s="61">
        <f>Z$5*'Component percentages'!$C$19</f>
        <v>1084923451.7830207</v>
      </c>
      <c r="AA14" s="61">
        <f>AA$5*'Component percentages'!$C$19</f>
        <v>1092646238.2542019</v>
      </c>
      <c r="AB14" s="61">
        <f>AB$5*'Component percentages'!$C$19</f>
        <v>1100310287.3777163</v>
      </c>
      <c r="AC14" s="61">
        <f>AC$5*'Component percentages'!$C$19</f>
        <v>1107932045.6109111</v>
      </c>
      <c r="AD14" s="61">
        <f>AD$5*'Component percentages'!$C$19</f>
        <v>1115518561.4355059</v>
      </c>
      <c r="AE14" s="61">
        <f>AE$5*'Component percentages'!$C$19</f>
        <v>1123076883.333221</v>
      </c>
      <c r="AF14" s="61">
        <f>AF$5*'Component percentages'!$C$19</f>
        <v>1130616409.2796829</v>
      </c>
      <c r="AG14" s="61">
        <f>AG$5*'Component percentages'!$C$19</f>
        <v>1138148886.7444248</v>
      </c>
      <c r="AH14" s="61">
        <f>AH$5*'Component percentages'!$C$19</f>
        <v>1145686063.1969798</v>
      </c>
    </row>
    <row r="15" spans="1:34" s="61" customFormat="1" x14ac:dyDescent="0.25">
      <c r="A15" s="61" t="s">
        <v>34</v>
      </c>
      <c r="B15" s="61">
        <v>0</v>
      </c>
      <c r="C15" s="61">
        <v>0</v>
      </c>
      <c r="D15" s="61">
        <v>0</v>
      </c>
      <c r="E15" s="61">
        <v>0</v>
      </c>
      <c r="F15" s="61">
        <v>0</v>
      </c>
      <c r="G15" s="61">
        <v>0</v>
      </c>
      <c r="H15" s="61">
        <v>0</v>
      </c>
      <c r="I15" s="61">
        <v>0</v>
      </c>
      <c r="J15" s="61">
        <v>0</v>
      </c>
      <c r="K15" s="61">
        <v>0</v>
      </c>
      <c r="L15" s="61">
        <v>0</v>
      </c>
      <c r="M15" s="61">
        <v>0</v>
      </c>
      <c r="N15" s="61">
        <v>0</v>
      </c>
      <c r="O15" s="61">
        <v>0</v>
      </c>
      <c r="P15" s="61">
        <v>0</v>
      </c>
      <c r="Q15" s="61">
        <v>0</v>
      </c>
      <c r="R15" s="61">
        <v>0</v>
      </c>
      <c r="S15" s="61">
        <v>0</v>
      </c>
      <c r="T15" s="61">
        <v>0</v>
      </c>
      <c r="U15" s="61">
        <v>0</v>
      </c>
      <c r="V15" s="61">
        <v>0</v>
      </c>
      <c r="W15" s="61">
        <v>0</v>
      </c>
      <c r="X15" s="61">
        <v>0</v>
      </c>
      <c r="Y15" s="61">
        <v>0</v>
      </c>
      <c r="Z15" s="61">
        <v>0</v>
      </c>
      <c r="AA15" s="61">
        <v>0</v>
      </c>
      <c r="AB15" s="61">
        <v>0</v>
      </c>
      <c r="AC15" s="61">
        <v>0</v>
      </c>
      <c r="AD15" s="61">
        <v>0</v>
      </c>
      <c r="AE15" s="61">
        <v>0</v>
      </c>
      <c r="AF15" s="61">
        <v>0</v>
      </c>
      <c r="AG15" s="61">
        <v>0</v>
      </c>
      <c r="AH15" s="61">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H9"/>
  <sheetViews>
    <sheetView tabSelected="1" workbookViewId="0">
      <selection activeCell="B9" sqref="B9"/>
    </sheetView>
  </sheetViews>
  <sheetFormatPr defaultColWidth="8.85546875" defaultRowHeight="15" x14ac:dyDescent="0.25"/>
  <cols>
    <col min="1" max="1" width="24.85546875" customWidth="1"/>
    <col min="2" max="2" width="18" bestFit="1" customWidth="1"/>
  </cols>
  <sheetData>
    <row r="1" spans="1:34" x14ac:dyDescent="0.25">
      <c r="A1" t="s">
        <v>160</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29</v>
      </c>
      <c r="B2" s="4">
        <f>'Canada residential'!C18</f>
        <v>4660539063.9614658</v>
      </c>
      <c r="C2" s="4">
        <f>'Canada residential'!D18</f>
        <v>4551692445.8090897</v>
      </c>
      <c r="D2" s="4">
        <f>'Canada residential'!E18</f>
        <v>4655453140.156208</v>
      </c>
      <c r="E2" s="4">
        <f>'Canada residential'!F18</f>
        <v>4705961162.7494631</v>
      </c>
      <c r="F2" s="4">
        <f>'Canada residential'!G18</f>
        <v>4756321680.7744246</v>
      </c>
      <c r="G2" s="4">
        <f>'Canada residential'!H18</f>
        <v>4806510110.1363773</v>
      </c>
      <c r="H2" s="4">
        <f>'Canada residential'!I18</f>
        <v>4856477282.6458902</v>
      </c>
      <c r="I2" s="4">
        <f>'Canada residential'!J18</f>
        <v>4906186322.1608877</v>
      </c>
      <c r="J2" s="4">
        <f>'Canada residential'!K18</f>
        <v>4955563476.3972244</v>
      </c>
      <c r="K2" s="4">
        <f>'Canada residential'!L18</f>
        <v>5004571869.2128267</v>
      </c>
      <c r="L2" s="4">
        <f>'Canada residential'!M18</f>
        <v>5053162332.4182634</v>
      </c>
      <c r="M2" s="4">
        <f>'Canada residential'!N18</f>
        <v>5101285697.8241034</v>
      </c>
      <c r="N2" s="4">
        <f>'Canada residential'!O18</f>
        <v>5148905089.2882729</v>
      </c>
      <c r="O2" s="4">
        <f>'Canada residential'!P18</f>
        <v>5195971338.6213417</v>
      </c>
      <c r="P2" s="4">
        <f>'Canada residential'!Q18</f>
        <v>5242472153.7759495</v>
      </c>
      <c r="Q2" s="4">
        <f>'Canada residential'!R18</f>
        <v>5288382950.657383</v>
      </c>
      <c r="R2" s="4">
        <f>'Canada residential'!S18</f>
        <v>5333703729.2656412</v>
      </c>
      <c r="S2" s="4">
        <f>'Canada residential'!T18</f>
        <v>5378446781.6480818</v>
      </c>
      <c r="T2" s="4">
        <f>'Canada residential'!U18</f>
        <v>5422599815.7573481</v>
      </c>
      <c r="U2" s="4">
        <f>'Canada residential'!V18</f>
        <v>5466199707.7355137</v>
      </c>
      <c r="V2" s="4">
        <f>'Canada residential'!W18</f>
        <v>5509234165.5352182</v>
      </c>
      <c r="W2" s="4">
        <f>'Canada residential'!X18</f>
        <v>5551740065.2985373</v>
      </c>
      <c r="X2" s="4">
        <f>'Canada residential'!Y18</f>
        <v>5593717407.0254707</v>
      </c>
      <c r="Y2" s="4">
        <f>'Canada residential'!Z18</f>
        <v>5635153898.6686602</v>
      </c>
      <c r="Z2" s="4">
        <f>'Canada residential'!AA18</f>
        <v>5676086416.3701782</v>
      </c>
      <c r="AA2" s="4">
        <f>'Canada residential'!AB18</f>
        <v>5716490376.0353117</v>
      </c>
      <c r="AB2" s="4">
        <f>'Canada residential'!AC18</f>
        <v>5756587034.5164995</v>
      </c>
      <c r="AC2" s="4">
        <f>'Canada residential'!AD18</f>
        <v>5796462436.1452465</v>
      </c>
      <c r="AD2" s="4">
        <f>'Canada residential'!AE18</f>
        <v>5836153457.0636253</v>
      </c>
      <c r="AE2" s="4">
        <f>'Canada residential'!AF18</f>
        <v>5875696973.4137125</v>
      </c>
      <c r="AF2" s="4">
        <f>'Canada residential'!AG18</f>
        <v>5915142153.3849354</v>
      </c>
      <c r="AG2" s="4">
        <f>'Canada residential'!AH18</f>
        <v>5954550457.2140865</v>
      </c>
      <c r="AH2" s="4">
        <f>'Canada residential'!AI18</f>
        <v>5993983345.1379519</v>
      </c>
    </row>
    <row r="3" spans="1:34" x14ac:dyDescent="0.25">
      <c r="A3" t="s">
        <v>30</v>
      </c>
      <c r="B3" s="4">
        <f>'Canada residential'!C19</f>
        <v>170649097.62134704</v>
      </c>
      <c r="C3" s="4">
        <f>'Canada residential'!D19</f>
        <v>166663597.89440134</v>
      </c>
      <c r="D3" s="4">
        <f>'Canada residential'!E19</f>
        <v>170462872.74563482</v>
      </c>
      <c r="E3" s="4">
        <f>'Canada residential'!F19</f>
        <v>172312261.48798591</v>
      </c>
      <c r="F3" s="4">
        <f>'Canada residential'!G19</f>
        <v>174156249.2410675</v>
      </c>
      <c r="G3" s="4">
        <f>'Canada residential'!H19</f>
        <v>175993935.8400014</v>
      </c>
      <c r="H3" s="4">
        <f>'Canada residential'!I19</f>
        <v>177823520.9550311</v>
      </c>
      <c r="I3" s="4">
        <f>'Canada residential'!J19</f>
        <v>179643654.33883923</v>
      </c>
      <c r="J3" s="4">
        <f>'Canada residential'!K19</f>
        <v>181451635.49679112</v>
      </c>
      <c r="K3" s="4">
        <f>'Canada residential'!L19</f>
        <v>183246114.18156934</v>
      </c>
      <c r="L3" s="4">
        <f>'Canada residential'!M19</f>
        <v>185025290.0634174</v>
      </c>
      <c r="M3" s="4">
        <f>'Canada residential'!N19</f>
        <v>186787362.81257883</v>
      </c>
      <c r="N3" s="4">
        <f>'Canada residential'!O19</f>
        <v>188530982.18173632</v>
      </c>
      <c r="O3" s="4">
        <f>'Canada residential'!P19</f>
        <v>190254347.84113333</v>
      </c>
      <c r="P3" s="4">
        <f>'Canada residential'!Q19</f>
        <v>191957009.70833072</v>
      </c>
      <c r="Q3" s="4">
        <f>'Canada residential'!R19</f>
        <v>193638067.61845025</v>
      </c>
      <c r="R3" s="4">
        <f>'Canada residential'!S19</f>
        <v>195297521.57149193</v>
      </c>
      <c r="S3" s="4">
        <f>'Canada residential'!T19</f>
        <v>196935821.64989489</v>
      </c>
      <c r="T3" s="4">
        <f>'Canada residential'!U19</f>
        <v>198552517.77122006</v>
      </c>
      <c r="U3" s="4">
        <f>'Canada residential'!V19</f>
        <v>200148960.18278477</v>
      </c>
      <c r="V3" s="4">
        <f>'Canada residential'!W19</f>
        <v>201724698.80214986</v>
      </c>
      <c r="W3" s="4">
        <f>'Canada residential'!X19</f>
        <v>203281083.87663266</v>
      </c>
      <c r="X3" s="4">
        <f>'Canada residential'!Y19</f>
        <v>204818115.40623325</v>
      </c>
      <c r="Y3" s="4">
        <f>'Canada residential'!Z19</f>
        <v>206335343.30851251</v>
      </c>
      <c r="Z3" s="4">
        <f>'Canada residential'!AA19</f>
        <v>207834117.83078778</v>
      </c>
      <c r="AA3" s="4">
        <f>'Canada residential'!AB19</f>
        <v>209313538.80818081</v>
      </c>
      <c r="AB3" s="4">
        <f>'Canada residential'!AC19</f>
        <v>210781707.72459576</v>
      </c>
      <c r="AC3" s="4">
        <f>'Canada residential'!AD19</f>
        <v>212241775.15710658</v>
      </c>
      <c r="AD3" s="4">
        <f>'Canada residential'!AE19</f>
        <v>213695091.35303053</v>
      </c>
      <c r="AE3" s="4">
        <f>'Canada residential'!AF19</f>
        <v>215143006.55968502</v>
      </c>
      <c r="AF3" s="4">
        <f>'Canada residential'!AG19</f>
        <v>216587321.10682657</v>
      </c>
      <c r="AG3" s="4">
        <f>'Canada residential'!AH19</f>
        <v>218030285.40665075</v>
      </c>
      <c r="AH3" s="4">
        <f>'Canada residential'!AI19</f>
        <v>219474149.87135315</v>
      </c>
    </row>
    <row r="4" spans="1:34" x14ac:dyDescent="0.25">
      <c r="A4" t="s">
        <v>31</v>
      </c>
      <c r="B4" s="4">
        <f>'Canada residential'!C20</f>
        <v>5737035941.879591</v>
      </c>
      <c r="C4" s="4">
        <f>'Canada residential'!D20</f>
        <v>5603047801.8978968</v>
      </c>
      <c r="D4" s="4">
        <f>'Canada residential'!E20</f>
        <v>5730775265.3209381</v>
      </c>
      <c r="E4" s="4">
        <f>'Canada residential'!F20</f>
        <v>5792949691.2819719</v>
      </c>
      <c r="F4" s="4">
        <f>'Canada residential'!G20</f>
        <v>5854942541.8933983</v>
      </c>
      <c r="G4" s="4">
        <f>'Canada residential'!H20</f>
        <v>5916723554.5969515</v>
      </c>
      <c r="H4" s="4">
        <f>'Canada residential'!I20</f>
        <v>5978232204.2760944</v>
      </c>
      <c r="I4" s="4">
        <f>'Canada residential'!J20</f>
        <v>6039423097.0934258</v>
      </c>
      <c r="J4" s="4">
        <f>'Canada residential'!K20</f>
        <v>6100205445.3741446</v>
      </c>
      <c r="K4" s="4">
        <f>'Canada residential'!L20</f>
        <v>6160533855.2808466</v>
      </c>
      <c r="L4" s="4">
        <f>'Canada residential'!M20</f>
        <v>6220347801.6969976</v>
      </c>
      <c r="M4" s="4">
        <f>'Canada residential'!N20</f>
        <v>6279586759.5060606</v>
      </c>
      <c r="N4" s="4">
        <f>'Canada residential'!O20</f>
        <v>6338205334.8706369</v>
      </c>
      <c r="O4" s="4">
        <f>'Canada residential'!P20</f>
        <v>6396143002.6741896</v>
      </c>
      <c r="P4" s="4">
        <f>'Canada residential'!Q20</f>
        <v>6453384631.6375847</v>
      </c>
      <c r="Q4" s="4">
        <f>'Canada residential'!R20</f>
        <v>6509899959.2025528</v>
      </c>
      <c r="R4" s="4">
        <f>'Canada residential'!S20</f>
        <v>6565688985.3690958</v>
      </c>
      <c r="S4" s="4">
        <f>'Canada residential'!T20</f>
        <v>6620766841.4163475</v>
      </c>
      <c r="T4" s="4">
        <f>'Canada residential'!U20</f>
        <v>6675118396.065176</v>
      </c>
      <c r="U4" s="4">
        <f>'Canada residential'!V20</f>
        <v>6728789043.1529799</v>
      </c>
      <c r="V4" s="4">
        <f>'Canada residential'!W20</f>
        <v>6781763651.4006262</v>
      </c>
      <c r="W4" s="4">
        <f>'Canada residential'!X20</f>
        <v>6834087614.6455154</v>
      </c>
      <c r="X4" s="4">
        <f>'Canada residential'!Y20</f>
        <v>6885760932.8876495</v>
      </c>
      <c r="Y4" s="4">
        <f>'Canada residential'!Z20</f>
        <v>6936768474.8478937</v>
      </c>
      <c r="Z4" s="4">
        <f>'Canada residential'!AA20</f>
        <v>6987155634.3636484</v>
      </c>
      <c r="AA4" s="4">
        <f>'Canada residential'!AB20</f>
        <v>7036892148.8766489</v>
      </c>
      <c r="AB4" s="4">
        <f>'Canada residential'!AC20</f>
        <v>7086250381.4113007</v>
      </c>
      <c r="AC4" s="4">
        <f>'Canada residential'!AD20</f>
        <v>7135336250.921545</v>
      </c>
      <c r="AD4" s="4">
        <f>'Canada residential'!AE20</f>
        <v>7184195151.2447805</v>
      </c>
      <c r="AE4" s="4">
        <f>'Canada residential'!AF20</f>
        <v>7232872476.2184095</v>
      </c>
      <c r="AF4" s="4">
        <f>'Canada residential'!AG20</f>
        <v>7281428750.9589691</v>
      </c>
      <c r="AG4" s="4">
        <f>'Canada residential'!AH20</f>
        <v>7329939631.8621264</v>
      </c>
      <c r="AH4" s="4">
        <f>'Canada residential'!AI20</f>
        <v>7378480775.3235512</v>
      </c>
    </row>
    <row r="5" spans="1:34" x14ac:dyDescent="0.25">
      <c r="A5" t="s">
        <v>32</v>
      </c>
      <c r="B5" s="4">
        <f>'Canada residential'!C21</f>
        <v>1207797040.3957033</v>
      </c>
      <c r="C5" s="4">
        <f>'Canada residential'!D21</f>
        <v>1179589010.9258728</v>
      </c>
      <c r="D5" s="4">
        <f>'Canada residential'!E21</f>
        <v>1206479003.2254608</v>
      </c>
      <c r="E5" s="4">
        <f>'Canada residential'!F21</f>
        <v>1219568356.0593624</v>
      </c>
      <c r="F5" s="4">
        <f>'Canada residential'!G21</f>
        <v>1232619482.5038731</v>
      </c>
      <c r="G5" s="4">
        <f>'Canada residential'!H21</f>
        <v>1245626011.4940948</v>
      </c>
      <c r="H5" s="4">
        <f>'Canada residential'!I21</f>
        <v>1258575200.9002304</v>
      </c>
      <c r="I5" s="4">
        <f>'Canada residential'!J21</f>
        <v>1271457494.1249318</v>
      </c>
      <c r="J5" s="4">
        <f>'Canada residential'!K21</f>
        <v>1284253777.9735041</v>
      </c>
      <c r="K5" s="4">
        <f>'Canada residential'!L21</f>
        <v>1296954495.8485992</v>
      </c>
      <c r="L5" s="4">
        <f>'Canada residential'!M21</f>
        <v>1309546905.6204205</v>
      </c>
      <c r="M5" s="4">
        <f>'Canada residential'!N21</f>
        <v>1322018265.1591706</v>
      </c>
      <c r="N5" s="4">
        <f>'Canada residential'!O21</f>
        <v>1334359017.8675025</v>
      </c>
      <c r="O5" s="4">
        <f>'Canada residential'!P21</f>
        <v>1346556421.6156189</v>
      </c>
      <c r="P5" s="4">
        <f>'Canada residential'!Q21</f>
        <v>1358607290.8710704</v>
      </c>
      <c r="Q5" s="4">
        <f>'Canada residential'!R21</f>
        <v>1370505254.5689585</v>
      </c>
      <c r="R5" s="4">
        <f>'Canada residential'!S21</f>
        <v>1382250312.7092834</v>
      </c>
      <c r="S5" s="4">
        <f>'Canada residential'!T21</f>
        <v>1393845650.8244941</v>
      </c>
      <c r="T5" s="4">
        <f>'Canada residential'!U21</f>
        <v>1405288083.3821423</v>
      </c>
      <c r="U5" s="4">
        <f>'Canada residential'!V21</f>
        <v>1416587166.9795747</v>
      </c>
      <c r="V5" s="4">
        <f>'Canada residential'!W21</f>
        <v>1427739716.0843425</v>
      </c>
      <c r="W5" s="4">
        <f>'Canada residential'!X21</f>
        <v>1438755287.2937927</v>
      </c>
      <c r="X5" s="4">
        <f>'Canada residential'!Y21</f>
        <v>1449633880.6079264</v>
      </c>
      <c r="Y5" s="4">
        <f>'Canada residential'!Z21</f>
        <v>1460372310.4942932</v>
      </c>
      <c r="Z5" s="4">
        <f>'Canada residential'!AA21</f>
        <v>1470980133.5502417</v>
      </c>
      <c r="AA5" s="4">
        <f>'Canada residential'!AB21</f>
        <v>1481450978.7108734</v>
      </c>
      <c r="AB5" s="4">
        <f>'Canada residential'!AC21</f>
        <v>1491842185.5602739</v>
      </c>
      <c r="AC5" s="4">
        <f>'Canada residential'!AD21</f>
        <v>1502176052.8255887</v>
      </c>
      <c r="AD5" s="4">
        <f>'Canada residential'!AE21</f>
        <v>1512462137.1041644</v>
      </c>
      <c r="AE5" s="4">
        <f>'Canada residential'!AF21</f>
        <v>1522709994.9933496</v>
      </c>
      <c r="AF5" s="4">
        <f>'Canada residential'!AG21</f>
        <v>1532932368.6229408</v>
      </c>
      <c r="AG5" s="4">
        <f>'Canada residential'!AH21</f>
        <v>1543145185.6551845</v>
      </c>
      <c r="AH5" s="4">
        <f>'Canada residential'!AI21</f>
        <v>1553364373.7523265</v>
      </c>
    </row>
    <row r="6" spans="1:34" x14ac:dyDescent="0.25">
      <c r="A6" t="s">
        <v>33</v>
      </c>
      <c r="B6" s="4">
        <f>'Canada residential'!C22</f>
        <v>1610396053.8609376</v>
      </c>
      <c r="C6" s="4">
        <f>'Canada residential'!D22</f>
        <v>1572785347.9011641</v>
      </c>
      <c r="D6" s="4">
        <f>'Canada residential'!E22</f>
        <v>1608638670.9672811</v>
      </c>
      <c r="E6" s="4">
        <f>'Canada residential'!F22</f>
        <v>1626091141.4124832</v>
      </c>
      <c r="F6" s="4">
        <f>'Canada residential'!G22</f>
        <v>1643492643.3384976</v>
      </c>
      <c r="G6" s="4">
        <f>'Canada residential'!H22</f>
        <v>1660834681.9921267</v>
      </c>
      <c r="H6" s="4">
        <f>'Canada residential'!I22</f>
        <v>1678100267.8669739</v>
      </c>
      <c r="I6" s="4">
        <f>'Canada residential'!J22</f>
        <v>1695276658.8332422</v>
      </c>
      <c r="J6" s="4">
        <f>'Canada residential'!K22</f>
        <v>1712338370.6313388</v>
      </c>
      <c r="K6" s="4">
        <f>'Canada residential'!L22</f>
        <v>1729272661.1314657</v>
      </c>
      <c r="L6" s="4">
        <f>'Canada residential'!M22</f>
        <v>1746062540.8272274</v>
      </c>
      <c r="M6" s="4">
        <f>'Canada residential'!N22</f>
        <v>1762691020.2122278</v>
      </c>
      <c r="N6" s="4">
        <f>'Canada residential'!O22</f>
        <v>1779145357.1566701</v>
      </c>
      <c r="O6" s="4">
        <f>'Canada residential'!P22</f>
        <v>1795408562.1541586</v>
      </c>
      <c r="P6" s="4">
        <f>'Canada residential'!Q22</f>
        <v>1811476387.828094</v>
      </c>
      <c r="Q6" s="4">
        <f>'Canada residential'!R22</f>
        <v>1827340339.4252779</v>
      </c>
      <c r="R6" s="4">
        <f>'Canada residential'!S22</f>
        <v>1843000416.9457114</v>
      </c>
      <c r="S6" s="4">
        <f>'Canada residential'!T22</f>
        <v>1858460867.7659926</v>
      </c>
      <c r="T6" s="4">
        <f>'Canada residential'!U22</f>
        <v>1873717444.5095229</v>
      </c>
      <c r="U6" s="4">
        <f>'Canada residential'!V22</f>
        <v>1888782889.3060997</v>
      </c>
      <c r="V6" s="4">
        <f>'Canada residential'!W22</f>
        <v>1903652954.7791231</v>
      </c>
      <c r="W6" s="4">
        <f>'Canada residential'!X22</f>
        <v>1918340383.0583901</v>
      </c>
      <c r="X6" s="4">
        <f>'Canada residential'!Y22</f>
        <v>1932845174.1439016</v>
      </c>
      <c r="Y6" s="4">
        <f>'Canada residential'!Z22</f>
        <v>1947163080.6590579</v>
      </c>
      <c r="Z6" s="4">
        <f>'Canada residential'!AA22</f>
        <v>1961306844.7336559</v>
      </c>
      <c r="AA6" s="4">
        <f>'Canada residential'!AB22</f>
        <v>1975267971.6144977</v>
      </c>
      <c r="AB6" s="4">
        <f>'Canada residential'!AC22</f>
        <v>1989122914.0803652</v>
      </c>
      <c r="AC6" s="4">
        <f>'Canada residential'!AD22</f>
        <v>2002901403.7674513</v>
      </c>
      <c r="AD6" s="4">
        <f>'Canada residential'!AE22</f>
        <v>2016616182.8055522</v>
      </c>
      <c r="AE6" s="4">
        <f>'Canada residential'!AF22</f>
        <v>2030279993.3244658</v>
      </c>
      <c r="AF6" s="4">
        <f>'Canada residential'!AG22</f>
        <v>2043909824.8305876</v>
      </c>
      <c r="AG6" s="4">
        <f>'Canada residential'!AH22</f>
        <v>2057526914.2069128</v>
      </c>
      <c r="AH6" s="4">
        <f>'Canada residential'!AI22</f>
        <v>2071152498.3364351</v>
      </c>
    </row>
    <row r="7" spans="1:34" x14ac:dyDescent="0.25">
      <c r="A7" t="s">
        <v>34</v>
      </c>
      <c r="B7" s="4">
        <f>'Canada residential'!C23</f>
        <v>0</v>
      </c>
      <c r="C7" s="4">
        <f>'Canada residential'!D23</f>
        <v>0</v>
      </c>
      <c r="D7" s="4">
        <f>'Canada residential'!E23</f>
        <v>0</v>
      </c>
      <c r="E7" s="4">
        <f>'Canada residential'!F23</f>
        <v>0</v>
      </c>
      <c r="F7" s="4">
        <f>'Canada residential'!G23</f>
        <v>0</v>
      </c>
      <c r="G7" s="4">
        <f>'Canada residential'!H23</f>
        <v>0</v>
      </c>
      <c r="H7" s="4">
        <f>'Canada residential'!I23</f>
        <v>0</v>
      </c>
      <c r="I7" s="4">
        <f>'Canada residential'!J23</f>
        <v>0</v>
      </c>
      <c r="J7" s="4">
        <f>'Canada residential'!K23</f>
        <v>0</v>
      </c>
      <c r="K7" s="4">
        <f>'Canada residential'!L23</f>
        <v>0</v>
      </c>
      <c r="L7" s="4">
        <f>'Canada residential'!M23</f>
        <v>0</v>
      </c>
      <c r="M7" s="4">
        <f>'Canada residential'!N23</f>
        <v>0</v>
      </c>
      <c r="N7" s="4">
        <f>'Canada residential'!O23</f>
        <v>0</v>
      </c>
      <c r="O7" s="4">
        <f>'Canada residential'!P23</f>
        <v>0</v>
      </c>
      <c r="P7" s="4">
        <f>'Canada residential'!Q23</f>
        <v>0</v>
      </c>
      <c r="Q7" s="4">
        <f>'Canada residential'!R23</f>
        <v>0</v>
      </c>
      <c r="R7" s="4">
        <f>'Canada residential'!S23</f>
        <v>0</v>
      </c>
      <c r="S7" s="4">
        <f>'Canada residential'!T23</f>
        <v>0</v>
      </c>
      <c r="T7" s="4">
        <f>'Canada residential'!U23</f>
        <v>0</v>
      </c>
      <c r="U7" s="4">
        <f>'Canada residential'!V23</f>
        <v>0</v>
      </c>
      <c r="V7" s="4">
        <f>'Canada residential'!W23</f>
        <v>0</v>
      </c>
      <c r="W7" s="4">
        <f>'Canada residential'!X23</f>
        <v>0</v>
      </c>
      <c r="X7" s="4">
        <f>'Canada residential'!Y23</f>
        <v>0</v>
      </c>
      <c r="Y7" s="4">
        <f>'Canada residential'!Z23</f>
        <v>0</v>
      </c>
      <c r="Z7" s="4">
        <f>'Canada residential'!AA23</f>
        <v>0</v>
      </c>
      <c r="AA7" s="4">
        <f>'Canada residential'!AB23</f>
        <v>0</v>
      </c>
      <c r="AB7" s="4">
        <f>'Canada residential'!AC23</f>
        <v>0</v>
      </c>
      <c r="AC7" s="4">
        <f>'Canada residential'!AD23</f>
        <v>0</v>
      </c>
      <c r="AD7" s="4">
        <f>'Canada residential'!AE23</f>
        <v>0</v>
      </c>
      <c r="AE7" s="4">
        <f>'Canada residential'!AF23</f>
        <v>0</v>
      </c>
      <c r="AF7" s="4">
        <f>'Canada residential'!AG23</f>
        <v>0</v>
      </c>
      <c r="AG7" s="4">
        <f>'Canada residential'!AH23</f>
        <v>0</v>
      </c>
      <c r="AH7" s="4">
        <f>'Canada residential'!AI23</f>
        <v>0</v>
      </c>
    </row>
    <row r="9" spans="1:34" x14ac:dyDescent="0.25">
      <c r="B9" s="80"/>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DB01E0-209A-46F8-87DD-323DAD013468}">
  <ds:schemaRefs>
    <ds:schemaRef ds:uri="http://schemas.microsoft.com/office/2006/documentManagement/types"/>
    <ds:schemaRef ds:uri="52604411-7aeb-406e-8b34-4ce79a7293cc"/>
    <ds:schemaRef ds:uri="http://purl.org/dc/terms/"/>
    <ds:schemaRef ds:uri="http://purl.org/dc/elements/1.1/"/>
    <ds:schemaRef ds:uri="http://www.w3.org/XML/1998/namespace"/>
    <ds:schemaRef ds:uri="de340059-046a-4f1a-8b62-ade039df3700"/>
    <ds:schemaRef ds:uri="http://purl.org/dc/dcmitype/"/>
    <ds:schemaRef ds:uri="http://schemas.microsoft.com/office/2006/metadata/properties"/>
    <ds:schemaRef ds:uri="http://schemas.microsoft.com/office/infopath/2007/PartnerControls"/>
    <ds:schemaRef ds:uri="http://schemas.openxmlformats.org/package/2006/metadata/core-properties"/>
    <ds:schemaRef ds:uri="d580559a-617d-4d7d-8fb9-71ff64b58360"/>
  </ds:schemaRefs>
</ds:datastoreItem>
</file>

<file path=customXml/itemProps2.xml><?xml version="1.0" encoding="utf-8"?>
<ds:datastoreItem xmlns:ds="http://schemas.openxmlformats.org/officeDocument/2006/customXml" ds:itemID="{5DD20BAD-8290-4E79-AC2A-CFEA7AD36B45}"/>
</file>

<file path=customXml/itemProps3.xml><?xml version="1.0" encoding="utf-8"?>
<ds:datastoreItem xmlns:ds="http://schemas.openxmlformats.org/officeDocument/2006/customXml" ds:itemID="{41B40C11-DC31-4A4F-9E65-50BD42C7AE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Population for scaling</vt:lpstr>
      <vt:lpstr>Component percentages</vt:lpstr>
      <vt:lpstr>Urbanrural</vt:lpstr>
      <vt:lpstr>NRC NEUD Residential E Use</vt:lpstr>
      <vt:lpstr>Investment in Bldg Construction</vt:lpstr>
      <vt:lpstr>Canada residential</vt:lpstr>
      <vt:lpstr>Canada non-residential</vt:lpstr>
      <vt:lpstr>BASoBC-urban-residential</vt:lpstr>
      <vt:lpstr>BASoBC-rural-residential</vt:lpstr>
      <vt:lpstr>BASoBC-commercial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Jarzomski</dc:creator>
  <cp:keywords/>
  <dc:description/>
  <cp:lastModifiedBy>Olivia Ashmoore</cp:lastModifiedBy>
  <cp:revision/>
  <dcterms:created xsi:type="dcterms:W3CDTF">2015-06-22T19:19:55Z</dcterms:created>
  <dcterms:modified xsi:type="dcterms:W3CDTF">2023-03-15T22:21:45Z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MediaServiceImageTags">
    <vt:lpwstr/>
  </property>
</Properties>
</file>