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land/BLAPE/"/>
    </mc:Choice>
  </mc:AlternateContent>
  <xr:revisionPtr revIDLastSave="506" documentId="11_5405EDD4148383FD4B3BD6143CB5EE8768C9057E" xr6:coauthVersionLast="47" xr6:coauthVersionMax="47" xr10:uidLastSave="{DE2352FC-B9A9-4F8E-8497-974452311E0D}"/>
  <bookViews>
    <workbookView xWindow="-120" yWindow="-120" windowWidth="29040" windowHeight="15720" activeTab="2" xr2:uid="{00000000-000D-0000-FFFF-FFFF00000000}"/>
  </bookViews>
  <sheets>
    <sheet name="About" sheetId="1" r:id="rId1"/>
    <sheet name="Data" sheetId="6" r:id="rId2"/>
    <sheet name="Calculations" sheetId="7" r:id="rId3"/>
    <sheet name="BLAP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7" l="1"/>
  <c r="I2" i="7" s="1"/>
  <c r="J2" i="7" s="1"/>
  <c r="K2" i="7" s="1"/>
  <c r="L2" i="7" s="1"/>
  <c r="M2" i="7" s="1"/>
  <c r="N2" i="7" s="1"/>
  <c r="O2" i="7" s="1"/>
  <c r="P2" i="7" s="1"/>
  <c r="G2" i="7"/>
  <c r="F12" i="7"/>
  <c r="F11" i="7"/>
  <c r="G72" i="7" l="1"/>
  <c r="H72" i="7" l="1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G73" i="7"/>
  <c r="F73" i="7"/>
  <c r="E73" i="7"/>
  <c r="D73" i="7"/>
  <c r="C73" i="7"/>
  <c r="B73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B49" i="7"/>
  <c r="I72" i="7" l="1"/>
  <c r="H73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AK28" i="7"/>
  <c r="I73" i="7" l="1"/>
  <c r="J72" i="7"/>
  <c r="B6" i="7"/>
  <c r="C6" i="7"/>
  <c r="D6" i="7"/>
  <c r="E6" i="7"/>
  <c r="F6" i="7"/>
  <c r="G6" i="7"/>
  <c r="H6" i="7"/>
  <c r="I6" i="7"/>
  <c r="J6" i="7"/>
  <c r="K6" i="7"/>
  <c r="B7" i="7"/>
  <c r="C7" i="7"/>
  <c r="D7" i="7"/>
  <c r="E7" i="7"/>
  <c r="F7" i="7"/>
  <c r="G7" i="7"/>
  <c r="H7" i="7"/>
  <c r="I7" i="7"/>
  <c r="J7" i="7"/>
  <c r="K7" i="7"/>
  <c r="K72" i="7" l="1"/>
  <c r="J73" i="7"/>
  <c r="Y48" i="7" a="1"/>
  <c r="Y48" i="7" s="1"/>
  <c r="Y49" i="7" s="1"/>
  <c r="AI48" i="7" a="1"/>
  <c r="AI48" i="7" s="1"/>
  <c r="AI49" i="7" s="1"/>
  <c r="AJ48" i="7" a="1"/>
  <c r="AJ48" i="7" s="1"/>
  <c r="AJ49" i="7" s="1"/>
  <c r="Z48" i="7" a="1"/>
  <c r="Z48" i="7" s="1"/>
  <c r="Z49" i="7" s="1"/>
  <c r="AK48" i="7" a="1"/>
  <c r="AK48" i="7" s="1"/>
  <c r="AK49" i="7" s="1"/>
  <c r="R48" i="7" a="1"/>
  <c r="R48" i="7" s="1"/>
  <c r="R49" i="7" s="1"/>
  <c r="S48" i="7" a="1"/>
  <c r="S48" i="7" s="1"/>
  <c r="S49" i="7" s="1"/>
  <c r="AA48" i="7" a="1"/>
  <c r="AA48" i="7" s="1"/>
  <c r="AA49" i="7" s="1"/>
  <c r="AB48" i="7" a="1"/>
  <c r="AB48" i="7" s="1"/>
  <c r="AB49" i="7" s="1"/>
  <c r="T48" i="7" a="1"/>
  <c r="T48" i="7" s="1"/>
  <c r="T49" i="7" s="1"/>
  <c r="AC48" i="7" a="1"/>
  <c r="AC48" i="7" s="1"/>
  <c r="AC49" i="7" s="1"/>
  <c r="U48" i="7" a="1"/>
  <c r="U48" i="7" s="1"/>
  <c r="U49" i="7" s="1"/>
  <c r="AD48" i="7" a="1"/>
  <c r="AD48" i="7" s="1"/>
  <c r="AD49" i="7" s="1"/>
  <c r="AE48" i="7" a="1"/>
  <c r="AE48" i="7" s="1"/>
  <c r="AE49" i="7" s="1"/>
  <c r="V48" i="7" a="1"/>
  <c r="V48" i="7" s="1"/>
  <c r="V49" i="7" s="1"/>
  <c r="AF48" i="7" a="1"/>
  <c r="AF48" i="7" s="1"/>
  <c r="AF49" i="7" s="1"/>
  <c r="W48" i="7" a="1"/>
  <c r="W48" i="7" s="1"/>
  <c r="W49" i="7" s="1"/>
  <c r="AG48" i="7" a="1"/>
  <c r="AG48" i="7" s="1"/>
  <c r="AG49" i="7" s="1"/>
  <c r="X48" i="7" a="1"/>
  <c r="X48" i="7" s="1"/>
  <c r="X49" i="7" s="1"/>
  <c r="AH48" i="7" a="1"/>
  <c r="AH48" i="7" s="1"/>
  <c r="AH49" i="7" s="1"/>
  <c r="B32" i="7"/>
  <c r="B33" i="7" s="1"/>
  <c r="W27" i="7" s="1"/>
  <c r="F2" i="7"/>
  <c r="E2" i="7"/>
  <c r="D2" i="7"/>
  <c r="C2" i="7"/>
  <c r="B2" i="7"/>
  <c r="B11" i="7"/>
  <c r="B12" i="7" s="1"/>
  <c r="K73" i="7" l="1"/>
  <c r="L72" i="7"/>
  <c r="W28" i="7"/>
  <c r="X27" i="7"/>
  <c r="Q3" i="7"/>
  <c r="Q2" i="3" s="1"/>
  <c r="C3" i="7"/>
  <c r="C2" i="3" s="1"/>
  <c r="G3" i="7"/>
  <c r="G2" i="3" s="1"/>
  <c r="E3" i="7"/>
  <c r="E2" i="3" s="1"/>
  <c r="D3" i="7"/>
  <c r="D2" i="3" s="1"/>
  <c r="B3" i="7"/>
  <c r="B2" i="3" s="1"/>
  <c r="L73" i="7" l="1"/>
  <c r="M72" i="7"/>
  <c r="Y27" i="7"/>
  <c r="X28" i="7"/>
  <c r="R3" i="7"/>
  <c r="R2" i="3" s="1"/>
  <c r="AD3" i="7"/>
  <c r="AD2" i="3" s="1"/>
  <c r="AH3" i="7"/>
  <c r="AH2" i="3" s="1"/>
  <c r="F3" i="7"/>
  <c r="F2" i="3" s="1"/>
  <c r="X3" i="7"/>
  <c r="X2" i="3" s="1"/>
  <c r="AB3" i="7"/>
  <c r="AB2" i="3" s="1"/>
  <c r="AF3" i="7"/>
  <c r="AF2" i="3" s="1"/>
  <c r="AK3" i="7"/>
  <c r="AK2" i="3" s="1"/>
  <c r="S3" i="7"/>
  <c r="S2" i="3" s="1"/>
  <c r="W3" i="7"/>
  <c r="W2" i="3" s="1"/>
  <c r="T3" i="7"/>
  <c r="T2" i="3" s="1"/>
  <c r="AA3" i="7"/>
  <c r="AA2" i="3" s="1"/>
  <c r="AE3" i="7"/>
  <c r="AE2" i="3" s="1"/>
  <c r="AI3" i="7"/>
  <c r="AI2" i="3" s="1"/>
  <c r="U3" i="7"/>
  <c r="U2" i="3" s="1"/>
  <c r="AJ3" i="7"/>
  <c r="AJ2" i="3" s="1"/>
  <c r="Y3" i="7"/>
  <c r="Y2" i="3" s="1"/>
  <c r="V3" i="7"/>
  <c r="V2" i="3" s="1"/>
  <c r="AC3" i="7"/>
  <c r="AC2" i="3" s="1"/>
  <c r="Z3" i="7"/>
  <c r="Z2" i="3" s="1"/>
  <c r="AG3" i="7"/>
  <c r="AG2" i="3" s="1"/>
  <c r="N72" i="7" l="1"/>
  <c r="M73" i="7"/>
  <c r="Z27" i="7"/>
  <c r="Y28" i="7"/>
  <c r="H3" i="7"/>
  <c r="H2" i="3" s="1"/>
  <c r="O72" i="7" l="1"/>
  <c r="N73" i="7"/>
  <c r="AA27" i="7"/>
  <c r="Z28" i="7"/>
  <c r="I3" i="7"/>
  <c r="I2" i="3" s="1"/>
  <c r="O73" i="7" l="1"/>
  <c r="P72" i="7"/>
  <c r="P73" i="7" s="1"/>
  <c r="AB27" i="7"/>
  <c r="AA28" i="7"/>
  <c r="J3" i="7"/>
  <c r="J2" i="3" s="1"/>
  <c r="AC27" i="7" l="1"/>
  <c r="AB28" i="7"/>
  <c r="K3" i="7"/>
  <c r="K2" i="3" s="1"/>
  <c r="AD27" i="7" l="1"/>
  <c r="AC28" i="7"/>
  <c r="L3" i="7"/>
  <c r="L2" i="3" s="1"/>
  <c r="AE27" i="7" l="1"/>
  <c r="AD28" i="7"/>
  <c r="M3" i="7"/>
  <c r="M2" i="3" s="1"/>
  <c r="AF27" i="7" l="1"/>
  <c r="AE28" i="7"/>
  <c r="N3" i="7"/>
  <c r="N2" i="3" s="1"/>
  <c r="AG27" i="7" l="1"/>
  <c r="AF28" i="7"/>
  <c r="O3" i="7"/>
  <c r="O2" i="3" s="1"/>
  <c r="AH27" i="7" l="1"/>
  <c r="AG28" i="7"/>
  <c r="P3" i="7"/>
  <c r="P2" i="3" s="1"/>
  <c r="AI27" i="7" l="1"/>
  <c r="AH28" i="7"/>
  <c r="AJ27" i="7" l="1"/>
  <c r="AJ28" i="7" s="1"/>
  <c r="AI2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<sst xmlns="http://schemas.openxmlformats.org/spreadsheetml/2006/main" count="101" uniqueCount="77">
  <si>
    <t>BLAPE BAU LULUCF Anthropogenic Pollutant Emissions</t>
  </si>
  <si>
    <t>Source:</t>
  </si>
  <si>
    <t>CO2 Sequestration Start Year</t>
  </si>
  <si>
    <t>https://publications.gc.ca/collections/collection_2021/eccc/En1-78-2020-eng.pdf</t>
  </si>
  <si>
    <t>Table A.35</t>
  </si>
  <si>
    <t>Notes</t>
  </si>
  <si>
    <t>Canada’s Greenhouse Gas and Air Pollutant Emissions Projections 2020</t>
  </si>
  <si>
    <t>kt CO2 eq</t>
  </si>
  <si>
    <t xml:space="preserve">⁰ Historical estimates and projections do not include net emissions from drainage, as these projections are not yet available. </t>
  </si>
  <si>
    <t xml:space="preserve">¹ Negative sign indicates net removals of CO₂ from the atmosphere. </t>
  </si>
  <si>
    <t xml:space="preserve">² Historical estimates and projections do not include net emissions from agricultural woody biomass, as these projections are not yet </t>
  </si>
  <si>
    <t xml:space="preserve">available. </t>
  </si>
  <si>
    <t xml:space="preserve">³ Historical estimates and projections are only for Forest Land converted to Cropland. </t>
  </si>
  <si>
    <t xml:space="preserve">⁴ No projections are available for grasslands. </t>
  </si>
  <si>
    <t xml:space="preserve">⁵ Historical estimates and projections are only for Forest Land converted to Wetlands. </t>
  </si>
  <si>
    <t xml:space="preserve">⁶ Historical estimates and projections are only for Forest Land converted to Settlements. </t>
  </si>
  <si>
    <t xml:space="preserve">⁷ Totals may not add up to due to rounding. </t>
  </si>
  <si>
    <t xml:space="preserve">⁸ Shown for information only. Forest Conversion overlaps with the sub-sectors of Cropland remaining Cropland (CLCL), Land converted to </t>
  </si>
  <si>
    <t xml:space="preserve">Cropland (LCL), Wetlands remaining Wetlands (WLWL), Land converted to Wetlands (LWL), Land converted to Settlements (LSL) and </t>
  </si>
  <si>
    <t>Harvested Wood Products (HWP).</t>
  </si>
  <si>
    <t>For reference:</t>
  </si>
  <si>
    <t>Table 6-1, NIR 2021</t>
  </si>
  <si>
    <t>Year</t>
  </si>
  <si>
    <t>CO2 (kt)</t>
  </si>
  <si>
    <t>CO2 (g)</t>
  </si>
  <si>
    <t>straight line calculation from 2020 to 2030</t>
  </si>
  <si>
    <t>step 1</t>
  </si>
  <si>
    <t>change each year</t>
  </si>
  <si>
    <t>conversion</t>
  </si>
  <si>
    <t>1 kt =  10^9 g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</si>
  <si>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</si>
  <si>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</si>
  <si>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</si>
  <si>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</si>
  <si>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</si>
  <si>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</si>
  <si>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</si>
  <si>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</si>
  <si>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</si>
  <si>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</si>
  <si>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</si>
  <si>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Mt CO2 eq</t>
  </si>
  <si>
    <t>Table 5A-57, Canada's 8th National Communication and 5th biennial report, 2022</t>
  </si>
  <si>
    <t>Table ES-2, NATIONAL INVENTORY REPORT 1990 –2020: GREENHOUSE GAS SOURCES AND SINKS IN CANADA</t>
  </si>
  <si>
    <t>Table A.35, Canada's Greenhouse Gas and Air Pollutant Emissions Projections 2021</t>
  </si>
  <si>
    <t>a) Negative sign indicates net removals of CO2 from the atmosphere.</t>
  </si>
  <si>
    <t>b) Historical estimates and projections do not include net emissions from drainage, as these projections are not yet</t>
  </si>
  <si>
    <t>available.</t>
  </si>
  <si>
    <t>c) Historical estimates and projections do not include net emissions from agricultural woody biomass, as these projections</t>
  </si>
  <si>
    <t>are not yet available.</t>
  </si>
  <si>
    <t>d) Historical estimates and projections are only for Forest Land converted to Cropland.</t>
  </si>
  <si>
    <t>e) No projections are available for grasslands.</t>
  </si>
  <si>
    <t>f) Historical estimates and projections are only for Forest Land converted to Wetlands.</t>
  </si>
  <si>
    <t>g) Historical estimates and projections are only for Forest Land converted to Settlements.</t>
  </si>
  <si>
    <t>h) Emissions for different components shown separately for information and because the accounting approach differs</t>
  </si>
  <si>
    <t>between “HWP from FLFL” (Reference Level) and “HWP from Forest Conversion” (Net-Net).</t>
  </si>
  <si>
    <t>i) This series represents HWP emissions from Residential Firewood coming from Cropland and Settlements only, for</t>
  </si>
  <si>
    <t>which projections are not currently available. HWP emissions from Residential Firewood coming from Forest Land is</t>
  </si>
  <si>
    <t>included in the “HWP from FLFL series”.</t>
  </si>
  <si>
    <t>j) Totals may not add up due to rounding.</t>
  </si>
  <si>
    <t>k) Shown for information only. Forest Conversion overlaps with the sub-sectors of “Cropland remaining Cropland (CLCL)”,</t>
  </si>
  <si>
    <t>“Land converted to Cropland (LCL)”, “Wetlands remaining Wetlands (WLWL)”, “Land converted to Wetlands (LWL)”, “Land</t>
  </si>
  <si>
    <t>converted to Settlements (LSL)”, and “Harvested Wood Products (HWP)”.</t>
  </si>
  <si>
    <t>Notes:</t>
  </si>
  <si>
    <t>Government of Canada</t>
  </si>
  <si>
    <t>CANADA’S 8th NATIONAL COMMUNICATION AND 5th BIENNIAL REPORT</t>
  </si>
  <si>
    <t>Table 5A-57: Net GHG flux estimates for selected years from LULUCF sub-sectors for which
projections are currently available</t>
  </si>
  <si>
    <t>https://unfccc.int/sites/default/files/resource/Canada%20NC8%20BR5%20EN.pdf</t>
  </si>
  <si>
    <t>Filled values between 2020-2030, and 2030-2035</t>
  </si>
  <si>
    <t>Remove the Forestry harvesting from dataset</t>
  </si>
  <si>
    <t>We used the available 2015-2035 available data to project forward to 2050.</t>
  </si>
  <si>
    <t>We only have projections up to 2020, 2030 and 2035. We used a straight line method to fill values for 2020-2035 for the missing values.</t>
  </si>
  <si>
    <t>Different data sets are found in the "data" tab, the biennial report was selected due to projecting the furthest for the land use.</t>
  </si>
  <si>
    <t>https://nature4climate.org/nature-in-action/canada-ncs-mapper/</t>
  </si>
  <si>
    <t>Natural Climate Solutions for Canada</t>
  </si>
  <si>
    <t>straight line calculation from 2035 to 2050</t>
  </si>
  <si>
    <t>Straight line calculation applied to smooth out trend from 2035 to 2050, based 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</si>
</sst>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11" fontId="0" fillId="2" borderId="0" xfId="0" applyNumberFormat="1" applyFill="1"/>
    <xf numFmtId="0" fontId="0" fillId="0" borderId="0" xfId="0" applyAlignment="1">
      <alignment wrapText="1"/>
    </xf>
    <xf numFmtId="3" fontId="0" fillId="0" borderId="0" xfId="0" applyNumberForma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Data!$B$6:$K$6</c:f>
              <c:numCache>
                <c:formatCode>General</c:formatCode>
                <c:ptCount val="10"/>
                <c:pt idx="0">
                  <c:v>1990</c:v>
                </c:pt>
                <c:pt idx="1">
                  <c:v>2005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2020</c:v>
                </c:pt>
                <c:pt idx="9">
                  <c:v>2030</c:v>
                </c:pt>
              </c:numCache>
            </c:numRef>
          </c:cat>
          <c:val>
            <c:numRef>
              <c:f>Data!$B$7:$K$7</c:f>
              <c:numCache>
                <c:formatCode>General</c:formatCode>
                <c:ptCount val="10"/>
                <c:pt idx="0">
                  <c:v>-58000</c:v>
                </c:pt>
                <c:pt idx="1">
                  <c:v>-10000</c:v>
                </c:pt>
                <c:pt idx="2">
                  <c:v>-23000</c:v>
                </c:pt>
                <c:pt idx="3">
                  <c:v>-23000</c:v>
                </c:pt>
                <c:pt idx="4">
                  <c:v>-16000</c:v>
                </c:pt>
                <c:pt idx="5">
                  <c:v>-17000</c:v>
                </c:pt>
                <c:pt idx="6">
                  <c:v>-15000</c:v>
                </c:pt>
                <c:pt idx="7">
                  <c:v>-11000</c:v>
                </c:pt>
                <c:pt idx="8">
                  <c:v>-13000</c:v>
                </c:pt>
                <c:pt idx="9">
                  <c:v>-9500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4E-4D06-9547-B8CAC9C5B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792047"/>
        <c:axId val="23906239"/>
      </c:lineChart>
      <c:catAx>
        <c:axId val="72479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6239"/>
        <c:crosses val="autoZero"/>
        <c:auto val="1"/>
        <c:lblAlgn val="ctr"/>
        <c:lblOffset val="100"/>
        <c:noMultiLvlLbl val="0"/>
      </c:catAx>
      <c:valAx>
        <c:axId val="239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9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Data!$B$47:$K$47</c:f>
              <c:numCache>
                <c:formatCode>General</c:formatCode>
                <c:ptCount val="10"/>
                <c:pt idx="0">
                  <c:v>1990</c:v>
                </c:pt>
                <c:pt idx="1">
                  <c:v>2005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2030</c:v>
                </c:pt>
                <c:pt idx="9">
                  <c:v>2035</c:v>
                </c:pt>
              </c:numCache>
            </c:numRef>
          </c:cat>
          <c:val>
            <c:numRef>
              <c:f>Data!$B$48:$K$48</c:f>
              <c:numCache>
                <c:formatCode>#,##0</c:formatCode>
                <c:ptCount val="10"/>
                <c:pt idx="0">
                  <c:v>-62000</c:v>
                </c:pt>
                <c:pt idx="1">
                  <c:v>-2900</c:v>
                </c:pt>
                <c:pt idx="2">
                  <c:v>1100</c:v>
                </c:pt>
                <c:pt idx="3">
                  <c:v>-9500</c:v>
                </c:pt>
                <c:pt idx="4">
                  <c:v>-16000</c:v>
                </c:pt>
                <c:pt idx="5">
                  <c:v>-7200</c:v>
                </c:pt>
                <c:pt idx="6">
                  <c:v>-15000</c:v>
                </c:pt>
                <c:pt idx="7">
                  <c:v>-5700</c:v>
                </c:pt>
                <c:pt idx="8">
                  <c:v>-10000</c:v>
                </c:pt>
                <c:pt idx="9">
                  <c:v>-8300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0-4D78-9A55-EFEE6C8C5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349824"/>
        <c:axId val="1371108064"/>
      </c:lineChart>
      <c:catAx>
        <c:axId val="58934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08064"/>
        <c:crosses val="autoZero"/>
        <c:auto val="1"/>
        <c:lblAlgn val="ctr"/>
        <c:lblOffset val="100"/>
        <c:noMultiLvlLbl val="0"/>
      </c:catAx>
      <c:valAx>
        <c:axId val="137110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4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CO2 (kt)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Calculations!$B$1:$AK$1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Calculations!$B$2:$AK$2</c:f>
              <c:numCache>
                <c:formatCode>0.00E+00</c:formatCode>
                <c:ptCount val="36"/>
                <c:pt idx="0">
                  <c:v>1100</c:v>
                </c:pt>
                <c:pt idx="1">
                  <c:v>-9500</c:v>
                </c:pt>
                <c:pt idx="2">
                  <c:v>-16000</c:v>
                </c:pt>
                <c:pt idx="3">
                  <c:v>-7200</c:v>
                </c:pt>
                <c:pt idx="4">
                  <c:v>-15000</c:v>
                </c:pt>
                <c:pt idx="5">
                  <c:v>-16363.636363636364</c:v>
                </c:pt>
                <c:pt idx="6">
                  <c:v>-17727.272727272728</c:v>
                </c:pt>
                <c:pt idx="7">
                  <c:v>-19090.909090909092</c:v>
                </c:pt>
                <c:pt idx="8">
                  <c:v>-20454.545454545456</c:v>
                </c:pt>
                <c:pt idx="9">
                  <c:v>-21818.18181818182</c:v>
                </c:pt>
                <c:pt idx="10">
                  <c:v>-23181.818181818184</c:v>
                </c:pt>
                <c:pt idx="11">
                  <c:v>-24545.454545454548</c:v>
                </c:pt>
                <c:pt idx="12">
                  <c:v>-25909.090909090912</c:v>
                </c:pt>
                <c:pt idx="13">
                  <c:v>-27272.727272727276</c:v>
                </c:pt>
                <c:pt idx="14">
                  <c:v>-28636.36363636364</c:v>
                </c:pt>
                <c:pt idx="15">
                  <c:v>-30000</c:v>
                </c:pt>
                <c:pt idx="16">
                  <c:v>-30000</c:v>
                </c:pt>
                <c:pt idx="17">
                  <c:v>-30000</c:v>
                </c:pt>
                <c:pt idx="18">
                  <c:v>-30000</c:v>
                </c:pt>
                <c:pt idx="19">
                  <c:v>-30000</c:v>
                </c:pt>
                <c:pt idx="20">
                  <c:v>-30000</c:v>
                </c:pt>
                <c:pt idx="21">
                  <c:v>-30000</c:v>
                </c:pt>
                <c:pt idx="22">
                  <c:v>-30000</c:v>
                </c:pt>
                <c:pt idx="23">
                  <c:v>-30000</c:v>
                </c:pt>
                <c:pt idx="24">
                  <c:v>-30000</c:v>
                </c:pt>
                <c:pt idx="25">
                  <c:v>-30000</c:v>
                </c:pt>
                <c:pt idx="26">
                  <c:v>-30000</c:v>
                </c:pt>
                <c:pt idx="27">
                  <c:v>-30000</c:v>
                </c:pt>
                <c:pt idx="28">
                  <c:v>-30000</c:v>
                </c:pt>
                <c:pt idx="29">
                  <c:v>-30000</c:v>
                </c:pt>
                <c:pt idx="30">
                  <c:v>-30000</c:v>
                </c:pt>
                <c:pt idx="31">
                  <c:v>-30000</c:v>
                </c:pt>
                <c:pt idx="32">
                  <c:v>-30000</c:v>
                </c:pt>
                <c:pt idx="33">
                  <c:v>-30000</c:v>
                </c:pt>
                <c:pt idx="34">
                  <c:v>-30000</c:v>
                </c:pt>
                <c:pt idx="35">
                  <c:v>-30000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2-4596-9254-608D5DD9A027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CO2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Calculations!$B$1:$AK$1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Calculations!$B$3:$AK$3</c:f>
              <c:numCache>
                <c:formatCode>0.00E+00</c:formatCode>
                <c:ptCount val="36"/>
                <c:pt idx="0">
                  <c:v>1100000000000</c:v>
                </c:pt>
                <c:pt idx="1">
                  <c:v>-9500000000000</c:v>
                </c:pt>
                <c:pt idx="2">
                  <c:v>-16000000000000</c:v>
                </c:pt>
                <c:pt idx="3">
                  <c:v>-7200000000000</c:v>
                </c:pt>
                <c:pt idx="4">
                  <c:v>-15000000000000</c:v>
                </c:pt>
                <c:pt idx="5">
                  <c:v>-16363636363636.363</c:v>
                </c:pt>
                <c:pt idx="6">
                  <c:v>-17727272727272.727</c:v>
                </c:pt>
                <c:pt idx="7">
                  <c:v>-19090909090909.094</c:v>
                </c:pt>
                <c:pt idx="8">
                  <c:v>-20454545454545.457</c:v>
                </c:pt>
                <c:pt idx="9">
                  <c:v>-21818181818181.82</c:v>
                </c:pt>
                <c:pt idx="10">
                  <c:v>-23181818181818.184</c:v>
                </c:pt>
                <c:pt idx="11">
                  <c:v>-24545454545454.547</c:v>
                </c:pt>
                <c:pt idx="12">
                  <c:v>-25909090909090.91</c:v>
                </c:pt>
                <c:pt idx="13">
                  <c:v>-27272727272727.277</c:v>
                </c:pt>
                <c:pt idx="14">
                  <c:v>-28636363636363.641</c:v>
                </c:pt>
                <c:pt idx="15">
                  <c:v>-30000000000000</c:v>
                </c:pt>
                <c:pt idx="16">
                  <c:v>-30000000000000</c:v>
                </c:pt>
                <c:pt idx="17">
                  <c:v>-30000000000000</c:v>
                </c:pt>
                <c:pt idx="18">
                  <c:v>-30000000000000</c:v>
                </c:pt>
                <c:pt idx="19">
                  <c:v>-30000000000000</c:v>
                </c:pt>
                <c:pt idx="20">
                  <c:v>-30000000000000</c:v>
                </c:pt>
                <c:pt idx="21">
                  <c:v>-30000000000000</c:v>
                </c:pt>
                <c:pt idx="22">
                  <c:v>-30000000000000</c:v>
                </c:pt>
                <c:pt idx="23">
                  <c:v>-30000000000000</c:v>
                </c:pt>
                <c:pt idx="24">
                  <c:v>-30000000000000</c:v>
                </c:pt>
                <c:pt idx="25">
                  <c:v>-30000000000000</c:v>
                </c:pt>
                <c:pt idx="26">
                  <c:v>-30000000000000</c:v>
                </c:pt>
                <c:pt idx="27">
                  <c:v>-30000000000000</c:v>
                </c:pt>
                <c:pt idx="28">
                  <c:v>-30000000000000</c:v>
                </c:pt>
                <c:pt idx="29">
                  <c:v>-30000000000000</c:v>
                </c:pt>
                <c:pt idx="30">
                  <c:v>-30000000000000</c:v>
                </c:pt>
                <c:pt idx="31">
                  <c:v>-30000000000000</c:v>
                </c:pt>
                <c:pt idx="32">
                  <c:v>-30000000000000</c:v>
                </c:pt>
                <c:pt idx="33">
                  <c:v>-30000000000000</c:v>
                </c:pt>
                <c:pt idx="34">
                  <c:v>-30000000000000</c:v>
                </c:pt>
                <c:pt idx="35">
                  <c:v>-30000000000000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2-4596-9254-608D5DD9A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718095"/>
        <c:axId val="1083735375"/>
      </c:lineChart>
      <c:catAx>
        <c:axId val="108371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35375"/>
        <c:crosses val="autoZero"/>
        <c:auto val="1"/>
        <c:lblAlgn val="ctr"/>
        <c:lblOffset val="100"/>
        <c:noMultiLvlLbl val="0"/>
      </c:catAx>
      <c:valAx>
        <c:axId val="108373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1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Calculations!$A$27</c:f>
              <c:strCache>
                <c:ptCount val="1"/>
                <c:pt idx="0">
                  <c:v>CO2 (kt)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Calculations!$F$26:$AK$26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Calculations!$F$27:$AK$27</c:f>
              <c:numCache>
                <c:formatCode>General</c:formatCode>
                <c:ptCount val="32"/>
                <c:pt idx="0">
                  <c:v>-15000</c:v>
                </c:pt>
                <c:pt idx="1">
                  <c:v>-5700</c:v>
                </c:pt>
                <c:pt idx="2">
                  <c:v>-6130</c:v>
                </c:pt>
                <c:pt idx="3">
                  <c:v>-6560</c:v>
                </c:pt>
                <c:pt idx="4">
                  <c:v>-6990</c:v>
                </c:pt>
                <c:pt idx="5">
                  <c:v>-7420</c:v>
                </c:pt>
                <c:pt idx="6">
                  <c:v>-7850</c:v>
                </c:pt>
                <c:pt idx="7">
                  <c:v>-8280</c:v>
                </c:pt>
                <c:pt idx="8">
                  <c:v>-8710</c:v>
                </c:pt>
                <c:pt idx="9">
                  <c:v>-9140</c:v>
                </c:pt>
                <c:pt idx="10">
                  <c:v>-9570</c:v>
                </c:pt>
                <c:pt idx="11">
                  <c:v>-10000</c:v>
                </c:pt>
                <c:pt idx="12">
                  <c:v>-9660</c:v>
                </c:pt>
                <c:pt idx="13">
                  <c:v>-9320</c:v>
                </c:pt>
                <c:pt idx="14">
                  <c:v>-8980</c:v>
                </c:pt>
                <c:pt idx="15">
                  <c:v>-8640</c:v>
                </c:pt>
                <c:pt idx="16" formatCode="#,##0">
                  <c:v>-8300</c:v>
                </c:pt>
                <c:pt idx="17" formatCode="#,##0">
                  <c:v>-9746.6666666666661</c:v>
                </c:pt>
                <c:pt idx="18" formatCode="#,##0">
                  <c:v>-11193.333333333332</c:v>
                </c:pt>
                <c:pt idx="19" formatCode="#,##0">
                  <c:v>-12639.999999999998</c:v>
                </c:pt>
                <c:pt idx="20" formatCode="#,##0">
                  <c:v>-14086.666666666664</c:v>
                </c:pt>
                <c:pt idx="21" formatCode="#,##0">
                  <c:v>-15533.33333333333</c:v>
                </c:pt>
                <c:pt idx="22" formatCode="#,##0">
                  <c:v>-16979.999999999996</c:v>
                </c:pt>
                <c:pt idx="23" formatCode="#,##0">
                  <c:v>-18426.666666666664</c:v>
                </c:pt>
                <c:pt idx="24" formatCode="#,##0">
                  <c:v>-19873.333333333332</c:v>
                </c:pt>
                <c:pt idx="25" formatCode="#,##0">
                  <c:v>-21320</c:v>
                </c:pt>
                <c:pt idx="26" formatCode="#,##0">
                  <c:v>-22766.666666666668</c:v>
                </c:pt>
                <c:pt idx="27" formatCode="#,##0">
                  <c:v>-24213.333333333336</c:v>
                </c:pt>
                <c:pt idx="28" formatCode="#,##0">
                  <c:v>-25660.000000000004</c:v>
                </c:pt>
                <c:pt idx="29" formatCode="#,##0">
                  <c:v>-27106.666666666672</c:v>
                </c:pt>
                <c:pt idx="30" formatCode="#,##0">
                  <c:v>-28553.333333333339</c:v>
                </c:pt>
                <c:pt idx="31" formatCode="#,##0">
                  <c:v>-10886.394557823136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6-4E85-8C44-B075FFD19194}"/>
            </c:ext>
          </c:extLst>
        </c:ser>
        <c:ser>
          <c:idx val="1"/>
          <c:order val="1"/>
          <c:tx>
            <c:strRef>
              <c:f>Calculations!$A$28</c:f>
              <c:strCache>
                <c:ptCount val="1"/>
                <c:pt idx="0">
                  <c:v>CO2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Calculations!$F$26:$AK$26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Calculations!$F$28:$AK$28</c:f>
              <c:numCache>
                <c:formatCode>General</c:formatCode>
                <c:ptCount val="32"/>
                <c:pt idx="0">
                  <c:v>-15000000000000</c:v>
                </c:pt>
                <c:pt idx="1">
                  <c:v>-5700000000000</c:v>
                </c:pt>
                <c:pt idx="2">
                  <c:v>-6130000000000</c:v>
                </c:pt>
                <c:pt idx="3">
                  <c:v>-6560000000000</c:v>
                </c:pt>
                <c:pt idx="4">
                  <c:v>-6990000000000</c:v>
                </c:pt>
                <c:pt idx="5">
                  <c:v>-7420000000000</c:v>
                </c:pt>
                <c:pt idx="6">
                  <c:v>-7850000000000</c:v>
                </c:pt>
                <c:pt idx="7">
                  <c:v>-8280000000000</c:v>
                </c:pt>
                <c:pt idx="8">
                  <c:v>-8710000000000</c:v>
                </c:pt>
                <c:pt idx="9">
                  <c:v>-9140000000000</c:v>
                </c:pt>
                <c:pt idx="10">
                  <c:v>-9570000000000</c:v>
                </c:pt>
                <c:pt idx="11">
                  <c:v>-10000000000000</c:v>
                </c:pt>
                <c:pt idx="12">
                  <c:v>-9660000000000</c:v>
                </c:pt>
                <c:pt idx="13">
                  <c:v>-9320000000000</c:v>
                </c:pt>
                <c:pt idx="14">
                  <c:v>-8980000000000</c:v>
                </c:pt>
                <c:pt idx="15">
                  <c:v>-8640000000000</c:v>
                </c:pt>
                <c:pt idx="16">
                  <c:v>-8300000000000</c:v>
                </c:pt>
                <c:pt idx="17">
                  <c:v>-9746666666666.666</c:v>
                </c:pt>
                <c:pt idx="18">
                  <c:v>-11193333333333.332</c:v>
                </c:pt>
                <c:pt idx="19">
                  <c:v>-12639999999999.998</c:v>
                </c:pt>
                <c:pt idx="20">
                  <c:v>-14086666666666.664</c:v>
                </c:pt>
                <c:pt idx="21">
                  <c:v>-15533333333333.33</c:v>
                </c:pt>
                <c:pt idx="22">
                  <c:v>-16979999999999.996</c:v>
                </c:pt>
                <c:pt idx="23">
                  <c:v>-18426666666666.664</c:v>
                </c:pt>
                <c:pt idx="24">
                  <c:v>-19873333333333.332</c:v>
                </c:pt>
                <c:pt idx="25">
                  <c:v>-21320000000000</c:v>
                </c:pt>
                <c:pt idx="26">
                  <c:v>-22766666666666.668</c:v>
                </c:pt>
                <c:pt idx="27">
                  <c:v>-24213333333333.336</c:v>
                </c:pt>
                <c:pt idx="28">
                  <c:v>-25660000000000.004</c:v>
                </c:pt>
                <c:pt idx="29">
                  <c:v>-27106666666666.672</c:v>
                </c:pt>
                <c:pt idx="30">
                  <c:v>-28553333333333.34</c:v>
                </c:pt>
                <c:pt idx="31">
                  <c:v>-10886394557823.137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6-4E85-8C44-B075FFD19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963840"/>
        <c:axId val="448988800"/>
      </c:lineChart>
      <c:catAx>
        <c:axId val="4489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88800"/>
        <c:crosses val="autoZero"/>
        <c:auto val="1"/>
        <c:lblAlgn val="ctr"/>
        <c:lblOffset val="100"/>
        <c:noMultiLvlLbl val="0"/>
      </c:catAx>
      <c:valAx>
        <c:axId val="4489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6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Calculations!$A$48</c:f>
              <c:strCache>
                <c:ptCount val="1"/>
                <c:pt idx="0">
                  <c:v>CO2 (kt)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Calculations!$F$47:$AK$47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Calculations!$F$48:$AK$48</c:f>
              <c:numCache>
                <c:formatCode>General</c:formatCode>
                <c:ptCount val="32"/>
                <c:pt idx="0">
                  <c:v>-15000</c:v>
                </c:pt>
                <c:pt idx="1">
                  <c:v>-5700</c:v>
                </c:pt>
                <c:pt idx="2">
                  <c:v>-6130</c:v>
                </c:pt>
                <c:pt idx="3">
                  <c:v>-6560</c:v>
                </c:pt>
                <c:pt idx="4">
                  <c:v>-6990</c:v>
                </c:pt>
                <c:pt idx="5">
                  <c:v>-7420</c:v>
                </c:pt>
                <c:pt idx="6">
                  <c:v>-7850</c:v>
                </c:pt>
                <c:pt idx="7">
                  <c:v>-8280</c:v>
                </c:pt>
                <c:pt idx="8">
                  <c:v>-8710</c:v>
                </c:pt>
                <c:pt idx="9">
                  <c:v>-9140</c:v>
                </c:pt>
                <c:pt idx="10">
                  <c:v>-9570</c:v>
                </c:pt>
                <c:pt idx="11">
                  <c:v>-10000</c:v>
                </c:pt>
                <c:pt idx="12">
                  <c:v>-9524.0816326530476</c:v>
                </c:pt>
                <c:pt idx="13">
                  <c:v>-9595.7823129251774</c:v>
                </c:pt>
                <c:pt idx="14">
                  <c:v>-9667.4829931972781</c:v>
                </c:pt>
                <c:pt idx="15">
                  <c:v>-9739.1836734693788</c:v>
                </c:pt>
                <c:pt idx="16">
                  <c:v>-9810.8843537414796</c:v>
                </c:pt>
                <c:pt idx="17">
                  <c:v>-9882.5850340136094</c:v>
                </c:pt>
                <c:pt idx="18">
                  <c:v>-9954.2857142857101</c:v>
                </c:pt>
                <c:pt idx="19">
                  <c:v>-10025.986394557811</c:v>
                </c:pt>
                <c:pt idx="20">
                  <c:v>-10097.687074829912</c:v>
                </c:pt>
                <c:pt idx="21">
                  <c:v>-10169.387755102041</c:v>
                </c:pt>
                <c:pt idx="22">
                  <c:v>-10241.088435374142</c:v>
                </c:pt>
                <c:pt idx="23">
                  <c:v>-10312.789115646243</c:v>
                </c:pt>
                <c:pt idx="24">
                  <c:v>-10384.489795918373</c:v>
                </c:pt>
                <c:pt idx="25">
                  <c:v>-10456.190476190473</c:v>
                </c:pt>
                <c:pt idx="26">
                  <c:v>-10527.891156462574</c:v>
                </c:pt>
                <c:pt idx="27">
                  <c:v>-10599.591836734675</c:v>
                </c:pt>
                <c:pt idx="28">
                  <c:v>-10671.292517006805</c:v>
                </c:pt>
                <c:pt idx="29">
                  <c:v>-10742.993197278905</c:v>
                </c:pt>
                <c:pt idx="30">
                  <c:v>-10814.693877551006</c:v>
                </c:pt>
                <c:pt idx="31">
                  <c:v>-10886.394557823136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9-4532-BEEE-FDF01157AC04}"/>
            </c:ext>
          </c:extLst>
        </c:ser>
        <c:ser>
          <c:idx val="1"/>
          <c:order val="1"/>
          <c:tx>
            <c:strRef>
              <c:f>Calculations!$A$49</c:f>
              <c:strCache>
                <c:ptCount val="1"/>
                <c:pt idx="0">
                  <c:v>CO2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Calculations!$F$47:$AK$47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Calculations!$F$49:$AK$49</c:f>
              <c:numCache>
                <c:formatCode>General</c:formatCode>
                <c:ptCount val="32"/>
                <c:pt idx="0">
                  <c:v>-15000000000000</c:v>
                </c:pt>
                <c:pt idx="1">
                  <c:v>-5700000000000</c:v>
                </c:pt>
                <c:pt idx="2">
                  <c:v>-6130000000000</c:v>
                </c:pt>
                <c:pt idx="3">
                  <c:v>-6560000000000</c:v>
                </c:pt>
                <c:pt idx="4">
                  <c:v>-6990000000000</c:v>
                </c:pt>
                <c:pt idx="5">
                  <c:v>-7420000000000</c:v>
                </c:pt>
                <c:pt idx="6">
                  <c:v>-7850000000000</c:v>
                </c:pt>
                <c:pt idx="7">
                  <c:v>-8280000000000</c:v>
                </c:pt>
                <c:pt idx="8">
                  <c:v>-8710000000000</c:v>
                </c:pt>
                <c:pt idx="9">
                  <c:v>-9140000000000</c:v>
                </c:pt>
                <c:pt idx="10">
                  <c:v>-9570000000000</c:v>
                </c:pt>
                <c:pt idx="11">
                  <c:v>-10000000000000</c:v>
                </c:pt>
                <c:pt idx="12">
                  <c:v>-9524081632653.0469</c:v>
                </c:pt>
                <c:pt idx="13">
                  <c:v>-9595782312925.1777</c:v>
                </c:pt>
                <c:pt idx="14">
                  <c:v>-9667482993197.2773</c:v>
                </c:pt>
                <c:pt idx="15">
                  <c:v>-9739183673469.3789</c:v>
                </c:pt>
                <c:pt idx="16">
                  <c:v>-9810884353741.4805</c:v>
                </c:pt>
                <c:pt idx="17">
                  <c:v>-9882585034013.6094</c:v>
                </c:pt>
                <c:pt idx="18">
                  <c:v>-9954285714285.7109</c:v>
                </c:pt>
                <c:pt idx="19">
                  <c:v>-10025986394557.811</c:v>
                </c:pt>
                <c:pt idx="20">
                  <c:v>-10097687074829.912</c:v>
                </c:pt>
                <c:pt idx="21">
                  <c:v>-10169387755102.041</c:v>
                </c:pt>
                <c:pt idx="22">
                  <c:v>-10241088435374.143</c:v>
                </c:pt>
                <c:pt idx="23">
                  <c:v>-10312789115646.242</c:v>
                </c:pt>
                <c:pt idx="24">
                  <c:v>-10384489795918.373</c:v>
                </c:pt>
                <c:pt idx="25">
                  <c:v>-10456190476190.473</c:v>
                </c:pt>
                <c:pt idx="26">
                  <c:v>-10527891156462.574</c:v>
                </c:pt>
                <c:pt idx="27">
                  <c:v>-10599591836734.676</c:v>
                </c:pt>
                <c:pt idx="28">
                  <c:v>-10671292517006.805</c:v>
                </c:pt>
                <c:pt idx="29">
                  <c:v>-10742993197278.906</c:v>
                </c:pt>
                <c:pt idx="30">
                  <c:v>-10814693877551.006</c:v>
                </c:pt>
                <c:pt idx="31">
                  <c:v>-10886394557823.137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9-4532-BEEE-FDF01157A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389503"/>
        <c:axId val="1085385183"/>
      </c:lineChart>
      <c:catAx>
        <c:axId val="108538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85183"/>
        <c:crosses val="autoZero"/>
        <c:auto val="1"/>
        <c:lblAlgn val="ctr"/>
        <c:lblOffset val="100"/>
        <c:noMultiLvlLbl val="0"/>
      </c:catAx>
      <c:valAx>
        <c:axId val="10853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8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Calculations!$A$72</c:f>
              <c:strCache>
                <c:ptCount val="1"/>
                <c:pt idx="0">
                  <c:v>CO2 (kt)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Calculations!$F$71:$AK$71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Calculations!$F$72:$AK$72</c:f>
              <c:numCache>
                <c:formatCode>0.00E+00</c:formatCode>
                <c:ptCount val="32"/>
                <c:pt idx="0" formatCode="General">
                  <c:v>-15000</c:v>
                </c:pt>
                <c:pt idx="1">
                  <c:v>-16363.636363636364</c:v>
                </c:pt>
                <c:pt idx="2">
                  <c:v>-17727.272727272728</c:v>
                </c:pt>
                <c:pt idx="3">
                  <c:v>-19090.909090909092</c:v>
                </c:pt>
                <c:pt idx="4">
                  <c:v>-20454.545454545456</c:v>
                </c:pt>
                <c:pt idx="5">
                  <c:v>-21818.18181818182</c:v>
                </c:pt>
                <c:pt idx="6">
                  <c:v>-23181.818181818184</c:v>
                </c:pt>
                <c:pt idx="7">
                  <c:v>-24545.454545454548</c:v>
                </c:pt>
                <c:pt idx="8">
                  <c:v>-25909.090909090912</c:v>
                </c:pt>
                <c:pt idx="9">
                  <c:v>-27272.727272727276</c:v>
                </c:pt>
                <c:pt idx="10">
                  <c:v>-28636.36363636364</c:v>
                </c:pt>
                <c:pt idx="11" formatCode="General">
                  <c:v>-30000</c:v>
                </c:pt>
                <c:pt idx="12" formatCode="General">
                  <c:v>-30000</c:v>
                </c:pt>
                <c:pt idx="13" formatCode="General">
                  <c:v>-30000</c:v>
                </c:pt>
                <c:pt idx="14" formatCode="General">
                  <c:v>-30000</c:v>
                </c:pt>
                <c:pt idx="15" formatCode="General">
                  <c:v>-30000</c:v>
                </c:pt>
                <c:pt idx="16" formatCode="General">
                  <c:v>-30000</c:v>
                </c:pt>
                <c:pt idx="17" formatCode="General">
                  <c:v>-30000</c:v>
                </c:pt>
                <c:pt idx="18" formatCode="General">
                  <c:v>-30000</c:v>
                </c:pt>
                <c:pt idx="19" formatCode="General">
                  <c:v>-30000</c:v>
                </c:pt>
                <c:pt idx="20" formatCode="General">
                  <c:v>-30000</c:v>
                </c:pt>
                <c:pt idx="21" formatCode="General">
                  <c:v>-30000</c:v>
                </c:pt>
                <c:pt idx="22" formatCode="General">
                  <c:v>-30000</c:v>
                </c:pt>
                <c:pt idx="23" formatCode="General">
                  <c:v>-30000</c:v>
                </c:pt>
                <c:pt idx="24" formatCode="General">
                  <c:v>-30000</c:v>
                </c:pt>
                <c:pt idx="25" formatCode="General">
                  <c:v>-30000</c:v>
                </c:pt>
                <c:pt idx="26" formatCode="General">
                  <c:v>-30000</c:v>
                </c:pt>
                <c:pt idx="27" formatCode="General">
                  <c:v>-30000</c:v>
                </c:pt>
                <c:pt idx="28" formatCode="General">
                  <c:v>-30000</c:v>
                </c:pt>
                <c:pt idx="29" formatCode="General">
                  <c:v>-30000</c:v>
                </c:pt>
                <c:pt idx="30" formatCode="General">
                  <c:v>-30000</c:v>
                </c:pt>
                <c:pt idx="31" formatCode="General">
                  <c:v>-30000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1B-4CB2-B64C-B54224D549B1}"/>
            </c:ext>
          </c:extLst>
        </c:ser>
        <c:ser>
          <c:idx val="1"/>
          <c:order val="1"/>
          <c:tx>
            <c:strRef>
              <c:f>Calculations!$A$73</c:f>
              <c:strCache>
                <c:ptCount val="1"/>
                <c:pt idx="0">
                  <c:v>CO2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Calculations!$F$71:$AK$71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Calculations!$F$73:$AK$73</c:f>
              <c:numCache>
                <c:formatCode>General</c:formatCode>
                <c:ptCount val="32"/>
                <c:pt idx="0">
                  <c:v>-15000000000000</c:v>
                </c:pt>
                <c:pt idx="1">
                  <c:v>-16363636363636.363</c:v>
                </c:pt>
                <c:pt idx="2">
                  <c:v>-17727272727272.727</c:v>
                </c:pt>
                <c:pt idx="3">
                  <c:v>-19090909090909.094</c:v>
                </c:pt>
                <c:pt idx="4">
                  <c:v>-20454545454545.457</c:v>
                </c:pt>
                <c:pt idx="5">
                  <c:v>-21818181818181.82</c:v>
                </c:pt>
                <c:pt idx="6">
                  <c:v>-23181818181818.184</c:v>
                </c:pt>
                <c:pt idx="7">
                  <c:v>-24545454545454.547</c:v>
                </c:pt>
                <c:pt idx="8">
                  <c:v>-25909090909090.91</c:v>
                </c:pt>
                <c:pt idx="9">
                  <c:v>-27272727272727.277</c:v>
                </c:pt>
                <c:pt idx="10">
                  <c:v>-28636363636363.641</c:v>
                </c:pt>
                <c:pt idx="11">
                  <c:v>-30000000000000</c:v>
                </c:pt>
                <c:pt idx="12">
                  <c:v>-30000000000000</c:v>
                </c:pt>
                <c:pt idx="13">
                  <c:v>-30000000000000</c:v>
                </c:pt>
                <c:pt idx="14">
                  <c:v>-30000000000000</c:v>
                </c:pt>
                <c:pt idx="15">
                  <c:v>-30000000000000</c:v>
                </c:pt>
                <c:pt idx="16">
                  <c:v>-30000000000000</c:v>
                </c:pt>
                <c:pt idx="17">
                  <c:v>-30000000000000</c:v>
                </c:pt>
                <c:pt idx="18">
                  <c:v>-30000000000000</c:v>
                </c:pt>
                <c:pt idx="19">
                  <c:v>-30000000000000</c:v>
                </c:pt>
                <c:pt idx="20">
                  <c:v>-30000000000000</c:v>
                </c:pt>
                <c:pt idx="21">
                  <c:v>-30000000000000</c:v>
                </c:pt>
                <c:pt idx="22">
                  <c:v>-30000000000000</c:v>
                </c:pt>
                <c:pt idx="23">
                  <c:v>-30000000000000</c:v>
                </c:pt>
                <c:pt idx="24">
                  <c:v>-30000000000000</c:v>
                </c:pt>
                <c:pt idx="25">
                  <c:v>-30000000000000</c:v>
                </c:pt>
                <c:pt idx="26">
                  <c:v>-30000000000000</c:v>
                </c:pt>
                <c:pt idx="27">
                  <c:v>-30000000000000</c:v>
                </c:pt>
                <c:pt idx="28">
                  <c:v>-30000000000000</c:v>
                </c:pt>
                <c:pt idx="29">
                  <c:v>-30000000000000</c:v>
                </c:pt>
                <c:pt idx="30">
                  <c:v>-30000000000000</c:v>
                </c:pt>
                <c:pt idx="31">
                  <c:v>-30000000000000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1B-4CB2-B64C-B54224D54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951408"/>
        <c:axId val="863952368"/>
      </c:lineChart>
      <c:catAx>
        <c:axId val="86395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52368"/>
        <c:crosses val="autoZero"/>
        <c:auto val="1"/>
        <c:lblAlgn val="ctr"/>
        <c:lblOffset val="100"/>
        <c:noMultiLvlLbl val="0"/>
      </c:catAx>
      <c:valAx>
        <c:axId val="8639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5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10</xdr:row>
      <xdr:rowOff>119062</xdr:rowOff>
    </xdr:from>
    <xdr:to>
      <xdr:col>22</xdr:col>
      <xdr:colOff>0</xdr:colOff>
      <xdr:row>25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8D349-7022-6C55-818C-9204F5276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38</xdr:row>
      <xdr:rowOff>23812</xdr:rowOff>
    </xdr:from>
    <xdr:to>
      <xdr:col>22</xdr:col>
      <xdr:colOff>419100</xdr:colOff>
      <xdr:row>52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95A660-1C00-C5CE-4293-49D0386CC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742950</xdr:colOff>
      <xdr:row>6</xdr:row>
      <xdr:rowOff>23812</xdr:rowOff>
    </xdr:from>
    <xdr:to>
      <xdr:col>18</xdr:col>
      <xdr:colOff>742950</xdr:colOff>
      <xdr:row>19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28523-BAE6-9DF0-607B-8D14B27A8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29</xdr:row>
      <xdr:rowOff>90487</xdr:rowOff>
    </xdr:from>
    <xdr:to>
      <xdr:col>19</xdr:col>
      <xdr:colOff>400050</xdr:colOff>
      <xdr:row>43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53C987-DE57-E70C-C3D9-5599271FC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609600</xdr:colOff>
      <xdr:row>52</xdr:row>
      <xdr:rowOff>23812</xdr:rowOff>
    </xdr:from>
    <xdr:to>
      <xdr:col>26</xdr:col>
      <xdr:colOff>438150</xdr:colOff>
      <xdr:row>66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6B429-150A-D6FA-CD00-52CB79BB2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257175</xdr:colOff>
      <xdr:row>73</xdr:row>
      <xdr:rowOff>147637</xdr:rowOff>
    </xdr:from>
    <xdr:to>
      <xdr:col>16</xdr:col>
      <xdr:colOff>257175</xdr:colOff>
      <xdr:row>88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BB4DD2-8FB5-55B1-DEFB-7E0503CF5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fccc.int/sites/default/files/resource/Canada%20NC8%20BR5%20EN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nfccc.int/sites/default/files/resource/Canada%20NC8%20BR5%20EN.pdf" TargetMode="External"/><Relationship Id="rId1" Type="http://schemas.openxmlformats.org/officeDocument/2006/relationships/hyperlink" Target="https://publications.gc.ca/collections/collection_2021/eccc/En1-78-2020-eng.pdf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27" sqref="C27"/>
    </sheetView>
  </sheetViews>
  <sheetFormatPr defaultColWidth="8.85546875" defaultRowHeight="15" x14ac:dyDescent="0.25"/>
  <cols>
    <col min="1" max="1" width="9.42578125" customWidth="1"/>
    <col min="2" max="2" width="51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8" t="s">
        <v>2</v>
      </c>
    </row>
    <row r="4" spans="1:2" x14ac:dyDescent="0.25">
      <c r="B4" t="s">
        <v>64</v>
      </c>
    </row>
    <row r="5" spans="1:2" x14ac:dyDescent="0.25">
      <c r="B5" s="6">
        <v>2022</v>
      </c>
    </row>
    <row r="6" spans="1:2" x14ac:dyDescent="0.25">
      <c r="B6" t="s">
        <v>65</v>
      </c>
    </row>
    <row r="7" spans="1:2" x14ac:dyDescent="0.25">
      <c r="B7" s="2" t="s">
        <v>67</v>
      </c>
    </row>
    <row r="8" spans="1:2" x14ac:dyDescent="0.25">
      <c r="B8" t="s">
        <v>66</v>
      </c>
    </row>
    <row r="10" spans="1:2" x14ac:dyDescent="0.25">
      <c r="A10" s="1" t="s">
        <v>5</v>
      </c>
    </row>
    <row r="11" spans="1:2" x14ac:dyDescent="0.25">
      <c r="A11" t="s">
        <v>71</v>
      </c>
    </row>
    <row r="12" spans="1:2" x14ac:dyDescent="0.25">
      <c r="A12" s="12" t="s">
        <v>70</v>
      </c>
    </row>
    <row r="13" spans="1:2" x14ac:dyDescent="0.25">
      <c r="A13" t="s">
        <v>72</v>
      </c>
    </row>
  </sheetData>
  <hyperlinks>
    <hyperlink ref="B7" r:id="rId1" xr:uid="{37D219DF-5681-430F-9467-A190A88DAF7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5964-AC57-4F16-9CCC-2FF63904A811}">
  <dimension ref="A2:O72"/>
  <sheetViews>
    <sheetView topLeftCell="A22" workbookViewId="0">
      <selection activeCell="L55" sqref="L55"/>
    </sheetView>
  </sheetViews>
  <sheetFormatPr defaultColWidth="8.85546875" defaultRowHeight="15" x14ac:dyDescent="0.25"/>
  <cols>
    <col min="1" max="1" width="13.7109375" customWidth="1"/>
  </cols>
  <sheetData>
    <row r="2" spans="1:11" x14ac:dyDescent="0.25">
      <c r="A2" s="1" t="s">
        <v>4</v>
      </c>
    </row>
    <row r="3" spans="1:11" x14ac:dyDescent="0.25">
      <c r="A3" s="1" t="s">
        <v>6</v>
      </c>
    </row>
    <row r="4" spans="1:11" x14ac:dyDescent="0.25">
      <c r="A4" s="2" t="s">
        <v>3</v>
      </c>
    </row>
    <row r="6" spans="1:11" x14ac:dyDescent="0.25">
      <c r="B6" s="7">
        <v>1990</v>
      </c>
      <c r="C6" s="7">
        <v>2005</v>
      </c>
      <c r="D6" s="7">
        <v>2013</v>
      </c>
      <c r="E6" s="7">
        <v>2014</v>
      </c>
      <c r="F6" s="7">
        <v>2015</v>
      </c>
      <c r="G6" s="7">
        <v>2016</v>
      </c>
      <c r="H6" s="7">
        <v>2017</v>
      </c>
      <c r="I6" s="7">
        <v>2018</v>
      </c>
      <c r="J6" s="7">
        <v>2020</v>
      </c>
      <c r="K6" s="7">
        <v>2030</v>
      </c>
    </row>
    <row r="7" spans="1:11" x14ac:dyDescent="0.25">
      <c r="A7" t="s">
        <v>7</v>
      </c>
      <c r="B7" s="7">
        <v>-58000</v>
      </c>
      <c r="C7" s="7">
        <v>-10000</v>
      </c>
      <c r="D7" s="7">
        <v>-23000</v>
      </c>
      <c r="E7" s="7">
        <v>-23000</v>
      </c>
      <c r="F7" s="7">
        <v>-16000</v>
      </c>
      <c r="G7" s="7">
        <v>-17000</v>
      </c>
      <c r="H7" s="7">
        <v>-15000</v>
      </c>
      <c r="I7" s="7">
        <v>-11000</v>
      </c>
      <c r="J7" s="7">
        <v>-13000</v>
      </c>
      <c r="K7" s="7">
        <v>-9500</v>
      </c>
    </row>
    <row r="9" spans="1:11" x14ac:dyDescent="0.25">
      <c r="A9" t="s">
        <v>5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9" x14ac:dyDescent="0.25">
      <c r="A17" t="s">
        <v>14</v>
      </c>
    </row>
    <row r="18" spans="1:9" x14ac:dyDescent="0.25">
      <c r="A18" t="s">
        <v>15</v>
      </c>
    </row>
    <row r="19" spans="1:9" x14ac:dyDescent="0.25">
      <c r="A19" t="s">
        <v>16</v>
      </c>
    </row>
    <row r="20" spans="1:9" x14ac:dyDescent="0.25">
      <c r="A20" t="s">
        <v>17</v>
      </c>
    </row>
    <row r="21" spans="1:9" x14ac:dyDescent="0.25">
      <c r="A21" t="s">
        <v>18</v>
      </c>
    </row>
    <row r="22" spans="1:9" x14ac:dyDescent="0.25">
      <c r="A22" t="s">
        <v>19</v>
      </c>
    </row>
    <row r="27" spans="1:9" x14ac:dyDescent="0.25">
      <c r="A27" t="s">
        <v>20</v>
      </c>
    </row>
    <row r="29" spans="1:9" x14ac:dyDescent="0.25">
      <c r="A29" t="s">
        <v>21</v>
      </c>
    </row>
    <row r="30" spans="1:9" x14ac:dyDescent="0.25">
      <c r="B30">
        <v>1990</v>
      </c>
      <c r="C30">
        <v>2005</v>
      </c>
      <c r="D30">
        <v>2014</v>
      </c>
      <c r="E30">
        <v>2015</v>
      </c>
      <c r="F30">
        <v>2016</v>
      </c>
      <c r="G30">
        <v>2017</v>
      </c>
      <c r="H30">
        <v>2018</v>
      </c>
      <c r="I30">
        <v>2019</v>
      </c>
    </row>
    <row r="31" spans="1:9" x14ac:dyDescent="0.25">
      <c r="A31" t="s">
        <v>7</v>
      </c>
      <c r="B31" s="11">
        <v>-57000</v>
      </c>
      <c r="C31" s="11">
        <v>8200</v>
      </c>
      <c r="D31" s="11">
        <v>-3500</v>
      </c>
      <c r="E31" s="11">
        <v>4000</v>
      </c>
      <c r="F31" s="11">
        <v>95</v>
      </c>
      <c r="G31" s="11">
        <v>700</v>
      </c>
      <c r="H31" s="11">
        <v>8400</v>
      </c>
      <c r="I31" s="11">
        <v>9900</v>
      </c>
    </row>
    <row r="33" spans="1:11" x14ac:dyDescent="0.25">
      <c r="A33" t="s">
        <v>43</v>
      </c>
    </row>
    <row r="34" spans="1:11" x14ac:dyDescent="0.25">
      <c r="B34">
        <v>2005</v>
      </c>
      <c r="C34">
        <v>2015</v>
      </c>
      <c r="D34">
        <v>2016</v>
      </c>
      <c r="E34">
        <v>2017</v>
      </c>
      <c r="F34">
        <v>2018</v>
      </c>
      <c r="G34">
        <v>2019</v>
      </c>
      <c r="H34">
        <v>2020</v>
      </c>
    </row>
    <row r="35" spans="1:11" x14ac:dyDescent="0.25">
      <c r="A35" t="s">
        <v>41</v>
      </c>
      <c r="B35">
        <v>-4.2</v>
      </c>
      <c r="C35">
        <v>-0.08</v>
      </c>
      <c r="D35">
        <v>-11</v>
      </c>
      <c r="E35">
        <v>-17</v>
      </c>
      <c r="F35">
        <v>-8.5</v>
      </c>
      <c r="G35">
        <v>-16</v>
      </c>
      <c r="H35">
        <v>-6.8</v>
      </c>
    </row>
    <row r="41" spans="1:11" x14ac:dyDescent="0.25">
      <c r="A41" t="s">
        <v>44</v>
      </c>
    </row>
    <row r="42" spans="1:11" x14ac:dyDescent="0.25">
      <c r="B42">
        <v>1990</v>
      </c>
      <c r="C42">
        <v>2005</v>
      </c>
      <c r="D42">
        <v>2014</v>
      </c>
      <c r="E42">
        <v>2015</v>
      </c>
      <c r="F42">
        <v>2016</v>
      </c>
      <c r="G42">
        <v>2017</v>
      </c>
      <c r="H42">
        <v>2018</v>
      </c>
      <c r="I42">
        <v>2019</v>
      </c>
      <c r="J42">
        <v>2020</v>
      </c>
      <c r="K42">
        <v>2030</v>
      </c>
    </row>
    <row r="43" spans="1:11" x14ac:dyDescent="0.25">
      <c r="A43" t="s">
        <v>7</v>
      </c>
      <c r="B43" s="11">
        <v>-56000</v>
      </c>
      <c r="C43" s="11">
        <v>9500</v>
      </c>
      <c r="D43" s="11">
        <v>-2400</v>
      </c>
      <c r="E43" s="11">
        <v>5000</v>
      </c>
      <c r="F43" s="11">
        <v>950</v>
      </c>
      <c r="G43" s="11">
        <v>1500</v>
      </c>
      <c r="H43" s="11">
        <v>9300</v>
      </c>
      <c r="I43" s="11">
        <v>11000</v>
      </c>
      <c r="J43" s="11">
        <v>12000</v>
      </c>
      <c r="K43" s="11">
        <v>1900</v>
      </c>
    </row>
    <row r="46" spans="1:11" x14ac:dyDescent="0.25">
      <c r="A46" t="s">
        <v>42</v>
      </c>
    </row>
    <row r="47" spans="1:11" x14ac:dyDescent="0.25">
      <c r="B47">
        <v>1990</v>
      </c>
      <c r="C47">
        <v>2005</v>
      </c>
      <c r="D47">
        <v>2015</v>
      </c>
      <c r="E47">
        <v>2016</v>
      </c>
      <c r="F47">
        <v>2017</v>
      </c>
      <c r="G47">
        <v>2018</v>
      </c>
      <c r="H47">
        <v>2019</v>
      </c>
      <c r="I47">
        <v>2020</v>
      </c>
      <c r="J47">
        <v>2030</v>
      </c>
      <c r="K47">
        <v>2035</v>
      </c>
    </row>
    <row r="48" spans="1:11" x14ac:dyDescent="0.25">
      <c r="A48" t="s">
        <v>7</v>
      </c>
      <c r="B48" s="11">
        <v>-62000</v>
      </c>
      <c r="C48" s="11">
        <v>-2900</v>
      </c>
      <c r="D48" s="11">
        <v>1100</v>
      </c>
      <c r="E48" s="11">
        <v>-9500</v>
      </c>
      <c r="F48" s="11">
        <v>-16000</v>
      </c>
      <c r="G48" s="11">
        <v>-7200</v>
      </c>
      <c r="H48" s="11">
        <v>-15000</v>
      </c>
      <c r="I48" s="11">
        <v>-5700</v>
      </c>
      <c r="J48" s="11">
        <v>-10000</v>
      </c>
      <c r="K48" s="11">
        <v>-8300</v>
      </c>
    </row>
    <row r="49" spans="1:15" x14ac:dyDescent="0.25">
      <c r="A49" t="s">
        <v>1</v>
      </c>
      <c r="B49" s="2" t="s">
        <v>67</v>
      </c>
    </row>
    <row r="51" spans="1:15" x14ac:dyDescent="0.25">
      <c r="A51" t="s">
        <v>63</v>
      </c>
    </row>
    <row r="52" spans="1:15" x14ac:dyDescent="0.25">
      <c r="A52" t="s">
        <v>45</v>
      </c>
    </row>
    <row r="53" spans="1:15" x14ac:dyDescent="0.25">
      <c r="A53" t="s">
        <v>46</v>
      </c>
    </row>
    <row r="54" spans="1:15" x14ac:dyDescent="0.25">
      <c r="A54" t="s">
        <v>47</v>
      </c>
    </row>
    <row r="55" spans="1:15" x14ac:dyDescent="0.25">
      <c r="A55" t="s">
        <v>48</v>
      </c>
      <c r="O55" s="13" t="s">
        <v>69</v>
      </c>
    </row>
    <row r="56" spans="1:15" x14ac:dyDescent="0.25">
      <c r="A56" t="s">
        <v>49</v>
      </c>
    </row>
    <row r="57" spans="1:15" x14ac:dyDescent="0.25">
      <c r="A57" t="s">
        <v>50</v>
      </c>
    </row>
    <row r="58" spans="1:15" x14ac:dyDescent="0.25">
      <c r="A58" t="s">
        <v>51</v>
      </c>
    </row>
    <row r="59" spans="1:15" x14ac:dyDescent="0.25">
      <c r="A59" t="s">
        <v>52</v>
      </c>
    </row>
    <row r="60" spans="1:15" x14ac:dyDescent="0.25">
      <c r="A60" t="s">
        <v>53</v>
      </c>
    </row>
    <row r="61" spans="1:15" x14ac:dyDescent="0.25">
      <c r="A61" t="s">
        <v>54</v>
      </c>
    </row>
    <row r="62" spans="1:15" x14ac:dyDescent="0.25">
      <c r="A62" t="s">
        <v>55</v>
      </c>
    </row>
    <row r="63" spans="1:15" x14ac:dyDescent="0.25">
      <c r="A63" t="s">
        <v>56</v>
      </c>
    </row>
    <row r="64" spans="1:15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1" spans="1:1" x14ac:dyDescent="0.25">
      <c r="A71" t="s">
        <v>74</v>
      </c>
    </row>
    <row r="72" spans="1:1" x14ac:dyDescent="0.25">
      <c r="A72" t="s">
        <v>73</v>
      </c>
    </row>
  </sheetData>
  <hyperlinks>
    <hyperlink ref="A4" r:id="rId1" xr:uid="{45CCF0DA-37F2-49FF-9C9E-D12904583B27}"/>
    <hyperlink ref="B49" r:id="rId2" xr:uid="{CFD72455-1D3F-44FF-9DF9-8B24A520B0E0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48F9-6946-F243-8F07-D84A3D2FE82A}">
  <dimension ref="A1:AK73"/>
  <sheetViews>
    <sheetView tabSelected="1" workbookViewId="0">
      <selection activeCell="G2" sqref="G2:P2"/>
    </sheetView>
  </sheetViews>
  <sheetFormatPr defaultColWidth="11.42578125" defaultRowHeight="15" x14ac:dyDescent="0.25"/>
  <cols>
    <col min="23" max="24" width="12.7109375" bestFit="1" customWidth="1"/>
  </cols>
  <sheetData>
    <row r="1" spans="1:37" x14ac:dyDescent="0.25">
      <c r="A1" t="s">
        <v>22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23</v>
      </c>
      <c r="B2" s="4">
        <f t="shared" ref="B2:G2" si="0">D7</f>
        <v>1100</v>
      </c>
      <c r="C2" s="4">
        <f t="shared" si="0"/>
        <v>-9500</v>
      </c>
      <c r="D2" s="4">
        <f t="shared" si="0"/>
        <v>-16000</v>
      </c>
      <c r="E2" s="4">
        <f t="shared" si="0"/>
        <v>-7200</v>
      </c>
      <c r="F2" s="4">
        <f t="shared" si="0"/>
        <v>-15000</v>
      </c>
      <c r="G2" s="5">
        <f>F2-$F$12</f>
        <v>-16363.636363636364</v>
      </c>
      <c r="H2" s="5">
        <f t="shared" ref="H2:P2" si="1">G2-$F$12</f>
        <v>-17727.272727272728</v>
      </c>
      <c r="I2" s="5">
        <f t="shared" si="1"/>
        <v>-19090.909090909092</v>
      </c>
      <c r="J2" s="5">
        <f t="shared" si="1"/>
        <v>-20454.545454545456</v>
      </c>
      <c r="K2" s="5">
        <f t="shared" si="1"/>
        <v>-21818.18181818182</v>
      </c>
      <c r="L2" s="5">
        <f t="shared" si="1"/>
        <v>-23181.818181818184</v>
      </c>
      <c r="M2" s="5">
        <f t="shared" si="1"/>
        <v>-24545.454545454548</v>
      </c>
      <c r="N2" s="5">
        <f t="shared" si="1"/>
        <v>-25909.090909090912</v>
      </c>
      <c r="O2" s="5">
        <f t="shared" si="1"/>
        <v>-27272.727272727276</v>
      </c>
      <c r="P2" s="5">
        <f t="shared" si="1"/>
        <v>-28636.36363636364</v>
      </c>
      <c r="Q2" s="4">
        <v>-30000</v>
      </c>
      <c r="R2" s="4">
        <v>-30000</v>
      </c>
      <c r="S2" s="4">
        <v>-30000</v>
      </c>
      <c r="T2" s="4">
        <v>-30000</v>
      </c>
      <c r="U2" s="4">
        <v>-30000</v>
      </c>
      <c r="V2" s="4">
        <v>-30000</v>
      </c>
      <c r="W2" s="4">
        <v>-30000</v>
      </c>
      <c r="X2" s="4">
        <v>-30000</v>
      </c>
      <c r="Y2" s="4">
        <v>-30000</v>
      </c>
      <c r="Z2" s="4">
        <v>-30000</v>
      </c>
      <c r="AA2" s="4">
        <v>-30000</v>
      </c>
      <c r="AB2" s="4">
        <v>-30000</v>
      </c>
      <c r="AC2" s="4">
        <v>-30000</v>
      </c>
      <c r="AD2" s="4">
        <v>-30000</v>
      </c>
      <c r="AE2" s="4">
        <v>-30000</v>
      </c>
      <c r="AF2" s="4">
        <v>-30000</v>
      </c>
      <c r="AG2" s="4">
        <v>-30000</v>
      </c>
      <c r="AH2" s="4">
        <v>-30000</v>
      </c>
      <c r="AI2" s="4">
        <v>-30000</v>
      </c>
      <c r="AJ2" s="4">
        <v>-30000</v>
      </c>
      <c r="AK2" s="4">
        <v>-30000</v>
      </c>
    </row>
    <row r="3" spans="1:37" x14ac:dyDescent="0.25">
      <c r="A3" s="7" t="s">
        <v>24</v>
      </c>
      <c r="B3" s="9">
        <f>B2*(10^9)</f>
        <v>1100000000000</v>
      </c>
      <c r="C3" s="9">
        <f t="shared" ref="C3:V3" si="2">C2*(10^9)</f>
        <v>-9500000000000</v>
      </c>
      <c r="D3" s="9">
        <f t="shared" si="2"/>
        <v>-16000000000000</v>
      </c>
      <c r="E3" s="9">
        <f t="shared" si="2"/>
        <v>-7200000000000</v>
      </c>
      <c r="F3" s="9">
        <f t="shared" si="2"/>
        <v>-15000000000000</v>
      </c>
      <c r="G3" s="9">
        <f t="shared" si="2"/>
        <v>-16363636363636.363</v>
      </c>
      <c r="H3" s="9">
        <f t="shared" si="2"/>
        <v>-17727272727272.727</v>
      </c>
      <c r="I3" s="9">
        <f t="shared" si="2"/>
        <v>-19090909090909.094</v>
      </c>
      <c r="J3" s="9">
        <f t="shared" si="2"/>
        <v>-20454545454545.457</v>
      </c>
      <c r="K3" s="9">
        <f t="shared" si="2"/>
        <v>-21818181818181.82</v>
      </c>
      <c r="L3" s="9">
        <f t="shared" si="2"/>
        <v>-23181818181818.184</v>
      </c>
      <c r="M3" s="9">
        <f t="shared" si="2"/>
        <v>-24545454545454.547</v>
      </c>
      <c r="N3" s="9">
        <f t="shared" si="2"/>
        <v>-25909090909090.91</v>
      </c>
      <c r="O3" s="9">
        <f t="shared" si="2"/>
        <v>-27272727272727.277</v>
      </c>
      <c r="P3" s="9">
        <f t="shared" si="2"/>
        <v>-28636363636363.641</v>
      </c>
      <c r="Q3" s="9">
        <f t="shared" si="2"/>
        <v>-30000000000000</v>
      </c>
      <c r="R3" s="9">
        <f>R2*(10^9)</f>
        <v>-30000000000000</v>
      </c>
      <c r="S3" s="9">
        <f t="shared" si="2"/>
        <v>-30000000000000</v>
      </c>
      <c r="T3" s="9">
        <f t="shared" si="2"/>
        <v>-30000000000000</v>
      </c>
      <c r="U3" s="9">
        <f t="shared" si="2"/>
        <v>-30000000000000</v>
      </c>
      <c r="V3" s="9">
        <f t="shared" si="2"/>
        <v>-30000000000000</v>
      </c>
      <c r="W3" s="9">
        <f t="shared" ref="W3:AK3" si="3">W2*(10^9)</f>
        <v>-30000000000000</v>
      </c>
      <c r="X3" s="9">
        <f t="shared" si="3"/>
        <v>-30000000000000</v>
      </c>
      <c r="Y3" s="9">
        <f t="shared" si="3"/>
        <v>-30000000000000</v>
      </c>
      <c r="Z3" s="9">
        <f t="shared" si="3"/>
        <v>-30000000000000</v>
      </c>
      <c r="AA3" s="9">
        <f t="shared" si="3"/>
        <v>-30000000000000</v>
      </c>
      <c r="AB3" s="9">
        <f t="shared" si="3"/>
        <v>-30000000000000</v>
      </c>
      <c r="AC3" s="9">
        <f t="shared" si="3"/>
        <v>-30000000000000</v>
      </c>
      <c r="AD3" s="9">
        <f t="shared" si="3"/>
        <v>-30000000000000</v>
      </c>
      <c r="AE3" s="9">
        <f t="shared" si="3"/>
        <v>-30000000000000</v>
      </c>
      <c r="AF3" s="9">
        <f t="shared" si="3"/>
        <v>-30000000000000</v>
      </c>
      <c r="AG3" s="9">
        <f t="shared" si="3"/>
        <v>-30000000000000</v>
      </c>
      <c r="AH3" s="9">
        <f t="shared" si="3"/>
        <v>-30000000000000</v>
      </c>
      <c r="AI3" s="9">
        <f t="shared" si="3"/>
        <v>-30000000000000</v>
      </c>
      <c r="AJ3" s="9">
        <f t="shared" si="3"/>
        <v>-30000000000000</v>
      </c>
      <c r="AK3" s="9">
        <f t="shared" si="3"/>
        <v>-30000000000000</v>
      </c>
    </row>
    <row r="4" spans="1:37" x14ac:dyDescent="0.25">
      <c r="A4" s="13" t="s">
        <v>68</v>
      </c>
    </row>
    <row r="6" spans="1:37" x14ac:dyDescent="0.25">
      <c r="A6" t="s">
        <v>22</v>
      </c>
      <c r="B6">
        <f>Data!B47</f>
        <v>1990</v>
      </c>
      <c r="C6">
        <f>Data!C47</f>
        <v>2005</v>
      </c>
      <c r="D6">
        <f>Data!D47</f>
        <v>2015</v>
      </c>
      <c r="E6">
        <f>Data!E47</f>
        <v>2016</v>
      </c>
      <c r="F6">
        <f>Data!F47</f>
        <v>2017</v>
      </c>
      <c r="G6">
        <f>Data!G47</f>
        <v>2018</v>
      </c>
      <c r="H6">
        <f>Data!H47</f>
        <v>2019</v>
      </c>
      <c r="I6">
        <f>Data!I47</f>
        <v>2020</v>
      </c>
      <c r="J6">
        <f>Data!J47</f>
        <v>2030</v>
      </c>
      <c r="K6">
        <f>Data!K47</f>
        <v>2035</v>
      </c>
    </row>
    <row r="7" spans="1:37" x14ac:dyDescent="0.25">
      <c r="A7" t="s">
        <v>7</v>
      </c>
      <c r="B7" s="11">
        <f>Data!B48</f>
        <v>-62000</v>
      </c>
      <c r="C7" s="11">
        <f>Data!C48</f>
        <v>-2900</v>
      </c>
      <c r="D7" s="11">
        <f>Data!D48</f>
        <v>1100</v>
      </c>
      <c r="E7" s="11">
        <f>Data!E48</f>
        <v>-9500</v>
      </c>
      <c r="F7" s="11">
        <f>Data!F48</f>
        <v>-16000</v>
      </c>
      <c r="G7" s="11">
        <f>Data!G48</f>
        <v>-7200</v>
      </c>
      <c r="H7" s="11">
        <f>Data!H48</f>
        <v>-15000</v>
      </c>
      <c r="I7" s="11">
        <f>Data!I48</f>
        <v>-5700</v>
      </c>
      <c r="J7" s="11">
        <f>Data!J48</f>
        <v>-10000</v>
      </c>
      <c r="K7" s="11">
        <f>Data!K48</f>
        <v>-8300</v>
      </c>
    </row>
    <row r="9" spans="1:37" x14ac:dyDescent="0.25">
      <c r="A9" s="1" t="s">
        <v>25</v>
      </c>
      <c r="E9" s="1" t="s">
        <v>25</v>
      </c>
    </row>
    <row r="11" spans="1:37" x14ac:dyDescent="0.25">
      <c r="A11" t="s">
        <v>26</v>
      </c>
      <c r="B11" s="4">
        <f>I7-J7</f>
        <v>4300</v>
      </c>
      <c r="E11" t="s">
        <v>26</v>
      </c>
      <c r="F11" s="4">
        <f>F2-Q2</f>
        <v>15000</v>
      </c>
    </row>
    <row r="12" spans="1:37" ht="30" x14ac:dyDescent="0.25">
      <c r="A12" s="10" t="s">
        <v>27</v>
      </c>
      <c r="B12" s="4">
        <f>B11/10</f>
        <v>430</v>
      </c>
      <c r="E12" s="10" t="s">
        <v>27</v>
      </c>
      <c r="F12" s="4">
        <f>F11/11</f>
        <v>1363.6363636363637</v>
      </c>
    </row>
    <row r="14" spans="1:37" x14ac:dyDescent="0.25">
      <c r="A14" s="1" t="s">
        <v>28</v>
      </c>
    </row>
    <row r="16" spans="1:37" x14ac:dyDescent="0.25">
      <c r="A16" t="s">
        <v>29</v>
      </c>
    </row>
    <row r="24" spans="1:37" x14ac:dyDescent="0.25">
      <c r="A24" t="s">
        <v>76</v>
      </c>
    </row>
    <row r="26" spans="1:37" x14ac:dyDescent="0.25">
      <c r="A26" t="s">
        <v>22</v>
      </c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</v>
      </c>
      <c r="B27">
        <v>1100</v>
      </c>
      <c r="C27">
        <v>-9500</v>
      </c>
      <c r="D27">
        <v>-16000</v>
      </c>
      <c r="E27">
        <v>-7200</v>
      </c>
      <c r="F27">
        <v>-15000</v>
      </c>
      <c r="G27">
        <v>-5700</v>
      </c>
      <c r="H27">
        <v>-6130</v>
      </c>
      <c r="I27">
        <v>-6560</v>
      </c>
      <c r="J27">
        <v>-6990</v>
      </c>
      <c r="K27">
        <v>-7420</v>
      </c>
      <c r="L27">
        <v>-7850</v>
      </c>
      <c r="M27">
        <v>-8280</v>
      </c>
      <c r="N27">
        <v>-8710</v>
      </c>
      <c r="O27">
        <v>-9140</v>
      </c>
      <c r="P27">
        <v>-9570</v>
      </c>
      <c r="Q27">
        <v>-10000</v>
      </c>
      <c r="R27">
        <v>-9660</v>
      </c>
      <c r="S27">
        <v>-9320</v>
      </c>
      <c r="T27">
        <v>-8980</v>
      </c>
      <c r="U27">
        <v>-8640</v>
      </c>
      <c r="V27" s="11">
        <v>-8300</v>
      </c>
      <c r="W27" s="11">
        <f t="shared" ref="W27:AJ27" si="4">V27-$B$33</f>
        <v>-9746.6666666666661</v>
      </c>
      <c r="X27" s="11">
        <f t="shared" si="4"/>
        <v>-11193.333333333332</v>
      </c>
      <c r="Y27" s="11">
        <f t="shared" si="4"/>
        <v>-12639.999999999998</v>
      </c>
      <c r="Z27" s="11">
        <f t="shared" si="4"/>
        <v>-14086.666666666664</v>
      </c>
      <c r="AA27" s="11">
        <f t="shared" si="4"/>
        <v>-15533.33333333333</v>
      </c>
      <c r="AB27" s="11">
        <f t="shared" si="4"/>
        <v>-16979.999999999996</v>
      </c>
      <c r="AC27" s="11">
        <f t="shared" si="4"/>
        <v>-18426.666666666664</v>
      </c>
      <c r="AD27" s="11">
        <f t="shared" si="4"/>
        <v>-19873.333333333332</v>
      </c>
      <c r="AE27" s="11">
        <f t="shared" si="4"/>
        <v>-21320</v>
      </c>
      <c r="AF27" s="11">
        <f t="shared" si="4"/>
        <v>-22766.666666666668</v>
      </c>
      <c r="AG27" s="11">
        <f t="shared" si="4"/>
        <v>-24213.333333333336</v>
      </c>
      <c r="AH27" s="11">
        <f t="shared" si="4"/>
        <v>-25660.000000000004</v>
      </c>
      <c r="AI27" s="11">
        <f t="shared" si="4"/>
        <v>-27106.666666666672</v>
      </c>
      <c r="AJ27" s="11">
        <f t="shared" si="4"/>
        <v>-28553.333333333339</v>
      </c>
      <c r="AK27" s="11">
        <v>-10886.394557823136</v>
      </c>
    </row>
    <row r="28" spans="1:37" x14ac:dyDescent="0.25">
      <c r="A28" t="s">
        <v>24</v>
      </c>
      <c r="B28">
        <f t="shared" ref="B28:V28" si="5">B27*(10^9)</f>
        <v>1100000000000</v>
      </c>
      <c r="C28">
        <f t="shared" si="5"/>
        <v>-9500000000000</v>
      </c>
      <c r="D28">
        <f t="shared" si="5"/>
        <v>-16000000000000</v>
      </c>
      <c r="E28">
        <f t="shared" si="5"/>
        <v>-7200000000000</v>
      </c>
      <c r="F28">
        <f t="shared" si="5"/>
        <v>-15000000000000</v>
      </c>
      <c r="G28">
        <f t="shared" si="5"/>
        <v>-5700000000000</v>
      </c>
      <c r="H28">
        <f t="shared" si="5"/>
        <v>-6130000000000</v>
      </c>
      <c r="I28">
        <f t="shared" si="5"/>
        <v>-6560000000000</v>
      </c>
      <c r="J28">
        <f t="shared" si="5"/>
        <v>-6990000000000</v>
      </c>
      <c r="K28">
        <f t="shared" si="5"/>
        <v>-7420000000000</v>
      </c>
      <c r="L28">
        <f t="shared" si="5"/>
        <v>-7850000000000</v>
      </c>
      <c r="M28">
        <f t="shared" si="5"/>
        <v>-8280000000000</v>
      </c>
      <c r="N28">
        <f t="shared" si="5"/>
        <v>-8710000000000</v>
      </c>
      <c r="O28">
        <f t="shared" si="5"/>
        <v>-9140000000000</v>
      </c>
      <c r="P28">
        <f t="shared" si="5"/>
        <v>-9570000000000</v>
      </c>
      <c r="Q28">
        <f t="shared" si="5"/>
        <v>-10000000000000</v>
      </c>
      <c r="R28">
        <f t="shared" si="5"/>
        <v>-9660000000000</v>
      </c>
      <c r="S28">
        <f t="shared" si="5"/>
        <v>-9320000000000</v>
      </c>
      <c r="T28">
        <f t="shared" si="5"/>
        <v>-8980000000000</v>
      </c>
      <c r="U28">
        <f t="shared" si="5"/>
        <v>-8640000000000</v>
      </c>
      <c r="V28">
        <f t="shared" si="5"/>
        <v>-8300000000000</v>
      </c>
      <c r="W28">
        <f>W27*(10^9)</f>
        <v>-9746666666666.666</v>
      </c>
      <c r="X28">
        <f>X27*(10^9)</f>
        <v>-11193333333333.332</v>
      </c>
      <c r="Y28">
        <f t="shared" ref="Y28:AK28" si="6">Y27*(10^9)</f>
        <v>-12639999999999.998</v>
      </c>
      <c r="Z28">
        <f t="shared" si="6"/>
        <v>-14086666666666.664</v>
      </c>
      <c r="AA28">
        <f t="shared" si="6"/>
        <v>-15533333333333.33</v>
      </c>
      <c r="AB28">
        <f t="shared" si="6"/>
        <v>-16979999999999.996</v>
      </c>
      <c r="AC28">
        <f t="shared" si="6"/>
        <v>-18426666666666.664</v>
      </c>
      <c r="AD28">
        <f t="shared" si="6"/>
        <v>-19873333333333.332</v>
      </c>
      <c r="AE28">
        <f t="shared" si="6"/>
        <v>-21320000000000</v>
      </c>
      <c r="AF28">
        <f t="shared" si="6"/>
        <v>-22766666666666.668</v>
      </c>
      <c r="AG28">
        <f t="shared" si="6"/>
        <v>-24213333333333.336</v>
      </c>
      <c r="AH28">
        <f t="shared" si="6"/>
        <v>-25660000000000.004</v>
      </c>
      <c r="AI28">
        <f t="shared" si="6"/>
        <v>-27106666666666.672</v>
      </c>
      <c r="AJ28">
        <f t="shared" si="6"/>
        <v>-28553333333333.34</v>
      </c>
      <c r="AK28">
        <f t="shared" si="6"/>
        <v>-10886394557823.137</v>
      </c>
    </row>
    <row r="31" spans="1:37" x14ac:dyDescent="0.25">
      <c r="A31" t="s">
        <v>75</v>
      </c>
    </row>
    <row r="32" spans="1:37" x14ac:dyDescent="0.25">
      <c r="A32" t="s">
        <v>26</v>
      </c>
      <c r="B32" s="4">
        <f>K7-AK2</f>
        <v>21700</v>
      </c>
    </row>
    <row r="33" spans="1:37" ht="30" x14ac:dyDescent="0.25">
      <c r="A33" s="10" t="s">
        <v>27</v>
      </c>
      <c r="B33" s="4">
        <f>B32/15</f>
        <v>1446.6666666666667</v>
      </c>
    </row>
    <row r="47" spans="1:37" x14ac:dyDescent="0.25">
      <c r="A47" t="s">
        <v>22</v>
      </c>
      <c r="B47">
        <v>2015</v>
      </c>
      <c r="C47">
        <v>2016</v>
      </c>
      <c r="D47">
        <v>2017</v>
      </c>
      <c r="E47">
        <v>2018</v>
      </c>
      <c r="F47">
        <v>2019</v>
      </c>
      <c r="G47">
        <v>2020</v>
      </c>
      <c r="H47">
        <v>2021</v>
      </c>
      <c r="I47">
        <v>2022</v>
      </c>
      <c r="J47">
        <v>2023</v>
      </c>
      <c r="K47">
        <v>2024</v>
      </c>
      <c r="L47">
        <v>2025</v>
      </c>
      <c r="M47">
        <v>2026</v>
      </c>
      <c r="N47">
        <v>2027</v>
      </c>
      <c r="O47">
        <v>2028</v>
      </c>
      <c r="P47">
        <v>2029</v>
      </c>
      <c r="Q47">
        <v>2030</v>
      </c>
      <c r="R47">
        <v>2031</v>
      </c>
      <c r="S47">
        <v>2032</v>
      </c>
      <c r="T47">
        <v>2033</v>
      </c>
      <c r="U47">
        <v>2034</v>
      </c>
      <c r="V47">
        <v>2035</v>
      </c>
      <c r="W47">
        <v>2036</v>
      </c>
      <c r="X47">
        <v>2037</v>
      </c>
      <c r="Y47">
        <v>2038</v>
      </c>
      <c r="Z47">
        <v>2039</v>
      </c>
      <c r="AA47">
        <v>2040</v>
      </c>
      <c r="AB47">
        <v>2041</v>
      </c>
      <c r="AC47">
        <v>2042</v>
      </c>
      <c r="AD47">
        <v>2043</v>
      </c>
      <c r="AE47">
        <v>2044</v>
      </c>
      <c r="AF47">
        <v>2045</v>
      </c>
      <c r="AG47">
        <v>2046</v>
      </c>
      <c r="AH47">
        <v>2047</v>
      </c>
      <c r="AI47">
        <v>2048</v>
      </c>
      <c r="AJ47">
        <v>2049</v>
      </c>
      <c r="AK47">
        <v>2050</v>
      </c>
    </row>
    <row r="48" spans="1:37" x14ac:dyDescent="0.25">
      <c r="A48" t="s">
        <v>23</v>
      </c>
      <c r="B48">
        <v>1100</v>
      </c>
      <c r="C48">
        <v>-9500</v>
      </c>
      <c r="D48">
        <v>-16000</v>
      </c>
      <c r="E48">
        <v>-7200</v>
      </c>
      <c r="F48">
        <v>-15000</v>
      </c>
      <c r="G48">
        <v>-5700</v>
      </c>
      <c r="H48">
        <v>-6130</v>
      </c>
      <c r="I48">
        <v>-6560</v>
      </c>
      <c r="J48">
        <v>-6990</v>
      </c>
      <c r="K48">
        <v>-7420</v>
      </c>
      <c r="L48">
        <v>-7850</v>
      </c>
      <c r="M48">
        <v>-8280</v>
      </c>
      <c r="N48">
        <v>-8710</v>
      </c>
      <c r="O48">
        <v>-9140</v>
      </c>
      <c r="P48">
        <v>-9570</v>
      </c>
      <c r="Q48">
        <v>-10000</v>
      </c>
      <c r="R48" cm="1">
        <f t="array" ref="R48">TREND($D7:$K7,$D$6:$K$6,R$47)</f>
        <v>-9524.0816326530476</v>
      </c>
      <c r="S48" cm="1">
        <f t="array" ref="S48">TREND($D7:$K7,$D$6:$K$6,S$47)</f>
        <v>-9595.7823129251774</v>
      </c>
      <c r="T48" cm="1">
        <f t="array" ref="T48">TREND($D7:$K7,$D$6:$K$6,T$47)</f>
        <v>-9667.4829931972781</v>
      </c>
      <c r="U48" cm="1">
        <f t="array" ref="U48">TREND($D7:$K7,$D$6:$K$6,U$47)</f>
        <v>-9739.1836734693788</v>
      </c>
      <c r="V48" cm="1">
        <f t="array" ref="V48">TREND($D7:$K7,$D$6:$K$6,V$47)</f>
        <v>-9810.8843537414796</v>
      </c>
      <c r="W48" cm="1">
        <f t="array" ref="W48">TREND($D7:$K7,$D$6:$K$6,W$47)</f>
        <v>-9882.5850340136094</v>
      </c>
      <c r="X48" cm="1">
        <f t="array" ref="X48">TREND($D7:$K7,$D$6:$K$6,X$47)</f>
        <v>-9954.2857142857101</v>
      </c>
      <c r="Y48" cm="1">
        <f t="array" ref="Y48">TREND($D7:$K7,$D$6:$K$6,Y$47)</f>
        <v>-10025.986394557811</v>
      </c>
      <c r="Z48" cm="1">
        <f t="array" ref="Z48">TREND($D7:$K7,$D$6:$K$6,Z$47)</f>
        <v>-10097.687074829912</v>
      </c>
      <c r="AA48" cm="1">
        <f t="array" ref="AA48">TREND($D7:$K7,$D$6:$K$6,AA$47)</f>
        <v>-10169.387755102041</v>
      </c>
      <c r="AB48" cm="1">
        <f t="array" ref="AB48">TREND($D7:$K7,$D$6:$K$6,AB$47)</f>
        <v>-10241.088435374142</v>
      </c>
      <c r="AC48" cm="1">
        <f t="array" ref="AC48">TREND($D7:$K7,$D$6:$K$6,AC$47)</f>
        <v>-10312.789115646243</v>
      </c>
      <c r="AD48" cm="1">
        <f t="array" ref="AD48">TREND($D7:$K7,$D$6:$K$6,AD$47)</f>
        <v>-10384.489795918373</v>
      </c>
      <c r="AE48" cm="1">
        <f t="array" ref="AE48">TREND($D7:$K7,$D$6:$K$6,AE$47)</f>
        <v>-10456.190476190473</v>
      </c>
      <c r="AF48" cm="1">
        <f t="array" ref="AF48">TREND($D7:$K7,$D$6:$K$6,AF$47)</f>
        <v>-10527.891156462574</v>
      </c>
      <c r="AG48" cm="1">
        <f t="array" ref="AG48">TREND($D7:$K7,$D$6:$K$6,AG$47)</f>
        <v>-10599.591836734675</v>
      </c>
      <c r="AH48" cm="1">
        <f t="array" ref="AH48">TREND($D7:$K7,$D$6:$K$6,AH$47)</f>
        <v>-10671.292517006805</v>
      </c>
      <c r="AI48" cm="1">
        <f t="array" ref="AI48">TREND($D7:$K7,$D$6:$K$6,AI$47)</f>
        <v>-10742.993197278905</v>
      </c>
      <c r="AJ48" cm="1">
        <f t="array" ref="AJ48">TREND($D7:$K7,$D$6:$K$6,AJ$47)</f>
        <v>-10814.693877551006</v>
      </c>
      <c r="AK48" cm="1">
        <f t="array" ref="AK48">TREND($D7:$K7,$D$6:$K$6,AK$47)</f>
        <v>-10886.394557823136</v>
      </c>
    </row>
    <row r="49" spans="1:37" x14ac:dyDescent="0.25">
      <c r="A49" t="s">
        <v>24</v>
      </c>
      <c r="B49">
        <f>B48*(10^9)</f>
        <v>1100000000000</v>
      </c>
      <c r="C49">
        <f t="shared" ref="C49:AK49" si="7">C48*(10^9)</f>
        <v>-9500000000000</v>
      </c>
      <c r="D49">
        <f t="shared" si="7"/>
        <v>-16000000000000</v>
      </c>
      <c r="E49">
        <f t="shared" si="7"/>
        <v>-7200000000000</v>
      </c>
      <c r="F49">
        <f t="shared" si="7"/>
        <v>-15000000000000</v>
      </c>
      <c r="G49">
        <f t="shared" si="7"/>
        <v>-5700000000000</v>
      </c>
      <c r="H49">
        <f t="shared" si="7"/>
        <v>-6130000000000</v>
      </c>
      <c r="I49">
        <f t="shared" si="7"/>
        <v>-6560000000000</v>
      </c>
      <c r="J49">
        <f t="shared" si="7"/>
        <v>-6990000000000</v>
      </c>
      <c r="K49">
        <f t="shared" si="7"/>
        <v>-7420000000000</v>
      </c>
      <c r="L49">
        <f t="shared" si="7"/>
        <v>-7850000000000</v>
      </c>
      <c r="M49">
        <f t="shared" si="7"/>
        <v>-8280000000000</v>
      </c>
      <c r="N49">
        <f t="shared" si="7"/>
        <v>-8710000000000</v>
      </c>
      <c r="O49">
        <f t="shared" si="7"/>
        <v>-9140000000000</v>
      </c>
      <c r="P49">
        <f t="shared" si="7"/>
        <v>-9570000000000</v>
      </c>
      <c r="Q49">
        <f t="shared" si="7"/>
        <v>-10000000000000</v>
      </c>
      <c r="R49">
        <f t="shared" si="7"/>
        <v>-9524081632653.0469</v>
      </c>
      <c r="S49">
        <f t="shared" si="7"/>
        <v>-9595782312925.1777</v>
      </c>
      <c r="T49">
        <f t="shared" si="7"/>
        <v>-9667482993197.2773</v>
      </c>
      <c r="U49">
        <f t="shared" si="7"/>
        <v>-9739183673469.3789</v>
      </c>
      <c r="V49">
        <f t="shared" si="7"/>
        <v>-9810884353741.4805</v>
      </c>
      <c r="W49">
        <f t="shared" si="7"/>
        <v>-9882585034013.6094</v>
      </c>
      <c r="X49">
        <f t="shared" si="7"/>
        <v>-9954285714285.7109</v>
      </c>
      <c r="Y49">
        <f t="shared" si="7"/>
        <v>-10025986394557.811</v>
      </c>
      <c r="Z49">
        <f t="shared" si="7"/>
        <v>-10097687074829.912</v>
      </c>
      <c r="AA49">
        <f t="shared" si="7"/>
        <v>-10169387755102.041</v>
      </c>
      <c r="AB49">
        <f t="shared" si="7"/>
        <v>-10241088435374.143</v>
      </c>
      <c r="AC49">
        <f t="shared" si="7"/>
        <v>-10312789115646.242</v>
      </c>
      <c r="AD49">
        <f t="shared" si="7"/>
        <v>-10384489795918.373</v>
      </c>
      <c r="AE49">
        <f t="shared" si="7"/>
        <v>-10456190476190.473</v>
      </c>
      <c r="AF49">
        <f t="shared" si="7"/>
        <v>-10527891156462.574</v>
      </c>
      <c r="AG49">
        <f t="shared" si="7"/>
        <v>-10599591836734.676</v>
      </c>
      <c r="AH49">
        <f t="shared" si="7"/>
        <v>-10671292517006.805</v>
      </c>
      <c r="AI49">
        <f t="shared" si="7"/>
        <v>-10742993197278.906</v>
      </c>
      <c r="AJ49">
        <f t="shared" si="7"/>
        <v>-10814693877551.006</v>
      </c>
      <c r="AK49">
        <f t="shared" si="7"/>
        <v>-10886394557823.137</v>
      </c>
    </row>
    <row r="71" spans="1:37" x14ac:dyDescent="0.25">
      <c r="A71" t="s">
        <v>22</v>
      </c>
      <c r="B71">
        <v>2015</v>
      </c>
      <c r="C71">
        <v>2016</v>
      </c>
      <c r="D71">
        <v>2017</v>
      </c>
      <c r="E71">
        <v>2018</v>
      </c>
      <c r="F71">
        <v>2019</v>
      </c>
      <c r="G71">
        <v>2020</v>
      </c>
      <c r="H71">
        <v>2021</v>
      </c>
      <c r="I71">
        <v>2022</v>
      </c>
      <c r="J71">
        <v>2023</v>
      </c>
      <c r="K71">
        <v>2024</v>
      </c>
      <c r="L71">
        <v>2025</v>
      </c>
      <c r="M71">
        <v>2026</v>
      </c>
      <c r="N71">
        <v>2027</v>
      </c>
      <c r="O71">
        <v>2028</v>
      </c>
      <c r="P71">
        <v>2029</v>
      </c>
      <c r="Q71">
        <v>2030</v>
      </c>
      <c r="R71">
        <v>2031</v>
      </c>
      <c r="S71">
        <v>2032</v>
      </c>
      <c r="T71">
        <v>2033</v>
      </c>
      <c r="U71">
        <v>2034</v>
      </c>
      <c r="V71">
        <v>2035</v>
      </c>
      <c r="W71">
        <v>2036</v>
      </c>
      <c r="X71">
        <v>2037</v>
      </c>
      <c r="Y71">
        <v>2038</v>
      </c>
      <c r="Z71">
        <v>2039</v>
      </c>
      <c r="AA71">
        <v>2040</v>
      </c>
      <c r="AB71">
        <v>2041</v>
      </c>
      <c r="AC71">
        <v>2042</v>
      </c>
      <c r="AD71">
        <v>2043</v>
      </c>
      <c r="AE71">
        <v>2044</v>
      </c>
      <c r="AF71">
        <v>2045</v>
      </c>
      <c r="AG71">
        <v>2046</v>
      </c>
      <c r="AH71">
        <v>2047</v>
      </c>
      <c r="AI71">
        <v>2048</v>
      </c>
      <c r="AJ71">
        <v>2049</v>
      </c>
      <c r="AK71">
        <v>2050</v>
      </c>
    </row>
    <row r="72" spans="1:37" x14ac:dyDescent="0.25">
      <c r="A72" t="s">
        <v>23</v>
      </c>
      <c r="B72">
        <v>1100</v>
      </c>
      <c r="C72">
        <v>-9500</v>
      </c>
      <c r="D72">
        <v>-16000</v>
      </c>
      <c r="E72">
        <v>-7200</v>
      </c>
      <c r="F72">
        <v>-15000</v>
      </c>
      <c r="G72" s="4">
        <f>F72-$F$12</f>
        <v>-16363.636363636364</v>
      </c>
      <c r="H72" s="4">
        <f>G72-$F$12</f>
        <v>-17727.272727272728</v>
      </c>
      <c r="I72" s="4">
        <f>H72-$F$12</f>
        <v>-19090.909090909092</v>
      </c>
      <c r="J72" s="4">
        <f>I72-$F$12</f>
        <v>-20454.545454545456</v>
      </c>
      <c r="K72" s="4">
        <f>J72-$F$12</f>
        <v>-21818.18181818182</v>
      </c>
      <c r="L72" s="4">
        <f>K72-$F$12</f>
        <v>-23181.818181818184</v>
      </c>
      <c r="M72" s="4">
        <f>L72-$F$12</f>
        <v>-24545.454545454548</v>
      </c>
      <c r="N72" s="4">
        <f>M72-$F$12</f>
        <v>-25909.090909090912</v>
      </c>
      <c r="O72" s="4">
        <f>N72-$F$12</f>
        <v>-27272.727272727276</v>
      </c>
      <c r="P72" s="4">
        <f>O72-$F$12</f>
        <v>-28636.36363636364</v>
      </c>
      <c r="Q72">
        <v>-30000</v>
      </c>
      <c r="R72">
        <v>-30000</v>
      </c>
      <c r="S72">
        <v>-30000</v>
      </c>
      <c r="T72">
        <v>-30000</v>
      </c>
      <c r="U72">
        <v>-30000</v>
      </c>
      <c r="V72">
        <v>-30000</v>
      </c>
      <c r="W72">
        <v>-30000</v>
      </c>
      <c r="X72">
        <v>-30000</v>
      </c>
      <c r="Y72">
        <v>-30000</v>
      </c>
      <c r="Z72">
        <v>-30000</v>
      </c>
      <c r="AA72">
        <v>-30000</v>
      </c>
      <c r="AB72">
        <v>-30000</v>
      </c>
      <c r="AC72">
        <v>-30000</v>
      </c>
      <c r="AD72">
        <v>-30000</v>
      </c>
      <c r="AE72">
        <v>-30000</v>
      </c>
      <c r="AF72">
        <v>-30000</v>
      </c>
      <c r="AG72">
        <v>-30000</v>
      </c>
      <c r="AH72">
        <v>-30000</v>
      </c>
      <c r="AI72">
        <v>-30000</v>
      </c>
      <c r="AJ72">
        <v>-30000</v>
      </c>
      <c r="AK72">
        <v>-30000</v>
      </c>
    </row>
    <row r="73" spans="1:37" x14ac:dyDescent="0.25">
      <c r="A73" t="s">
        <v>24</v>
      </c>
      <c r="B73">
        <f>B72*(10^9)</f>
        <v>1100000000000</v>
      </c>
      <c r="C73">
        <f t="shared" ref="C73:AK73" si="8">C72*(10^9)</f>
        <v>-9500000000000</v>
      </c>
      <c r="D73">
        <f t="shared" si="8"/>
        <v>-16000000000000</v>
      </c>
      <c r="E73">
        <f t="shared" si="8"/>
        <v>-7200000000000</v>
      </c>
      <c r="F73">
        <f t="shared" si="8"/>
        <v>-15000000000000</v>
      </c>
      <c r="G73">
        <f t="shared" si="8"/>
        <v>-16363636363636.363</v>
      </c>
      <c r="H73">
        <f t="shared" si="8"/>
        <v>-17727272727272.727</v>
      </c>
      <c r="I73">
        <f t="shared" si="8"/>
        <v>-19090909090909.094</v>
      </c>
      <c r="J73">
        <f t="shared" si="8"/>
        <v>-20454545454545.457</v>
      </c>
      <c r="K73">
        <f t="shared" si="8"/>
        <v>-21818181818181.82</v>
      </c>
      <c r="L73">
        <f t="shared" si="8"/>
        <v>-23181818181818.184</v>
      </c>
      <c r="M73">
        <f t="shared" si="8"/>
        <v>-24545454545454.547</v>
      </c>
      <c r="N73">
        <f t="shared" si="8"/>
        <v>-25909090909090.91</v>
      </c>
      <c r="O73">
        <f t="shared" si="8"/>
        <v>-27272727272727.277</v>
      </c>
      <c r="P73">
        <f t="shared" si="8"/>
        <v>-28636363636363.641</v>
      </c>
      <c r="Q73">
        <f t="shared" si="8"/>
        <v>-30000000000000</v>
      </c>
      <c r="R73">
        <f t="shared" si="8"/>
        <v>-30000000000000</v>
      </c>
      <c r="S73">
        <f t="shared" si="8"/>
        <v>-30000000000000</v>
      </c>
      <c r="T73">
        <f t="shared" si="8"/>
        <v>-30000000000000</v>
      </c>
      <c r="U73">
        <f t="shared" si="8"/>
        <v>-30000000000000</v>
      </c>
      <c r="V73">
        <f t="shared" si="8"/>
        <v>-30000000000000</v>
      </c>
      <c r="W73">
        <f t="shared" si="8"/>
        <v>-30000000000000</v>
      </c>
      <c r="X73">
        <f t="shared" si="8"/>
        <v>-30000000000000</v>
      </c>
      <c r="Y73">
        <f t="shared" si="8"/>
        <v>-30000000000000</v>
      </c>
      <c r="Z73">
        <f t="shared" si="8"/>
        <v>-30000000000000</v>
      </c>
      <c r="AA73">
        <f t="shared" si="8"/>
        <v>-30000000000000</v>
      </c>
      <c r="AB73">
        <f t="shared" si="8"/>
        <v>-30000000000000</v>
      </c>
      <c r="AC73">
        <f t="shared" si="8"/>
        <v>-30000000000000</v>
      </c>
      <c r="AD73">
        <f t="shared" si="8"/>
        <v>-30000000000000</v>
      </c>
      <c r="AE73">
        <f t="shared" si="8"/>
        <v>-30000000000000</v>
      </c>
      <c r="AF73">
        <f t="shared" si="8"/>
        <v>-30000000000000</v>
      </c>
      <c r="AG73">
        <f t="shared" si="8"/>
        <v>-30000000000000</v>
      </c>
      <c r="AH73">
        <f t="shared" si="8"/>
        <v>-30000000000000</v>
      </c>
      <c r="AI73">
        <f t="shared" si="8"/>
        <v>-30000000000000</v>
      </c>
      <c r="AJ73">
        <f t="shared" si="8"/>
        <v>-30000000000000</v>
      </c>
      <c r="AK73">
        <f t="shared" si="8"/>
        <v>-30000000000000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K13"/>
  <sheetViews>
    <sheetView workbookViewId="0">
      <selection activeCell="F2" sqref="F2"/>
    </sheetView>
  </sheetViews>
  <sheetFormatPr defaultColWidth="8.85546875" defaultRowHeight="15" x14ac:dyDescent="0.25"/>
  <cols>
    <col min="1" max="1" width="16.7109375" customWidth="1"/>
    <col min="2" max="17" width="11.28515625" bestFit="1" customWidth="1"/>
  </cols>
  <sheetData>
    <row r="1" spans="1:37" x14ac:dyDescent="0.25">
      <c r="A1" t="s">
        <v>22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24</v>
      </c>
      <c r="B2">
        <f>Calculations!B3</f>
        <v>1100000000000</v>
      </c>
      <c r="C2">
        <f>Calculations!C3</f>
        <v>-9500000000000</v>
      </c>
      <c r="D2">
        <f>Calculations!D3</f>
        <v>-16000000000000</v>
      </c>
      <c r="E2">
        <f>Calculations!E3</f>
        <v>-7200000000000</v>
      </c>
      <c r="F2">
        <f>Calculations!F3</f>
        <v>-15000000000000</v>
      </c>
      <c r="G2">
        <f>Calculations!G3</f>
        <v>-16363636363636.363</v>
      </c>
      <c r="H2">
        <f>Calculations!H3</f>
        <v>-17727272727272.727</v>
      </c>
      <c r="I2">
        <f>Calculations!I3</f>
        <v>-19090909090909.094</v>
      </c>
      <c r="J2">
        <f>Calculations!J3</f>
        <v>-20454545454545.457</v>
      </c>
      <c r="K2">
        <f>Calculations!K3</f>
        <v>-21818181818181.82</v>
      </c>
      <c r="L2">
        <f>Calculations!L3</f>
        <v>-23181818181818.184</v>
      </c>
      <c r="M2">
        <f>Calculations!M3</f>
        <v>-24545454545454.547</v>
      </c>
      <c r="N2">
        <f>Calculations!N3</f>
        <v>-25909090909090.91</v>
      </c>
      <c r="O2">
        <f>Calculations!O3</f>
        <v>-27272727272727.277</v>
      </c>
      <c r="P2">
        <f>Calculations!P3</f>
        <v>-28636363636363.641</v>
      </c>
      <c r="Q2">
        <f>Calculations!Q3</f>
        <v>-30000000000000</v>
      </c>
      <c r="R2">
        <f>Calculations!R3</f>
        <v>-30000000000000</v>
      </c>
      <c r="S2">
        <f>Calculations!S3</f>
        <v>-30000000000000</v>
      </c>
      <c r="T2">
        <f>Calculations!T3</f>
        <v>-30000000000000</v>
      </c>
      <c r="U2">
        <f>Calculations!U3</f>
        <v>-30000000000000</v>
      </c>
      <c r="V2">
        <f>Calculations!V3</f>
        <v>-30000000000000</v>
      </c>
      <c r="W2">
        <f>Calculations!W3</f>
        <v>-30000000000000</v>
      </c>
      <c r="X2">
        <f>Calculations!X3</f>
        <v>-30000000000000</v>
      </c>
      <c r="Y2">
        <f>Calculations!Y3</f>
        <v>-30000000000000</v>
      </c>
      <c r="Z2">
        <f>Calculations!Z3</f>
        <v>-30000000000000</v>
      </c>
      <c r="AA2">
        <f>Calculations!AA3</f>
        <v>-30000000000000</v>
      </c>
      <c r="AB2">
        <f>Calculations!AB3</f>
        <v>-30000000000000</v>
      </c>
      <c r="AC2">
        <f>Calculations!AC3</f>
        <v>-30000000000000</v>
      </c>
      <c r="AD2">
        <f>Calculations!AD3</f>
        <v>-30000000000000</v>
      </c>
      <c r="AE2">
        <f>Calculations!AE3</f>
        <v>-30000000000000</v>
      </c>
      <c r="AF2">
        <f>Calculations!AF3</f>
        <v>-30000000000000</v>
      </c>
      <c r="AG2">
        <f>Calculations!AG3</f>
        <v>-30000000000000</v>
      </c>
      <c r="AH2">
        <f>Calculations!AH3</f>
        <v>-30000000000000</v>
      </c>
      <c r="AI2">
        <f>Calculations!AI3</f>
        <v>-30000000000000</v>
      </c>
      <c r="AJ2">
        <f>Calculations!AJ3</f>
        <v>-30000000000000</v>
      </c>
      <c r="AK2">
        <f>Calculations!AK3</f>
        <v>-30000000000000</v>
      </c>
    </row>
    <row r="3" spans="1:37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61F6F-5B78-491C-8A8D-F667F1C3C913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d580559a-617d-4d7d-8fb9-71ff64b5836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e340059-046a-4f1a-8b62-ade039df3700"/>
    <ds:schemaRef ds:uri="52604411-7aeb-406e-8b34-4ce79a7293c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8F5C38C-50C9-42E7-8E43-7E5467D45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BA2D7-6A7B-4801-AF36-6A025FF1D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Calculations</vt:lpstr>
      <vt:lpstr>BLAPE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Jason Lam</cp:lastModifiedBy>
  <cp:revision/>
  <dcterms:created xsi:type="dcterms:W3CDTF">2015-08-06T00:31:42Z</dcterms:created>
  <dcterms:modified xsi:type="dcterms:W3CDTF">2023-04-17T21:43:39Z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