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BCpUC\"/>
    </mc:Choice>
  </mc:AlternateContent>
  <xr:revisionPtr revIDLastSave="0" documentId="13_ncr:1_{EFF11D8B-6961-42E1-8033-23B326896378}" xr6:coauthVersionLast="45" xr6:coauthVersionMax="45" xr10:uidLastSave="{00000000-0000-0000-0000-000000000000}"/>
  <bookViews>
    <workbookView xWindow="2835" yWindow="1230" windowWidth="24765" windowHeight="1557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<sst xmlns="http://schemas.openxmlformats.org/spreadsheetml/2006/main" count="112" uniqueCount="94">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</sst>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9" formatCode="#,##0;#,##0"/>
    <numFmt numFmtId="170" formatCode="###0;###0"/>
    <numFmt numFmtId="171" formatCode="###0.00;###0.00"/>
    <numFmt numFmtId="17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9" fontId="11" fillId="0" borderId="6" xfId="0" applyNumberFormat="1" applyFont="1" applyFill="1" applyBorder="1" applyAlignment="1">
      <alignment horizontal="left" vertical="center" wrapText="1"/>
    </xf>
    <xf numFmtId="170" fontId="11" fillId="0" borderId="6" xfId="0" applyNumberFormat="1" applyFont="1" applyFill="1" applyBorder="1" applyAlignment="1">
      <alignment horizontal="left" vertical="center" wrapText="1"/>
    </xf>
    <xf numFmtId="169" fontId="11" fillId="0" borderId="0" xfId="0" applyNumberFormat="1" applyFont="1" applyFill="1" applyBorder="1" applyAlignment="1">
      <alignment horizontal="left" vertical="top" wrapText="1"/>
    </xf>
    <xf numFmtId="171" fontId="11" fillId="0" borderId="7" xfId="0" applyNumberFormat="1" applyFont="1" applyFill="1" applyBorder="1" applyAlignment="1">
      <alignment horizontal="left" vertical="top" wrapText="1"/>
    </xf>
    <xf numFmtId="171" fontId="11" fillId="0" borderId="9" xfId="0" applyNumberFormat="1" applyFont="1" applyFill="1" applyBorder="1" applyAlignment="1">
      <alignment horizontal="left" vertical="center" wrapText="1"/>
    </xf>
    <xf numFmtId="170" fontId="11" fillId="0" borderId="0" xfId="0" applyNumberFormat="1" applyFont="1" applyFill="1" applyBorder="1" applyAlignment="1">
      <alignment horizontal="left" vertical="top" wrapText="1"/>
    </xf>
    <xf numFmtId="169" fontId="11" fillId="0" borderId="10" xfId="0" applyNumberFormat="1" applyFont="1" applyFill="1" applyBorder="1" applyAlignment="1">
      <alignment horizontal="left" vertical="top" wrapText="1"/>
    </xf>
    <xf numFmtId="169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0" fillId="4" borderId="8" xfId="0" applyFont="1" applyFill="1" applyBorder="1" applyAlignment="1">
      <alignment horizontal="left" vertical="top" wrapText="1"/>
    </xf>
    <xf numFmtId="169" fontId="10" fillId="4" borderId="5" xfId="0" applyNumberFormat="1" applyFont="1" applyFill="1" applyBorder="1" applyAlignment="1">
      <alignment horizontal="left" vertical="top" wrapText="1"/>
    </xf>
    <xf numFmtId="170" fontId="10" fillId="4" borderId="5" xfId="0" applyNumberFormat="1" applyFont="1" applyFill="1" applyBorder="1" applyAlignment="1">
      <alignment horizontal="left" vertical="top" wrapText="1"/>
    </xf>
    <xf numFmtId="171" fontId="10" fillId="4" borderId="8" xfId="0" applyNumberFormat="1" applyFont="1" applyFill="1" applyBorder="1" applyAlignment="1">
      <alignment horizontal="left" vertical="top" wrapText="1"/>
    </xf>
    <xf numFmtId="169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9" fontId="11" fillId="4" borderId="14" xfId="0" applyNumberFormat="1" applyFont="1" applyFill="1" applyBorder="1" applyAlignment="1">
      <alignment horizontal="left" vertical="top" wrapText="1"/>
    </xf>
    <xf numFmtId="170" fontId="11" fillId="4" borderId="14" xfId="0" applyNumberFormat="1" applyFont="1" applyFill="1" applyBorder="1" applyAlignment="1">
      <alignment horizontal="left" vertical="top" wrapText="1"/>
    </xf>
    <xf numFmtId="171" fontId="11" fillId="4" borderId="13" xfId="0" applyNumberFormat="1" applyFont="1" applyFill="1" applyBorder="1" applyAlignment="1">
      <alignment horizontal="left" vertical="top" wrapText="1"/>
    </xf>
    <xf numFmtId="169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71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76" fontId="0" fillId="0" borderId="0" xfId="0" applyNumberFormat="1"/>
    <xf numFmtId="1" fontId="0" fillId="0" borderId="0" xfId="0" applyNumberFormat="1" applyFill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/>
  </sheetViews>
  <sheetFormatPr defaultRowHeight="15" x14ac:dyDescent="0.25"/>
  <cols>
    <col min="2" max="2" width="67.140625" customWidth="1"/>
  </cols>
  <sheetData>
    <row r="1" spans="1:2" x14ac:dyDescent="0.25">
      <c r="A1" s="1" t="s">
        <v>34</v>
      </c>
    </row>
    <row r="2" spans="1:2" s="15" customFormat="1" x14ac:dyDescent="0.25">
      <c r="A2" s="16" t="s">
        <v>45</v>
      </c>
    </row>
    <row r="4" spans="1:2" x14ac:dyDescent="0.25">
      <c r="A4" s="1" t="s">
        <v>7</v>
      </c>
      <c r="B4" s="5" t="s">
        <v>8</v>
      </c>
    </row>
    <row r="5" spans="1:2" x14ac:dyDescent="0.25">
      <c r="B5" t="s">
        <v>9</v>
      </c>
    </row>
    <row r="6" spans="1:2" x14ac:dyDescent="0.25">
      <c r="B6" s="7">
        <v>2014</v>
      </c>
    </row>
    <row r="7" spans="1:2" x14ac:dyDescent="0.25">
      <c r="B7" t="s">
        <v>10</v>
      </c>
    </row>
    <row r="8" spans="1:2" x14ac:dyDescent="0.25">
      <c r="B8" s="6" t="s">
        <v>12</v>
      </c>
    </row>
    <row r="9" spans="1:2" x14ac:dyDescent="0.25">
      <c r="B9" t="s">
        <v>11</v>
      </c>
    </row>
    <row r="11" spans="1:2" x14ac:dyDescent="0.25">
      <c r="B11" s="5" t="s">
        <v>13</v>
      </c>
    </row>
    <row r="12" spans="1:2" x14ac:dyDescent="0.25">
      <c r="B12" t="s">
        <v>14</v>
      </c>
    </row>
    <row r="13" spans="1:2" x14ac:dyDescent="0.25">
      <c r="B13" s="7">
        <v>2013</v>
      </c>
    </row>
    <row r="14" spans="1:2" x14ac:dyDescent="0.25">
      <c r="B14" t="s">
        <v>15</v>
      </c>
    </row>
    <row r="15" spans="1:2" x14ac:dyDescent="0.25">
      <c r="B15" s="6" t="s">
        <v>16</v>
      </c>
    </row>
    <row r="16" spans="1:2" x14ac:dyDescent="0.25">
      <c r="B16" t="s">
        <v>17</v>
      </c>
    </row>
    <row r="17" spans="1:2" s="15" customFormat="1" x14ac:dyDescent="0.25"/>
    <row r="18" spans="1:2" s="15" customFormat="1" x14ac:dyDescent="0.25">
      <c r="B18" s="5" t="s">
        <v>72</v>
      </c>
    </row>
    <row r="19" spans="1:2" s="15" customFormat="1" x14ac:dyDescent="0.25">
      <c r="B19" s="15" t="s">
        <v>75</v>
      </c>
    </row>
    <row r="20" spans="1:2" s="15" customFormat="1" x14ac:dyDescent="0.25">
      <c r="B20" s="7">
        <v>2018</v>
      </c>
    </row>
    <row r="21" spans="1:2" s="15" customFormat="1" x14ac:dyDescent="0.25">
      <c r="B21" s="15" t="s">
        <v>76</v>
      </c>
    </row>
    <row r="22" spans="1:2" s="15" customFormat="1" x14ac:dyDescent="0.25">
      <c r="B22" s="6" t="s">
        <v>73</v>
      </c>
    </row>
    <row r="23" spans="1:2" s="15" customFormat="1" x14ac:dyDescent="0.25">
      <c r="B23" s="15" t="s">
        <v>74</v>
      </c>
    </row>
    <row r="25" spans="1:2" x14ac:dyDescent="0.3">
      <c r="A25" s="16" t="s">
        <v>32</v>
      </c>
    </row>
    <row r="26" spans="1:2" s="15" customFormat="1" x14ac:dyDescent="0.25">
      <c r="A26" s="8" t="s">
        <v>42</v>
      </c>
    </row>
    <row r="27" spans="1:2" s="15" customFormat="1" x14ac:dyDescent="0.25">
      <c r="A27" s="8" t="s">
        <v>43</v>
      </c>
    </row>
    <row r="28" spans="1:2" s="15" customFormat="1" x14ac:dyDescent="0.25">
      <c r="A28" s="8" t="s">
        <v>44</v>
      </c>
    </row>
    <row r="29" spans="1:2" s="15" customFormat="1" x14ac:dyDescent="0.25">
      <c r="A29" s="8"/>
    </row>
    <row r="30" spans="1:2" s="15" customFormat="1" x14ac:dyDescent="0.25">
      <c r="A30" s="16" t="s">
        <v>47</v>
      </c>
    </row>
    <row r="31" spans="1:2" s="15" customFormat="1" x14ac:dyDescent="0.25">
      <c r="A31" s="8" t="s">
        <v>83</v>
      </c>
    </row>
    <row r="32" spans="1:2" s="15" customFormat="1" x14ac:dyDescent="0.25">
      <c r="A32" s="8" t="s">
        <v>84</v>
      </c>
    </row>
    <row r="33" spans="1:2" s="15" customFormat="1" x14ac:dyDescent="0.25">
      <c r="A33" s="8" t="s">
        <v>85</v>
      </c>
    </row>
    <row r="34" spans="1:2" s="15" customFormat="1" x14ac:dyDescent="0.25">
      <c r="A34" s="8"/>
    </row>
    <row r="35" spans="1:2" s="15" customFormat="1" x14ac:dyDescent="0.25">
      <c r="A35" s="8" t="s">
        <v>77</v>
      </c>
    </row>
    <row r="36" spans="1:2" s="15" customFormat="1" x14ac:dyDescent="0.25">
      <c r="A36" s="8" t="s">
        <v>78</v>
      </c>
    </row>
    <row r="37" spans="1:2" s="15" customFormat="1" x14ac:dyDescent="0.25">
      <c r="A37" s="8" t="s">
        <v>79</v>
      </c>
    </row>
    <row r="38" spans="1:2" s="15" customFormat="1" x14ac:dyDescent="0.25">
      <c r="A38" s="8"/>
    </row>
    <row r="39" spans="1:2" s="15" customFormat="1" x14ac:dyDescent="0.25">
      <c r="A39" s="16" t="s">
        <v>86</v>
      </c>
    </row>
    <row r="40" spans="1:2" x14ac:dyDescent="0.3">
      <c r="A40" s="15" t="s">
        <v>88</v>
      </c>
    </row>
    <row r="41" spans="1:2" x14ac:dyDescent="0.25">
      <c r="A41" s="15">
        <v>1.0549999999999999</v>
      </c>
      <c r="B41" t="s">
        <v>87</v>
      </c>
    </row>
    <row r="42" spans="1:2" s="15" customFormat="1" x14ac:dyDescent="0.25">
      <c r="A42" s="59">
        <v>0.9143273584567535</v>
      </c>
      <c r="B42" s="15" t="s">
        <v>91</v>
      </c>
    </row>
    <row r="43" spans="1:2" x14ac:dyDescent="0.25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defaultRowHeight="15" x14ac:dyDescent="0.25"/>
  <cols>
    <col min="1" max="1" width="13.85546875" customWidth="1"/>
    <col min="3" max="3" width="9.7109375" bestFit="1" customWidth="1"/>
  </cols>
  <sheetData>
    <row r="1" spans="1:4" x14ac:dyDescent="0.25">
      <c r="A1" t="s">
        <v>18</v>
      </c>
    </row>
    <row r="2" spans="1:4" x14ac:dyDescent="0.25">
      <c r="A2" t="s">
        <v>19</v>
      </c>
    </row>
    <row r="3" spans="1:4" x14ac:dyDescent="0.25">
      <c r="A3" t="s">
        <v>20</v>
      </c>
    </row>
    <row r="4" spans="1:4" x14ac:dyDescent="0.25">
      <c r="A4" t="s">
        <v>21</v>
      </c>
    </row>
    <row r="5" spans="1:4" x14ac:dyDescent="0.25">
      <c r="A5" s="8" t="s">
        <v>41</v>
      </c>
    </row>
    <row r="6" spans="1:4" s="15" customFormat="1" x14ac:dyDescent="0.25">
      <c r="A6" s="8" t="s">
        <v>37</v>
      </c>
    </row>
    <row r="7" spans="1:4" s="15" customFormat="1" x14ac:dyDescent="0.25">
      <c r="A7" s="8" t="s">
        <v>38</v>
      </c>
    </row>
    <row r="8" spans="1:4" s="15" customFormat="1" x14ac:dyDescent="0.25">
      <c r="A8" s="8" t="s">
        <v>39</v>
      </c>
    </row>
    <row r="9" spans="1:4" x14ac:dyDescent="0.25">
      <c r="A9" s="8"/>
    </row>
    <row r="10" spans="1:4" x14ac:dyDescent="0.25">
      <c r="A10" s="5" t="s">
        <v>5</v>
      </c>
      <c r="B10" s="4"/>
      <c r="C10" s="4"/>
      <c r="D10" s="4"/>
    </row>
    <row r="11" spans="1:4" x14ac:dyDescent="0.25">
      <c r="B11" t="s">
        <v>30</v>
      </c>
    </row>
    <row r="12" spans="1:4" x14ac:dyDescent="0.25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5">
      <c r="A13" s="3">
        <v>2011</v>
      </c>
      <c r="B13" s="12">
        <f t="shared" si="0"/>
        <v>409.22947853151709</v>
      </c>
    </row>
    <row r="14" spans="1:4" x14ac:dyDescent="0.25">
      <c r="A14" s="3">
        <v>2012</v>
      </c>
      <c r="B14" s="12">
        <f t="shared" si="0"/>
        <v>386.3720977709163</v>
      </c>
    </row>
    <row r="15" spans="1:4" x14ac:dyDescent="0.25">
      <c r="A15" s="3">
        <v>2013</v>
      </c>
      <c r="B15" s="12">
        <f>0.475952381*A15^2-1937.6138095236*A15+1972141.58142839</f>
        <v>364.4666217721533</v>
      </c>
    </row>
    <row r="16" spans="1:4" x14ac:dyDescent="0.25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5">
      <c r="A17" s="3">
        <v>2015</v>
      </c>
      <c r="B17" s="12">
        <f t="shared" si="1"/>
        <v>323.51138406107202</v>
      </c>
    </row>
    <row r="18" spans="1:2" x14ac:dyDescent="0.25">
      <c r="A18" s="3">
        <v>2016</v>
      </c>
      <c r="B18" s="12">
        <f t="shared" si="1"/>
        <v>304.46162234828807</v>
      </c>
    </row>
    <row r="19" spans="1:2" x14ac:dyDescent="0.25">
      <c r="A19" s="3">
        <v>2017</v>
      </c>
      <c r="B19" s="12">
        <f t="shared" si="1"/>
        <v>286.36376539757475</v>
      </c>
    </row>
    <row r="20" spans="1:2" x14ac:dyDescent="0.25">
      <c r="A20">
        <v>2018</v>
      </c>
      <c r="B20" s="10">
        <v>269.83</v>
      </c>
    </row>
    <row r="21" spans="1:2" x14ac:dyDescent="0.25">
      <c r="A21" s="3">
        <v>2019</v>
      </c>
      <c r="B21" s="12">
        <f t="shared" si="1"/>
        <v>253.02376578282565</v>
      </c>
    </row>
    <row r="22" spans="1:2" x14ac:dyDescent="0.25">
      <c r="A22">
        <v>2020</v>
      </c>
      <c r="B22" s="10">
        <v>236.56</v>
      </c>
    </row>
    <row r="23" spans="1:2" x14ac:dyDescent="0.25">
      <c r="A23" s="3">
        <v>2021</v>
      </c>
      <c r="B23" s="12">
        <f t="shared" si="1"/>
        <v>223.49138521566056</v>
      </c>
    </row>
    <row r="24" spans="1:2" x14ac:dyDescent="0.25">
      <c r="A24">
        <v>2022</v>
      </c>
      <c r="B24" s="10">
        <v>210.4</v>
      </c>
    </row>
    <row r="25" spans="1:2" x14ac:dyDescent="0.25">
      <c r="A25" s="3">
        <v>2023</v>
      </c>
      <c r="B25" s="12">
        <f t="shared" si="1"/>
        <v>197.76662369631231</v>
      </c>
    </row>
    <row r="26" spans="1:2" x14ac:dyDescent="0.25">
      <c r="A26">
        <v>2024</v>
      </c>
      <c r="B26" s="10">
        <v>186.83</v>
      </c>
    </row>
    <row r="27" spans="1:2" x14ac:dyDescent="0.25">
      <c r="A27" s="3">
        <v>2025</v>
      </c>
      <c r="B27" s="12">
        <f t="shared" si="1"/>
        <v>175.84948122501373</v>
      </c>
    </row>
    <row r="28" spans="1:2" x14ac:dyDescent="0.25">
      <c r="A28">
        <v>2026</v>
      </c>
      <c r="B28" s="10">
        <v>166.37</v>
      </c>
    </row>
    <row r="29" spans="1:2" x14ac:dyDescent="0.25">
      <c r="A29" s="3">
        <v>2027</v>
      </c>
      <c r="B29" s="12">
        <f t="shared" si="1"/>
        <v>157.73995780176483</v>
      </c>
    </row>
    <row r="30" spans="1:2" x14ac:dyDescent="0.25">
      <c r="A30">
        <v>2028</v>
      </c>
      <c r="B30" s="10">
        <v>149.96</v>
      </c>
    </row>
    <row r="31" spans="1:2" x14ac:dyDescent="0.25">
      <c r="A31" s="3">
        <v>2029</v>
      </c>
      <c r="B31" s="12">
        <f t="shared" si="1"/>
        <v>143.4380534265656</v>
      </c>
    </row>
    <row r="32" spans="1:2" x14ac:dyDescent="0.25">
      <c r="A32">
        <v>2030</v>
      </c>
      <c r="B32" s="10">
        <v>137.68</v>
      </c>
    </row>
    <row r="33" spans="1:6" s="15" customFormat="1" x14ac:dyDescent="0.25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5">
      <c r="A34" s="3">
        <v>2032</v>
      </c>
      <c r="B34" s="10">
        <v>133.44999999999999</v>
      </c>
      <c r="F34" s="18" t="s">
        <v>36</v>
      </c>
    </row>
    <row r="35" spans="1:6" s="15" customFormat="1" x14ac:dyDescent="0.25">
      <c r="A35" s="15">
        <v>2033</v>
      </c>
      <c r="B35" s="12">
        <f>AVERAGE(B34,B36)</f>
        <v>131.91999999999999</v>
      </c>
    </row>
    <row r="36" spans="1:6" s="15" customFormat="1" x14ac:dyDescent="0.25">
      <c r="A36" s="3">
        <v>2034</v>
      </c>
      <c r="B36" s="10">
        <v>130.38999999999999</v>
      </c>
    </row>
    <row r="37" spans="1:6" s="15" customFormat="1" x14ac:dyDescent="0.25">
      <c r="A37" s="15">
        <v>2035</v>
      </c>
      <c r="B37" s="12">
        <f>AVERAGE(B36,B38)</f>
        <v>129.16</v>
      </c>
    </row>
    <row r="38" spans="1:6" s="15" customFormat="1" x14ac:dyDescent="0.25">
      <c r="A38" s="3">
        <v>2036</v>
      </c>
      <c r="B38" s="10">
        <v>127.93</v>
      </c>
    </row>
    <row r="39" spans="1:6" s="15" customFormat="1" x14ac:dyDescent="0.25">
      <c r="A39" s="15">
        <v>2037</v>
      </c>
      <c r="B39" s="12">
        <f>AVERAGE(B38,B40)</f>
        <v>126.855</v>
      </c>
    </row>
    <row r="40" spans="1:6" s="15" customFormat="1" x14ac:dyDescent="0.25">
      <c r="A40" s="15">
        <v>2038</v>
      </c>
      <c r="B40" s="10">
        <v>125.78</v>
      </c>
    </row>
    <row r="41" spans="1:6" s="15" customFormat="1" x14ac:dyDescent="0.25">
      <c r="A41" s="3">
        <v>2039</v>
      </c>
      <c r="B41" s="12">
        <f>AVERAGE(B40,B42)</f>
        <v>124.77000000000001</v>
      </c>
    </row>
    <row r="42" spans="1:6" s="15" customFormat="1" x14ac:dyDescent="0.25">
      <c r="A42" s="15">
        <v>2040</v>
      </c>
      <c r="B42" s="10">
        <v>123.76</v>
      </c>
    </row>
    <row r="43" spans="1:6" s="15" customFormat="1" x14ac:dyDescent="0.25">
      <c r="A43" s="3">
        <v>2041</v>
      </c>
      <c r="B43" s="12">
        <f>AVERAGE(B42,B44)</f>
        <v>122.68</v>
      </c>
    </row>
    <row r="44" spans="1:6" s="15" customFormat="1" x14ac:dyDescent="0.25">
      <c r="A44" s="15">
        <v>2042</v>
      </c>
      <c r="B44" s="10">
        <v>121.6</v>
      </c>
    </row>
    <row r="45" spans="1:6" s="15" customFormat="1" x14ac:dyDescent="0.25">
      <c r="A45" s="3">
        <v>2043</v>
      </c>
      <c r="B45" s="12">
        <f>AVERAGE(B44,B46)</f>
        <v>120.55</v>
      </c>
    </row>
    <row r="46" spans="1:6" s="15" customFormat="1" x14ac:dyDescent="0.25">
      <c r="A46" s="15">
        <v>2044</v>
      </c>
      <c r="B46" s="10">
        <v>119.5</v>
      </c>
    </row>
    <row r="47" spans="1:6" s="15" customFormat="1" x14ac:dyDescent="0.25">
      <c r="A47" s="15">
        <v>2045</v>
      </c>
      <c r="B47" s="12">
        <f>AVERAGE(B46,B48)</f>
        <v>118.49000000000001</v>
      </c>
    </row>
    <row r="48" spans="1:6" s="15" customFormat="1" x14ac:dyDescent="0.25">
      <c r="A48" s="3">
        <v>2046</v>
      </c>
      <c r="B48" s="10">
        <v>117.48</v>
      </c>
    </row>
    <row r="49" spans="1:10" s="15" customFormat="1" x14ac:dyDescent="0.25">
      <c r="A49" s="15">
        <v>2047</v>
      </c>
      <c r="B49" s="12">
        <f>AVERAGE(B48,B50)</f>
        <v>116.495</v>
      </c>
    </row>
    <row r="50" spans="1:10" s="15" customFormat="1" x14ac:dyDescent="0.25">
      <c r="A50" s="3">
        <v>2048</v>
      </c>
      <c r="B50" s="10">
        <v>115.51</v>
      </c>
    </row>
    <row r="51" spans="1:10" s="15" customFormat="1" x14ac:dyDescent="0.25">
      <c r="A51" s="15">
        <v>2049</v>
      </c>
      <c r="B51" s="12">
        <f>AVERAGE(B50,B52)</f>
        <v>114.56</v>
      </c>
    </row>
    <row r="52" spans="1:10" x14ac:dyDescent="0.25">
      <c r="A52" s="3">
        <v>2050</v>
      </c>
      <c r="B52" s="10">
        <v>113.61</v>
      </c>
    </row>
    <row r="53" spans="1:10" x14ac:dyDescent="0.25">
      <c r="B53" s="2"/>
    </row>
    <row r="54" spans="1:10" x14ac:dyDescent="0.25">
      <c r="A54" t="s">
        <v>22</v>
      </c>
      <c r="B54" s="2"/>
    </row>
    <row r="55" spans="1:10" x14ac:dyDescent="0.25">
      <c r="A55" t="s">
        <v>23</v>
      </c>
      <c r="B55" s="2"/>
    </row>
    <row r="56" spans="1:10" x14ac:dyDescent="0.25">
      <c r="A56" t="s">
        <v>24</v>
      </c>
      <c r="B56" s="2"/>
    </row>
    <row r="58" spans="1:10" x14ac:dyDescent="0.25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t="s">
        <v>0</v>
      </c>
      <c r="B59" t="s">
        <v>1</v>
      </c>
      <c r="C59" t="s">
        <v>2</v>
      </c>
    </row>
    <row r="60" spans="1:10" x14ac:dyDescent="0.25">
      <c r="A60">
        <v>603</v>
      </c>
      <c r="B60">
        <v>2010</v>
      </c>
      <c r="C60" s="14">
        <f>A60*About!$A$41</f>
        <v>636.16499999999996</v>
      </c>
    </row>
    <row r="61" spans="1:10" x14ac:dyDescent="0.25">
      <c r="A61">
        <v>779</v>
      </c>
      <c r="B61">
        <v>2010</v>
      </c>
      <c r="C61" s="14">
        <f>A61*About!$A$41</f>
        <v>821.84499999999991</v>
      </c>
    </row>
    <row r="62" spans="1:10" x14ac:dyDescent="0.25">
      <c r="A62">
        <v>711</v>
      </c>
      <c r="B62">
        <v>2010</v>
      </c>
      <c r="C62" s="14">
        <f>A62*About!$A$41</f>
        <v>750.1049999999999</v>
      </c>
    </row>
    <row r="63" spans="1:10" x14ac:dyDescent="0.25">
      <c r="A63">
        <v>707</v>
      </c>
      <c r="B63">
        <v>2010</v>
      </c>
      <c r="C63" s="14">
        <f>A63*About!$A$41</f>
        <v>745.88499999999999</v>
      </c>
    </row>
    <row r="64" spans="1:10" x14ac:dyDescent="0.25">
      <c r="A64">
        <v>637</v>
      </c>
      <c r="B64">
        <v>2010</v>
      </c>
      <c r="C64" s="14">
        <f>A64*About!$A$41</f>
        <v>672.03499999999997</v>
      </c>
    </row>
    <row r="65" spans="1:4" x14ac:dyDescent="0.25">
      <c r="C65" s="17">
        <f>AVERAGE(C60:C64)</f>
        <v>725.20699999999999</v>
      </c>
      <c r="D65" s="1" t="s">
        <v>29</v>
      </c>
    </row>
    <row r="67" spans="1:4" x14ac:dyDescent="0.25">
      <c r="A67" t="s">
        <v>25</v>
      </c>
    </row>
    <row r="68" spans="1:4" x14ac:dyDescent="0.25">
      <c r="A68" t="s">
        <v>26</v>
      </c>
    </row>
    <row r="69" spans="1:4" x14ac:dyDescent="0.25">
      <c r="A69" t="s">
        <v>27</v>
      </c>
    </row>
    <row r="70" spans="1:4" x14ac:dyDescent="0.25">
      <c r="A70" t="s">
        <v>28</v>
      </c>
    </row>
    <row r="71" spans="1:4" x14ac:dyDescent="0.25">
      <c r="A71" t="s">
        <v>40</v>
      </c>
    </row>
    <row r="73" spans="1:4" x14ac:dyDescent="0.25">
      <c r="A73" s="5" t="s">
        <v>5</v>
      </c>
      <c r="B73" s="4"/>
      <c r="C73" s="4"/>
      <c r="D73" s="4"/>
    </row>
    <row r="74" spans="1:4" x14ac:dyDescent="0.25">
      <c r="B74" t="s">
        <v>6</v>
      </c>
    </row>
    <row r="75" spans="1:4" x14ac:dyDescent="0.25">
      <c r="A75" s="2"/>
      <c r="B75" t="s">
        <v>3</v>
      </c>
      <c r="C75" t="s">
        <v>0</v>
      </c>
    </row>
    <row r="76" spans="1:4" x14ac:dyDescent="0.25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5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5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5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5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5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5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5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5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5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5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5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5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5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5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5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5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5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5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5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5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5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5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5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5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5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5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5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5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5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5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5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5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5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5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5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5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5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5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5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5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defaultRowHeight="15" x14ac:dyDescent="0.25"/>
  <cols>
    <col min="1" max="1" width="32.5703125" style="20" customWidth="1"/>
    <col min="2" max="13" width="11.28515625" style="20" customWidth="1"/>
    <col min="14" max="16384" width="9.140625" style="20"/>
  </cols>
  <sheetData>
    <row r="1" spans="1:13" x14ac:dyDescent="0.25">
      <c r="A1" s="52" t="s">
        <v>48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A2" s="29"/>
      <c r="B2" s="36" t="s">
        <v>49</v>
      </c>
      <c r="C2" s="37"/>
      <c r="D2" s="38"/>
      <c r="E2" s="39" t="s">
        <v>50</v>
      </c>
      <c r="F2" s="40"/>
      <c r="G2" s="41"/>
      <c r="H2" s="39" t="s">
        <v>51</v>
      </c>
      <c r="I2" s="40"/>
      <c r="J2" s="41"/>
      <c r="K2" s="39" t="s">
        <v>52</v>
      </c>
      <c r="L2" s="40"/>
      <c r="M2" s="41"/>
    </row>
    <row r="3" spans="1:13" x14ac:dyDescent="0.25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x14ac:dyDescent="0.25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x14ac:dyDescent="0.25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x14ac:dyDescent="0.25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x14ac:dyDescent="0.25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x14ac:dyDescent="0.25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x14ac:dyDescent="0.25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x14ac:dyDescent="0.25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x14ac:dyDescent="0.25">
      <c r="A11" s="42" t="s">
        <v>59</v>
      </c>
      <c r="B11" s="43">
        <v>79632110</v>
      </c>
      <c r="C11" s="44">
        <v>332</v>
      </c>
      <c r="D11" s="45">
        <v>1.33</v>
      </c>
      <c r="E11" s="46">
        <v>46566751</v>
      </c>
      <c r="F11" s="44">
        <v>388</v>
      </c>
      <c r="G11" s="45">
        <v>0.78</v>
      </c>
      <c r="H11" s="46">
        <v>30034071</v>
      </c>
      <c r="I11" s="44">
        <v>501</v>
      </c>
      <c r="J11" s="45">
        <v>0.5</v>
      </c>
      <c r="K11" s="46">
        <v>21767732</v>
      </c>
      <c r="L11" s="44">
        <v>726</v>
      </c>
      <c r="M11" s="45">
        <v>0.36</v>
      </c>
    </row>
    <row r="12" spans="1:13" x14ac:dyDescent="0.25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x14ac:dyDescent="0.25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x14ac:dyDescent="0.25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x14ac:dyDescent="0.25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x14ac:dyDescent="0.25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x14ac:dyDescent="0.25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x14ac:dyDescent="0.25">
      <c r="A18" s="47" t="s">
        <v>66</v>
      </c>
      <c r="B18" s="48">
        <v>11648623</v>
      </c>
      <c r="C18" s="49">
        <v>49</v>
      </c>
      <c r="D18" s="50">
        <v>0.19</v>
      </c>
      <c r="E18" s="51">
        <v>7893608</v>
      </c>
      <c r="F18" s="49">
        <v>66</v>
      </c>
      <c r="G18" s="50">
        <v>0.13</v>
      </c>
      <c r="H18" s="51">
        <v>6016101</v>
      </c>
      <c r="I18" s="49">
        <v>100</v>
      </c>
      <c r="J18" s="50">
        <v>0.1</v>
      </c>
      <c r="K18" s="51">
        <v>5077347</v>
      </c>
      <c r="L18" s="49">
        <v>169</v>
      </c>
      <c r="M18" s="50">
        <v>0.08</v>
      </c>
    </row>
    <row r="20" spans="1:13" x14ac:dyDescent="0.25">
      <c r="A20" s="54" t="s">
        <v>80</v>
      </c>
    </row>
    <row r="22" spans="1:13" x14ac:dyDescent="0.25">
      <c r="A22" s="20" t="s">
        <v>81</v>
      </c>
      <c r="D22" s="55">
        <f>SUM(D5:D9,D12:D17)</f>
        <v>0.57999999999999985</v>
      </c>
      <c r="E22" s="58" t="s">
        <v>89</v>
      </c>
    </row>
    <row r="23" spans="1:13" x14ac:dyDescent="0.25">
      <c r="A23" s="56" t="s">
        <v>82</v>
      </c>
      <c r="D23" s="57">
        <f>D10*SUM(D5:D7)/SUM(D4:D7)</f>
        <v>2.1272727272727273E-2</v>
      </c>
      <c r="E23" s="58" t="s">
        <v>89</v>
      </c>
    </row>
    <row r="24" spans="1:13" x14ac:dyDescent="0.25">
      <c r="A24" s="56" t="s">
        <v>47</v>
      </c>
      <c r="D24" s="55">
        <f>SUM(D22:D23)</f>
        <v>0.60127272727272707</v>
      </c>
      <c r="E24" s="58" t="s">
        <v>89</v>
      </c>
    </row>
    <row r="25" spans="1:13" x14ac:dyDescent="0.25">
      <c r="A25" s="56" t="s">
        <v>47</v>
      </c>
      <c r="D25" s="60">
        <f>D24*10^6</f>
        <v>601272.72727272706</v>
      </c>
      <c r="E25" s="58" t="s">
        <v>90</v>
      </c>
    </row>
    <row r="26" spans="1:13" x14ac:dyDescent="0.25">
      <c r="A26" s="56" t="s">
        <v>47</v>
      </c>
      <c r="D26" s="60">
        <f>D25*About!A42</f>
        <v>549760.10443936056</v>
      </c>
      <c r="E26" s="58" t="s">
        <v>92</v>
      </c>
    </row>
    <row r="28" spans="1:13" x14ac:dyDescent="0.25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defaultRowHeight="15" x14ac:dyDescent="0.25"/>
  <cols>
    <col min="1" max="1" width="11.140625" customWidth="1"/>
    <col min="2" max="2" width="21.42578125" customWidth="1"/>
  </cols>
  <sheetData>
    <row r="1" spans="1:2" x14ac:dyDescent="0.25">
      <c r="A1" s="13" t="s">
        <v>1</v>
      </c>
      <c r="B1" s="13" t="s">
        <v>31</v>
      </c>
    </row>
    <row r="2" spans="1:2" x14ac:dyDescent="0.25">
      <c r="A2">
        <f>'Battery Calculations'!A84</f>
        <v>2018</v>
      </c>
      <c r="B2" s="9">
        <f>'Battery Calculations'!C84*1000</f>
        <v>561998.2359458115</v>
      </c>
    </row>
    <row r="3" spans="1:2" x14ac:dyDescent="0.25">
      <c r="A3">
        <f>'Battery Calculations'!A85</f>
        <v>2019</v>
      </c>
      <c r="B3" s="9">
        <f>'Battery Calculations'!C85*1000</f>
        <v>545192.00172863714</v>
      </c>
    </row>
    <row r="4" spans="1:2" x14ac:dyDescent="0.25">
      <c r="A4">
        <f>'Battery Calculations'!A86</f>
        <v>2020</v>
      </c>
      <c r="B4" s="9">
        <f>'Battery Calculations'!C86*1000</f>
        <v>528728.2359458115</v>
      </c>
    </row>
    <row r="5" spans="1:2" x14ac:dyDescent="0.25">
      <c r="A5">
        <f>'Battery Calculations'!A87</f>
        <v>2021</v>
      </c>
      <c r="B5" s="9">
        <f>'Battery Calculations'!C87*1000</f>
        <v>515659.62116147205</v>
      </c>
    </row>
    <row r="6" spans="1:2" x14ac:dyDescent="0.25">
      <c r="A6">
        <f>'Battery Calculations'!A88</f>
        <v>2022</v>
      </c>
      <c r="B6" s="9">
        <f>'Battery Calculations'!C88*1000</f>
        <v>502568.2359458115</v>
      </c>
    </row>
    <row r="7" spans="1:2" x14ac:dyDescent="0.25">
      <c r="A7">
        <f>'Battery Calculations'!A89</f>
        <v>2023</v>
      </c>
      <c r="B7" s="9">
        <f>'Battery Calculations'!C89*1000</f>
        <v>489934.8596421238</v>
      </c>
    </row>
    <row r="8" spans="1:2" x14ac:dyDescent="0.25">
      <c r="A8">
        <f>'Battery Calculations'!A90</f>
        <v>2024</v>
      </c>
      <c r="B8" s="9">
        <f>'Battery Calculations'!C90*1000</f>
        <v>478998.23594581155</v>
      </c>
    </row>
    <row r="9" spans="1:2" x14ac:dyDescent="0.25">
      <c r="A9">
        <f>'Battery Calculations'!A91</f>
        <v>2025</v>
      </c>
      <c r="B9" s="9">
        <f>'Battery Calculations'!C91*1000</f>
        <v>468017.71717082523</v>
      </c>
    </row>
    <row r="10" spans="1:2" x14ac:dyDescent="0.25">
      <c r="A10">
        <f>'Battery Calculations'!A92</f>
        <v>2026</v>
      </c>
      <c r="B10" s="9">
        <f>'Battery Calculations'!C92*1000</f>
        <v>458538.2359458115</v>
      </c>
    </row>
    <row r="11" spans="1:2" x14ac:dyDescent="0.25">
      <c r="A11">
        <f>'Battery Calculations'!A93</f>
        <v>2027</v>
      </c>
      <c r="B11" s="9">
        <f>'Battery Calculations'!C93*1000</f>
        <v>449908.19374757633</v>
      </c>
    </row>
    <row r="12" spans="1:2" x14ac:dyDescent="0.25">
      <c r="A12">
        <f>'Battery Calculations'!A94</f>
        <v>2028</v>
      </c>
      <c r="B12" s="9">
        <f>'Battery Calculations'!C94*1000</f>
        <v>442128.23594581155</v>
      </c>
    </row>
    <row r="13" spans="1:2" x14ac:dyDescent="0.25">
      <c r="A13">
        <f>'Battery Calculations'!A95</f>
        <v>2029</v>
      </c>
      <c r="B13" s="9">
        <f>'Battery Calculations'!C95*1000</f>
        <v>435606.2893723771</v>
      </c>
    </row>
    <row r="14" spans="1:2" x14ac:dyDescent="0.25">
      <c r="A14">
        <f>'Battery Calculations'!A96</f>
        <v>2030</v>
      </c>
      <c r="B14" s="9">
        <f>'Battery Calculations'!C96*1000</f>
        <v>429848.2359458115</v>
      </c>
    </row>
    <row r="15" spans="1:2" x14ac:dyDescent="0.25">
      <c r="A15" s="15">
        <f>'Battery Calculations'!A97</f>
        <v>2031</v>
      </c>
      <c r="B15" s="9">
        <f>'Battery Calculations'!C97*1000</f>
        <v>427733.2359458115</v>
      </c>
    </row>
    <row r="16" spans="1:2" x14ac:dyDescent="0.25">
      <c r="A16" s="15">
        <f>'Battery Calculations'!A98</f>
        <v>2032</v>
      </c>
      <c r="B16" s="9">
        <f>'Battery Calculations'!C98*1000</f>
        <v>425618.2359458115</v>
      </c>
    </row>
    <row r="17" spans="1:2" x14ac:dyDescent="0.25">
      <c r="A17" s="15">
        <f>'Battery Calculations'!A99</f>
        <v>2033</v>
      </c>
      <c r="B17" s="9">
        <f>'Battery Calculations'!C99*1000</f>
        <v>424088.23594581144</v>
      </c>
    </row>
    <row r="18" spans="1:2" x14ac:dyDescent="0.25">
      <c r="A18" s="15">
        <f>'Battery Calculations'!A100</f>
        <v>2034</v>
      </c>
      <c r="B18" s="9">
        <f>'Battery Calculations'!C100*1000</f>
        <v>422558.2359458115</v>
      </c>
    </row>
    <row r="19" spans="1:2" x14ac:dyDescent="0.25">
      <c r="A19" s="15">
        <f>'Battery Calculations'!A101</f>
        <v>2035</v>
      </c>
      <c r="B19" s="9">
        <f>'Battery Calculations'!C101*1000</f>
        <v>421328.23594581144</v>
      </c>
    </row>
    <row r="20" spans="1:2" x14ac:dyDescent="0.25">
      <c r="A20" s="15">
        <f>'Battery Calculations'!A102</f>
        <v>2036</v>
      </c>
      <c r="B20" s="9">
        <f>'Battery Calculations'!C102*1000</f>
        <v>420098.2359458115</v>
      </c>
    </row>
    <row r="21" spans="1:2" x14ac:dyDescent="0.25">
      <c r="A21" s="15">
        <f>'Battery Calculations'!A103</f>
        <v>2037</v>
      </c>
      <c r="B21" s="9">
        <f>'Battery Calculations'!C103*1000</f>
        <v>419023.2359458115</v>
      </c>
    </row>
    <row r="22" spans="1:2" x14ac:dyDescent="0.25">
      <c r="A22" s="15">
        <f>'Battery Calculations'!A104</f>
        <v>2038</v>
      </c>
      <c r="B22" s="9">
        <f>'Battery Calculations'!C104*1000</f>
        <v>417948.23594581144</v>
      </c>
    </row>
    <row r="23" spans="1:2" x14ac:dyDescent="0.25">
      <c r="A23" s="15">
        <f>'Battery Calculations'!A105</f>
        <v>2039</v>
      </c>
      <c r="B23" s="9">
        <f>'Battery Calculations'!C105*1000</f>
        <v>416938.2359458115</v>
      </c>
    </row>
    <row r="24" spans="1:2" x14ac:dyDescent="0.25">
      <c r="A24" s="15">
        <f>'Battery Calculations'!A106</f>
        <v>2040</v>
      </c>
      <c r="B24" s="9">
        <f>'Battery Calculations'!C106*1000</f>
        <v>415928.2359458115</v>
      </c>
    </row>
    <row r="25" spans="1:2" x14ac:dyDescent="0.25">
      <c r="A25" s="15">
        <f>'Battery Calculations'!A107</f>
        <v>2041</v>
      </c>
      <c r="B25" s="9">
        <f>'Battery Calculations'!C107*1000</f>
        <v>414848.2359458115</v>
      </c>
    </row>
    <row r="26" spans="1:2" x14ac:dyDescent="0.25">
      <c r="A26" s="15">
        <f>'Battery Calculations'!A108</f>
        <v>2042</v>
      </c>
      <c r="B26" s="9">
        <f>'Battery Calculations'!C108*1000</f>
        <v>413768.2359458115</v>
      </c>
    </row>
    <row r="27" spans="1:2" x14ac:dyDescent="0.25">
      <c r="A27" s="15">
        <f>'Battery Calculations'!A109</f>
        <v>2043</v>
      </c>
      <c r="B27" s="9">
        <f>'Battery Calculations'!C109*1000</f>
        <v>412718.2359458115</v>
      </c>
    </row>
    <row r="28" spans="1:2" x14ac:dyDescent="0.25">
      <c r="A28" s="15">
        <f>'Battery Calculations'!A110</f>
        <v>2044</v>
      </c>
      <c r="B28" s="9">
        <f>'Battery Calculations'!C110*1000</f>
        <v>411668.2359458115</v>
      </c>
    </row>
    <row r="29" spans="1:2" x14ac:dyDescent="0.25">
      <c r="A29" s="15">
        <f>'Battery Calculations'!A111</f>
        <v>2045</v>
      </c>
      <c r="B29" s="9">
        <f>'Battery Calculations'!C111*1000</f>
        <v>410658.2359458115</v>
      </c>
    </row>
    <row r="30" spans="1:2" x14ac:dyDescent="0.25">
      <c r="A30" s="15">
        <f>'Battery Calculations'!A112</f>
        <v>2046</v>
      </c>
      <c r="B30" s="9">
        <f>'Battery Calculations'!C112*1000</f>
        <v>409648.2359458115</v>
      </c>
    </row>
    <row r="31" spans="1:2" x14ac:dyDescent="0.25">
      <c r="A31" s="15">
        <f>'Battery Calculations'!A113</f>
        <v>2047</v>
      </c>
      <c r="B31" s="9">
        <f>'Battery Calculations'!C113*1000</f>
        <v>408663.2359458115</v>
      </c>
    </row>
    <row r="32" spans="1:2" x14ac:dyDescent="0.25">
      <c r="A32" s="15">
        <f>'Battery Calculations'!A114</f>
        <v>2048</v>
      </c>
      <c r="B32" s="9">
        <f>'Battery Calculations'!C114*1000</f>
        <v>407678.2359458115</v>
      </c>
    </row>
    <row r="33" spans="1:2" x14ac:dyDescent="0.25">
      <c r="A33" s="15">
        <f>'Battery Calculations'!A115</f>
        <v>2049</v>
      </c>
      <c r="B33" s="9">
        <f>'Battery Calculations'!C115*1000</f>
        <v>406728.2359458115</v>
      </c>
    </row>
    <row r="34" spans="1:2" x14ac:dyDescent="0.25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defaultRowHeight="15" x14ac:dyDescent="0.25"/>
  <cols>
    <col min="1" max="1" width="19.85546875" customWidth="1"/>
  </cols>
  <sheetData>
    <row r="1" spans="1:34" x14ac:dyDescent="0.25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5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2015-05-01T22:00:45Z</dcterms:created>
  <dcterms:modified xsi:type="dcterms:W3CDTF">2020-06-18T23:11:01Z</dcterms:modified>
</cp:coreProperties>
</file>