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land\PLANAbPiaSY\"/>
    </mc:Choice>
  </mc:AlternateContent>
  <bookViews>
    <workbookView xWindow="0" yWindow="45" windowWidth="19140" windowHeight="6840"/>
  </bookViews>
  <sheets>
    <sheet name="About" sheetId="1" r:id="rId1"/>
    <sheet name="Aff Ref" sheetId="5" r:id="rId2"/>
    <sheet name="Set Asides" sheetId="6" r:id="rId3"/>
    <sheet name="Avoided Def" sheetId="7" r:id="rId4"/>
    <sheet name="Impr Forest Mgmt" sheetId="9" r:id="rId5"/>
    <sheet name="PLANAbPiaSY" sheetId="3" r:id="rId6"/>
  </sheets>
  <definedNames>
    <definedName name="acres_per_million_hectares">#REF!</definedName>
  </definedNames>
  <calcPr calcId="162913"/>
</workbook>
</file>

<file path=xl/calcChain.xml><?xml version="1.0" encoding="utf-8"?>
<calcChain xmlns="http://schemas.openxmlformats.org/spreadsheetml/2006/main">
  <c r="A36" i="9" l="1"/>
  <c r="A37" i="9" s="1"/>
  <c r="A53" i="9" s="1"/>
  <c r="A33" i="9"/>
  <c r="D4" i="3" l="1"/>
  <c r="L4" i="3"/>
  <c r="T4" i="3"/>
  <c r="AB4" i="3"/>
  <c r="AJ4" i="3"/>
  <c r="I4" i="3"/>
  <c r="Q4" i="3"/>
  <c r="Y4" i="3"/>
  <c r="AG4" i="3"/>
  <c r="J4" i="3"/>
  <c r="R4" i="3"/>
  <c r="Z4" i="3"/>
  <c r="AH4" i="3"/>
  <c r="C4" i="3"/>
  <c r="K4" i="3"/>
  <c r="S4" i="3"/>
  <c r="AA4" i="3"/>
  <c r="AI4" i="3"/>
  <c r="E4" i="3"/>
  <c r="M4" i="3"/>
  <c r="U4" i="3"/>
  <c r="AC4" i="3"/>
  <c r="B4" i="3"/>
  <c r="O4" i="3"/>
  <c r="W4" i="3"/>
  <c r="F4" i="3"/>
  <c r="N4" i="3"/>
  <c r="V4" i="3"/>
  <c r="AD4" i="3"/>
  <c r="G4" i="3"/>
  <c r="AE4" i="3"/>
  <c r="H4" i="3"/>
  <c r="P4" i="3"/>
  <c r="X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B5" i="3"/>
  <c r="A11" i="6" l="1"/>
  <c r="A12" i="6" s="1"/>
  <c r="A29" i="6" s="1"/>
  <c r="C2" i="3" s="1"/>
  <c r="A12" i="5"/>
  <c r="AH2" i="3" l="1"/>
  <c r="AD2" i="3"/>
  <c r="Z2" i="3"/>
  <c r="V2" i="3"/>
  <c r="R2" i="3"/>
  <c r="N2" i="3"/>
  <c r="J2" i="3"/>
  <c r="F2" i="3"/>
  <c r="B2" i="3"/>
  <c r="AG2" i="3"/>
  <c r="AC2" i="3"/>
  <c r="Y2" i="3"/>
  <c r="U2" i="3"/>
  <c r="Q2" i="3"/>
  <c r="M2" i="3"/>
  <c r="I2" i="3"/>
  <c r="E2" i="3"/>
  <c r="AJ2" i="3"/>
  <c r="AF2" i="3"/>
  <c r="AB2" i="3"/>
  <c r="X2" i="3"/>
  <c r="T2" i="3"/>
  <c r="P2" i="3"/>
  <c r="L2" i="3"/>
  <c r="H2" i="3"/>
  <c r="D2" i="3"/>
  <c r="AI2" i="3"/>
  <c r="AE2" i="3"/>
  <c r="AA2" i="3"/>
  <c r="W2" i="3"/>
  <c r="S2" i="3"/>
  <c r="O2" i="3"/>
  <c r="K2" i="3"/>
  <c r="G2" i="3"/>
  <c r="A16" i="5"/>
  <c r="A32" i="5" s="1"/>
  <c r="A34" i="5" s="1"/>
  <c r="D3" i="3" l="1"/>
  <c r="H3" i="3"/>
  <c r="L3" i="3"/>
  <c r="P3" i="3"/>
  <c r="T3" i="3"/>
  <c r="X3" i="3"/>
  <c r="AB3" i="3"/>
  <c r="AF3" i="3"/>
  <c r="AJ3" i="3"/>
  <c r="E3" i="3"/>
  <c r="I3" i="3"/>
  <c r="M3" i="3"/>
  <c r="Q3" i="3"/>
  <c r="U3" i="3"/>
  <c r="Y3" i="3"/>
  <c r="AC3" i="3"/>
  <c r="AG3" i="3"/>
  <c r="B3" i="3"/>
  <c r="F3" i="3"/>
  <c r="J3" i="3"/>
  <c r="N3" i="3"/>
  <c r="R3" i="3"/>
  <c r="V3" i="3"/>
  <c r="Z3" i="3"/>
  <c r="AD3" i="3"/>
  <c r="AH3" i="3"/>
  <c r="C3" i="3"/>
  <c r="G3" i="3"/>
  <c r="K3" i="3"/>
  <c r="O3" i="3"/>
  <c r="S3" i="3"/>
  <c r="W3" i="3"/>
  <c r="AA3" i="3"/>
  <c r="AE3" i="3"/>
  <c r="AI3" i="3"/>
</calcChain>
</file>

<file path=xl/sharedStrings.xml><?xml version="1.0" encoding="utf-8"?>
<sst xmlns="http://schemas.openxmlformats.org/spreadsheetml/2006/main" count="209" uniqueCount="177">
  <si>
    <t>PLANAbPiaSY Potential Land Area Newly Affected by Policy in a Single Year</t>
  </si>
  <si>
    <t>Sources: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</si>
  <si>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</si>
  <si>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</si>
  <si>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</si>
  <si>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</si>
  <si>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</si>
  <si>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</si>
  <si>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Acres Available Afforestation and Reforestation</t>
  </si>
  <si>
    <t>Low Estimate</t>
  </si>
  <si>
    <t>million acres</t>
  </si>
  <si>
    <t>High Estimate</t>
  </si>
  <si>
    <t>Gorte estimates the fraction of the 1.8 billion acres of undeveloped</t>
  </si>
  <si>
    <t>land that could sustain a forest.  (It does not matter if it is reforestation</t>
  </si>
  <si>
    <t>or afforestation- we are looking at the total land area that is not now</t>
  </si>
  <si>
    <t>forest but could become forest.)  We take the average of Gorte's</t>
  </si>
  <si>
    <t>low-end and high-end estimates.</t>
  </si>
  <si>
    <t>Acres Available</t>
  </si>
  <si>
    <t>acres</t>
  </si>
  <si>
    <t>Acres Available Annually for Conversion</t>
  </si>
  <si>
    <t>This depends on the speed with which it would be possible to conduct</t>
  </si>
  <si>
    <t>tree planting operations on the available acres.  In practice, this may depend</t>
  </si>
  <si>
    <t>as much on financial and legal hurdles as on technical challenges, such as</t>
  </si>
  <si>
    <t>workforce or tree availability.  Lacking good data on this topic,</t>
  </si>
  <si>
    <t>years needed to afforest/reforest all available acreage</t>
  </si>
  <si>
    <t>acres able to be afforested or reforested per year</t>
  </si>
  <si>
    <t>Acres Available for Afforestation and Reforestation</t>
  </si>
  <si>
    <t>Ross W. Gorte, Congressional Research Service</t>
  </si>
  <si>
    <t>U.S. Tree Planting for Carbon Sequestration</t>
  </si>
  <si>
    <t>https://www.fas.org/sgp/crs/misc/R40562.pdf</t>
  </si>
  <si>
    <t>Page 2, Paragraph 2</t>
  </si>
  <si>
    <t>The contiguous 48 U.S. states have a total land area of roughly</t>
  </si>
  <si>
    <t>acres, so this represents converting</t>
  </si>
  <si>
    <t>of the total contiguous 48 states' land area</t>
  </si>
  <si>
    <t>into forest (on top of existing forest lands).</t>
  </si>
  <si>
    <t>and given the very large potential land area that could sustain a forest,</t>
  </si>
  <si>
    <t>it is best to assume a long time horizon, to avoid making the</t>
  </si>
  <si>
    <t>afforestation/reforestion policy lever unrealistically strong.</t>
  </si>
  <si>
    <t>Accordingly, we will assume that if all of the suitable lands could</t>
  </si>
  <si>
    <t>lower 48 states' contiguous land area.</t>
  </si>
  <si>
    <t>fraction of lower 48 states' land area forested per year</t>
  </si>
  <si>
    <t>Annual Acreage Cut</t>
  </si>
  <si>
    <t>thousand acres</t>
  </si>
  <si>
    <t>Clearcut</t>
  </si>
  <si>
    <t>Partial Cut</t>
  </si>
  <si>
    <t>All Owners</t>
  </si>
  <si>
    <t>We assume that a "Partial Cut" results in 50% deforestation on a given acre,</t>
  </si>
  <si>
    <t>so we weight partial cut half as heavily as clearcut when determining the number</t>
  </si>
  <si>
    <t>of acres cut per year.</t>
  </si>
  <si>
    <t>Acres Cut per Year</t>
  </si>
  <si>
    <t>How many of these acres are available annually for set-asides?</t>
  </si>
  <si>
    <t>This depends on the speed with which timber harvesting could be scaled</t>
  </si>
  <si>
    <t>down,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</si>
  <si>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</si>
  <si>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</si>
  <si>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</si>
  <si>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</si>
  <si>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period (2016-2050) is 35 years long, so if the policy were to</t>
  </si>
  <si>
    <t>be implemented in full strength throughout the entire model run,</t>
  </si>
  <si>
    <t>by the end.</t>
  </si>
  <si>
    <t>potential reduction in timber harvesting achievable per year</t>
  </si>
  <si>
    <t>Forestry Industry and Analysis National Program</t>
  </si>
  <si>
    <t>Trend Data</t>
  </si>
  <si>
    <t>http://www.fia.fs.fed.us/slides/major-trends.pdf</t>
  </si>
  <si>
    <t>Slide 5</t>
  </si>
  <si>
    <t>In the United States, forest acerage in each region (North, South, and West)</t>
  </si>
  <si>
    <t>U.S. Forest Service</t>
  </si>
  <si>
    <t>U.S. Forest Resource Facts and Historical Trends</t>
  </si>
  <si>
    <t>http://www.fia.fs.fed.us/library/brochures/docs/2012/ForestFacts_1952-2012_English.pdf</t>
  </si>
  <si>
    <t>Page 8</t>
  </si>
  <si>
    <t>When logging occurs but does not change the land type from forest to non-forest,</t>
  </si>
  <si>
    <t>this does not count as deforestation for purposes of this model.</t>
  </si>
  <si>
    <t>Logging in the United States generally occurs on land that remains forest afterward,</t>
  </si>
  <si>
    <t>and as such, reduction of this timber harvesting is governed by the "Forest Set-Asides"</t>
  </si>
  <si>
    <t>policy lever, not the "Avoid Deforestation" policy lever.</t>
  </si>
  <si>
    <t>Accordingly, we assume zero potential for CO2 abatement from avoiding</t>
  </si>
  <si>
    <t>deforestation in the United States.</t>
  </si>
  <si>
    <t>See the "Set Asides" tab for calculations pertaining to potential</t>
  </si>
  <si>
    <t>reduction in timber harvesting in the United States.</t>
  </si>
  <si>
    <t>Potential Annual Avoided Deforestation</t>
  </si>
  <si>
    <t>U.S. Forest Acreage has been Increasing in All Regions</t>
  </si>
  <si>
    <t>and total acreage have been increasing, not decreasing.  (See U.S. forest service</t>
  </si>
  <si>
    <t>source cited on "About" tab for confirmation.)</t>
  </si>
  <si>
    <t>Total U.S. Forest Acreage</t>
  </si>
  <si>
    <t>Acreage of Forest Eligible for Improved Management Practices</t>
  </si>
  <si>
    <t>Fraction of forest acreage already using best management practices</t>
  </si>
  <si>
    <t>acres eligible for improved management practices</t>
  </si>
  <si>
    <t>Overall Rates of Forestry Best Management Practices</t>
  </si>
  <si>
    <t>Notes:</t>
  </si>
  <si>
    <t>In the original source, Iowa is listed as "25-50" and Indiana is listed as "~80".  We take</t>
  </si>
  <si>
    <t>the average of the Iowa range and remove the tilde sign from Indiana so that the numbers</t>
  </si>
  <si>
    <t>in these cells are machine-readable.</t>
  </si>
  <si>
    <t>NASF Norhteastern Region</t>
  </si>
  <si>
    <t>NASF Southern Group</t>
  </si>
  <si>
    <t>NASF Western Council</t>
  </si>
  <si>
    <t>Connecticut</t>
  </si>
  <si>
    <t>NA</t>
  </si>
  <si>
    <t>Alabama</t>
  </si>
  <si>
    <t>Alaska</t>
  </si>
  <si>
    <t>District of Columbia</t>
  </si>
  <si>
    <t>Arkansas</t>
  </si>
  <si>
    <t>Arizona</t>
  </si>
  <si>
    <t>Delaware</t>
  </si>
  <si>
    <t>Florida</t>
  </si>
  <si>
    <t>California</t>
  </si>
  <si>
    <t>Iowa</t>
  </si>
  <si>
    <t>Georgia</t>
  </si>
  <si>
    <t>Colorado</t>
  </si>
  <si>
    <t>Illinois</t>
  </si>
  <si>
    <t>Kentucky</t>
  </si>
  <si>
    <t>Guam</t>
  </si>
  <si>
    <t>Indiana</t>
  </si>
  <si>
    <t>Louisiana</t>
  </si>
  <si>
    <t>Hawaii</t>
  </si>
  <si>
    <t>Massachusetts</t>
  </si>
  <si>
    <t>Mississippi</t>
  </si>
  <si>
    <t>Idaho</t>
  </si>
  <si>
    <t>Maryland</t>
  </si>
  <si>
    <t>North Carolina</t>
  </si>
  <si>
    <t>Kansas</t>
  </si>
  <si>
    <t>Maine</t>
  </si>
  <si>
    <t>Oklahoma</t>
  </si>
  <si>
    <t>Montana</t>
  </si>
  <si>
    <t>Michigan</t>
  </si>
  <si>
    <t>Puerto Rico</t>
  </si>
  <si>
    <t>North Dakota</t>
  </si>
  <si>
    <t>Minnesota</t>
  </si>
  <si>
    <t>South Carolina</t>
  </si>
  <si>
    <t>Nebraska</t>
  </si>
  <si>
    <t>Missouri</t>
  </si>
  <si>
    <t>Unknown</t>
  </si>
  <si>
    <t>Tennessee</t>
  </si>
  <si>
    <t>Nevada</t>
  </si>
  <si>
    <t>New Hampshire</t>
  </si>
  <si>
    <t>Texas</t>
  </si>
  <si>
    <t>New Mexico</t>
  </si>
  <si>
    <t>New Jersey</t>
  </si>
  <si>
    <t>Virginia</t>
  </si>
  <si>
    <t>Oregon</t>
  </si>
  <si>
    <t>New York</t>
  </si>
  <si>
    <t>South Dakota</t>
  </si>
  <si>
    <t>Ohio</t>
  </si>
  <si>
    <t>Utah</t>
  </si>
  <si>
    <t>Pennsylvania</t>
  </si>
  <si>
    <t>Washington</t>
  </si>
  <si>
    <t>Rhode Island</t>
  </si>
  <si>
    <t>Wyoming</t>
  </si>
  <si>
    <t>Vermont</t>
  </si>
  <si>
    <t>Wisconsin</t>
  </si>
  <si>
    <t>West Virginia</t>
  </si>
  <si>
    <t>Total Forest Acreage and Rate of Use of Best Management Practices</t>
  </si>
  <si>
    <t>National Report on Sustainable Forests 2010</t>
  </si>
  <si>
    <t>http://www.fs.fed.us/research/sustain/docs/national-reports/2010/2010-sustainability-report.pdf</t>
  </si>
  <si>
    <t>Total forest acreage:</t>
  </si>
  <si>
    <t>Page II-16, "What does the indicator show?"</t>
  </si>
  <si>
    <t>Rate of use of best management practices:</t>
  </si>
  <si>
    <t>Table 20-1</t>
  </si>
  <si>
    <t>Unlike afforestation/reforestatin and set-asides, improved forest management has</t>
  </si>
  <si>
    <t>Fraction Achievable Each Year</t>
  </si>
  <si>
    <t>to be maintained every year to keep getting carbon benefits.  Accordingly, each</t>
  </si>
  <si>
    <t>year, any acreage affected by the Improved Forest Management policy is</t>
  </si>
  <si>
    <t>considered to be "newly" affected acreage by that policy this year, for purposes</t>
  </si>
  <si>
    <t>of this variable.</t>
  </si>
  <si>
    <t>We assume that within the model run timeframe, half of the forests not yet under</t>
  </si>
  <si>
    <t>best management practices could be brought under such practices.  Remainder</t>
  </si>
  <si>
    <t>may be too remote, have legal/ownership complications, or other issues.</t>
  </si>
  <si>
    <t>fraction of eligible forest that could be brought under best</t>
  </si>
  <si>
    <t>management practices during model run</t>
  </si>
  <si>
    <t>acres potentially available for forest set-asides per year</t>
  </si>
  <si>
    <t>acres potentially affected by improved forest management per year</t>
  </si>
  <si>
    <t>Notes</t>
  </si>
  <si>
    <t>Avoid deforestion, peatland restoration, and forest restoration policies</t>
  </si>
  <si>
    <t>are not used in the U.S. version of the model.</t>
  </si>
  <si>
    <t>be converted to forest, it would require 1 year for each 0.1% of the</t>
  </si>
  <si>
    <t>present scale by 2% of its current level per year.  The model run</t>
  </si>
  <si>
    <t>there would be a total 70% reduction in timber harvesting per year</t>
  </si>
  <si>
    <t>Potential Land Area (acres/year)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</si>
</sst>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11" fontId="0" fillId="0" borderId="0" xfId="0" applyNumberFormat="1"/>
    <xf numFmtId="11" fontId="1" fillId="0" borderId="0" xfId="0" applyNumberFormat="1" applyFont="1"/>
    <xf numFmtId="0" fontId="3" fillId="0" borderId="0" xfId="2"/>
    <xf numFmtId="165" fontId="0" fillId="0" borderId="0" xfId="1" applyNumberFormat="1" applyFont="1"/>
    <xf numFmtId="1" fontId="0" fillId="0" borderId="0" xfId="0" applyNumberFormat="1" applyFill="1"/>
    <xf numFmtId="0" fontId="4" fillId="0" borderId="0" xfId="0" applyFont="1"/>
    <xf numFmtId="0" fontId="0" fillId="4" borderId="0" xfId="0" applyNumberFormat="1" applyFill="1"/>
    <xf numFmtId="0" fontId="0" fillId="4" borderId="0" xfId="0" applyFill="1"/>
    <xf numFmtId="2" fontId="0" fillId="0" borderId="0" xfId="0" applyNumberFormat="1"/>
    <xf numFmtId="9" fontId="0" fillId="3" borderId="0" xfId="0" applyNumberFormat="1" applyFill="1"/>
    <xf numFmtId="164" fontId="0" fillId="0" borderId="0" xfId="0" applyNumberFormat="1"/>
    <xf numFmtId="0" fontId="0" fillId="0" borderId="0" xfId="0" applyAlignment="1">
      <alignment horizontal="left" indent="1"/>
    </xf>
    <xf numFmtId="165" fontId="0" fillId="3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s.fed.us/research/sustain/docs/national-reports/2010/2010-sustainability-report.pdf" TargetMode="External"/><Relationship Id="rId2" Type="http://schemas.openxmlformats.org/officeDocument/2006/relationships/hyperlink" Target="http://www.fia.fs.fed.us/slides/major-trends.pdf" TargetMode="External"/><Relationship Id="rId1" Type="http://schemas.openxmlformats.org/officeDocument/2006/relationships/hyperlink" Target="https://www.fas.org/sgp/crs/misc/R40562.pdf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4.25" x14ac:dyDescent="0.45"/>
  <cols>
    <col min="2" max="2" width="57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4" t="s">
        <v>26</v>
      </c>
    </row>
    <row r="4" spans="1:2" x14ac:dyDescent="0.45">
      <c r="B4" t="s">
        <v>27</v>
      </c>
    </row>
    <row r="5" spans="1:2" x14ac:dyDescent="0.45">
      <c r="B5" s="6">
        <v>2009</v>
      </c>
    </row>
    <row r="6" spans="1:2" x14ac:dyDescent="0.45">
      <c r="B6" t="s">
        <v>28</v>
      </c>
    </row>
    <row r="7" spans="1:2" x14ac:dyDescent="0.45">
      <c r="B7" s="10" t="s">
        <v>29</v>
      </c>
    </row>
    <row r="8" spans="1:2" x14ac:dyDescent="0.45">
      <c r="B8" t="s">
        <v>30</v>
      </c>
    </row>
    <row r="10" spans="1:2" x14ac:dyDescent="0.45">
      <c r="B10" s="4" t="s">
        <v>41</v>
      </c>
    </row>
    <row r="11" spans="1:2" x14ac:dyDescent="0.45">
      <c r="B11" t="s">
        <v>61</v>
      </c>
    </row>
    <row r="12" spans="1:2" x14ac:dyDescent="0.45">
      <c r="B12" s="6">
        <v>2003</v>
      </c>
    </row>
    <row r="13" spans="1:2" x14ac:dyDescent="0.45">
      <c r="B13" t="s">
        <v>62</v>
      </c>
    </row>
    <row r="14" spans="1:2" x14ac:dyDescent="0.45">
      <c r="B14" s="10" t="s">
        <v>63</v>
      </c>
    </row>
    <row r="15" spans="1:2" x14ac:dyDescent="0.45">
      <c r="B15" t="s">
        <v>64</v>
      </c>
    </row>
    <row r="17" spans="2:2" x14ac:dyDescent="0.45">
      <c r="B17" s="4" t="s">
        <v>80</v>
      </c>
    </row>
    <row r="18" spans="2:2" x14ac:dyDescent="0.45">
      <c r="B18" t="s">
        <v>66</v>
      </c>
    </row>
    <row r="19" spans="2:2" x14ac:dyDescent="0.45">
      <c r="B19" s="6">
        <v>2014</v>
      </c>
    </row>
    <row r="20" spans="2:2" x14ac:dyDescent="0.45">
      <c r="B20" t="s">
        <v>67</v>
      </c>
    </row>
    <row r="21" spans="2:2" x14ac:dyDescent="0.45">
      <c r="B21" t="s">
        <v>68</v>
      </c>
    </row>
    <row r="22" spans="2:2" x14ac:dyDescent="0.45">
      <c r="B22" t="s">
        <v>69</v>
      </c>
    </row>
    <row r="24" spans="2:2" x14ac:dyDescent="0.45">
      <c r="B24" s="4" t="s">
        <v>150</v>
      </c>
    </row>
    <row r="25" spans="2:2" x14ac:dyDescent="0.45">
      <c r="B25" t="s">
        <v>66</v>
      </c>
    </row>
    <row r="26" spans="2:2" x14ac:dyDescent="0.45">
      <c r="B26" s="6">
        <v>2010</v>
      </c>
    </row>
    <row r="27" spans="2:2" x14ac:dyDescent="0.45">
      <c r="B27" t="s">
        <v>151</v>
      </c>
    </row>
    <row r="28" spans="2:2" x14ac:dyDescent="0.45">
      <c r="B28" s="10" t="s">
        <v>152</v>
      </c>
    </row>
    <row r="29" spans="2:2" x14ac:dyDescent="0.45">
      <c r="B29" s="1" t="s">
        <v>153</v>
      </c>
    </row>
    <row r="30" spans="2:2" x14ac:dyDescent="0.45">
      <c r="B30" s="19" t="s">
        <v>154</v>
      </c>
    </row>
    <row r="31" spans="2:2" x14ac:dyDescent="0.45">
      <c r="B31" s="1" t="s">
        <v>155</v>
      </c>
    </row>
    <row r="32" spans="2:2" x14ac:dyDescent="0.45">
      <c r="B32" s="19" t="s">
        <v>156</v>
      </c>
    </row>
    <row r="34" spans="1:1" x14ac:dyDescent="0.45">
      <c r="A34" s="1" t="s">
        <v>170</v>
      </c>
    </row>
    <row r="35" spans="1:1" x14ac:dyDescent="0.45">
      <c r="A35" t="s">
        <v>171</v>
      </c>
    </row>
    <row r="36" spans="1:1" x14ac:dyDescent="0.45">
      <c r="A36" t="s">
        <v>172</v>
      </c>
    </row>
  </sheetData>
  <hyperlinks>
    <hyperlink ref="B7" r:id="rId1"/>
    <hyperlink ref="B14" r:id="rId2"/>
    <hyperlink ref="B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25" x14ac:dyDescent="0.45"/>
  <cols>
    <col min="1" max="1" width="17.1328125" customWidth="1"/>
  </cols>
  <sheetData>
    <row r="1" spans="1:3" x14ac:dyDescent="0.45">
      <c r="A1" s="1" t="s">
        <v>8</v>
      </c>
    </row>
    <row r="2" spans="1:3" x14ac:dyDescent="0.45">
      <c r="A2" t="s">
        <v>9</v>
      </c>
      <c r="B2">
        <v>100</v>
      </c>
      <c r="C2" t="s">
        <v>10</v>
      </c>
    </row>
    <row r="3" spans="1:3" x14ac:dyDescent="0.45">
      <c r="A3" t="s">
        <v>11</v>
      </c>
      <c r="B3">
        <v>450</v>
      </c>
      <c r="C3" t="s">
        <v>10</v>
      </c>
    </row>
    <row r="5" spans="1:3" x14ac:dyDescent="0.45">
      <c r="A5" t="s">
        <v>12</v>
      </c>
    </row>
    <row r="6" spans="1:3" x14ac:dyDescent="0.45">
      <c r="A6" t="s">
        <v>13</v>
      </c>
    </row>
    <row r="7" spans="1:3" x14ac:dyDescent="0.45">
      <c r="A7" t="s">
        <v>14</v>
      </c>
    </row>
    <row r="8" spans="1:3" x14ac:dyDescent="0.45">
      <c r="A8" t="s">
        <v>15</v>
      </c>
    </row>
    <row r="9" spans="1:3" x14ac:dyDescent="0.45">
      <c r="A9" t="s">
        <v>16</v>
      </c>
    </row>
    <row r="11" spans="1:3" x14ac:dyDescent="0.45">
      <c r="A11" t="s">
        <v>17</v>
      </c>
    </row>
    <row r="12" spans="1:3" x14ac:dyDescent="0.45">
      <c r="A12" s="8">
        <f>AVERAGE(B2:B3)*10^6</f>
        <v>275000000</v>
      </c>
      <c r="B12" t="s">
        <v>18</v>
      </c>
    </row>
    <row r="13" spans="1:3" x14ac:dyDescent="0.45">
      <c r="A13" s="8"/>
    </row>
    <row r="14" spans="1:3" x14ac:dyDescent="0.45">
      <c r="A14" s="8" t="s">
        <v>31</v>
      </c>
    </row>
    <row r="15" spans="1:3" x14ac:dyDescent="0.45">
      <c r="A15" s="8">
        <v>1996726201.5999999</v>
      </c>
      <c r="B15" t="s">
        <v>32</v>
      </c>
    </row>
    <row r="16" spans="1:3" x14ac:dyDescent="0.45">
      <c r="A16" s="11">
        <f>A12/A15</f>
        <v>0.13772544266692113</v>
      </c>
      <c r="B16" t="s">
        <v>33</v>
      </c>
    </row>
    <row r="17" spans="1:2" x14ac:dyDescent="0.45">
      <c r="A17" s="8" t="s">
        <v>34</v>
      </c>
    </row>
    <row r="18" spans="1:2" x14ac:dyDescent="0.45">
      <c r="A18" s="8"/>
    </row>
    <row r="19" spans="1:2" x14ac:dyDescent="0.45">
      <c r="A19" s="9" t="s">
        <v>19</v>
      </c>
    </row>
    <row r="20" spans="1:2" x14ac:dyDescent="0.45">
      <c r="A20" s="8" t="s">
        <v>20</v>
      </c>
    </row>
    <row r="21" spans="1:2" x14ac:dyDescent="0.45">
      <c r="A21" s="8" t="s">
        <v>21</v>
      </c>
    </row>
    <row r="22" spans="1:2" x14ac:dyDescent="0.45">
      <c r="A22" s="8" t="s">
        <v>22</v>
      </c>
    </row>
    <row r="23" spans="1:2" x14ac:dyDescent="0.45">
      <c r="A23" s="8" t="s">
        <v>23</v>
      </c>
    </row>
    <row r="24" spans="1:2" x14ac:dyDescent="0.45">
      <c r="A24" s="8" t="s">
        <v>35</v>
      </c>
    </row>
    <row r="25" spans="1:2" x14ac:dyDescent="0.45">
      <c r="A25" s="8" t="s">
        <v>36</v>
      </c>
    </row>
    <row r="26" spans="1:2" x14ac:dyDescent="0.45">
      <c r="A26" s="8" t="s">
        <v>37</v>
      </c>
    </row>
    <row r="27" spans="1:2" x14ac:dyDescent="0.45">
      <c r="A27" s="8" t="s">
        <v>38</v>
      </c>
    </row>
    <row r="28" spans="1:2" x14ac:dyDescent="0.45">
      <c r="A28" s="8" t="s">
        <v>173</v>
      </c>
    </row>
    <row r="29" spans="1:2" x14ac:dyDescent="0.45">
      <c r="A29" s="8" t="s">
        <v>39</v>
      </c>
    </row>
    <row r="30" spans="1:2" x14ac:dyDescent="0.45">
      <c r="A30" s="8"/>
    </row>
    <row r="31" spans="1:2" x14ac:dyDescent="0.45">
      <c r="A31" s="20">
        <v>1E-3</v>
      </c>
      <c r="B31" t="s">
        <v>40</v>
      </c>
    </row>
    <row r="32" spans="1:2" x14ac:dyDescent="0.45">
      <c r="A32" s="12">
        <f>A16/A31</f>
        <v>137.72544266692114</v>
      </c>
      <c r="B32" t="s">
        <v>24</v>
      </c>
    </row>
    <row r="33" spans="1:2" x14ac:dyDescent="0.45">
      <c r="A33" s="8"/>
    </row>
    <row r="34" spans="1:2" x14ac:dyDescent="0.45">
      <c r="A34" s="8">
        <f>A12/A32</f>
        <v>1996726.2015999998</v>
      </c>
      <c r="B3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4.25" x14ac:dyDescent="0.45"/>
  <cols>
    <col min="1" max="1" width="15.86328125" customWidth="1"/>
  </cols>
  <sheetData>
    <row r="1" spans="1:3" x14ac:dyDescent="0.45">
      <c r="A1" s="1" t="s">
        <v>41</v>
      </c>
    </row>
    <row r="2" spans="1:3" x14ac:dyDescent="0.45">
      <c r="A2" s="13" t="s">
        <v>42</v>
      </c>
    </row>
    <row r="3" spans="1:3" x14ac:dyDescent="0.45">
      <c r="B3" t="s">
        <v>43</v>
      </c>
      <c r="C3" t="s">
        <v>44</v>
      </c>
    </row>
    <row r="4" spans="1:3" x14ac:dyDescent="0.45">
      <c r="A4" t="s">
        <v>45</v>
      </c>
      <c r="B4" s="6">
        <v>3774</v>
      </c>
      <c r="C4" s="6">
        <v>6081</v>
      </c>
    </row>
    <row r="6" spans="1:3" x14ac:dyDescent="0.45">
      <c r="A6" t="s">
        <v>46</v>
      </c>
    </row>
    <row r="7" spans="1:3" x14ac:dyDescent="0.45">
      <c r="A7" t="s">
        <v>47</v>
      </c>
    </row>
    <row r="8" spans="1:3" x14ac:dyDescent="0.45">
      <c r="A8" t="s">
        <v>48</v>
      </c>
    </row>
    <row r="10" spans="1:3" x14ac:dyDescent="0.45">
      <c r="A10" t="s">
        <v>49</v>
      </c>
    </row>
    <row r="11" spans="1:3" x14ac:dyDescent="0.45">
      <c r="A11">
        <f>B4+(0.5*C4)</f>
        <v>6814.5</v>
      </c>
      <c r="B11" t="s">
        <v>42</v>
      </c>
    </row>
    <row r="12" spans="1:3" x14ac:dyDescent="0.45">
      <c r="A12">
        <f>A11*1000</f>
        <v>6814500</v>
      </c>
      <c r="B12" t="s">
        <v>18</v>
      </c>
    </row>
    <row r="14" spans="1:3" x14ac:dyDescent="0.45">
      <c r="A14" s="1" t="s">
        <v>50</v>
      </c>
    </row>
    <row r="15" spans="1:3" x14ac:dyDescent="0.45">
      <c r="A15" t="s">
        <v>51</v>
      </c>
    </row>
    <row r="16" spans="1:3" x14ac:dyDescent="0.45">
      <c r="A16" t="s">
        <v>52</v>
      </c>
    </row>
    <row r="17" spans="1:2" x14ac:dyDescent="0.45">
      <c r="A17" t="s">
        <v>53</v>
      </c>
    </row>
    <row r="18" spans="1:2" x14ac:dyDescent="0.45">
      <c r="A18" t="s">
        <v>54</v>
      </c>
    </row>
    <row r="19" spans="1:2" x14ac:dyDescent="0.45">
      <c r="A19" t="s">
        <v>55</v>
      </c>
    </row>
    <row r="20" spans="1:2" x14ac:dyDescent="0.45">
      <c r="A20" t="s">
        <v>56</v>
      </c>
    </row>
    <row r="21" spans="1:2" x14ac:dyDescent="0.45">
      <c r="A21" t="s">
        <v>174</v>
      </c>
    </row>
    <row r="22" spans="1:2" x14ac:dyDescent="0.45">
      <c r="A22" t="s">
        <v>57</v>
      </c>
    </row>
    <row r="23" spans="1:2" x14ac:dyDescent="0.45">
      <c r="A23" t="s">
        <v>58</v>
      </c>
    </row>
    <row r="24" spans="1:2" x14ac:dyDescent="0.45">
      <c r="A24" t="s">
        <v>175</v>
      </c>
    </row>
    <row r="25" spans="1:2" x14ac:dyDescent="0.45">
      <c r="A25" t="s">
        <v>59</v>
      </c>
    </row>
    <row r="27" spans="1:2" x14ac:dyDescent="0.45">
      <c r="A27" s="17">
        <v>0.02</v>
      </c>
      <c r="B27" t="s">
        <v>60</v>
      </c>
    </row>
    <row r="29" spans="1:2" x14ac:dyDescent="0.45">
      <c r="A29">
        <f>A12*A27</f>
        <v>136290</v>
      </c>
      <c r="B29" t="s">
        <v>168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25" x14ac:dyDescent="0.45"/>
  <cols>
    <col min="1" max="1" width="9.1328125" customWidth="1"/>
    <col min="2" max="2" width="15.86328125" customWidth="1"/>
  </cols>
  <sheetData>
    <row r="1" spans="1:2" x14ac:dyDescent="0.45">
      <c r="A1" s="7" t="s">
        <v>65</v>
      </c>
    </row>
    <row r="2" spans="1:2" x14ac:dyDescent="0.45">
      <c r="A2" s="7" t="s">
        <v>81</v>
      </c>
    </row>
    <row r="3" spans="1:2" x14ac:dyDescent="0.45">
      <c r="A3" t="s">
        <v>82</v>
      </c>
    </row>
    <row r="5" spans="1:2" x14ac:dyDescent="0.45">
      <c r="A5" t="s">
        <v>70</v>
      </c>
    </row>
    <row r="6" spans="1:2" x14ac:dyDescent="0.45">
      <c r="A6" t="s">
        <v>71</v>
      </c>
    </row>
    <row r="8" spans="1:2" x14ac:dyDescent="0.45">
      <c r="A8" t="s">
        <v>72</v>
      </c>
    </row>
    <row r="9" spans="1:2" x14ac:dyDescent="0.45">
      <c r="A9" t="s">
        <v>73</v>
      </c>
    </row>
    <row r="10" spans="1:2" x14ac:dyDescent="0.45">
      <c r="A10" s="5" t="s">
        <v>74</v>
      </c>
    </row>
    <row r="12" spans="1:2" x14ac:dyDescent="0.45">
      <c r="A12" t="s">
        <v>75</v>
      </c>
    </row>
    <row r="13" spans="1:2" x14ac:dyDescent="0.45">
      <c r="A13" t="s">
        <v>76</v>
      </c>
    </row>
    <row r="14" spans="1:2" x14ac:dyDescent="0.45">
      <c r="A14" s="1"/>
    </row>
    <row r="15" spans="1:2" x14ac:dyDescent="0.45">
      <c r="A15" s="1" t="s">
        <v>79</v>
      </c>
    </row>
    <row r="16" spans="1:2" x14ac:dyDescent="0.45">
      <c r="A16" s="14">
        <v>0</v>
      </c>
      <c r="B16" s="15" t="s">
        <v>18</v>
      </c>
    </row>
    <row r="18" spans="1:1" x14ac:dyDescent="0.45">
      <c r="A18" s="7" t="s">
        <v>77</v>
      </c>
    </row>
    <row r="19" spans="1:1" x14ac:dyDescent="0.45">
      <c r="A19" s="16" t="s">
        <v>78</v>
      </c>
    </row>
    <row r="20" spans="1:1" x14ac:dyDescent="0.45">
      <c r="A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4.25" x14ac:dyDescent="0.45"/>
  <cols>
    <col min="1" max="1" width="23.265625" customWidth="1"/>
    <col min="2" max="2" width="17.73046875" style="6" customWidth="1"/>
    <col min="3" max="3" width="16.86328125" customWidth="1"/>
    <col min="4" max="4" width="12.86328125" style="6" customWidth="1"/>
    <col min="5" max="5" width="18.3984375" customWidth="1"/>
    <col min="6" max="6" width="9.1328125" style="6"/>
  </cols>
  <sheetData>
    <row r="1" spans="1:6" x14ac:dyDescent="0.45">
      <c r="A1" s="1" t="s">
        <v>87</v>
      </c>
    </row>
    <row r="2" spans="1:6" x14ac:dyDescent="0.45">
      <c r="A2" s="1"/>
    </row>
    <row r="3" spans="1:6" x14ac:dyDescent="0.45">
      <c r="A3" s="1" t="s">
        <v>88</v>
      </c>
    </row>
    <row r="4" spans="1:6" x14ac:dyDescent="0.45">
      <c r="A4" s="7" t="s">
        <v>89</v>
      </c>
    </row>
    <row r="5" spans="1:6" x14ac:dyDescent="0.45">
      <c r="A5" s="7" t="s">
        <v>90</v>
      </c>
    </row>
    <row r="6" spans="1:6" x14ac:dyDescent="0.45">
      <c r="A6" s="7" t="s">
        <v>91</v>
      </c>
    </row>
    <row r="7" spans="1:6" x14ac:dyDescent="0.45">
      <c r="A7" s="7"/>
    </row>
    <row r="8" spans="1:6" x14ac:dyDescent="0.45">
      <c r="A8" s="1" t="s">
        <v>92</v>
      </c>
      <c r="C8" s="1" t="s">
        <v>93</v>
      </c>
      <c r="E8" s="1" t="s">
        <v>94</v>
      </c>
    </row>
    <row r="9" spans="1:6" x14ac:dyDescent="0.45">
      <c r="A9" t="s">
        <v>95</v>
      </c>
      <c r="B9" s="6" t="s">
        <v>96</v>
      </c>
      <c r="C9" t="s">
        <v>97</v>
      </c>
      <c r="D9" s="6">
        <v>97</v>
      </c>
      <c r="E9" t="s">
        <v>98</v>
      </c>
      <c r="F9" s="6">
        <v>92</v>
      </c>
    </row>
    <row r="10" spans="1:6" x14ac:dyDescent="0.45">
      <c r="A10" t="s">
        <v>99</v>
      </c>
      <c r="B10" s="6" t="s">
        <v>96</v>
      </c>
      <c r="C10" t="s">
        <v>100</v>
      </c>
      <c r="D10" s="6">
        <v>89</v>
      </c>
      <c r="E10" t="s">
        <v>101</v>
      </c>
      <c r="F10" s="6" t="s">
        <v>96</v>
      </c>
    </row>
    <row r="11" spans="1:6" x14ac:dyDescent="0.45">
      <c r="A11" t="s">
        <v>102</v>
      </c>
      <c r="B11" s="6">
        <v>99</v>
      </c>
      <c r="C11" t="s">
        <v>103</v>
      </c>
      <c r="D11" s="6">
        <v>97</v>
      </c>
      <c r="E11" t="s">
        <v>104</v>
      </c>
      <c r="F11" s="6">
        <v>95</v>
      </c>
    </row>
    <row r="12" spans="1:6" x14ac:dyDescent="0.45">
      <c r="A12" t="s">
        <v>105</v>
      </c>
      <c r="B12" s="6">
        <v>37.5</v>
      </c>
      <c r="C12" t="s">
        <v>106</v>
      </c>
      <c r="D12" s="6">
        <v>90</v>
      </c>
      <c r="E12" t="s">
        <v>107</v>
      </c>
      <c r="F12" s="6">
        <v>80</v>
      </c>
    </row>
    <row r="13" spans="1:6" x14ac:dyDescent="0.45">
      <c r="A13" t="s">
        <v>108</v>
      </c>
      <c r="B13" s="6" t="s">
        <v>96</v>
      </c>
      <c r="C13" t="s">
        <v>109</v>
      </c>
      <c r="D13" s="6" t="s">
        <v>96</v>
      </c>
      <c r="E13" t="s">
        <v>110</v>
      </c>
      <c r="F13" s="6" t="s">
        <v>96</v>
      </c>
    </row>
    <row r="14" spans="1:6" x14ac:dyDescent="0.45">
      <c r="A14" t="s">
        <v>111</v>
      </c>
      <c r="B14" s="6">
        <v>80</v>
      </c>
      <c r="C14" t="s">
        <v>112</v>
      </c>
      <c r="D14" s="6">
        <v>93</v>
      </c>
      <c r="E14" t="s">
        <v>113</v>
      </c>
      <c r="F14" s="6" t="s">
        <v>96</v>
      </c>
    </row>
    <row r="15" spans="1:6" x14ac:dyDescent="0.45">
      <c r="A15" t="s">
        <v>114</v>
      </c>
      <c r="B15" s="6">
        <v>85</v>
      </c>
      <c r="C15" t="s">
        <v>115</v>
      </c>
      <c r="D15" s="6">
        <v>89</v>
      </c>
      <c r="E15" t="s">
        <v>116</v>
      </c>
      <c r="F15" s="6">
        <v>92</v>
      </c>
    </row>
    <row r="16" spans="1:6" x14ac:dyDescent="0.45">
      <c r="A16" t="s">
        <v>117</v>
      </c>
      <c r="B16" s="6" t="s">
        <v>96</v>
      </c>
      <c r="C16" t="s">
        <v>118</v>
      </c>
      <c r="D16" s="6">
        <v>83</v>
      </c>
      <c r="E16" t="s">
        <v>119</v>
      </c>
      <c r="F16" s="6" t="s">
        <v>96</v>
      </c>
    </row>
    <row r="17" spans="1:6" x14ac:dyDescent="0.45">
      <c r="A17" t="s">
        <v>120</v>
      </c>
      <c r="B17" s="6">
        <v>76</v>
      </c>
      <c r="C17" t="s">
        <v>121</v>
      </c>
      <c r="D17" s="6">
        <v>90</v>
      </c>
      <c r="E17" t="s">
        <v>122</v>
      </c>
      <c r="F17" s="6">
        <v>95</v>
      </c>
    </row>
    <row r="18" spans="1:6" x14ac:dyDescent="0.45">
      <c r="A18" t="s">
        <v>123</v>
      </c>
      <c r="B18" s="6" t="s">
        <v>96</v>
      </c>
      <c r="C18" t="s">
        <v>124</v>
      </c>
      <c r="D18" s="6" t="s">
        <v>96</v>
      </c>
      <c r="E18" s="6" t="s">
        <v>125</v>
      </c>
      <c r="F18" s="6">
        <v>100</v>
      </c>
    </row>
    <row r="19" spans="1:6" x14ac:dyDescent="0.45">
      <c r="A19" t="s">
        <v>126</v>
      </c>
      <c r="B19" s="6" t="s">
        <v>96</v>
      </c>
      <c r="C19" t="s">
        <v>127</v>
      </c>
      <c r="D19" s="6">
        <v>94</v>
      </c>
      <c r="E19" s="6" t="s">
        <v>128</v>
      </c>
      <c r="F19" s="6" t="s">
        <v>96</v>
      </c>
    </row>
    <row r="20" spans="1:6" x14ac:dyDescent="0.45">
      <c r="A20" t="s">
        <v>129</v>
      </c>
      <c r="B20" s="6" t="s">
        <v>130</v>
      </c>
      <c r="C20" t="s">
        <v>131</v>
      </c>
      <c r="D20" s="6" t="s">
        <v>96</v>
      </c>
      <c r="E20" t="s">
        <v>132</v>
      </c>
      <c r="F20" s="6" t="s">
        <v>96</v>
      </c>
    </row>
    <row r="21" spans="1:6" x14ac:dyDescent="0.45">
      <c r="A21" t="s">
        <v>133</v>
      </c>
      <c r="B21" s="6" t="s">
        <v>96</v>
      </c>
      <c r="C21" s="6" t="s">
        <v>134</v>
      </c>
      <c r="D21" s="6">
        <v>92</v>
      </c>
      <c r="E21" s="6" t="s">
        <v>135</v>
      </c>
      <c r="F21" s="6" t="s">
        <v>96</v>
      </c>
    </row>
    <row r="22" spans="1:6" x14ac:dyDescent="0.45">
      <c r="A22" t="s">
        <v>136</v>
      </c>
      <c r="B22" s="6" t="s">
        <v>96</v>
      </c>
      <c r="C22" s="6" t="s">
        <v>137</v>
      </c>
      <c r="D22" s="6">
        <v>91.4</v>
      </c>
      <c r="E22" s="6" t="s">
        <v>138</v>
      </c>
      <c r="F22" s="6">
        <v>96</v>
      </c>
    </row>
    <row r="23" spans="1:6" x14ac:dyDescent="0.45">
      <c r="A23" t="s">
        <v>139</v>
      </c>
      <c r="B23" s="6" t="s">
        <v>96</v>
      </c>
      <c r="C23" s="6" t="s">
        <v>140</v>
      </c>
      <c r="D23" s="6" t="s">
        <v>96</v>
      </c>
    </row>
    <row r="24" spans="1:6" x14ac:dyDescent="0.45">
      <c r="A24" t="s">
        <v>141</v>
      </c>
      <c r="B24" s="6">
        <v>80</v>
      </c>
      <c r="C24" t="s">
        <v>142</v>
      </c>
      <c r="D24" s="6" t="s">
        <v>96</v>
      </c>
    </row>
    <row r="25" spans="1:6" x14ac:dyDescent="0.45">
      <c r="A25" t="s">
        <v>143</v>
      </c>
      <c r="B25" s="6" t="s">
        <v>130</v>
      </c>
      <c r="C25" t="s">
        <v>144</v>
      </c>
      <c r="D25" s="6" t="s">
        <v>96</v>
      </c>
    </row>
    <row r="26" spans="1:6" x14ac:dyDescent="0.45">
      <c r="A26" t="s">
        <v>145</v>
      </c>
      <c r="B26" s="6" t="s">
        <v>96</v>
      </c>
      <c r="C26" s="6" t="s">
        <v>146</v>
      </c>
      <c r="D26" s="6">
        <v>94</v>
      </c>
    </row>
    <row r="27" spans="1:6" x14ac:dyDescent="0.45">
      <c r="A27" t="s">
        <v>147</v>
      </c>
      <c r="B27" s="6">
        <v>70</v>
      </c>
    </row>
    <row r="28" spans="1:6" x14ac:dyDescent="0.45">
      <c r="A28" t="s">
        <v>148</v>
      </c>
      <c r="B28" s="6">
        <v>86</v>
      </c>
    </row>
    <row r="29" spans="1:6" x14ac:dyDescent="0.45">
      <c r="A29" t="s">
        <v>149</v>
      </c>
      <c r="B29" s="6" t="s">
        <v>96</v>
      </c>
    </row>
    <row r="31" spans="1:6" x14ac:dyDescent="0.45">
      <c r="A31" s="1" t="s">
        <v>83</v>
      </c>
    </row>
    <row r="32" spans="1:6" x14ac:dyDescent="0.45">
      <c r="A32">
        <v>751</v>
      </c>
      <c r="B32" t="s">
        <v>10</v>
      </c>
    </row>
    <row r="33" spans="1:2" x14ac:dyDescent="0.45">
      <c r="A33" s="8">
        <f>A32*10^6</f>
        <v>751000000</v>
      </c>
      <c r="B33" t="s">
        <v>18</v>
      </c>
    </row>
    <row r="35" spans="1:2" x14ac:dyDescent="0.45">
      <c r="A35" s="1" t="s">
        <v>84</v>
      </c>
    </row>
    <row r="36" spans="1:2" x14ac:dyDescent="0.45">
      <c r="A36" s="18">
        <f>AVERAGE('Impr Forest Mgmt'!$B$9:$B$29,'Impr Forest Mgmt'!$D$9:$D$26,'Impr Forest Mgmt'!$F$9:$F$22)/100</f>
        <v>0.87514814814814812</v>
      </c>
      <c r="B36" t="s">
        <v>85</v>
      </c>
    </row>
    <row r="37" spans="1:2" x14ac:dyDescent="0.45">
      <c r="A37" s="8">
        <f>A33*(1-A36)</f>
        <v>93763740.740740761</v>
      </c>
      <c r="B37" t="s">
        <v>86</v>
      </c>
    </row>
    <row r="38" spans="1:2" x14ac:dyDescent="0.45">
      <c r="A38" s="8"/>
      <c r="B38"/>
    </row>
    <row r="39" spans="1:2" x14ac:dyDescent="0.45">
      <c r="A39" s="1" t="s">
        <v>158</v>
      </c>
    </row>
    <row r="40" spans="1:2" x14ac:dyDescent="0.45">
      <c r="A40" t="s">
        <v>157</v>
      </c>
    </row>
    <row r="41" spans="1:2" x14ac:dyDescent="0.45">
      <c r="A41" t="s">
        <v>159</v>
      </c>
    </row>
    <row r="42" spans="1:2" x14ac:dyDescent="0.45">
      <c r="A42" t="s">
        <v>160</v>
      </c>
    </row>
    <row r="43" spans="1:2" x14ac:dyDescent="0.45">
      <c r="A43" t="s">
        <v>161</v>
      </c>
    </row>
    <row r="44" spans="1:2" x14ac:dyDescent="0.45">
      <c r="A44" t="s">
        <v>162</v>
      </c>
    </row>
    <row r="46" spans="1:2" x14ac:dyDescent="0.45">
      <c r="A46" t="s">
        <v>163</v>
      </c>
    </row>
    <row r="47" spans="1:2" x14ac:dyDescent="0.45">
      <c r="A47" t="s">
        <v>164</v>
      </c>
    </row>
    <row r="48" spans="1:2" x14ac:dyDescent="0.45">
      <c r="A48" t="s">
        <v>165</v>
      </c>
    </row>
    <row r="50" spans="1:2" x14ac:dyDescent="0.45">
      <c r="A50" s="17">
        <v>0.5</v>
      </c>
      <c r="B50" s="6" t="s">
        <v>166</v>
      </c>
    </row>
    <row r="51" spans="1:2" x14ac:dyDescent="0.45">
      <c r="B51" s="6" t="s">
        <v>167</v>
      </c>
    </row>
    <row r="53" spans="1:2" x14ac:dyDescent="0.45">
      <c r="A53" s="8">
        <f>A37*A50</f>
        <v>46881870.370370381</v>
      </c>
      <c r="B5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4.25" x14ac:dyDescent="0.45"/>
  <cols>
    <col min="1" max="1" width="29.265625" customWidth="1"/>
    <col min="2" max="2" width="10.86328125" customWidth="1"/>
  </cols>
  <sheetData>
    <row r="1" spans="1:36" x14ac:dyDescent="0.45">
      <c r="A1" s="1" t="s">
        <v>176</v>
      </c>
      <c r="B1" s="2">
        <v>2016</v>
      </c>
      <c r="C1">
        <v>2017</v>
      </c>
      <c r="D1" s="2">
        <v>2018</v>
      </c>
      <c r="E1">
        <v>2019</v>
      </c>
      <c r="F1" s="2">
        <v>2020</v>
      </c>
      <c r="G1">
        <v>2021</v>
      </c>
      <c r="H1" s="2">
        <v>2022</v>
      </c>
      <c r="I1">
        <v>2023</v>
      </c>
      <c r="J1" s="2">
        <v>2024</v>
      </c>
      <c r="K1">
        <v>2025</v>
      </c>
      <c r="L1" s="2">
        <v>2026</v>
      </c>
      <c r="M1">
        <v>2027</v>
      </c>
      <c r="N1" s="2">
        <v>2028</v>
      </c>
      <c r="O1">
        <v>2029</v>
      </c>
      <c r="P1" s="2">
        <v>2030</v>
      </c>
      <c r="Q1">
        <v>2031</v>
      </c>
      <c r="R1" s="2">
        <v>2032</v>
      </c>
      <c r="S1">
        <v>2033</v>
      </c>
      <c r="T1" s="2">
        <v>2034</v>
      </c>
      <c r="U1">
        <v>2035</v>
      </c>
      <c r="V1" s="2">
        <v>2036</v>
      </c>
      <c r="W1">
        <v>2037</v>
      </c>
      <c r="X1" s="2">
        <v>2038</v>
      </c>
      <c r="Y1">
        <v>2039</v>
      </c>
      <c r="Z1" s="2">
        <v>2040</v>
      </c>
      <c r="AA1">
        <v>2041</v>
      </c>
      <c r="AB1" s="2">
        <v>2042</v>
      </c>
      <c r="AC1">
        <v>2043</v>
      </c>
      <c r="AD1" s="2">
        <v>2044</v>
      </c>
      <c r="AE1">
        <v>2045</v>
      </c>
      <c r="AF1" s="2">
        <v>2046</v>
      </c>
      <c r="AG1">
        <v>2047</v>
      </c>
      <c r="AH1" s="2">
        <v>2048</v>
      </c>
      <c r="AI1">
        <v>2049</v>
      </c>
      <c r="AJ1" s="2">
        <v>2050</v>
      </c>
    </row>
    <row r="2" spans="1:36" x14ac:dyDescent="0.45">
      <c r="A2" t="s">
        <v>2</v>
      </c>
      <c r="B2">
        <f>'Set Asides'!$A29</f>
        <v>136290</v>
      </c>
      <c r="C2">
        <f>'Set Asides'!$A29</f>
        <v>136290</v>
      </c>
      <c r="D2">
        <f>'Set Asides'!$A29</f>
        <v>136290</v>
      </c>
      <c r="E2">
        <f>'Set Asides'!$A29</f>
        <v>136290</v>
      </c>
      <c r="F2">
        <f>'Set Asides'!$A29</f>
        <v>136290</v>
      </c>
      <c r="G2">
        <f>'Set Asides'!$A29</f>
        <v>136290</v>
      </c>
      <c r="H2">
        <f>'Set Asides'!$A29</f>
        <v>136290</v>
      </c>
      <c r="I2">
        <f>'Set Asides'!$A29</f>
        <v>136290</v>
      </c>
      <c r="J2">
        <f>'Set Asides'!$A29</f>
        <v>136290</v>
      </c>
      <c r="K2">
        <f>'Set Asides'!$A29</f>
        <v>136290</v>
      </c>
      <c r="L2">
        <f>'Set Asides'!$A29</f>
        <v>136290</v>
      </c>
      <c r="M2">
        <f>'Set Asides'!$A29</f>
        <v>136290</v>
      </c>
      <c r="N2">
        <f>'Set Asides'!$A29</f>
        <v>136290</v>
      </c>
      <c r="O2">
        <f>'Set Asides'!$A29</f>
        <v>136290</v>
      </c>
      <c r="P2">
        <f>'Set Asides'!$A29</f>
        <v>136290</v>
      </c>
      <c r="Q2">
        <f>'Set Asides'!$A29</f>
        <v>136290</v>
      </c>
      <c r="R2">
        <f>'Set Asides'!$A29</f>
        <v>136290</v>
      </c>
      <c r="S2">
        <f>'Set Asides'!$A29</f>
        <v>136290</v>
      </c>
      <c r="T2">
        <f>'Set Asides'!$A29</f>
        <v>136290</v>
      </c>
      <c r="U2">
        <f>'Set Asides'!$A29</f>
        <v>136290</v>
      </c>
      <c r="V2">
        <f>'Set Asides'!$A29</f>
        <v>136290</v>
      </c>
      <c r="W2">
        <f>'Set Asides'!$A29</f>
        <v>136290</v>
      </c>
      <c r="X2">
        <f>'Set Asides'!$A29</f>
        <v>136290</v>
      </c>
      <c r="Y2">
        <f>'Set Asides'!$A29</f>
        <v>136290</v>
      </c>
      <c r="Z2">
        <f>'Set Asides'!$A29</f>
        <v>136290</v>
      </c>
      <c r="AA2">
        <f>'Set Asides'!$A29</f>
        <v>136290</v>
      </c>
      <c r="AB2">
        <f>'Set Asides'!$A29</f>
        <v>136290</v>
      </c>
      <c r="AC2">
        <f>'Set Asides'!$A29</f>
        <v>136290</v>
      </c>
      <c r="AD2">
        <f>'Set Asides'!$A29</f>
        <v>136290</v>
      </c>
      <c r="AE2">
        <f>'Set Asides'!$A29</f>
        <v>136290</v>
      </c>
      <c r="AF2">
        <f>'Set Asides'!$A29</f>
        <v>136290</v>
      </c>
      <c r="AG2">
        <f>'Set Asides'!$A29</f>
        <v>136290</v>
      </c>
      <c r="AH2">
        <f>'Set Asides'!$A29</f>
        <v>136290</v>
      </c>
      <c r="AI2">
        <f>'Set Asides'!$A29</f>
        <v>136290</v>
      </c>
      <c r="AJ2">
        <f>'Set Asides'!$A29</f>
        <v>136290</v>
      </c>
    </row>
    <row r="3" spans="1:36" x14ac:dyDescent="0.45">
      <c r="A3" t="s">
        <v>3</v>
      </c>
      <c r="B3" s="3">
        <f>'Aff Ref'!$A34</f>
        <v>1996726.2015999998</v>
      </c>
      <c r="C3" s="3">
        <f>'Aff Ref'!$A34</f>
        <v>1996726.2015999998</v>
      </c>
      <c r="D3" s="3">
        <f>'Aff Ref'!$A34</f>
        <v>1996726.2015999998</v>
      </c>
      <c r="E3" s="3">
        <f>'Aff Ref'!$A34</f>
        <v>1996726.2015999998</v>
      </c>
      <c r="F3" s="3">
        <f>'Aff Ref'!$A34</f>
        <v>1996726.2015999998</v>
      </c>
      <c r="G3" s="3">
        <f>'Aff Ref'!$A34</f>
        <v>1996726.2015999998</v>
      </c>
      <c r="H3" s="3">
        <f>'Aff Ref'!$A34</f>
        <v>1996726.2015999998</v>
      </c>
      <c r="I3" s="3">
        <f>'Aff Ref'!$A34</f>
        <v>1996726.2015999998</v>
      </c>
      <c r="J3" s="3">
        <f>'Aff Ref'!$A34</f>
        <v>1996726.2015999998</v>
      </c>
      <c r="K3" s="3">
        <f>'Aff Ref'!$A34</f>
        <v>1996726.2015999998</v>
      </c>
      <c r="L3" s="3">
        <f>'Aff Ref'!$A34</f>
        <v>1996726.2015999998</v>
      </c>
      <c r="M3" s="3">
        <f>'Aff Ref'!$A34</f>
        <v>1996726.2015999998</v>
      </c>
      <c r="N3" s="3">
        <f>'Aff Ref'!$A34</f>
        <v>1996726.2015999998</v>
      </c>
      <c r="O3" s="3">
        <f>'Aff Ref'!$A34</f>
        <v>1996726.2015999998</v>
      </c>
      <c r="P3" s="3">
        <f>'Aff Ref'!$A34</f>
        <v>1996726.2015999998</v>
      </c>
      <c r="Q3" s="3">
        <f>'Aff Ref'!$A34</f>
        <v>1996726.2015999998</v>
      </c>
      <c r="R3" s="3">
        <f>'Aff Ref'!$A34</f>
        <v>1996726.2015999998</v>
      </c>
      <c r="S3" s="3">
        <f>'Aff Ref'!$A34</f>
        <v>1996726.2015999998</v>
      </c>
      <c r="T3" s="3">
        <f>'Aff Ref'!$A34</f>
        <v>1996726.2015999998</v>
      </c>
      <c r="U3" s="3">
        <f>'Aff Ref'!$A34</f>
        <v>1996726.2015999998</v>
      </c>
      <c r="V3" s="3">
        <f>'Aff Ref'!$A34</f>
        <v>1996726.2015999998</v>
      </c>
      <c r="W3" s="3">
        <f>'Aff Ref'!$A34</f>
        <v>1996726.2015999998</v>
      </c>
      <c r="X3" s="3">
        <f>'Aff Ref'!$A34</f>
        <v>1996726.2015999998</v>
      </c>
      <c r="Y3" s="3">
        <f>'Aff Ref'!$A34</f>
        <v>1996726.2015999998</v>
      </c>
      <c r="Z3" s="3">
        <f>'Aff Ref'!$A34</f>
        <v>1996726.2015999998</v>
      </c>
      <c r="AA3" s="3">
        <f>'Aff Ref'!$A34</f>
        <v>1996726.2015999998</v>
      </c>
      <c r="AB3" s="3">
        <f>'Aff Ref'!$A34</f>
        <v>1996726.2015999998</v>
      </c>
      <c r="AC3" s="3">
        <f>'Aff Ref'!$A34</f>
        <v>1996726.2015999998</v>
      </c>
      <c r="AD3" s="3">
        <f>'Aff Ref'!$A34</f>
        <v>1996726.2015999998</v>
      </c>
      <c r="AE3" s="3">
        <f>'Aff Ref'!$A34</f>
        <v>1996726.2015999998</v>
      </c>
      <c r="AF3" s="3">
        <f>'Aff Ref'!$A34</f>
        <v>1996726.2015999998</v>
      </c>
      <c r="AG3" s="3">
        <f>'Aff Ref'!$A34</f>
        <v>1996726.2015999998</v>
      </c>
      <c r="AH3" s="3">
        <f>'Aff Ref'!$A34</f>
        <v>1996726.2015999998</v>
      </c>
      <c r="AI3" s="3">
        <f>'Aff Ref'!$A34</f>
        <v>1996726.2015999998</v>
      </c>
      <c r="AJ3" s="3">
        <f>'Aff Ref'!$A34</f>
        <v>1996726.2015999998</v>
      </c>
    </row>
    <row r="4" spans="1:36" x14ac:dyDescent="0.45">
      <c r="A4" t="s">
        <v>4</v>
      </c>
      <c r="B4" s="3">
        <f>'Impr Forest Mgmt'!$A53</f>
        <v>46881870.370370381</v>
      </c>
      <c r="C4" s="3">
        <f>'Impr Forest Mgmt'!$A53</f>
        <v>46881870.370370381</v>
      </c>
      <c r="D4" s="3">
        <f>'Impr Forest Mgmt'!$A53</f>
        <v>46881870.370370381</v>
      </c>
      <c r="E4" s="3">
        <f>'Impr Forest Mgmt'!$A53</f>
        <v>46881870.370370381</v>
      </c>
      <c r="F4" s="3">
        <f>'Impr Forest Mgmt'!$A53</f>
        <v>46881870.370370381</v>
      </c>
      <c r="G4" s="3">
        <f>'Impr Forest Mgmt'!$A53</f>
        <v>46881870.370370381</v>
      </c>
      <c r="H4" s="3">
        <f>'Impr Forest Mgmt'!$A53</f>
        <v>46881870.370370381</v>
      </c>
      <c r="I4" s="3">
        <f>'Impr Forest Mgmt'!$A53</f>
        <v>46881870.370370381</v>
      </c>
      <c r="J4" s="3">
        <f>'Impr Forest Mgmt'!$A53</f>
        <v>46881870.370370381</v>
      </c>
      <c r="K4" s="3">
        <f>'Impr Forest Mgmt'!$A53</f>
        <v>46881870.370370381</v>
      </c>
      <c r="L4" s="3">
        <f>'Impr Forest Mgmt'!$A53</f>
        <v>46881870.370370381</v>
      </c>
      <c r="M4" s="3">
        <f>'Impr Forest Mgmt'!$A53</f>
        <v>46881870.370370381</v>
      </c>
      <c r="N4" s="3">
        <f>'Impr Forest Mgmt'!$A53</f>
        <v>46881870.370370381</v>
      </c>
      <c r="O4" s="3">
        <f>'Impr Forest Mgmt'!$A53</f>
        <v>46881870.370370381</v>
      </c>
      <c r="P4" s="3">
        <f>'Impr Forest Mgmt'!$A53</f>
        <v>46881870.370370381</v>
      </c>
      <c r="Q4" s="3">
        <f>'Impr Forest Mgmt'!$A53</f>
        <v>46881870.370370381</v>
      </c>
      <c r="R4" s="3">
        <f>'Impr Forest Mgmt'!$A53</f>
        <v>46881870.370370381</v>
      </c>
      <c r="S4" s="3">
        <f>'Impr Forest Mgmt'!$A53</f>
        <v>46881870.370370381</v>
      </c>
      <c r="T4" s="3">
        <f>'Impr Forest Mgmt'!$A53</f>
        <v>46881870.370370381</v>
      </c>
      <c r="U4" s="3">
        <f>'Impr Forest Mgmt'!$A53</f>
        <v>46881870.370370381</v>
      </c>
      <c r="V4" s="3">
        <f>'Impr Forest Mgmt'!$A53</f>
        <v>46881870.370370381</v>
      </c>
      <c r="W4" s="3">
        <f>'Impr Forest Mgmt'!$A53</f>
        <v>46881870.370370381</v>
      </c>
      <c r="X4" s="3">
        <f>'Impr Forest Mgmt'!$A53</f>
        <v>46881870.370370381</v>
      </c>
      <c r="Y4" s="3">
        <f>'Impr Forest Mgmt'!$A53</f>
        <v>46881870.370370381</v>
      </c>
      <c r="Z4" s="3">
        <f>'Impr Forest Mgmt'!$A53</f>
        <v>46881870.370370381</v>
      </c>
      <c r="AA4" s="3">
        <f>'Impr Forest Mgmt'!$A53</f>
        <v>46881870.370370381</v>
      </c>
      <c r="AB4" s="3">
        <f>'Impr Forest Mgmt'!$A53</f>
        <v>46881870.370370381</v>
      </c>
      <c r="AC4" s="3">
        <f>'Impr Forest Mgmt'!$A53</f>
        <v>46881870.370370381</v>
      </c>
      <c r="AD4" s="3">
        <f>'Impr Forest Mgmt'!$A53</f>
        <v>46881870.370370381</v>
      </c>
      <c r="AE4" s="3">
        <f>'Impr Forest Mgmt'!$A53</f>
        <v>46881870.370370381</v>
      </c>
      <c r="AF4" s="3">
        <f>'Impr Forest Mgmt'!$A53</f>
        <v>46881870.370370381</v>
      </c>
      <c r="AG4" s="3">
        <f>'Impr Forest Mgmt'!$A53</f>
        <v>46881870.370370381</v>
      </c>
      <c r="AH4" s="3">
        <f>'Impr Forest Mgmt'!$A53</f>
        <v>46881870.370370381</v>
      </c>
      <c r="AI4" s="3">
        <f>'Impr Forest Mgmt'!$A53</f>
        <v>46881870.370370381</v>
      </c>
      <c r="AJ4" s="3">
        <f>'Impr Forest Mgmt'!$A53</f>
        <v>46881870.370370381</v>
      </c>
    </row>
    <row r="5" spans="1:36" x14ac:dyDescent="0.45">
      <c r="A5" t="s">
        <v>5</v>
      </c>
      <c r="B5" s="3">
        <f>'Avoided Def'!$A16</f>
        <v>0</v>
      </c>
      <c r="C5" s="3">
        <f>'Avoided Def'!$A16</f>
        <v>0</v>
      </c>
      <c r="D5" s="3">
        <f>'Avoided Def'!$A16</f>
        <v>0</v>
      </c>
      <c r="E5" s="3">
        <f>'Avoided Def'!$A16</f>
        <v>0</v>
      </c>
      <c r="F5" s="3">
        <f>'Avoided Def'!$A16</f>
        <v>0</v>
      </c>
      <c r="G5" s="3">
        <f>'Avoided Def'!$A16</f>
        <v>0</v>
      </c>
      <c r="H5" s="3">
        <f>'Avoided Def'!$A16</f>
        <v>0</v>
      </c>
      <c r="I5" s="3">
        <f>'Avoided Def'!$A16</f>
        <v>0</v>
      </c>
      <c r="J5" s="3">
        <f>'Avoided Def'!$A16</f>
        <v>0</v>
      </c>
      <c r="K5" s="3">
        <f>'Avoided Def'!$A16</f>
        <v>0</v>
      </c>
      <c r="L5" s="3">
        <f>'Avoided Def'!$A16</f>
        <v>0</v>
      </c>
      <c r="M5" s="3">
        <f>'Avoided Def'!$A16</f>
        <v>0</v>
      </c>
      <c r="N5" s="3">
        <f>'Avoided Def'!$A16</f>
        <v>0</v>
      </c>
      <c r="O5" s="3">
        <f>'Avoided Def'!$A16</f>
        <v>0</v>
      </c>
      <c r="P5" s="3">
        <f>'Avoided Def'!$A16</f>
        <v>0</v>
      </c>
      <c r="Q5" s="3">
        <f>'Avoided Def'!$A16</f>
        <v>0</v>
      </c>
      <c r="R5" s="3">
        <f>'Avoided Def'!$A16</f>
        <v>0</v>
      </c>
      <c r="S5" s="3">
        <f>'Avoided Def'!$A16</f>
        <v>0</v>
      </c>
      <c r="T5" s="3">
        <f>'Avoided Def'!$A16</f>
        <v>0</v>
      </c>
      <c r="U5" s="3">
        <f>'Avoided Def'!$A16</f>
        <v>0</v>
      </c>
      <c r="V5" s="3">
        <f>'Avoided Def'!$A16</f>
        <v>0</v>
      </c>
      <c r="W5" s="3">
        <f>'Avoided Def'!$A16</f>
        <v>0</v>
      </c>
      <c r="X5" s="3">
        <f>'Avoided Def'!$A16</f>
        <v>0</v>
      </c>
      <c r="Y5" s="3">
        <f>'Avoided Def'!$A16</f>
        <v>0</v>
      </c>
      <c r="Z5" s="3">
        <f>'Avoided Def'!$A16</f>
        <v>0</v>
      </c>
      <c r="AA5" s="3">
        <f>'Avoided Def'!$A16</f>
        <v>0</v>
      </c>
      <c r="AB5" s="3">
        <f>'Avoided Def'!$A16</f>
        <v>0</v>
      </c>
      <c r="AC5" s="3">
        <f>'Avoided Def'!$A16</f>
        <v>0</v>
      </c>
      <c r="AD5" s="3">
        <f>'Avoided Def'!$A16</f>
        <v>0</v>
      </c>
      <c r="AE5" s="3">
        <f>'Avoided Def'!$A16</f>
        <v>0</v>
      </c>
      <c r="AF5" s="3">
        <f>'Avoided Def'!$A16</f>
        <v>0</v>
      </c>
      <c r="AG5" s="3">
        <f>'Avoided Def'!$A16</f>
        <v>0</v>
      </c>
      <c r="AH5" s="3">
        <f>'Avoided Def'!$A16</f>
        <v>0</v>
      </c>
      <c r="AI5" s="3">
        <f>'Avoided Def'!$A16</f>
        <v>0</v>
      </c>
      <c r="AJ5" s="3">
        <f>'Avoided Def'!$A16</f>
        <v>0</v>
      </c>
    </row>
    <row r="6" spans="1:36" x14ac:dyDescent="0.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Aff Ref</vt:lpstr>
      <vt:lpstr>Set Asides</vt:lpstr>
      <vt:lpstr>Avoided Def</vt:lpstr>
      <vt:lpstr>Impr Forest Mgmt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2017-01-27T05:17:42Z</dcterms:created>
  <dcterms:modified xsi:type="dcterms:W3CDTF">2019-08-23T21:30:10Z</dcterms:modified>
</cp:coreProperties>
</file>