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trans\BAADTbVT\"/>
    </mc:Choice>
  </mc:AlternateContent>
  <xr:revisionPtr revIDLastSave="0" documentId="13_ncr:1_{3EF84B10-15F1-4B1C-8EA9-63642AD0F798}" xr6:coauthVersionLast="47" xr6:coauthVersionMax="47" xr10:uidLastSave="{00000000-0000-0000-0000-000000000000}"/>
  <bookViews>
    <workbookView xWindow="6780" yWindow="940" windowWidth="19050" windowHeight="12690" tabRatio="720" firstSheet="12" activeTab="14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BAADTbVT-passengers" sheetId="6" r:id="rId14"/>
    <sheet name="BAADTbVT-freight" sheetId="12" r:id="rId15"/>
  </sheets>
  <externalReferences>
    <externalReference r:id="rId16"/>
  </externalReferences>
  <definedNames>
    <definedName name="Eno_TM" localSheetId="12">'[1]1997  Table 1a Modified'!#REF!</definedName>
    <definedName name="Eno_TM" localSheetId="11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>'[1]1997  Table 1a Modified'!#REF!</definedName>
    <definedName name="Sum_T2" localSheetId="12">'[1]1997  Table 1a Modified'!#REF!</definedName>
    <definedName name="Sum_T2" localSheetId="11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>#REF!</definedName>
    <definedName name="ti_tbl_69" localSheetId="12">#REF!</definedName>
    <definedName name="ti_tbl_69" localSheetId="11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2" l="1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7" i="28" s="1"/>
  <c r="C9" i="28" s="1"/>
  <c r="C13" i="28" l="1"/>
  <c r="C10" i="28"/>
  <c r="B5" i="12"/>
  <c r="B4" i="12"/>
  <c r="C17" i="28" l="1"/>
  <c r="C18" i="28" s="1"/>
  <c r="B36" i="24"/>
  <c r="B5" i="6"/>
  <c r="C54" i="23"/>
  <c r="C50" i="23"/>
  <c r="C53" i="23"/>
  <c r="C49" i="23"/>
  <c r="D30" i="17"/>
  <c r="B4" i="6" l="1"/>
  <c r="B7" i="6" l="1"/>
  <c r="E22" i="16" l="1"/>
  <c r="E21" i="16"/>
  <c r="B3" i="6"/>
  <c r="D3" i="6" s="1"/>
  <c r="B2" i="6"/>
  <c r="B2" i="12"/>
  <c r="B3" i="12"/>
  <c r="C4" i="6" l="1"/>
  <c r="C7" i="12" l="1"/>
  <c r="R7" i="6" l="1"/>
  <c r="S2" i="6"/>
  <c r="D7" i="12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D4" i="6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J5" i="6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L3" i="6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P7" i="6" l="1"/>
  <c r="AH7" i="6"/>
  <c r="AD7" i="6"/>
  <c r="E7" i="6"/>
  <c r="Y7" i="6"/>
  <c r="AF7" i="6"/>
  <c r="Z7" i="6"/>
  <c r="X7" i="6"/>
  <c r="H7" i="6"/>
  <c r="AE7" i="6"/>
  <c r="Q7" i="6"/>
  <c r="G7" i="6"/>
  <c r="D7" i="6"/>
  <c r="W7" i="6"/>
  <c r="AA7" i="6"/>
  <c r="I7" i="6"/>
  <c r="V7" i="6"/>
  <c r="AC7" i="6"/>
  <c r="AB7" i="6"/>
  <c r="S7" i="6"/>
  <c r="J7" i="6"/>
  <c r="N7" i="6"/>
  <c r="U7" i="6"/>
  <c r="T7" i="6"/>
  <c r="K7" i="6"/>
  <c r="O7" i="6"/>
  <c r="F7" i="6"/>
  <c r="M7" i="6"/>
  <c r="L7" i="6"/>
  <c r="C7" i="6"/>
  <c r="AG7" i="6"/>
  <c r="P5" i="6"/>
  <c r="S5" i="6"/>
  <c r="L2" i="6"/>
  <c r="AH2" i="6"/>
  <c r="K2" i="6"/>
  <c r="C5" i="6"/>
  <c r="AE2" i="6"/>
  <c r="C2" i="6"/>
  <c r="V5" i="6"/>
  <c r="V2" i="6"/>
  <c r="AC5" i="6"/>
  <c r="M2" i="6"/>
  <c r="T2" i="6"/>
  <c r="W2" i="6"/>
  <c r="AG5" i="6"/>
  <c r="U2" i="6"/>
  <c r="AB5" i="6"/>
  <c r="U3" i="6"/>
  <c r="V3" i="6"/>
  <c r="T3" i="6"/>
  <c r="AG3" i="6"/>
  <c r="AE3" i="6"/>
  <c r="Z3" i="6"/>
  <c r="Q2" i="6"/>
  <c r="AF5" i="6"/>
  <c r="F5" i="6"/>
  <c r="R4" i="6"/>
  <c r="M4" i="6"/>
  <c r="AE5" i="6"/>
  <c r="Y4" i="6"/>
  <c r="H2" i="6"/>
  <c r="Z2" i="6"/>
  <c r="O3" i="6"/>
  <c r="AF3" i="6"/>
  <c r="Q4" i="6"/>
  <c r="P2" i="6"/>
  <c r="F2" i="6"/>
  <c r="Y2" i="6"/>
  <c r="S3" i="6"/>
  <c r="I3" i="6"/>
  <c r="R2" i="6"/>
  <c r="I2" i="6"/>
  <c r="AA2" i="6"/>
  <c r="C3" i="6"/>
  <c r="X3" i="6"/>
  <c r="AF4" i="6"/>
  <c r="O2" i="6"/>
  <c r="E2" i="6"/>
  <c r="J3" i="6"/>
  <c r="AG4" i="6"/>
  <c r="AH3" i="6"/>
  <c r="E3" i="6"/>
  <c r="O4" i="6"/>
  <c r="N4" i="6"/>
  <c r="X4" i="6"/>
  <c r="W3" i="6"/>
  <c r="F3" i="6"/>
  <c r="H3" i="6"/>
  <c r="AE4" i="6"/>
  <c r="W4" i="6"/>
  <c r="F4" i="6"/>
  <c r="K4" i="6"/>
  <c r="G4" i="6"/>
  <c r="L4" i="6"/>
  <c r="AF2" i="6"/>
  <c r="AD2" i="6"/>
  <c r="AB2" i="6"/>
  <c r="Q5" i="6"/>
  <c r="AH5" i="6"/>
  <c r="G3" i="6"/>
  <c r="Y3" i="6"/>
  <c r="U4" i="6"/>
  <c r="D4" i="6"/>
  <c r="Y5" i="6"/>
  <c r="X5" i="6"/>
  <c r="AA5" i="6"/>
  <c r="AD5" i="6"/>
  <c r="AH4" i="6"/>
  <c r="AA4" i="6"/>
  <c r="X2" i="6"/>
  <c r="G2" i="6"/>
  <c r="AC2" i="6"/>
  <c r="D2" i="6"/>
  <c r="U5" i="6"/>
  <c r="T5" i="6"/>
  <c r="W5" i="6"/>
  <c r="Z5" i="6"/>
  <c r="AA3" i="6"/>
  <c r="AD3" i="6"/>
  <c r="AC3" i="6"/>
  <c r="AB3" i="6"/>
  <c r="AC4" i="6"/>
  <c r="V4" i="6"/>
  <c r="J4" i="6"/>
  <c r="S4" i="6"/>
  <c r="M5" i="6"/>
  <c r="O5" i="6"/>
  <c r="R5" i="6"/>
  <c r="N5" i="6"/>
  <c r="I4" i="6"/>
  <c r="E4" i="6"/>
  <c r="AB4" i="6"/>
  <c r="H4" i="6"/>
  <c r="L5" i="6"/>
  <c r="I5" i="6"/>
  <c r="H5" i="6"/>
  <c r="K5" i="6"/>
  <c r="R3" i="6"/>
  <c r="Q3" i="6"/>
  <c r="P3" i="6"/>
  <c r="AG2" i="6"/>
  <c r="N2" i="6"/>
  <c r="J2" i="6"/>
  <c r="E5" i="6"/>
  <c r="D5" i="6"/>
  <c r="G5" i="6"/>
  <c r="K3" i="6"/>
  <c r="N3" i="6"/>
  <c r="M3" i="6"/>
  <c r="P4" i="6"/>
  <c r="Z4" i="6"/>
  <c r="T4" i="6"/>
</calcChain>
</file>

<file path=xl/sharedStrings.xml><?xml version="1.0" encoding="utf-8"?>
<sst xmlns="http://schemas.openxmlformats.org/spreadsheetml/2006/main" count="272" uniqueCount="152">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</sst>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6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43" fontId="0" fillId="0" borderId="0" xfId="0" applyNumberFormat="1"/>
    <xf numFmtId="0" fontId="0" fillId="0" borderId="0" xfId="154" applyNumberFormat="1" applyFont="1"/>
    <xf numFmtId="0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68" fontId="0" fillId="31" borderId="0" xfId="154" applyNumberFormat="1" applyFont="1" applyFill="1"/>
    <xf numFmtId="43" fontId="0" fillId="31" borderId="0" xfId="154" applyFont="1" applyFill="1"/>
    <xf numFmtId="11" fontId="0" fillId="0" borderId="0" xfId="0" applyNumberFormat="1"/>
    <xf numFmtId="169" fontId="0" fillId="31" borderId="0" xfId="154" applyNumberFormat="1" applyFont="1" applyFill="1"/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19" workbookViewId="0">
      <selection activeCell="B29" sqref="B29"/>
    </sheetView>
  </sheetViews>
  <sheetFormatPr defaultRowHeight="14.5"/>
  <cols>
    <col min="2" max="2" width="51.5429687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4.5"/>
  <cols>
    <col min="2" max="2" width="11.8164062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topLeftCell="A28" workbookViewId="0">
      <selection activeCell="C55" sqref="C55"/>
    </sheetView>
  </sheetViews>
  <sheetFormatPr defaultRowHeight="14.5"/>
  <cols>
    <col min="2" max="2" width="30.179687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53125" defaultRowHeight="14.5"/>
  <cols>
    <col min="2" max="2" width="44.453125" customWidth="1"/>
    <col min="3" max="20" width="0" hidden="1" customWidth="1"/>
    <col min="26" max="26" width="21.1796875" bestFit="1" customWidth="1"/>
    <col min="27" max="27" width="15.26953125" bestFit="1" customWidth="1"/>
  </cols>
  <sheetData>
    <row r="2" spans="1:21" ht="18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5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5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 ht="15.5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30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 ht="15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B3" sqref="B3"/>
    </sheetView>
  </sheetViews>
  <sheetFormatPr defaultRowHeight="14.5"/>
  <cols>
    <col min="2" max="2" width="116" bestFit="1" customWidth="1"/>
    <col min="3" max="3" width="21.7265625" bestFit="1" customWidth="1"/>
    <col min="4" max="4" width="14.1796875" bestFit="1" customWidth="1"/>
    <col min="6" max="6" width="12" bestFit="1" customWidth="1"/>
  </cols>
  <sheetData>
    <row r="2" spans="2:5">
      <c r="B2" s="61" t="s">
        <v>128</v>
      </c>
      <c r="C2" s="62" t="s">
        <v>129</v>
      </c>
    </row>
    <row r="3" spans="2:5">
      <c r="B3" s="63" t="s">
        <v>130</v>
      </c>
      <c r="C3" s="63"/>
    </row>
    <row r="4" spans="2:5">
      <c r="B4" s="64" t="s">
        <v>131</v>
      </c>
      <c r="C4" s="64">
        <v>1000</v>
      </c>
      <c r="D4" t="s">
        <v>132</v>
      </c>
    </row>
    <row r="5" spans="2:5">
      <c r="B5" s="64" t="s">
        <v>133</v>
      </c>
      <c r="C5" s="64">
        <v>0.62137100000000001</v>
      </c>
    </row>
    <row r="6" spans="2:5">
      <c r="B6" s="64" t="s">
        <v>134</v>
      </c>
      <c r="C6" s="64">
        <f>'Marine Energy Consumption'!U20*10^6</f>
        <v>206981000000</v>
      </c>
    </row>
    <row r="7" spans="2:5">
      <c r="B7" s="64" t="s">
        <v>135</v>
      </c>
      <c r="C7" s="65">
        <f>(C6*C5)/C4</f>
        <v>128611990.95100001</v>
      </c>
      <c r="D7" t="s">
        <v>136</v>
      </c>
    </row>
    <row r="8" spans="2:5">
      <c r="B8" s="64" t="s">
        <v>137</v>
      </c>
      <c r="C8" s="66">
        <v>1000</v>
      </c>
      <c r="D8" t="s">
        <v>138</v>
      </c>
    </row>
    <row r="9" spans="2:5">
      <c r="B9" s="64" t="s">
        <v>139</v>
      </c>
      <c r="C9" s="66">
        <f>C7/C8</f>
        <v>128611.990951</v>
      </c>
      <c r="D9" t="s">
        <v>140</v>
      </c>
    </row>
    <row r="10" spans="2:5">
      <c r="B10" s="64" t="s">
        <v>142</v>
      </c>
      <c r="C10" s="65">
        <f>C9*C8*C4</f>
        <v>128611990951</v>
      </c>
    </row>
    <row r="11" spans="2:5">
      <c r="B11" s="64"/>
      <c r="C11" s="64"/>
    </row>
    <row r="12" spans="2:5">
      <c r="B12" s="63" t="s">
        <v>141</v>
      </c>
      <c r="C12" s="64"/>
    </row>
    <row r="13" spans="2:5">
      <c r="B13" s="63" t="s">
        <v>143</v>
      </c>
      <c r="C13" s="65">
        <f>C9*C8*C4</f>
        <v>128611990951</v>
      </c>
    </row>
    <row r="14" spans="2:5">
      <c r="B14" s="63" t="s">
        <v>144</v>
      </c>
      <c r="C14" s="67">
        <f>'Marine Energy Consumption'!U25*10^12</f>
        <v>5100000000000</v>
      </c>
      <c r="E14" s="68"/>
    </row>
    <row r="15" spans="2:5">
      <c r="B15" s="63" t="s">
        <v>145</v>
      </c>
      <c r="C15" s="69">
        <v>7.4834977999999996E-2</v>
      </c>
      <c r="D15" t="s">
        <v>146</v>
      </c>
    </row>
    <row r="16" spans="2:5">
      <c r="B16" s="63" t="s">
        <v>147</v>
      </c>
      <c r="C16" s="65">
        <f>C14/C15</f>
        <v>68149949880388.82</v>
      </c>
      <c r="E16" t="s">
        <v>148</v>
      </c>
    </row>
    <row r="17" spans="2:34">
      <c r="B17" s="63" t="s">
        <v>149</v>
      </c>
      <c r="C17" s="65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</row>
    <row r="25" spans="2:34"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</row>
    <row r="26" spans="2:34"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</row>
    <row r="27" spans="2:34"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</row>
    <row r="28" spans="2:34"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31" spans="2:34"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</row>
    <row r="34" spans="3:34"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3:34"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</row>
    <row r="36" spans="3:34"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</row>
    <row r="37" spans="3:34"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3:34">
      <c r="C38" s="68"/>
      <c r="D38" s="68"/>
      <c r="E38" s="68"/>
      <c r="F38" s="68"/>
      <c r="G38" s="68"/>
      <c r="H38" s="68"/>
      <c r="I38" s="68"/>
      <c r="J38" s="68"/>
    </row>
    <row r="41" spans="3:34"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</row>
    <row r="44" spans="3:34"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</row>
    <row r="45" spans="3:34"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</row>
    <row r="46" spans="3:34"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3:34"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</row>
    <row r="48" spans="3:34"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51" spans="3:30"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</row>
    <row r="55" spans="3:30"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</row>
    <row r="56" spans="3:30"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</row>
    <row r="57" spans="3:30"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</row>
    <row r="61" spans="3:30"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5" spans="3:34"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</row>
    <row r="66" spans="3:34"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</row>
    <row r="67" spans="3:34"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spans="3:34"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</row>
    <row r="71" spans="3:34"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</row>
    <row r="75" spans="3:34"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</row>
    <row r="76" spans="3:34"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</row>
    <row r="77" spans="3:34"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85" spans="3:34"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spans="3:34"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spans="3:34"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spans="3:34"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95" spans="3:34"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</row>
    <row r="96" spans="3:34"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</row>
    <row r="97" spans="3:34"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</row>
    <row r="101" spans="3:34">
      <c r="C101" s="68"/>
      <c r="D101" s="68"/>
      <c r="E101" s="68"/>
      <c r="F101" s="68"/>
      <c r="G101" s="68"/>
      <c r="H101" s="68"/>
      <c r="I101" s="68"/>
    </row>
    <row r="105" spans="3:34"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</row>
    <row r="106" spans="3:34"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</row>
    <row r="107" spans="3:34"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</row>
    <row r="108" spans="3:34"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</row>
    <row r="111" spans="3:34"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</row>
    <row r="115" spans="3:34"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</row>
    <row r="116" spans="3:34"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</row>
    <row r="117" spans="3:34"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</row>
    <row r="121" spans="3:34">
      <c r="C121" s="68"/>
      <c r="D121" s="68"/>
      <c r="E121" s="68"/>
      <c r="F121" s="68"/>
      <c r="G121" s="68"/>
      <c r="H121" s="68"/>
      <c r="I121" s="68"/>
      <c r="J121" s="68"/>
      <c r="K121" s="68"/>
      <c r="L121" s="68"/>
    </row>
    <row r="125" spans="3:34"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</row>
    <row r="126" spans="3:34"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</row>
    <row r="127" spans="3:34"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</row>
    <row r="128" spans="3:34"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</row>
    <row r="131" spans="3:34"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</row>
    <row r="134" spans="3:34"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</row>
    <row r="135" spans="3:34"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</row>
    <row r="137" spans="3:34"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</row>
    <row r="141" spans="3:34"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</row>
    <row r="144" spans="3:34"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</row>
    <row r="145" spans="3:34"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</row>
    <row r="147" spans="3:34"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</row>
    <row r="151" spans="3:34"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</row>
    <row r="155" spans="3:34"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</row>
    <row r="156" spans="3:34"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</row>
    <row r="157" spans="3:34"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</row>
    <row r="158" spans="3:34">
      <c r="C158" s="68"/>
    </row>
    <row r="161" spans="3:34">
      <c r="C161" s="68"/>
      <c r="D161" s="68"/>
      <c r="E161" s="68"/>
      <c r="F161" s="68"/>
      <c r="G161" s="68"/>
      <c r="H161" s="68"/>
      <c r="I161" s="68"/>
      <c r="J161" s="68"/>
      <c r="K161" s="68"/>
    </row>
    <row r="165" spans="3:34"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</row>
    <row r="166" spans="3:34"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</row>
    <row r="167" spans="3:34"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</row>
    <row r="168" spans="3:34"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</row>
    <row r="171" spans="3:34"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</row>
    <row r="194" spans="3:34"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</row>
    <row r="195" spans="3:34"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</row>
    <row r="196" spans="3:34"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</row>
    <row r="197" spans="3:34"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</row>
    <row r="198" spans="3:34"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</row>
    <row r="201" spans="3:34"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</row>
    <row r="204" spans="3:34"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</row>
    <row r="205" spans="3:34"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</row>
    <row r="206" spans="3:34"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</row>
    <row r="207" spans="3:34"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</row>
    <row r="208" spans="3:34"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</row>
    <row r="211" spans="3:34"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</row>
    <row r="214" spans="3:34"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</row>
    <row r="215" spans="3:34"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</row>
    <row r="216" spans="3:34"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</row>
    <row r="217" spans="3:34"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</row>
    <row r="218" spans="3:34"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21" spans="3:34"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</row>
    <row r="224" spans="3:34"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</row>
    <row r="225" spans="3:34"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</row>
    <row r="226" spans="3:34"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</row>
    <row r="227" spans="3:34"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</row>
    <row r="228" spans="3:34"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</row>
    <row r="234" spans="3:34"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</row>
    <row r="235" spans="3:34"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</row>
    <row r="236" spans="3:34"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</row>
    <row r="237" spans="3:34"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</row>
    <row r="238" spans="3:34"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</row>
    <row r="241" spans="3:34"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</row>
    <row r="244" spans="3:34"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</row>
    <row r="245" spans="3:34"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</row>
    <row r="246" spans="3:34"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</row>
    <row r="247" spans="3:34"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</row>
    <row r="248" spans="3:34"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</row>
    <row r="254" spans="3:34"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</row>
    <row r="255" spans="3:34"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</row>
    <row r="256" spans="3:34"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</row>
    <row r="257" spans="3:34"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</row>
    <row r="258" spans="3:34"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</row>
    <row r="261" spans="3:34"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</row>
    <row r="264" spans="3:34"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</row>
    <row r="265" spans="3:34"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</row>
    <row r="266" spans="3:34"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</row>
    <row r="267" spans="3:34"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</row>
    <row r="268" spans="3:34"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</row>
    <row r="271" spans="3:34"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</row>
    <row r="276" spans="3:34"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</row>
    <row r="284" spans="3:34">
      <c r="C284" s="68"/>
      <c r="D284" s="68"/>
      <c r="E284" s="68"/>
      <c r="F284" s="68"/>
      <c r="G284" s="68"/>
      <c r="H284" s="68"/>
      <c r="I284" s="68"/>
      <c r="J284" s="68"/>
      <c r="K284" s="68"/>
    </row>
    <row r="285" spans="3:34"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</row>
    <row r="286" spans="3:34"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</row>
    <row r="287" spans="3:34"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spans="3:34"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</row>
    <row r="296" spans="3:34"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</row>
    <row r="304" spans="3:34">
      <c r="C304" s="68"/>
      <c r="D304" s="68"/>
      <c r="E304" s="68"/>
      <c r="F304" s="68"/>
      <c r="G304" s="68"/>
      <c r="H304" s="68"/>
      <c r="I304" s="68"/>
      <c r="J304" s="68"/>
      <c r="K304" s="68"/>
    </row>
    <row r="305" spans="3:34"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</row>
    <row r="306" spans="3:34"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</row>
    <row r="307" spans="3:34"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spans="3:34"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314" spans="3:34"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spans="3:34"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</row>
    <row r="316" spans="3:34"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</row>
    <row r="318" spans="3:34">
      <c r="C318" s="68"/>
      <c r="D318" s="68"/>
      <c r="E318" s="68"/>
      <c r="F318" s="68"/>
      <c r="G318" s="68"/>
      <c r="H318" s="68"/>
    </row>
    <row r="324" spans="3:34"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AH324" s="68"/>
    </row>
    <row r="325" spans="3:34"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</row>
    <row r="326" spans="3:34"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</row>
    <row r="327" spans="3:34"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</row>
    <row r="328" spans="3:34"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</row>
    <row r="336" spans="3:34"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</row>
    <row r="345" spans="3:34"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spans="3:34"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</row>
    <row r="347" spans="3:34"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</row>
    <row r="356" spans="3:34"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</row>
    <row r="364" spans="3:34">
      <c r="C364" s="68"/>
      <c r="D364" s="68"/>
      <c r="E364" s="68"/>
      <c r="F364" s="68"/>
      <c r="G364" s="68"/>
    </row>
    <row r="365" spans="3:34"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</row>
    <row r="366" spans="3:34"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</row>
    <row r="367" spans="3:34"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spans="3:34"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</row>
    <row r="374" spans="3:34"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</row>
    <row r="375" spans="3:34"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</row>
    <row r="376" spans="3:34"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</row>
    <row r="377" spans="3:34"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</row>
    <row r="378" spans="3:34"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</row>
    <row r="381" spans="3:34">
      <c r="C381" s="68"/>
      <c r="D381" s="68"/>
    </row>
    <row r="384" spans="3:34"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</row>
    <row r="385" spans="3:34"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</row>
    <row r="386" spans="3:34"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</row>
    <row r="387" spans="3:34"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</row>
    <row r="388" spans="3:34"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</row>
    <row r="395" spans="3:34"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</row>
    <row r="396" spans="3:34"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</row>
    <row r="398" spans="3:34"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</row>
    <row r="404" spans="3:34"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</row>
    <row r="405" spans="3:34"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</row>
    <row r="406" spans="3:34"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</row>
    <row r="407" spans="3:34"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</row>
    <row r="408" spans="3:34"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</row>
    <row r="439" spans="3:34"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</row>
    <row r="449" spans="3:34"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</row>
    <row r="459" spans="3:34"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</row>
    <row r="469" spans="3:34"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</row>
    <row r="479" spans="3:34"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</row>
    <row r="489" spans="3:34"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</row>
    <row r="499" spans="3:34"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</row>
    <row r="509" spans="3:34"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</row>
    <row r="519" spans="3:34"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</row>
    <row r="529" spans="3:34"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</row>
    <row r="539" spans="3:34"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</row>
    <row r="549" spans="3:34"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</row>
    <row r="559" spans="3:34"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</row>
    <row r="569" spans="3:34"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</row>
    <row r="579" spans="3:34"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</row>
    <row r="589" spans="3:34"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</row>
    <row r="599" spans="3:34"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</row>
    <row r="609" spans="3:34"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</row>
    <row r="619" spans="3:34"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</row>
    <row r="629" spans="3:34"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</row>
    <row r="639" spans="3:34"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</row>
    <row r="649" spans="3:34"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</row>
    <row r="676" spans="3:34"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</row>
    <row r="686" spans="3:34"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</row>
    <row r="696" spans="3:34"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</row>
    <row r="706" spans="3:34"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</row>
    <row r="716" spans="3:34"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</row>
    <row r="726" spans="3:34"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</row>
    <row r="736" spans="3:34"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</row>
    <row r="746" spans="3:34"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</row>
    <row r="756" spans="3:34"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</row>
    <row r="766" spans="3:34"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</row>
    <row r="776" spans="3:34"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</row>
    <row r="786" spans="3:34"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</row>
    <row r="796" spans="3:34"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</row>
    <row r="806" spans="3:34"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</row>
    <row r="816" spans="3:34"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</row>
    <row r="826" spans="3:34"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</row>
    <row r="836" spans="3:34"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</row>
    <row r="846" spans="3:34"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</row>
    <row r="856" spans="3:34"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</row>
    <row r="866" spans="3:34"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</row>
    <row r="876" spans="3:34"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</row>
    <row r="886" spans="3:34"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</row>
    <row r="916" spans="3:34"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</row>
    <row r="926" spans="3:34"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</row>
    <row r="936" spans="3:34"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</row>
    <row r="946" spans="3:34"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</row>
    <row r="956" spans="3:34"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</row>
    <row r="966" spans="3:34"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</row>
    <row r="976" spans="3:34"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</row>
    <row r="986" spans="3:34"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</row>
    <row r="996" spans="3:34"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</row>
    <row r="1006" spans="3:34"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</row>
    <row r="1016" spans="3:34">
      <c r="C1016" s="68"/>
      <c r="D1016" s="68"/>
      <c r="E1016" s="68"/>
      <c r="F1016" s="68"/>
      <c r="G1016" s="68"/>
      <c r="H1016" s="68"/>
      <c r="I1016" s="68"/>
      <c r="J1016" s="68"/>
      <c r="K1016" s="68"/>
      <c r="L1016" s="68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</row>
    <row r="1026" spans="3:34">
      <c r="C1026" s="68"/>
      <c r="D1026" s="68"/>
      <c r="E1026" s="68"/>
      <c r="F1026" s="68"/>
      <c r="G1026" s="68"/>
      <c r="H1026" s="68"/>
      <c r="I1026" s="68"/>
      <c r="J1026" s="68"/>
      <c r="K1026" s="68"/>
      <c r="L1026" s="68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</row>
    <row r="1036" spans="3:34">
      <c r="E1036" s="68"/>
      <c r="F1036" s="68"/>
      <c r="G1036" s="68"/>
      <c r="H1036" s="68"/>
      <c r="I1036" s="68"/>
      <c r="J1036" s="68"/>
      <c r="K1036" s="68"/>
      <c r="L1036" s="68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</row>
    <row r="1046" spans="3:34">
      <c r="C1046" s="68"/>
      <c r="D1046" s="68"/>
      <c r="E1046" s="68"/>
      <c r="F1046" s="68"/>
      <c r="G1046" s="68"/>
      <c r="H1046" s="68"/>
      <c r="I1046" s="68"/>
      <c r="J1046" s="68"/>
      <c r="K1046" s="68"/>
      <c r="L1046" s="68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</row>
    <row r="1056" spans="3:34">
      <c r="C1056" s="68"/>
      <c r="D1056" s="68"/>
      <c r="E1056" s="68"/>
      <c r="F1056" s="68"/>
      <c r="G1056" s="68"/>
      <c r="H1056" s="68"/>
      <c r="I1056" s="68"/>
      <c r="J1056" s="68"/>
      <c r="K1056" s="68"/>
      <c r="L1056" s="68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</row>
    <row r="1066" spans="3:34">
      <c r="C1066" s="68"/>
      <c r="D1066" s="68"/>
      <c r="E1066" s="68"/>
      <c r="F1066" s="68"/>
      <c r="G1066" s="68"/>
      <c r="H1066" s="68"/>
      <c r="I1066" s="68"/>
      <c r="J1066" s="68"/>
      <c r="K1066" s="68"/>
      <c r="L1066" s="68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</row>
    <row r="1076" spans="3:34">
      <c r="C1076" s="68"/>
      <c r="D1076" s="68"/>
      <c r="E1076" s="68"/>
      <c r="F1076" s="68"/>
      <c r="G1076" s="68"/>
      <c r="H1076" s="68"/>
      <c r="I1076" s="68"/>
      <c r="J1076" s="68"/>
      <c r="K1076" s="68"/>
      <c r="L1076" s="68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</row>
    <row r="1086" spans="3:34">
      <c r="C1086" s="68"/>
      <c r="D1086" s="68"/>
      <c r="E1086" s="68"/>
      <c r="F1086" s="68"/>
      <c r="G1086" s="68"/>
      <c r="H1086" s="68"/>
      <c r="I1086" s="68"/>
      <c r="J1086" s="68"/>
      <c r="K1086" s="68"/>
      <c r="L1086" s="68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</row>
    <row r="1096" spans="4:34">
      <c r="D1096" s="68"/>
      <c r="E1096" s="68"/>
      <c r="F1096" s="68"/>
      <c r="G1096" s="68"/>
      <c r="H1096" s="68"/>
      <c r="I1096" s="68"/>
      <c r="J1096" s="68"/>
      <c r="K1096" s="68"/>
      <c r="L1096" s="68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</row>
    <row r="1106" spans="3:34">
      <c r="C1106" s="68"/>
      <c r="D1106" s="68"/>
      <c r="E1106" s="68"/>
      <c r="F1106" s="68"/>
      <c r="G1106" s="68"/>
      <c r="H1106" s="68"/>
      <c r="I1106" s="68"/>
      <c r="J1106" s="68"/>
      <c r="K1106" s="68"/>
      <c r="L1106" s="68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</row>
    <row r="1116" spans="3:34">
      <c r="C1116" s="68"/>
      <c r="D1116" s="68"/>
      <c r="E1116" s="68"/>
      <c r="F1116" s="68"/>
      <c r="G1116" s="68"/>
      <c r="H1116" s="68"/>
      <c r="I1116" s="68"/>
      <c r="J1116" s="68"/>
      <c r="K1116" s="68"/>
      <c r="L1116" s="68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</row>
    <row r="1126" spans="3:34">
      <c r="C1126" s="68"/>
      <c r="D1126" s="68"/>
      <c r="E1126" s="68"/>
      <c r="F1126" s="68"/>
      <c r="G1126" s="68"/>
      <c r="H1126" s="68"/>
      <c r="I1126" s="68"/>
      <c r="J1126" s="68"/>
      <c r="K1126" s="68"/>
      <c r="L1126" s="68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</row>
    <row r="1155" spans="3:34">
      <c r="C1155" s="68"/>
      <c r="D1155" s="68"/>
      <c r="E1155" s="68"/>
      <c r="F1155" s="68"/>
      <c r="G1155" s="68"/>
      <c r="H1155" s="68"/>
      <c r="I1155" s="68"/>
      <c r="J1155" s="68"/>
      <c r="K1155" s="68"/>
      <c r="L1155" s="68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</row>
    <row r="1157" spans="3:34">
      <c r="C1157" s="68"/>
      <c r="D1157" s="68"/>
      <c r="E1157" s="68"/>
      <c r="F1157" s="68"/>
      <c r="G1157" s="68"/>
      <c r="H1157" s="68"/>
      <c r="I1157" s="68"/>
      <c r="J1157" s="68"/>
      <c r="K1157" s="68"/>
      <c r="L1157" s="68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</row>
    <row r="1175" spans="3:34">
      <c r="C1175" s="68"/>
      <c r="D1175" s="68"/>
      <c r="E1175" s="68"/>
      <c r="F1175" s="68"/>
      <c r="G1175" s="68"/>
      <c r="H1175" s="68"/>
      <c r="I1175" s="68"/>
      <c r="J1175" s="68"/>
      <c r="K1175" s="68"/>
      <c r="L1175" s="68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</row>
    <row r="1177" spans="3:34">
      <c r="C1177" s="68"/>
      <c r="D1177" s="68"/>
      <c r="E1177" s="68"/>
      <c r="F1177" s="68"/>
      <c r="G1177" s="68"/>
      <c r="H1177" s="68"/>
      <c r="I1177" s="68"/>
      <c r="J1177" s="68"/>
      <c r="K1177" s="68"/>
      <c r="L1177" s="68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</row>
    <row r="1195" spans="3:34">
      <c r="C1195" s="68"/>
      <c r="D1195" s="68"/>
      <c r="E1195" s="68"/>
      <c r="F1195" s="68"/>
      <c r="G1195" s="68"/>
      <c r="H1195" s="68"/>
      <c r="I1195" s="68"/>
      <c r="J1195" s="68"/>
      <c r="K1195" s="68"/>
      <c r="L1195" s="68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</row>
    <row r="1197" spans="3:34">
      <c r="C1197" s="68"/>
      <c r="D1197" s="68"/>
      <c r="E1197" s="68"/>
      <c r="F1197" s="68"/>
      <c r="G1197" s="68"/>
      <c r="H1197" s="68"/>
      <c r="I1197" s="68"/>
      <c r="J1197" s="68"/>
      <c r="K1197" s="68"/>
      <c r="L1197" s="68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</row>
    <row r="1215" spans="3:34">
      <c r="C1215" s="68"/>
      <c r="D1215" s="68"/>
      <c r="E1215" s="68"/>
      <c r="F1215" s="68"/>
      <c r="G1215" s="68"/>
      <c r="H1215" s="68"/>
      <c r="I1215" s="68"/>
      <c r="J1215" s="68"/>
      <c r="K1215" s="68"/>
      <c r="L1215" s="68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</row>
    <row r="1217" spans="3:34">
      <c r="C1217" s="68"/>
      <c r="D1217" s="68"/>
      <c r="E1217" s="68"/>
      <c r="F1217" s="68"/>
      <c r="G1217" s="68"/>
      <c r="H1217" s="68"/>
      <c r="I1217" s="68"/>
      <c r="J1217" s="68"/>
      <c r="K1217" s="68"/>
      <c r="L1217" s="68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</row>
    <row r="1235" spans="3:34">
      <c r="C1235" s="68"/>
      <c r="D1235" s="68"/>
      <c r="E1235" s="68"/>
      <c r="F1235" s="68"/>
      <c r="G1235" s="68"/>
      <c r="H1235" s="68"/>
      <c r="I1235" s="68"/>
      <c r="J1235" s="68"/>
      <c r="K1235" s="68"/>
      <c r="L1235" s="68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</row>
    <row r="1255" spans="3:34">
      <c r="C1255" s="68"/>
      <c r="D1255" s="68"/>
      <c r="E1255" s="68"/>
      <c r="F1255" s="68"/>
      <c r="G1255" s="68"/>
      <c r="H1255" s="68"/>
      <c r="I1255" s="68"/>
      <c r="J1255" s="68"/>
      <c r="K1255" s="68"/>
      <c r="L1255" s="68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</row>
    <row r="1315" spans="3:34">
      <c r="C1315" s="68"/>
      <c r="D1315" s="68"/>
      <c r="E1315" s="68"/>
      <c r="F1315" s="68"/>
      <c r="G1315" s="68"/>
      <c r="H1315" s="68"/>
      <c r="I1315" s="68"/>
      <c r="J1315" s="68"/>
      <c r="K1315" s="68"/>
      <c r="L1315" s="68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</row>
    <row r="1335" spans="3:34">
      <c r="C1335" s="68"/>
      <c r="D1335" s="68"/>
      <c r="E1335" s="68"/>
      <c r="F1335" s="68"/>
      <c r="G1335" s="68"/>
      <c r="H1335" s="68"/>
      <c r="I1335" s="68"/>
      <c r="J1335" s="68"/>
      <c r="K1335" s="68"/>
      <c r="L1335" s="68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</row>
    <row r="1355" spans="3:34">
      <c r="C1355" s="68"/>
      <c r="D1355" s="68"/>
      <c r="E1355" s="68"/>
      <c r="F1355" s="68"/>
      <c r="G1355" s="68"/>
      <c r="H1355" s="68"/>
      <c r="I1355" s="68"/>
      <c r="J1355" s="68"/>
      <c r="K1355" s="68"/>
      <c r="L1355" s="68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13" sqref="B13"/>
    </sheetView>
  </sheetViews>
  <sheetFormatPr defaultColWidth="9.1796875" defaultRowHeight="14.5"/>
  <cols>
    <col min="1" max="1" width="16.54296875" customWidth="1"/>
    <col min="2" max="2" width="18.26953125" bestFit="1" customWidth="1"/>
  </cols>
  <sheetData>
    <row r="1" spans="1:34" ht="29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 t="shared" ref="C2:AH7" si="0">$B2</f>
        <v>9554.1234147952946</v>
      </c>
      <c r="D2" s="7">
        <f t="shared" si="0"/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CONVERT((('Passenger HDVs'!U10*'Passenger HDVs'!U20)+('Passenger HDVs'!U11*'Passenger HDVs'!U21)+('Passenger HDVs'!U12*'Passenger HDVs'!U22))/('Passenger HDVs'!U10+'Passenger HDVs'!U11+'Passenger HDVs'!U12),"km","mi")</f>
        <v>25324.227647595919</v>
      </c>
      <c r="C3" s="7">
        <f t="shared" ref="C3:Q3" si="1">$B3</f>
        <v>25324.227647595919</v>
      </c>
      <c r="D3" s="7">
        <f t="shared" si="1"/>
        <v>25324.227647595919</v>
      </c>
      <c r="E3" s="7">
        <f t="shared" si="1"/>
        <v>25324.227647595919</v>
      </c>
      <c r="F3" s="7">
        <f t="shared" si="1"/>
        <v>25324.227647595919</v>
      </c>
      <c r="G3" s="7">
        <f t="shared" si="1"/>
        <v>25324.227647595919</v>
      </c>
      <c r="H3" s="7">
        <f t="shared" si="1"/>
        <v>25324.227647595919</v>
      </c>
      <c r="I3" s="7">
        <f t="shared" si="1"/>
        <v>25324.227647595919</v>
      </c>
      <c r="J3" s="7">
        <f t="shared" si="1"/>
        <v>25324.227647595919</v>
      </c>
      <c r="K3" s="7">
        <f t="shared" si="1"/>
        <v>25324.227647595919</v>
      </c>
      <c r="L3" s="7">
        <f t="shared" si="1"/>
        <v>25324.227647595919</v>
      </c>
      <c r="M3" s="7">
        <f t="shared" si="1"/>
        <v>25324.227647595919</v>
      </c>
      <c r="N3" s="7">
        <f t="shared" si="1"/>
        <v>25324.227647595919</v>
      </c>
      <c r="O3" s="7">
        <f t="shared" si="1"/>
        <v>25324.227647595919</v>
      </c>
      <c r="P3" s="7">
        <f t="shared" si="1"/>
        <v>25324.227647595919</v>
      </c>
      <c r="Q3" s="7">
        <f t="shared" si="1"/>
        <v>25324.227647595919</v>
      </c>
      <c r="R3" s="7">
        <f t="shared" si="0"/>
        <v>25324.227647595919</v>
      </c>
      <c r="S3" s="7">
        <f t="shared" si="0"/>
        <v>25324.227647595919</v>
      </c>
      <c r="T3" s="7">
        <f t="shared" si="0"/>
        <v>25324.227647595919</v>
      </c>
      <c r="U3" s="7">
        <f t="shared" si="0"/>
        <v>25324.227647595919</v>
      </c>
      <c r="V3" s="7">
        <f t="shared" si="0"/>
        <v>25324.227647595919</v>
      </c>
      <c r="W3" s="7">
        <f t="shared" si="0"/>
        <v>25324.227647595919</v>
      </c>
      <c r="X3" s="7">
        <f t="shared" si="0"/>
        <v>25324.227647595919</v>
      </c>
      <c r="Y3" s="7">
        <f t="shared" si="0"/>
        <v>25324.227647595919</v>
      </c>
      <c r="Z3" s="7">
        <f t="shared" si="0"/>
        <v>25324.227647595919</v>
      </c>
      <c r="AA3" s="7">
        <f t="shared" si="0"/>
        <v>25324.227647595919</v>
      </c>
      <c r="AB3" s="7">
        <f t="shared" si="0"/>
        <v>25324.227647595919</v>
      </c>
      <c r="AC3" s="7">
        <f t="shared" si="0"/>
        <v>25324.227647595919</v>
      </c>
      <c r="AD3" s="7">
        <f t="shared" si="0"/>
        <v>25324.227647595919</v>
      </c>
      <c r="AE3" s="7">
        <f t="shared" si="0"/>
        <v>25324.227647595919</v>
      </c>
      <c r="AF3" s="7">
        <f t="shared" si="0"/>
        <v>25324.227647595919</v>
      </c>
      <c r="AG3" s="7">
        <f t="shared" si="0"/>
        <v>25324.227647595919</v>
      </c>
      <c r="AH3" s="7">
        <f t="shared" si="0"/>
        <v>25324.227647595919</v>
      </c>
    </row>
    <row r="4" spans="1:34">
      <c r="A4" t="s">
        <v>28</v>
      </c>
      <c r="B4" s="7">
        <f>CONVERT(Aircraft!D21*10^6/AVLo!B4,"km","mi")/Aircraft_Stock_Active_Canada_Re!B38</f>
        <v>1485182.7840096201</v>
      </c>
      <c r="C4" s="7">
        <f>$B$4</f>
        <v>1485182.7840096201</v>
      </c>
      <c r="D4" s="7">
        <f t="shared" ref="D4:AH4" si="2">$B$4</f>
        <v>1485182.7840096201</v>
      </c>
      <c r="E4" s="7">
        <f t="shared" si="2"/>
        <v>1485182.7840096201</v>
      </c>
      <c r="F4" s="7">
        <f t="shared" si="2"/>
        <v>1485182.7840096201</v>
      </c>
      <c r="G4" s="7">
        <f t="shared" si="2"/>
        <v>1485182.7840096201</v>
      </c>
      <c r="H4" s="7">
        <f t="shared" si="2"/>
        <v>1485182.7840096201</v>
      </c>
      <c r="I4" s="7">
        <f t="shared" si="2"/>
        <v>1485182.7840096201</v>
      </c>
      <c r="J4" s="7">
        <f t="shared" si="2"/>
        <v>1485182.7840096201</v>
      </c>
      <c r="K4" s="7">
        <f t="shared" si="2"/>
        <v>1485182.7840096201</v>
      </c>
      <c r="L4" s="7">
        <f t="shared" si="2"/>
        <v>1485182.7840096201</v>
      </c>
      <c r="M4" s="7">
        <f t="shared" si="2"/>
        <v>1485182.7840096201</v>
      </c>
      <c r="N4" s="7">
        <f t="shared" si="2"/>
        <v>1485182.7840096201</v>
      </c>
      <c r="O4" s="7">
        <f t="shared" si="2"/>
        <v>1485182.7840096201</v>
      </c>
      <c r="P4" s="7">
        <f t="shared" si="2"/>
        <v>1485182.7840096201</v>
      </c>
      <c r="Q4" s="7">
        <f t="shared" si="2"/>
        <v>1485182.7840096201</v>
      </c>
      <c r="R4" s="7">
        <f t="shared" si="2"/>
        <v>1485182.7840096201</v>
      </c>
      <c r="S4" s="7">
        <f t="shared" si="2"/>
        <v>1485182.7840096201</v>
      </c>
      <c r="T4" s="7">
        <f t="shared" si="2"/>
        <v>1485182.7840096201</v>
      </c>
      <c r="U4" s="7">
        <f t="shared" si="2"/>
        <v>1485182.7840096201</v>
      </c>
      <c r="V4" s="7">
        <f t="shared" si="2"/>
        <v>1485182.7840096201</v>
      </c>
      <c r="W4" s="7">
        <f t="shared" si="2"/>
        <v>1485182.7840096201</v>
      </c>
      <c r="X4" s="7">
        <f t="shared" si="2"/>
        <v>1485182.7840096201</v>
      </c>
      <c r="Y4" s="7">
        <f t="shared" si="2"/>
        <v>1485182.7840096201</v>
      </c>
      <c r="Z4" s="7">
        <f t="shared" si="2"/>
        <v>1485182.7840096201</v>
      </c>
      <c r="AA4" s="7">
        <f t="shared" si="2"/>
        <v>1485182.7840096201</v>
      </c>
      <c r="AB4" s="7">
        <f t="shared" si="2"/>
        <v>1485182.7840096201</v>
      </c>
      <c r="AC4" s="7">
        <f t="shared" si="2"/>
        <v>1485182.7840096201</v>
      </c>
      <c r="AD4" s="7">
        <f t="shared" si="2"/>
        <v>1485182.7840096201</v>
      </c>
      <c r="AE4" s="7">
        <f t="shared" si="2"/>
        <v>1485182.7840096201</v>
      </c>
      <c r="AF4" s="7">
        <f t="shared" si="2"/>
        <v>1485182.7840096201</v>
      </c>
      <c r="AG4" s="7">
        <f t="shared" si="2"/>
        <v>1485182.7840096201</v>
      </c>
      <c r="AH4" s="7">
        <f t="shared" si="2"/>
        <v>1485182.7840096201</v>
      </c>
    </row>
    <row r="5" spans="1:34">
      <c r="A5" t="s">
        <v>40</v>
      </c>
      <c r="B5" s="7">
        <f>CONVERT(('Rail Passengers'!D30/AVLo!B5)/'Rail fleet '!C53,"km","mi")</f>
        <v>74125.23247371272</v>
      </c>
      <c r="C5" s="7">
        <f t="shared" si="0"/>
        <v>74125.23247371272</v>
      </c>
      <c r="D5" s="7">
        <f t="shared" si="0"/>
        <v>74125.23247371272</v>
      </c>
      <c r="E5" s="7">
        <f t="shared" si="0"/>
        <v>74125.23247371272</v>
      </c>
      <c r="F5" s="7">
        <f t="shared" si="0"/>
        <v>74125.23247371272</v>
      </c>
      <c r="G5" s="7">
        <f t="shared" si="0"/>
        <v>74125.23247371272</v>
      </c>
      <c r="H5" s="7">
        <f t="shared" si="0"/>
        <v>74125.23247371272</v>
      </c>
      <c r="I5" s="7">
        <f t="shared" si="0"/>
        <v>74125.23247371272</v>
      </c>
      <c r="J5" s="7">
        <f t="shared" si="0"/>
        <v>74125.23247371272</v>
      </c>
      <c r="K5" s="7">
        <f t="shared" si="0"/>
        <v>74125.23247371272</v>
      </c>
      <c r="L5" s="7">
        <f t="shared" si="0"/>
        <v>74125.23247371272</v>
      </c>
      <c r="M5" s="7">
        <f t="shared" si="0"/>
        <v>74125.23247371272</v>
      </c>
      <c r="N5" s="7">
        <f t="shared" si="0"/>
        <v>74125.23247371272</v>
      </c>
      <c r="O5" s="7">
        <f t="shared" si="0"/>
        <v>74125.23247371272</v>
      </c>
      <c r="P5" s="7">
        <f t="shared" si="0"/>
        <v>74125.23247371272</v>
      </c>
      <c r="Q5" s="7">
        <f t="shared" si="0"/>
        <v>74125.23247371272</v>
      </c>
      <c r="R5" s="7">
        <f t="shared" si="0"/>
        <v>74125.23247371272</v>
      </c>
      <c r="S5" s="7">
        <f t="shared" si="0"/>
        <v>74125.23247371272</v>
      </c>
      <c r="T5" s="7">
        <f t="shared" si="0"/>
        <v>74125.23247371272</v>
      </c>
      <c r="U5" s="7">
        <f t="shared" si="0"/>
        <v>74125.23247371272</v>
      </c>
      <c r="V5" s="7">
        <f t="shared" si="0"/>
        <v>74125.23247371272</v>
      </c>
      <c r="W5" s="7">
        <f t="shared" si="0"/>
        <v>74125.23247371272</v>
      </c>
      <c r="X5" s="7">
        <f t="shared" si="0"/>
        <v>74125.23247371272</v>
      </c>
      <c r="Y5" s="7">
        <f t="shared" si="0"/>
        <v>74125.23247371272</v>
      </c>
      <c r="Z5" s="7">
        <f t="shared" si="0"/>
        <v>74125.23247371272</v>
      </c>
      <c r="AA5" s="7">
        <f t="shared" si="0"/>
        <v>74125.23247371272</v>
      </c>
      <c r="AB5" s="7">
        <f t="shared" si="0"/>
        <v>74125.23247371272</v>
      </c>
      <c r="AC5" s="7">
        <f t="shared" si="0"/>
        <v>74125.23247371272</v>
      </c>
      <c r="AD5" s="7">
        <f t="shared" si="0"/>
        <v>74125.23247371272</v>
      </c>
      <c r="AE5" s="7">
        <f t="shared" si="0"/>
        <v>74125.23247371272</v>
      </c>
      <c r="AF5" s="7">
        <f t="shared" si="0"/>
        <v>74125.23247371272</v>
      </c>
      <c r="AG5" s="7">
        <f t="shared" si="0"/>
        <v>74125.23247371272</v>
      </c>
      <c r="AH5" s="7">
        <f t="shared" si="0"/>
        <v>74125.23247371272</v>
      </c>
    </row>
    <row r="6" spans="1:34">
      <c r="A6" t="s">
        <v>41</v>
      </c>
      <c r="B6" s="7">
        <v>194.17552144824873</v>
      </c>
      <c r="C6" s="7">
        <v>194.17552144824873</v>
      </c>
      <c r="D6" s="7">
        <v>194.17552144824873</v>
      </c>
      <c r="E6" s="7">
        <v>194.17552144824873</v>
      </c>
      <c r="F6" s="7">
        <v>194.17552144824873</v>
      </c>
      <c r="G6" s="7">
        <v>194.17552144824873</v>
      </c>
      <c r="H6" s="7">
        <v>194.17552144824873</v>
      </c>
      <c r="I6" s="7">
        <v>194.17552144824873</v>
      </c>
      <c r="J6" s="7">
        <v>194.17552144824873</v>
      </c>
      <c r="K6" s="7">
        <v>194.17552144824873</v>
      </c>
      <c r="L6" s="7">
        <v>194.17552144824873</v>
      </c>
      <c r="M6" s="7">
        <v>194.17552144824873</v>
      </c>
      <c r="N6" s="7">
        <v>194.17552144824873</v>
      </c>
      <c r="O6" s="7">
        <v>194.17552144824873</v>
      </c>
      <c r="P6" s="7">
        <v>194.17552144824873</v>
      </c>
      <c r="Q6" s="7">
        <v>194.17552144824873</v>
      </c>
      <c r="R6" s="7">
        <v>194.17552144824873</v>
      </c>
      <c r="S6" s="7">
        <v>194.17552144824873</v>
      </c>
      <c r="T6" s="7">
        <v>194.17552144824873</v>
      </c>
      <c r="U6" s="7">
        <v>194.17552144824873</v>
      </c>
      <c r="V6" s="7">
        <v>194.17552144824873</v>
      </c>
      <c r="W6" s="7">
        <v>194.17552144824873</v>
      </c>
      <c r="X6" s="7">
        <v>194.17552144824873</v>
      </c>
      <c r="Y6" s="7">
        <v>194.17552144824873</v>
      </c>
      <c r="Z6" s="7">
        <v>194.17552144824873</v>
      </c>
      <c r="AA6" s="7">
        <v>194.17552144824873</v>
      </c>
      <c r="AB6" s="7">
        <v>194.17552144824873</v>
      </c>
      <c r="AC6" s="7">
        <v>194.17552144824873</v>
      </c>
      <c r="AD6" s="7">
        <v>194.17552144824873</v>
      </c>
      <c r="AE6" s="7">
        <v>194.17552144824873</v>
      </c>
      <c r="AF6" s="7">
        <v>194.17552144824873</v>
      </c>
      <c r="AG6" s="7">
        <v>194.17552144824873</v>
      </c>
      <c r="AH6" s="7">
        <v>194.17552144824873</v>
      </c>
    </row>
    <row r="7" spans="1:34">
      <c r="A7" t="s">
        <v>42</v>
      </c>
      <c r="B7" s="7">
        <f>CONVERT('Passenger Motorcyles'!U72,"km","mi")</f>
        <v>2681.3344716853576</v>
      </c>
      <c r="C7" s="7">
        <f t="shared" si="0"/>
        <v>2681.3344716853576</v>
      </c>
      <c r="D7" s="7">
        <f t="shared" si="0"/>
        <v>2681.3344716853576</v>
      </c>
      <c r="E7" s="7">
        <f t="shared" si="0"/>
        <v>2681.3344716853576</v>
      </c>
      <c r="F7" s="7">
        <f t="shared" si="0"/>
        <v>2681.3344716853576</v>
      </c>
      <c r="G7" s="7">
        <f t="shared" si="0"/>
        <v>2681.3344716853576</v>
      </c>
      <c r="H7" s="7">
        <f t="shared" si="0"/>
        <v>2681.3344716853576</v>
      </c>
      <c r="I7" s="7">
        <f t="shared" si="0"/>
        <v>2681.3344716853576</v>
      </c>
      <c r="J7" s="7">
        <f t="shared" si="0"/>
        <v>2681.3344716853576</v>
      </c>
      <c r="K7" s="7">
        <f t="shared" si="0"/>
        <v>2681.3344716853576</v>
      </c>
      <c r="L7" s="7">
        <f t="shared" si="0"/>
        <v>2681.3344716853576</v>
      </c>
      <c r="M7" s="7">
        <f t="shared" si="0"/>
        <v>2681.3344716853576</v>
      </c>
      <c r="N7" s="7">
        <f t="shared" si="0"/>
        <v>2681.3344716853576</v>
      </c>
      <c r="O7" s="7">
        <f t="shared" si="0"/>
        <v>2681.3344716853576</v>
      </c>
      <c r="P7" s="7">
        <f t="shared" si="0"/>
        <v>2681.3344716853576</v>
      </c>
      <c r="Q7" s="7">
        <f t="shared" si="0"/>
        <v>2681.3344716853576</v>
      </c>
      <c r="R7" s="7">
        <f t="shared" si="0"/>
        <v>2681.3344716853576</v>
      </c>
      <c r="S7" s="7">
        <f t="shared" si="0"/>
        <v>2681.3344716853576</v>
      </c>
      <c r="T7" s="7">
        <f t="shared" si="0"/>
        <v>2681.3344716853576</v>
      </c>
      <c r="U7" s="7">
        <f t="shared" si="0"/>
        <v>2681.3344716853576</v>
      </c>
      <c r="V7" s="7">
        <f t="shared" si="0"/>
        <v>2681.3344716853576</v>
      </c>
      <c r="W7" s="7">
        <f t="shared" si="0"/>
        <v>2681.3344716853576</v>
      </c>
      <c r="X7" s="7">
        <f t="shared" si="0"/>
        <v>2681.3344716853576</v>
      </c>
      <c r="Y7" s="7">
        <f t="shared" si="0"/>
        <v>2681.3344716853576</v>
      </c>
      <c r="Z7" s="7">
        <f t="shared" si="0"/>
        <v>2681.3344716853576</v>
      </c>
      <c r="AA7" s="7">
        <f t="shared" si="0"/>
        <v>2681.3344716853576</v>
      </c>
      <c r="AB7" s="7">
        <f t="shared" si="0"/>
        <v>2681.3344716853576</v>
      </c>
      <c r="AC7" s="7">
        <f t="shared" si="0"/>
        <v>2681.3344716853576</v>
      </c>
      <c r="AD7" s="7">
        <f t="shared" si="0"/>
        <v>2681.3344716853576</v>
      </c>
      <c r="AE7" s="7">
        <f t="shared" si="0"/>
        <v>2681.3344716853576</v>
      </c>
      <c r="AF7" s="7">
        <f t="shared" si="0"/>
        <v>2681.3344716853576</v>
      </c>
      <c r="AG7" s="7">
        <f t="shared" si="0"/>
        <v>2681.3344716853576</v>
      </c>
      <c r="AH7" s="7">
        <f t="shared" si="0"/>
        <v>2681.3344716853576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B6" sqref="B6"/>
    </sheetView>
  </sheetViews>
  <sheetFormatPr defaultColWidth="9.1796875" defaultRowHeight="14.5"/>
  <cols>
    <col min="1" max="1" width="16.54296875" customWidth="1"/>
    <col min="2" max="2" width="11.54296875" bestFit="1" customWidth="1"/>
  </cols>
  <sheetData>
    <row r="1" spans="1:33" ht="29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CONVERT((((Trucks!U25*Trucks!U37)+(Trucks!U26*Trucks!U38))/(Trucks!U25+Trucks!U26)),"km","mi")</f>
        <v>23911.917962031235</v>
      </c>
      <c r="C3" s="7">
        <f t="shared" si="0"/>
        <v>23911.917962031235</v>
      </c>
      <c r="D3" s="7">
        <f t="shared" ref="D3:Q3" si="2">C3</f>
        <v>23911.917962031235</v>
      </c>
      <c r="E3" s="7">
        <f t="shared" si="2"/>
        <v>23911.917962031235</v>
      </c>
      <c r="F3" s="7">
        <f t="shared" si="2"/>
        <v>23911.917962031235</v>
      </c>
      <c r="G3" s="7">
        <f t="shared" si="2"/>
        <v>23911.917962031235</v>
      </c>
      <c r="H3" s="7">
        <f t="shared" si="2"/>
        <v>23911.917962031235</v>
      </c>
      <c r="I3" s="7">
        <f t="shared" si="2"/>
        <v>23911.917962031235</v>
      </c>
      <c r="J3" s="7">
        <f t="shared" si="2"/>
        <v>23911.917962031235</v>
      </c>
      <c r="K3" s="7">
        <f t="shared" si="2"/>
        <v>23911.917962031235</v>
      </c>
      <c r="L3" s="7">
        <f t="shared" si="2"/>
        <v>23911.917962031235</v>
      </c>
      <c r="M3" s="7">
        <f t="shared" si="2"/>
        <v>23911.917962031235</v>
      </c>
      <c r="N3" s="7">
        <f t="shared" si="2"/>
        <v>23911.917962031235</v>
      </c>
      <c r="O3" s="7">
        <f t="shared" si="2"/>
        <v>23911.917962031235</v>
      </c>
      <c r="P3" s="7">
        <f t="shared" si="2"/>
        <v>23911.917962031235</v>
      </c>
      <c r="Q3" s="7">
        <f t="shared" si="2"/>
        <v>23911.917962031235</v>
      </c>
      <c r="R3" s="7">
        <f t="shared" si="1"/>
        <v>23911.917962031235</v>
      </c>
      <c r="S3" s="7">
        <f t="shared" si="1"/>
        <v>23911.917962031235</v>
      </c>
      <c r="T3" s="7">
        <f t="shared" si="1"/>
        <v>23911.917962031235</v>
      </c>
      <c r="U3" s="7">
        <f t="shared" si="1"/>
        <v>23911.917962031235</v>
      </c>
      <c r="V3" s="7">
        <f t="shared" si="1"/>
        <v>23911.917962031235</v>
      </c>
      <c r="W3" s="7">
        <f t="shared" si="1"/>
        <v>23911.917962031235</v>
      </c>
      <c r="X3" s="7">
        <f t="shared" si="1"/>
        <v>23911.917962031235</v>
      </c>
      <c r="Y3" s="7">
        <f t="shared" si="1"/>
        <v>23911.917962031235</v>
      </c>
      <c r="Z3" s="7">
        <f t="shared" si="1"/>
        <v>23911.917962031235</v>
      </c>
      <c r="AA3" s="7">
        <f t="shared" si="1"/>
        <v>23911.917962031235</v>
      </c>
      <c r="AB3" s="7">
        <f t="shared" si="1"/>
        <v>23911.917962031235</v>
      </c>
      <c r="AC3" s="7">
        <f t="shared" si="1"/>
        <v>23911.917962031235</v>
      </c>
      <c r="AD3" s="7">
        <f t="shared" si="1"/>
        <v>23911.917962031235</v>
      </c>
      <c r="AE3" s="7">
        <f t="shared" si="1"/>
        <v>23911.917962031235</v>
      </c>
      <c r="AF3" s="7">
        <f t="shared" si="1"/>
        <v>23911.917962031235</v>
      </c>
      <c r="AG3" s="7">
        <f t="shared" si="1"/>
        <v>23911.917962031235</v>
      </c>
    </row>
    <row r="4" spans="1:33">
      <c r="A4" t="s">
        <v>28</v>
      </c>
      <c r="B4" s="7">
        <f>CONVERT(Aircraft!I21*10^6/AVLo!B13/Aircraft_Stock_Active_Canada_Re!B84,"km","mi")</f>
        <v>914424.70637909963</v>
      </c>
      <c r="C4" s="7">
        <f t="shared" si="0"/>
        <v>914424.70637909963</v>
      </c>
      <c r="D4" s="7">
        <f t="shared" si="1"/>
        <v>914424.70637909963</v>
      </c>
      <c r="E4" s="7">
        <f t="shared" si="1"/>
        <v>914424.70637909963</v>
      </c>
      <c r="F4" s="7">
        <f t="shared" si="1"/>
        <v>914424.70637909963</v>
      </c>
      <c r="G4" s="7">
        <f t="shared" si="1"/>
        <v>914424.70637909963</v>
      </c>
      <c r="H4" s="7">
        <f t="shared" si="1"/>
        <v>914424.70637909963</v>
      </c>
      <c r="I4" s="7">
        <f t="shared" si="1"/>
        <v>914424.70637909963</v>
      </c>
      <c r="J4" s="7">
        <f t="shared" si="1"/>
        <v>914424.70637909963</v>
      </c>
      <c r="K4" s="7">
        <f t="shared" si="1"/>
        <v>914424.70637909963</v>
      </c>
      <c r="L4" s="7">
        <f t="shared" si="1"/>
        <v>914424.70637909963</v>
      </c>
      <c r="M4" s="7">
        <f t="shared" si="1"/>
        <v>914424.70637909963</v>
      </c>
      <c r="N4" s="7">
        <f t="shared" si="1"/>
        <v>914424.70637909963</v>
      </c>
      <c r="O4" s="7">
        <f t="shared" si="1"/>
        <v>914424.70637909963</v>
      </c>
      <c r="P4" s="7">
        <f t="shared" si="1"/>
        <v>914424.70637909963</v>
      </c>
      <c r="Q4" s="7">
        <f t="shared" si="1"/>
        <v>914424.70637909963</v>
      </c>
      <c r="R4" s="7">
        <f t="shared" si="1"/>
        <v>914424.70637909963</v>
      </c>
      <c r="S4" s="7">
        <f t="shared" si="1"/>
        <v>914424.70637909963</v>
      </c>
      <c r="T4" s="7">
        <f t="shared" si="1"/>
        <v>914424.70637909963</v>
      </c>
      <c r="U4" s="7">
        <f t="shared" si="1"/>
        <v>914424.70637909963</v>
      </c>
      <c r="V4" s="7">
        <f t="shared" si="1"/>
        <v>914424.70637909963</v>
      </c>
      <c r="W4" s="7">
        <f t="shared" si="1"/>
        <v>914424.70637909963</v>
      </c>
      <c r="X4" s="7">
        <f t="shared" si="1"/>
        <v>914424.70637909963</v>
      </c>
      <c r="Y4" s="7">
        <f t="shared" si="1"/>
        <v>914424.70637909963</v>
      </c>
      <c r="Z4" s="7">
        <f t="shared" si="1"/>
        <v>914424.70637909963</v>
      </c>
      <c r="AA4" s="7">
        <f t="shared" si="1"/>
        <v>914424.70637909963</v>
      </c>
      <c r="AB4" s="7">
        <f t="shared" si="1"/>
        <v>914424.70637909963</v>
      </c>
      <c r="AC4" s="7">
        <f t="shared" si="1"/>
        <v>914424.70637909963</v>
      </c>
      <c r="AD4" s="7">
        <f t="shared" si="1"/>
        <v>914424.70637909963</v>
      </c>
      <c r="AE4" s="7">
        <f t="shared" si="1"/>
        <v>914424.70637909963</v>
      </c>
      <c r="AF4" s="7">
        <f t="shared" si="1"/>
        <v>914424.70637909963</v>
      </c>
      <c r="AG4" s="7">
        <f t="shared" si="1"/>
        <v>914424.70637909963</v>
      </c>
    </row>
    <row r="5" spans="1:33">
      <c r="A5" t="s">
        <v>40</v>
      </c>
      <c r="B5" s="7">
        <f>CONVERT(('Rail Freight'!B36*10^6/AVLo!B14)/'Rail fleet '!C54,"km","mi")</f>
        <v>40944.490505207716</v>
      </c>
      <c r="C5" s="7">
        <f t="shared" si="0"/>
        <v>40944.490505207716</v>
      </c>
      <c r="D5" s="7">
        <f t="shared" si="1"/>
        <v>40944.490505207716</v>
      </c>
      <c r="E5" s="7">
        <f t="shared" si="1"/>
        <v>40944.490505207716</v>
      </c>
      <c r="F5" s="7">
        <f t="shared" si="1"/>
        <v>40944.490505207716</v>
      </c>
      <c r="G5" s="7">
        <f t="shared" si="1"/>
        <v>40944.490505207716</v>
      </c>
      <c r="H5" s="7">
        <f t="shared" si="1"/>
        <v>40944.490505207716</v>
      </c>
      <c r="I5" s="7">
        <f t="shared" si="1"/>
        <v>40944.490505207716</v>
      </c>
      <c r="J5" s="7">
        <f t="shared" si="1"/>
        <v>40944.490505207716</v>
      </c>
      <c r="K5" s="7">
        <f t="shared" si="1"/>
        <v>40944.490505207716</v>
      </c>
      <c r="L5" s="7">
        <f t="shared" si="1"/>
        <v>40944.490505207716</v>
      </c>
      <c r="M5" s="7">
        <f t="shared" si="1"/>
        <v>40944.490505207716</v>
      </c>
      <c r="N5" s="7">
        <f t="shared" si="1"/>
        <v>40944.490505207716</v>
      </c>
      <c r="O5" s="7">
        <f t="shared" si="1"/>
        <v>40944.490505207716</v>
      </c>
      <c r="P5" s="7">
        <f t="shared" si="1"/>
        <v>40944.490505207716</v>
      </c>
      <c r="Q5" s="7">
        <f t="shared" si="1"/>
        <v>40944.490505207716</v>
      </c>
      <c r="R5" s="7">
        <f t="shared" si="1"/>
        <v>40944.490505207716</v>
      </c>
      <c r="S5" s="7">
        <f t="shared" si="1"/>
        <v>40944.490505207716</v>
      </c>
      <c r="T5" s="7">
        <f t="shared" si="1"/>
        <v>40944.490505207716</v>
      </c>
      <c r="U5" s="7">
        <f t="shared" si="1"/>
        <v>40944.490505207716</v>
      </c>
      <c r="V5" s="7">
        <f t="shared" si="1"/>
        <v>40944.490505207716</v>
      </c>
      <c r="W5" s="7">
        <f t="shared" si="1"/>
        <v>40944.490505207716</v>
      </c>
      <c r="X5" s="7">
        <f t="shared" si="1"/>
        <v>40944.490505207716</v>
      </c>
      <c r="Y5" s="7">
        <f t="shared" si="1"/>
        <v>40944.490505207716</v>
      </c>
      <c r="Z5" s="7">
        <f t="shared" si="1"/>
        <v>40944.490505207716</v>
      </c>
      <c r="AA5" s="7">
        <f t="shared" si="1"/>
        <v>40944.490505207716</v>
      </c>
      <c r="AB5" s="7">
        <f t="shared" si="1"/>
        <v>40944.490505207716</v>
      </c>
      <c r="AC5" s="7">
        <f t="shared" si="1"/>
        <v>40944.490505207716</v>
      </c>
      <c r="AD5" s="7">
        <f t="shared" si="1"/>
        <v>40944.490505207716</v>
      </c>
      <c r="AE5" s="7">
        <f t="shared" si="1"/>
        <v>40944.490505207716</v>
      </c>
      <c r="AF5" s="7">
        <f t="shared" si="1"/>
        <v>40944.490505207716</v>
      </c>
      <c r="AG5" s="7">
        <f t="shared" si="1"/>
        <v>40944.490505207716</v>
      </c>
    </row>
    <row r="6" spans="1:33">
      <c r="A6" t="s">
        <v>41</v>
      </c>
      <c r="B6" s="59">
        <f>'marine calcs'!$C$9</f>
        <v>128611.990951</v>
      </c>
      <c r="C6" s="60">
        <f>B6</f>
        <v>128611.990951</v>
      </c>
      <c r="D6" s="60">
        <f t="shared" si="1"/>
        <v>128611.990951</v>
      </c>
      <c r="E6" s="60">
        <f t="shared" si="1"/>
        <v>128611.990951</v>
      </c>
      <c r="F6" s="60">
        <f t="shared" si="1"/>
        <v>128611.990951</v>
      </c>
      <c r="G6" s="60">
        <f t="shared" si="1"/>
        <v>128611.990951</v>
      </c>
      <c r="H6" s="60">
        <f t="shared" si="1"/>
        <v>128611.990951</v>
      </c>
      <c r="I6" s="60">
        <f t="shared" si="1"/>
        <v>128611.990951</v>
      </c>
      <c r="J6" s="60">
        <f t="shared" si="1"/>
        <v>128611.990951</v>
      </c>
      <c r="K6" s="60">
        <f t="shared" si="1"/>
        <v>128611.990951</v>
      </c>
      <c r="L6" s="60">
        <f t="shared" si="1"/>
        <v>128611.990951</v>
      </c>
      <c r="M6" s="60">
        <f t="shared" si="1"/>
        <v>128611.990951</v>
      </c>
      <c r="N6" s="60">
        <f t="shared" si="1"/>
        <v>128611.990951</v>
      </c>
      <c r="O6" s="60">
        <f t="shared" si="1"/>
        <v>128611.990951</v>
      </c>
      <c r="P6" s="60">
        <f t="shared" si="1"/>
        <v>128611.990951</v>
      </c>
      <c r="Q6" s="60">
        <f t="shared" si="1"/>
        <v>128611.990951</v>
      </c>
      <c r="R6" s="60">
        <f t="shared" si="1"/>
        <v>128611.990951</v>
      </c>
      <c r="S6" s="60">
        <f t="shared" si="1"/>
        <v>128611.990951</v>
      </c>
      <c r="T6" s="60">
        <f t="shared" si="1"/>
        <v>128611.990951</v>
      </c>
      <c r="U6" s="60">
        <f t="shared" si="1"/>
        <v>128611.990951</v>
      </c>
      <c r="V6" s="60">
        <f t="shared" si="1"/>
        <v>128611.990951</v>
      </c>
      <c r="W6" s="60">
        <f t="shared" si="1"/>
        <v>128611.990951</v>
      </c>
      <c r="X6" s="60">
        <f t="shared" si="1"/>
        <v>128611.990951</v>
      </c>
      <c r="Y6" s="60">
        <f t="shared" si="1"/>
        <v>128611.990951</v>
      </c>
      <c r="Z6" s="60">
        <f t="shared" si="1"/>
        <v>128611.990951</v>
      </c>
      <c r="AA6" s="60">
        <f t="shared" si="1"/>
        <v>128611.990951</v>
      </c>
      <c r="AB6" s="60">
        <f t="shared" si="1"/>
        <v>128611.990951</v>
      </c>
      <c r="AC6" s="60">
        <f t="shared" si="1"/>
        <v>128611.990951</v>
      </c>
      <c r="AD6" s="60">
        <f t="shared" si="1"/>
        <v>128611.990951</v>
      </c>
      <c r="AE6" s="60">
        <f t="shared" si="1"/>
        <v>128611.990951</v>
      </c>
      <c r="AF6" s="60">
        <f t="shared" si="1"/>
        <v>128611.990951</v>
      </c>
      <c r="AG6" s="60">
        <f t="shared" si="1"/>
        <v>128611.990951</v>
      </c>
    </row>
    <row r="7" spans="1:33">
      <c r="A7" t="s">
        <v>42</v>
      </c>
      <c r="B7" s="7">
        <v>0</v>
      </c>
      <c r="C7" s="7">
        <f t="shared" si="0"/>
        <v>0</v>
      </c>
      <c r="D7" s="7">
        <f t="shared" si="1"/>
        <v>0</v>
      </c>
      <c r="E7" s="7">
        <f t="shared" si="1"/>
        <v>0</v>
      </c>
      <c r="F7" s="7">
        <f t="shared" si="1"/>
        <v>0</v>
      </c>
      <c r="G7" s="7">
        <f t="shared" si="1"/>
        <v>0</v>
      </c>
      <c r="H7" s="7">
        <f t="shared" si="1"/>
        <v>0</v>
      </c>
      <c r="I7" s="7">
        <f t="shared" si="1"/>
        <v>0</v>
      </c>
      <c r="J7" s="7">
        <f t="shared" si="1"/>
        <v>0</v>
      </c>
      <c r="K7" s="7">
        <f t="shared" si="1"/>
        <v>0</v>
      </c>
      <c r="L7" s="7">
        <f t="shared" si="1"/>
        <v>0</v>
      </c>
      <c r="M7" s="7">
        <f t="shared" si="1"/>
        <v>0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  <c r="R7" s="7">
        <f t="shared" si="1"/>
        <v>0</v>
      </c>
      <c r="S7" s="7">
        <f t="shared" si="1"/>
        <v>0</v>
      </c>
      <c r="T7" s="7">
        <f t="shared" si="1"/>
        <v>0</v>
      </c>
      <c r="U7" s="7">
        <f t="shared" si="1"/>
        <v>0</v>
      </c>
      <c r="V7" s="7">
        <f t="shared" si="1"/>
        <v>0</v>
      </c>
      <c r="W7" s="7">
        <f t="shared" si="1"/>
        <v>0</v>
      </c>
      <c r="X7" s="7">
        <f t="shared" si="1"/>
        <v>0</v>
      </c>
      <c r="Y7" s="7">
        <f t="shared" si="1"/>
        <v>0</v>
      </c>
      <c r="Z7" s="7">
        <f t="shared" si="1"/>
        <v>0</v>
      </c>
      <c r="AA7" s="7">
        <f t="shared" si="1"/>
        <v>0</v>
      </c>
      <c r="AB7" s="7">
        <f t="shared" si="1"/>
        <v>0</v>
      </c>
      <c r="AC7" s="7">
        <f t="shared" si="1"/>
        <v>0</v>
      </c>
      <c r="AD7" s="7">
        <f t="shared" si="1"/>
        <v>0</v>
      </c>
      <c r="AE7" s="7">
        <f t="shared" si="1"/>
        <v>0</v>
      </c>
      <c r="AF7" s="7">
        <f t="shared" si="1"/>
        <v>0</v>
      </c>
      <c r="AG7" s="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4.5"/>
  <cols>
    <col min="1" max="1" width="15.7265625" customWidth="1"/>
  </cols>
  <sheetData>
    <row r="1" spans="1:2" ht="29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29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4.5"/>
  <cols>
    <col min="2" max="2" width="17.269531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5">
      <c r="A3" s="10" t="s">
        <v>46</v>
      </c>
      <c r="C3" s="9"/>
      <c r="D3" s="9"/>
      <c r="E3" s="9"/>
    </row>
    <row r="4" spans="1:21" ht="15.5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39.5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2.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4.5"/>
  <cols>
    <col min="2" max="2" width="37.26953125" bestFit="1" customWidth="1"/>
  </cols>
  <sheetData>
    <row r="3" spans="1:21" ht="18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5">
      <c r="A5" s="10" t="s">
        <v>46</v>
      </c>
      <c r="C5" s="9"/>
      <c r="D5" s="9"/>
      <c r="E5" s="9"/>
    </row>
    <row r="6" spans="1:21" ht="15.5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 ht="15.5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 ht="16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8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8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4.5"/>
  <cols>
    <col min="2" max="2" width="18.269531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5">
      <c r="A3" s="10" t="s">
        <v>46</v>
      </c>
      <c r="C3" s="9"/>
      <c r="D3" s="9"/>
      <c r="E3" s="9"/>
    </row>
    <row r="4" spans="1:21" ht="15.5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39.5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workbookViewId="0">
      <selection activeCell="U25" sqref="U25"/>
    </sheetView>
  </sheetViews>
  <sheetFormatPr defaultRowHeight="14.5"/>
  <cols>
    <col min="2" max="2" width="38.54296875" bestFit="1" customWidth="1"/>
  </cols>
  <sheetData>
    <row r="2" spans="1:21" ht="18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5">
      <c r="A4" s="10" t="s">
        <v>46</v>
      </c>
      <c r="C4" s="9"/>
      <c r="D4" s="9"/>
      <c r="E4" s="9"/>
    </row>
    <row r="5" spans="1:21" ht="15.5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6.5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6.5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5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6.5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4.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46" workbookViewId="0">
      <selection activeCell="B84" sqref="A84:B84"/>
    </sheetView>
  </sheetViews>
  <sheetFormatPr defaultRowHeight="14.5"/>
  <cols>
    <col min="1" max="1" width="28.7265625" customWidth="1"/>
    <col min="2" max="2" width="25.726562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D31" sqref="D31"/>
    </sheetView>
  </sheetViews>
  <sheetFormatPr defaultRowHeight="14.5"/>
  <cols>
    <col min="2" max="2" width="10.1796875" customWidth="1"/>
    <col min="3" max="3" width="9.5429687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F7DF89-CE40-4377-A3DD-38A89AE86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2015-03-31T22:53:51Z</dcterms:created>
  <dcterms:modified xsi:type="dcterms:W3CDTF">2022-08-18T17:18:55Z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