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bldgs\CiDESCTY\"/>
    </mc:Choice>
  </mc:AlternateContent>
  <xr:revisionPtr revIDLastSave="0" documentId="8_{F5C88E30-8320-4441-80EB-6C9A6607FE14}"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L8" i="19"/>
  <c r="Z8" i="18"/>
  <c r="B8" i="18"/>
  <c r="K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Z8" i="17" l="1"/>
  <c r="E8" i="19"/>
  <c r="AA8" i="17"/>
  <c r="K8" i="19"/>
  <c r="C8" i="18"/>
  <c r="M8" i="19"/>
  <c r="R8" i="23"/>
  <c r="R8" i="18"/>
  <c r="I8" i="17"/>
  <c r="S8" i="18"/>
  <c r="J8" i="17"/>
  <c r="T8" i="18"/>
  <c r="H8" i="25"/>
  <c r="X8" i="25"/>
  <c r="W8" i="7" s="1"/>
  <c r="R8" i="25"/>
  <c r="N64" i="22"/>
  <c r="AD64" i="22"/>
  <c r="AD65" i="22"/>
  <c r="N85" i="22"/>
  <c r="H66" i="22"/>
  <c r="N67" i="22"/>
  <c r="H69" i="22"/>
  <c r="H72" i="22"/>
  <c r="N73" i="22"/>
  <c r="AD73" i="22"/>
  <c r="R74" i="22"/>
  <c r="X79" i="22"/>
  <c r="AD80" i="22"/>
  <c r="X82" i="22"/>
  <c r="AD83" i="22"/>
  <c r="H86" i="22"/>
  <c r="X86" i="22"/>
  <c r="D8" i="23"/>
  <c r="D8" i="24"/>
  <c r="D8" i="25"/>
  <c r="T8" i="23"/>
  <c r="T8" i="24"/>
  <c r="S8" i="6" s="1"/>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U8" i="7" l="1"/>
  <c r="G8" i="7"/>
  <c r="O8" i="7"/>
  <c r="AC8" i="7"/>
  <c r="I8" i="7"/>
  <c r="W8" i="6"/>
  <c r="U8" i="6"/>
  <c r="S8" i="10"/>
  <c r="S30" i="14"/>
  <c r="S10" i="14"/>
  <c r="AC8" i="6"/>
  <c r="K8" i="6"/>
  <c r="I8" i="6"/>
  <c r="U8" i="10"/>
  <c r="C8" i="7"/>
  <c r="M8" i="7"/>
  <c r="AC8" i="10"/>
  <c r="K8" i="10"/>
  <c r="C8" i="6"/>
  <c r="S30" i="22"/>
  <c r="AE8" i="10"/>
  <c r="S10" i="22"/>
  <c r="G8" i="6"/>
  <c r="M8" i="6"/>
  <c r="O8" i="6"/>
  <c r="E8" i="7"/>
  <c r="C8" i="10"/>
  <c r="AE8" i="7"/>
  <c r="M8" i="10"/>
  <c r="W8" i="10"/>
  <c r="AA8" i="7"/>
  <c r="E8" i="6"/>
  <c r="AA8" i="6"/>
  <c r="Y8" i="7"/>
  <c r="E8" i="10"/>
  <c r="Q8" i="7"/>
  <c r="Q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<sst xmlns="http://schemas.openxmlformats.org/spreadsheetml/2006/main" count="55111" uniqueCount="1381">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</sst>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1277</v>
      </c>
      <c r="C1" s="71">
        <v>45686</v>
      </c>
      <c r="D1" s="13"/>
      <c r="E1" s="13"/>
      <c r="F1" s="72" t="s">
        <v>59</v>
      </c>
      <c r="G1" s="72" t="s">
        <v>59</v>
      </c>
    </row>
    <row r="2" spans="1:7" x14ac:dyDescent="0.75">
      <c r="B2" t="str">
        <f>LOOKUP(B1,F2:G51,G2:G51)</f>
        <v>CO</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b">
        <f>IF(A10=About!$B$1,SUM('BDESC-rural-residential'!$AF$8,'BDESC-urban-residential'!$AF$8,'BDESC-commercial'!$AF$8)='REEDS calc'!Q10,"NA")</f>
        <v>1</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b">
        <f>IF(A10=About!$B$1,SUM('DESC-rural-residential'!$AF$8,'DESC-urban-residential'!$AF$8,'DESC-commercial'!$AF$8)='REEDS calc-noIRA'!Q10,"NA")</f>
        <v>1</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COLORADO</v>
      </c>
    </row>
    <row r="3" spans="1:7" x14ac:dyDescent="0.65">
      <c r="A3" s="52" t="s">
        <v>1327</v>
      </c>
      <c r="B3" s="52">
        <v>0.59</v>
      </c>
      <c r="C3" s="52">
        <v>0.41</v>
      </c>
      <c r="F3" s="52" t="s">
        <v>10</v>
      </c>
      <c r="G3" s="52">
        <f>SUMIFS(B:B,A:A,G2)</f>
        <v>0.86199999999999999</v>
      </c>
    </row>
    <row r="4" spans="1:7" x14ac:dyDescent="0.65">
      <c r="A4" s="52" t="s">
        <v>1328</v>
      </c>
      <c r="B4" s="52">
        <v>0.66</v>
      </c>
      <c r="C4" s="52">
        <v>0.33999999999999903</v>
      </c>
      <c r="F4" s="52" t="s">
        <v>11</v>
      </c>
      <c r="G4" s="52">
        <f>SUMIFS(C:C,A:A,G2)</f>
        <v>0.13800000000000001</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68.34555105432095</v>
      </c>
      <c r="C8" s="65">
        <f>INDEX('REEDS calc'!$C$64:$AG$113,MATCH(About!$B$2,'REEDS calc'!$B$64:$B$113,0),MATCH(C$1,'REEDS calc'!$C$63:$AG$63,0))*SUMIFS('res v com'!$E$3:$E$52,'res v com'!$B$3:$B$52,About!$B$2)*SUMIFS('Urban and Rural'!$C$2:$C$53,'Urban and Rural'!$A$2:$A$53,About!$B$1)</f>
        <v>68.34555105432095</v>
      </c>
      <c r="D8" s="65">
        <f>INDEX('REEDS calc'!$C$64:$AG$113,MATCH(About!$B$2,'REEDS calc'!$B$64:$B$113,0),MATCH(D$1,'REEDS calc'!$C$63:$AG$63,0))*SUMIFS('res v com'!$E$3:$E$52,'res v com'!$B$3:$B$52,About!$B$2)*SUMIFS('Urban and Rural'!$C$2:$C$53,'Urban and Rural'!$A$2:$A$53,About!$B$1)</f>
        <v>68.34555105432095</v>
      </c>
      <c r="E8" s="65">
        <f>INDEX('REEDS calc'!$C$64:$AG$113,MATCH(About!$B$2,'REEDS calc'!$B$64:$B$113,0),MATCH(E$1,'REEDS calc'!$C$63:$AG$63,0))*SUMIFS('res v com'!$E$3:$E$52,'res v com'!$B$3:$B$52,About!$B$2)*SUMIFS('Urban and Rural'!$C$2:$C$53,'Urban and Rural'!$A$2:$A$53,About!$B$1)</f>
        <v>78.908220279500128</v>
      </c>
      <c r="F8" s="65">
        <f>INDEX('REEDS calc'!$C$64:$AG$113,MATCH(About!$B$2,'REEDS calc'!$B$64:$B$113,0),MATCH(F$1,'REEDS calc'!$C$63:$AG$63,0))*SUMIFS('res v com'!$E$3:$E$52,'res v com'!$B$3:$B$52,About!$B$2)*SUMIFS('Urban and Rural'!$C$2:$C$53,'Urban and Rural'!$A$2:$A$53,About!$B$1)</f>
        <v>89.470889504679306</v>
      </c>
      <c r="G8" s="65">
        <f>INDEX('REEDS calc'!$C$64:$AG$113,MATCH(About!$B$2,'REEDS calc'!$B$64:$B$113,0),MATCH(G$1,'REEDS calc'!$C$63:$AG$63,0))*SUMIFS('res v com'!$E$3:$E$52,'res v com'!$B$3:$B$52,About!$B$2)*SUMIFS('Urban and Rural'!$C$2:$C$53,'Urban and Rural'!$A$2:$A$53,About!$B$1)</f>
        <v>100.81883005709484</v>
      </c>
      <c r="H8" s="65">
        <f>INDEX('REEDS calc'!$C$64:$AG$113,MATCH(About!$B$2,'REEDS calc'!$B$64:$B$113,0),MATCH(H$1,'REEDS calc'!$C$63:$AG$63,0))*SUMIFS('res v com'!$E$3:$E$52,'res v com'!$B$3:$B$52,About!$B$2)*SUMIFS('Urban and Rural'!$C$2:$C$53,'Urban and Rural'!$A$2:$A$53,About!$B$1)</f>
        <v>112.16677060951039</v>
      </c>
      <c r="I8" s="65">
        <f>INDEX('REEDS calc'!$C$64:$AG$113,MATCH(About!$B$2,'REEDS calc'!$B$64:$B$113,0),MATCH(I$1,'REEDS calc'!$C$63:$AG$63,0))*SUMIFS('res v com'!$E$3:$E$52,'res v com'!$B$3:$B$52,About!$B$2)*SUMIFS('Urban and Rural'!$C$2:$C$53,'Urban and Rural'!$A$2:$A$53,About!$B$1)</f>
        <v>126.46284683715704</v>
      </c>
      <c r="J8" s="65">
        <f>INDEX('REEDS calc'!$C$64:$AG$113,MATCH(About!$B$2,'REEDS calc'!$B$64:$B$113,0),MATCH(J$1,'REEDS calc'!$C$63:$AG$63,0))*SUMIFS('res v com'!$E$3:$E$52,'res v com'!$B$3:$B$52,About!$B$2)*SUMIFS('Urban and Rural'!$C$2:$C$53,'Urban and Rural'!$A$2:$A$53,About!$B$1)</f>
        <v>140.75892306480367</v>
      </c>
      <c r="K8" s="65">
        <f>INDEX('REEDS calc'!$C$64:$AG$113,MATCH(About!$B$2,'REEDS calc'!$B$64:$B$113,0),MATCH(K$1,'REEDS calc'!$C$63:$AG$63,0))*SUMIFS('res v com'!$E$3:$E$52,'res v com'!$B$3:$B$52,About!$B$2)*SUMIFS('Urban and Rural'!$C$2:$C$53,'Urban and Rural'!$A$2:$A$53,About!$B$1)</f>
        <v>158.91351079558044</v>
      </c>
      <c r="L8" s="65">
        <f>INDEX('REEDS calc'!$C$64:$AG$113,MATCH(About!$B$2,'REEDS calc'!$B$64:$B$113,0),MATCH(L$1,'REEDS calc'!$C$63:$AG$63,0))*SUMIFS('res v com'!$E$3:$E$52,'res v com'!$B$3:$B$52,About!$B$2)*SUMIFS('Urban and Rural'!$C$2:$C$53,'Urban and Rural'!$A$2:$A$53,About!$B$1)</f>
        <v>177.06809852635715</v>
      </c>
      <c r="M8" s="65">
        <f>INDEX('REEDS calc'!$C$64:$AG$113,MATCH(About!$B$2,'REEDS calc'!$B$64:$B$113,0),MATCH(M$1,'REEDS calc'!$C$63:$AG$63,0))*SUMIFS('res v com'!$E$3:$E$52,'res v com'!$B$3:$B$52,About!$B$2)*SUMIFS('Urban and Rural'!$C$2:$C$53,'Urban and Rural'!$A$2:$A$53,About!$B$1)</f>
        <v>193.16375487892046</v>
      </c>
      <c r="N8" s="65">
        <f>INDEX('REEDS calc'!$C$64:$AG$113,MATCH(About!$B$2,'REEDS calc'!$B$64:$B$113,0),MATCH(N$1,'REEDS calc'!$C$63:$AG$63,0))*SUMIFS('res v com'!$E$3:$E$52,'res v com'!$B$3:$B$52,About!$B$2)*SUMIFS('Urban and Rural'!$C$2:$C$53,'Urban and Rural'!$A$2:$A$53,About!$B$1)</f>
        <v>209.25941123148371</v>
      </c>
      <c r="O8" s="65">
        <f>INDEX('REEDS calc'!$C$64:$AG$113,MATCH(About!$B$2,'REEDS calc'!$B$64:$B$113,0),MATCH(O$1,'REEDS calc'!$C$63:$AG$63,0))*SUMIFS('res v com'!$E$3:$E$52,'res v com'!$B$3:$B$52,About!$B$2)*SUMIFS('Urban and Rural'!$C$2:$C$53,'Urban and Rural'!$A$2:$A$53,About!$B$1)</f>
        <v>222.08406606287497</v>
      </c>
      <c r="P8" s="65">
        <f>INDEX('REEDS calc'!$C$64:$AG$113,MATCH(About!$B$2,'REEDS calc'!$B$64:$B$113,0),MATCH(P$1,'REEDS calc'!$C$63:$AG$63,0))*SUMIFS('res v com'!$E$3:$E$52,'res v com'!$B$3:$B$52,About!$B$2)*SUMIFS('Urban and Rural'!$C$2:$C$53,'Urban and Rural'!$A$2:$A$53,About!$B$1)</f>
        <v>234.90872089426622</v>
      </c>
      <c r="Q8" s="65">
        <f>INDEX('REEDS calc'!$C$64:$AG$113,MATCH(About!$B$2,'REEDS calc'!$B$64:$B$113,0),MATCH(Q$1,'REEDS calc'!$C$63:$AG$63,0))*SUMIFS('res v com'!$E$3:$E$52,'res v com'!$B$3:$B$52,About!$B$2)*SUMIFS('Urban and Rural'!$C$2:$C$53,'Urban and Rural'!$A$2:$A$53,About!$B$1)</f>
        <v>238.65078897754879</v>
      </c>
      <c r="R8" s="65">
        <f>INDEX('REEDS calc'!$C$64:$AG$113,MATCH(About!$B$2,'REEDS calc'!$B$64:$B$113,0),MATCH(R$1,'REEDS calc'!$C$63:$AG$63,0))*SUMIFS('res v com'!$E$3:$E$52,'res v com'!$B$3:$B$52,About!$B$2)*SUMIFS('Urban and Rural'!$C$2:$C$53,'Urban and Rural'!$A$2:$A$53,About!$B$1)</f>
        <v>242.39285706083137</v>
      </c>
      <c r="S8" s="65">
        <f>INDEX('REEDS calc'!$C$64:$AG$113,MATCH(About!$B$2,'REEDS calc'!$B$64:$B$113,0),MATCH(S$1,'REEDS calc'!$C$63:$AG$63,0))*SUMIFS('res v com'!$E$3:$E$52,'res v com'!$B$3:$B$52,About!$B$2)*SUMIFS('Urban and Rural'!$C$2:$C$53,'Urban and Rural'!$A$2:$A$53,About!$B$1)</f>
        <v>246.32546892204624</v>
      </c>
      <c r="T8" s="65">
        <f>INDEX('REEDS calc'!$C$64:$AG$113,MATCH(About!$B$2,'REEDS calc'!$B$64:$B$113,0),MATCH(T$1,'REEDS calc'!$C$63:$AG$63,0))*SUMIFS('res v com'!$E$3:$E$52,'res v com'!$B$3:$B$52,About!$B$2)*SUMIFS('Urban and Rural'!$C$2:$C$53,'Urban and Rural'!$A$2:$A$53,About!$B$1)</f>
        <v>250.25808078326114</v>
      </c>
      <c r="U8" s="65">
        <f>INDEX('REEDS calc'!$C$64:$AG$113,MATCH(About!$B$2,'REEDS calc'!$B$64:$B$113,0),MATCH(U$1,'REEDS calc'!$C$63:$AG$63,0))*SUMIFS('res v com'!$E$3:$E$52,'res v com'!$B$3:$B$52,About!$B$2)*SUMIFS('Urban and Rural'!$C$2:$C$53,'Urban and Rural'!$A$2:$A$53,About!$B$1)</f>
        <v>254.34418624336601</v>
      </c>
      <c r="V8" s="65">
        <f>INDEX('REEDS calc'!$C$64:$AG$113,MATCH(About!$B$2,'REEDS calc'!$B$64:$B$113,0),MATCH(V$1,'REEDS calc'!$C$63:$AG$63,0))*SUMIFS('res v com'!$E$3:$E$52,'res v com'!$B$3:$B$52,About!$B$2)*SUMIFS('Urban and Rural'!$C$2:$C$53,'Urban and Rural'!$A$2:$A$53,About!$B$1)</f>
        <v>258.43029170347086</v>
      </c>
      <c r="W8" s="65">
        <f>INDEX('REEDS calc'!$C$64:$AG$113,MATCH(About!$B$2,'REEDS calc'!$B$64:$B$113,0),MATCH(W$1,'REEDS calc'!$C$63:$AG$63,0))*SUMIFS('res v com'!$E$3:$E$52,'res v com'!$B$3:$B$52,About!$B$2)*SUMIFS('Urban and Rural'!$C$2:$C$53,'Urban and Rural'!$A$2:$A$53,About!$B$1)</f>
        <v>262.68576941062668</v>
      </c>
      <c r="X8" s="65">
        <f>INDEX('REEDS calc'!$C$64:$AG$113,MATCH(About!$B$2,'REEDS calc'!$B$64:$B$113,0),MATCH(X$1,'REEDS calc'!$C$63:$AG$63,0))*SUMIFS('res v com'!$E$3:$E$52,'res v com'!$B$3:$B$52,About!$B$2)*SUMIFS('Urban and Rural'!$C$2:$C$53,'Urban and Rural'!$A$2:$A$53,About!$B$1)</f>
        <v>266.9412471177825</v>
      </c>
      <c r="Y8" s="65">
        <f>INDEX('REEDS calc'!$C$64:$AG$113,MATCH(About!$B$2,'REEDS calc'!$B$64:$B$113,0),MATCH(Y$1,'REEDS calc'!$C$63:$AG$63,0))*SUMIFS('res v com'!$E$3:$E$52,'res v com'!$B$3:$B$52,About!$B$2)*SUMIFS('Urban and Rural'!$C$2:$C$53,'Urban and Rural'!$A$2:$A$53,About!$B$1)</f>
        <v>271.37138995470968</v>
      </c>
      <c r="Z8" s="65">
        <f>INDEX('REEDS calc'!$C$64:$AG$113,MATCH(About!$B$2,'REEDS calc'!$B$64:$B$113,0),MATCH(Z$1,'REEDS calc'!$C$63:$AG$63,0))*SUMIFS('res v com'!$E$3:$E$52,'res v com'!$B$3:$B$52,About!$B$2)*SUMIFS('Urban and Rural'!$C$2:$C$53,'Urban and Rural'!$A$2:$A$53,About!$B$1)</f>
        <v>275.80153279163682</v>
      </c>
      <c r="AA8" s="65">
        <f>INDEX('REEDS calc'!$C$64:$AG$113,MATCH(About!$B$2,'REEDS calc'!$B$64:$B$113,0),MATCH(AA$1,'REEDS calc'!$C$63:$AG$63,0))*SUMIFS('res v com'!$E$3:$E$52,'res v com'!$B$3:$B$52,About!$B$2)*SUMIFS('Urban and Rural'!$C$2:$C$53,'Urban and Rural'!$A$2:$A$53,About!$B$1)</f>
        <v>280.44868382009804</v>
      </c>
      <c r="AB8" s="65">
        <f>INDEX('REEDS calc'!$C$64:$AG$113,MATCH(About!$B$2,'REEDS calc'!$B$64:$B$113,0),MATCH(AB$1,'REEDS calc'!$C$63:$AG$63,0))*SUMIFS('res v com'!$E$3:$E$52,'res v com'!$B$3:$B$52,About!$B$2)*SUMIFS('Urban and Rural'!$C$2:$C$53,'Urban and Rural'!$A$2:$A$53,About!$B$1)</f>
        <v>285.09583484855921</v>
      </c>
      <c r="AC8" s="65">
        <f>INDEX('REEDS calc'!$C$64:$AG$113,MATCH(About!$B$2,'REEDS calc'!$B$64:$B$113,0),MATCH(AC$1,'REEDS calc'!$C$63:$AG$63,0))*SUMIFS('res v com'!$E$3:$E$52,'res v com'!$B$3:$B$52,About!$B$2)*SUMIFS('Urban and Rural'!$C$2:$C$53,'Urban and Rural'!$A$2:$A$53,About!$B$1)</f>
        <v>289.87001506230871</v>
      </c>
      <c r="AD8" s="65">
        <f>INDEX('REEDS calc'!$C$64:$AG$113,MATCH(About!$B$2,'REEDS calc'!$B$64:$B$113,0),MATCH(AD$1,'REEDS calc'!$C$63:$AG$63,0))*SUMIFS('res v com'!$E$3:$E$52,'res v com'!$B$3:$B$52,About!$B$2)*SUMIFS('Urban and Rural'!$C$2:$C$53,'Urban and Rural'!$A$2:$A$53,About!$B$1)</f>
        <v>294.64419527605821</v>
      </c>
      <c r="AE8" s="65">
        <f>INDEX('REEDS calc'!$C$64:$AG$113,MATCH(About!$B$2,'REEDS calc'!$B$64:$B$113,0),MATCH(AE$1,'REEDS calc'!$C$63:$AG$63,0))*SUMIFS('res v com'!$E$3:$E$52,'res v com'!$B$3:$B$52,About!$B$2)*SUMIFS('Urban and Rural'!$C$2:$C$53,'Urban and Rural'!$A$2:$A$53,About!$B$1)</f>
        <v>299.64067656406206</v>
      </c>
      <c r="AF8" s="65">
        <f>INDEX('REEDS calc'!$C$64:$AG$113,MATCH(About!$B$2,'REEDS calc'!$B$64:$B$113,0),MATCH(AF$1,'REEDS calc'!$C$63:$AG$63,0))*SUMIFS('res v com'!$E$3:$E$52,'res v com'!$B$3:$B$52,About!$B$2)*SUMIFS('Urban and Rural'!$C$2:$C$53,'Urban and Rural'!$A$2:$A$53,About!$B$1)</f>
        <v>304.63715785206585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426.91206528133807</v>
      </c>
      <c r="C8" s="65">
        <f>INDEX('REEDS calc'!$C$64:$AG$113,MATCH(About!$B$2,'REEDS calc'!$B$64:$B$113,0),MATCH(C$1,'REEDS calc'!$C$63:$AG$63,0))*SUMIFS('res v com'!$E$3:$E$52,'res v com'!$B$3:$B$52,About!$B$2)*SUMIFS('Urban and Rural'!$B$2:$B$53,'Urban and Rural'!$A$2:$A$53,About!$B$1)</f>
        <v>426.91206528133807</v>
      </c>
      <c r="D8" s="65">
        <f>INDEX('REEDS calc'!$C$64:$AG$113,MATCH(About!$B$2,'REEDS calc'!$B$64:$B$113,0),MATCH(D$1,'REEDS calc'!$C$63:$AG$63,0))*SUMIFS('res v com'!$E$3:$E$52,'res v com'!$B$3:$B$52,About!$B$2)*SUMIFS('Urban and Rural'!$B$2:$B$53,'Urban and Rural'!$A$2:$A$53,About!$B$1)</f>
        <v>426.91206528133807</v>
      </c>
      <c r="E8" s="65">
        <f>INDEX('REEDS calc'!$C$64:$AG$113,MATCH(About!$B$2,'REEDS calc'!$B$64:$B$113,0),MATCH(E$1,'REEDS calc'!$C$63:$AG$63,0))*SUMIFS('res v com'!$E$3:$E$52,'res v com'!$B$3:$B$52,About!$B$2)*SUMIFS('Urban and Rural'!$B$2:$B$53,'Urban and Rural'!$A$2:$A$53,About!$B$1)</f>
        <v>492.89047739803698</v>
      </c>
      <c r="F8" s="65">
        <f>INDEX('REEDS calc'!$C$64:$AG$113,MATCH(About!$B$2,'REEDS calc'!$B$64:$B$113,0),MATCH(F$1,'REEDS calc'!$C$63:$AG$63,0))*SUMIFS('res v com'!$E$3:$E$52,'res v com'!$B$3:$B$52,About!$B$2)*SUMIFS('Urban and Rural'!$B$2:$B$53,'Urban and Rural'!$A$2:$A$53,About!$B$1)</f>
        <v>558.86888951473588</v>
      </c>
      <c r="G8" s="65">
        <f>INDEX('REEDS calc'!$C$64:$AG$113,MATCH(About!$B$2,'REEDS calc'!$B$64:$B$113,0),MATCH(G$1,'REEDS calc'!$C$63:$AG$63,0))*SUMIFS('res v com'!$E$3:$E$52,'res v com'!$B$3:$B$52,About!$B$2)*SUMIFS('Urban and Rural'!$B$2:$B$53,'Urban and Rural'!$A$2:$A$53,About!$B$1)</f>
        <v>629.75240224069387</v>
      </c>
      <c r="H8" s="65">
        <f>INDEX('REEDS calc'!$C$64:$AG$113,MATCH(About!$B$2,'REEDS calc'!$B$64:$B$113,0),MATCH(H$1,'REEDS calc'!$C$63:$AG$63,0))*SUMIFS('res v com'!$E$3:$E$52,'res v com'!$B$3:$B$52,About!$B$2)*SUMIFS('Urban and Rural'!$B$2:$B$53,'Urban and Rural'!$A$2:$A$53,About!$B$1)</f>
        <v>700.63591496665174</v>
      </c>
      <c r="I8" s="65">
        <f>INDEX('REEDS calc'!$C$64:$AG$113,MATCH(About!$B$2,'REEDS calc'!$B$64:$B$113,0),MATCH(I$1,'REEDS calc'!$C$63:$AG$63,0))*SUMIFS('res v com'!$E$3:$E$52,'res v com'!$B$3:$B$52,About!$B$2)*SUMIFS('Urban and Rural'!$B$2:$B$53,'Urban and Rural'!$A$2:$A$53,About!$B$1)</f>
        <v>789.93459401180701</v>
      </c>
      <c r="J8" s="65">
        <f>INDEX('REEDS calc'!$C$64:$AG$113,MATCH(About!$B$2,'REEDS calc'!$B$64:$B$113,0),MATCH(J$1,'REEDS calc'!$C$63:$AG$63,0))*SUMIFS('res v com'!$E$3:$E$52,'res v com'!$B$3:$B$52,About!$B$2)*SUMIFS('Urban and Rural'!$B$2:$B$53,'Urban and Rural'!$A$2:$A$53,About!$B$1)</f>
        <v>879.23327305696205</v>
      </c>
      <c r="K8" s="65">
        <f>INDEX('REEDS calc'!$C$64:$AG$113,MATCH(About!$B$2,'REEDS calc'!$B$64:$B$113,0),MATCH(K$1,'REEDS calc'!$C$63:$AG$63,0))*SUMIFS('res v com'!$E$3:$E$52,'res v com'!$B$3:$B$52,About!$B$2)*SUMIFS('Urban and Rural'!$B$2:$B$53,'Urban and Rural'!$A$2:$A$53,About!$B$1)</f>
        <v>992.63366888253847</v>
      </c>
      <c r="L8" s="65">
        <f>INDEX('REEDS calc'!$C$64:$AG$113,MATCH(About!$B$2,'REEDS calc'!$B$64:$B$113,0),MATCH(L$1,'REEDS calc'!$C$63:$AG$63,0))*SUMIFS('res v com'!$E$3:$E$52,'res v com'!$B$3:$B$52,About!$B$2)*SUMIFS('Urban and Rural'!$B$2:$B$53,'Urban and Rural'!$A$2:$A$53,About!$B$1)</f>
        <v>1106.034064708115</v>
      </c>
      <c r="M8" s="65">
        <f>INDEX('REEDS calc'!$C$64:$AG$113,MATCH(About!$B$2,'REEDS calc'!$B$64:$B$113,0),MATCH(M$1,'REEDS calc'!$C$63:$AG$63,0))*SUMIFS('res v com'!$E$3:$E$52,'res v com'!$B$3:$B$52,About!$B$2)*SUMIFS('Urban and Rural'!$B$2:$B$53,'Urban and Rural'!$A$2:$A$53,About!$B$1)</f>
        <v>1206.5735993161552</v>
      </c>
      <c r="N8" s="65">
        <f>INDEX('REEDS calc'!$C$64:$AG$113,MATCH(About!$B$2,'REEDS calc'!$B$64:$B$113,0),MATCH(N$1,'REEDS calc'!$C$63:$AG$63,0))*SUMIFS('res v com'!$E$3:$E$52,'res v com'!$B$3:$B$52,About!$B$2)*SUMIFS('Urban and Rural'!$B$2:$B$53,'Urban and Rural'!$A$2:$A$53,About!$B$1)</f>
        <v>1307.1131339241952</v>
      </c>
      <c r="O8" s="65">
        <f>INDEX('REEDS calc'!$C$64:$AG$113,MATCH(About!$B$2,'REEDS calc'!$B$64:$B$113,0),MATCH(O$1,'REEDS calc'!$C$63:$AG$63,0))*SUMIFS('res v com'!$E$3:$E$52,'res v com'!$B$3:$B$52,About!$B$2)*SUMIFS('Urban and Rural'!$B$2:$B$53,'Urban and Rural'!$A$2:$A$53,About!$B$1)</f>
        <v>1387.2207604796972</v>
      </c>
      <c r="P8" s="65">
        <f>INDEX('REEDS calc'!$C$64:$AG$113,MATCH(About!$B$2,'REEDS calc'!$B$64:$B$113,0),MATCH(P$1,'REEDS calc'!$C$63:$AG$63,0))*SUMIFS('res v com'!$E$3:$E$52,'res v com'!$B$3:$B$52,About!$B$2)*SUMIFS('Urban and Rural'!$B$2:$B$53,'Urban and Rural'!$A$2:$A$53,About!$B$1)</f>
        <v>1467.3283870351991</v>
      </c>
      <c r="Q8" s="65">
        <f>INDEX('REEDS calc'!$C$64:$AG$113,MATCH(About!$B$2,'REEDS calc'!$B$64:$B$113,0),MATCH(Q$1,'REEDS calc'!$C$63:$AG$63,0))*SUMIFS('res v com'!$E$3:$E$52,'res v com'!$B$3:$B$52,About!$B$2)*SUMIFS('Urban and Rural'!$B$2:$B$53,'Urban and Rural'!$A$2:$A$53,About!$B$1)</f>
        <v>1490.702754338022</v>
      </c>
      <c r="R8" s="65">
        <f>INDEX('REEDS calc'!$C$64:$AG$113,MATCH(About!$B$2,'REEDS calc'!$B$64:$B$113,0),MATCH(R$1,'REEDS calc'!$C$63:$AG$63,0))*SUMIFS('res v com'!$E$3:$E$52,'res v com'!$B$3:$B$52,About!$B$2)*SUMIFS('Urban and Rural'!$B$2:$B$53,'Urban and Rural'!$A$2:$A$53,About!$B$1)</f>
        <v>1514.077121640845</v>
      </c>
      <c r="S8" s="65">
        <f>INDEX('REEDS calc'!$C$64:$AG$113,MATCH(About!$B$2,'REEDS calc'!$B$64:$B$113,0),MATCH(S$1,'REEDS calc'!$C$63:$AG$63,0))*SUMIFS('res v com'!$E$3:$E$52,'res v com'!$B$3:$B$52,About!$B$2)*SUMIFS('Urban and Rural'!$B$2:$B$53,'Urban and Rural'!$A$2:$A$53,About!$B$1)</f>
        <v>1538.641697179738</v>
      </c>
      <c r="T8" s="65">
        <f>INDEX('REEDS calc'!$C$64:$AG$113,MATCH(About!$B$2,'REEDS calc'!$B$64:$B$113,0),MATCH(T$1,'REEDS calc'!$C$63:$AG$63,0))*SUMIFS('res v com'!$E$3:$E$52,'res v com'!$B$3:$B$52,About!$B$2)*SUMIFS('Urban and Rural'!$B$2:$B$53,'Urban and Rural'!$A$2:$A$53,About!$B$1)</f>
        <v>1563.206272718631</v>
      </c>
      <c r="U8" s="65">
        <f>INDEX('REEDS calc'!$C$64:$AG$113,MATCH(About!$B$2,'REEDS calc'!$B$64:$B$113,0),MATCH(U$1,'REEDS calc'!$C$63:$AG$63,0))*SUMIFS('res v com'!$E$3:$E$52,'res v com'!$B$3:$B$52,About!$B$2)*SUMIFS('Urban and Rural'!$B$2:$B$53,'Urban and Rural'!$A$2:$A$53,About!$B$1)</f>
        <v>1588.7296271143584</v>
      </c>
      <c r="V8" s="65">
        <f>INDEX('REEDS calc'!$C$64:$AG$113,MATCH(About!$B$2,'REEDS calc'!$B$64:$B$113,0),MATCH(V$1,'REEDS calc'!$C$63:$AG$63,0))*SUMIFS('res v com'!$E$3:$E$52,'res v com'!$B$3:$B$52,About!$B$2)*SUMIFS('Urban and Rural'!$B$2:$B$53,'Urban and Rural'!$A$2:$A$53,About!$B$1)</f>
        <v>1614.2529815100861</v>
      </c>
      <c r="W8" s="65">
        <f>INDEX('REEDS calc'!$C$64:$AG$113,MATCH(About!$B$2,'REEDS calc'!$B$64:$B$113,0),MATCH(W$1,'REEDS calc'!$C$63:$AG$63,0))*SUMIFS('res v com'!$E$3:$E$52,'res v com'!$B$3:$B$52,About!$B$2)*SUMIFS('Urban and Rural'!$B$2:$B$53,'Urban and Rural'!$A$2:$A$53,About!$B$1)</f>
        <v>1640.83429878232</v>
      </c>
      <c r="X8" s="65">
        <f>INDEX('REEDS calc'!$C$64:$AG$113,MATCH(About!$B$2,'REEDS calc'!$B$64:$B$113,0),MATCH(X$1,'REEDS calc'!$C$63:$AG$63,0))*SUMIFS('res v com'!$E$3:$E$52,'res v com'!$B$3:$B$52,About!$B$2)*SUMIFS('Urban and Rural'!$B$2:$B$53,'Urban and Rural'!$A$2:$A$53,About!$B$1)</f>
        <v>1667.4156160545542</v>
      </c>
      <c r="Y8" s="65">
        <f>INDEX('REEDS calc'!$C$64:$AG$113,MATCH(About!$B$2,'REEDS calc'!$B$64:$B$113,0),MATCH(Y$1,'REEDS calc'!$C$63:$AG$63,0))*SUMIFS('res v com'!$E$3:$E$52,'res v com'!$B$3:$B$52,About!$B$2)*SUMIFS('Urban and Rural'!$B$2:$B$53,'Urban and Rural'!$A$2:$A$53,About!$B$1)</f>
        <v>1695.0879575431866</v>
      </c>
      <c r="Z8" s="65">
        <f>INDEX('REEDS calc'!$C$64:$AG$113,MATCH(About!$B$2,'REEDS calc'!$B$64:$B$113,0),MATCH(Z$1,'REEDS calc'!$C$63:$AG$63,0))*SUMIFS('res v com'!$E$3:$E$52,'res v com'!$B$3:$B$52,About!$B$2)*SUMIFS('Urban and Rural'!$B$2:$B$53,'Urban and Rural'!$A$2:$A$53,About!$B$1)</f>
        <v>1722.7602990318182</v>
      </c>
      <c r="AA8" s="65">
        <f>INDEX('REEDS calc'!$C$64:$AG$113,MATCH(About!$B$2,'REEDS calc'!$B$64:$B$113,0),MATCH(AA$1,'REEDS calc'!$C$63:$AG$63,0))*SUMIFS('res v com'!$E$3:$E$52,'res v com'!$B$3:$B$52,About!$B$2)*SUMIFS('Urban and Rural'!$B$2:$B$53,'Urban and Rural'!$A$2:$A$53,About!$B$1)</f>
        <v>1751.7881554559747</v>
      </c>
      <c r="AB8" s="65">
        <f>INDEX('REEDS calc'!$C$64:$AG$113,MATCH(About!$B$2,'REEDS calc'!$B$64:$B$113,0),MATCH(AB$1,'REEDS calc'!$C$63:$AG$63,0))*SUMIFS('res v com'!$E$3:$E$52,'res v com'!$B$3:$B$52,About!$B$2)*SUMIFS('Urban and Rural'!$B$2:$B$53,'Urban and Rural'!$A$2:$A$53,About!$B$1)</f>
        <v>1780.8160118801306</v>
      </c>
      <c r="AC8" s="65">
        <f>INDEX('REEDS calc'!$C$64:$AG$113,MATCH(About!$B$2,'REEDS calc'!$B$64:$B$113,0),MATCH(AC$1,'REEDS calc'!$C$63:$AG$63,0))*SUMIFS('res v com'!$E$3:$E$52,'res v com'!$B$3:$B$52,About!$B$2)*SUMIFS('Urban and Rural'!$B$2:$B$53,'Urban and Rural'!$A$2:$A$53,About!$B$1)</f>
        <v>1810.6373404616672</v>
      </c>
      <c r="AD8" s="65">
        <f>INDEX('REEDS calc'!$C$64:$AG$113,MATCH(About!$B$2,'REEDS calc'!$B$64:$B$113,0),MATCH(AD$1,'REEDS calc'!$C$63:$AG$63,0))*SUMIFS('res v com'!$E$3:$E$52,'res v com'!$B$3:$B$52,About!$B$2)*SUMIFS('Urban and Rural'!$B$2:$B$53,'Urban and Rural'!$A$2:$A$53,About!$B$1)</f>
        <v>1840.4586690432041</v>
      </c>
      <c r="AE8" s="65">
        <f>INDEX('REEDS calc'!$C$64:$AG$113,MATCH(About!$B$2,'REEDS calc'!$B$64:$B$113,0),MATCH(AE$1,'REEDS calc'!$C$63:$AG$63,0))*SUMIFS('res v com'!$E$3:$E$52,'res v com'!$B$3:$B$52,About!$B$2)*SUMIFS('Urban and Rural'!$B$2:$B$53,'Urban and Rural'!$A$2:$A$53,About!$B$1)</f>
        <v>1871.6685739001557</v>
      </c>
      <c r="AF8" s="65">
        <f>INDEX('REEDS calc'!$C$64:$AG$113,MATCH(About!$B$2,'REEDS calc'!$B$64:$B$113,0),MATCH(AF$1,'REEDS calc'!$C$63:$AG$63,0))*SUMIFS('res v com'!$E$3:$E$52,'res v com'!$B$3:$B$52,About!$B$2)*SUMIFS('Urban and Rural'!$B$2:$B$53,'Urban and Rural'!$A$2:$A$53,About!$B$1)</f>
        <v>1902.8784787571069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150.37874730070504</v>
      </c>
      <c r="C8" s="65">
        <f>INDEX('REEDS calc'!$C$64:$AG$113,MATCH(About!$B$2,'REEDS calc'!$B$64:$B$113,0),MATCH(C$1,'REEDS calc'!$C$63:$AG$63,0))*SUMIFS('res v com'!$F$3:$F$52,'res v com'!$B$3:$B$52,About!$B$2)</f>
        <v>150.37874730070504</v>
      </c>
      <c r="D8" s="65">
        <f>INDEX('REEDS calc'!$C$64:$AG$113,MATCH(About!$B$2,'REEDS calc'!$B$64:$B$113,0),MATCH(D$1,'REEDS calc'!$C$63:$AG$63,0))*SUMIFS('res v com'!$F$3:$F$52,'res v com'!$B$3:$B$52,About!$B$2)</f>
        <v>150.37874730070504</v>
      </c>
      <c r="E8" s="65">
        <f>INDEX('REEDS calc'!$C$64:$AG$113,MATCH(About!$B$2,'REEDS calc'!$B$64:$B$113,0),MATCH(E$1,'REEDS calc'!$C$63:$AG$63,0))*SUMIFS('res v com'!$F$3:$F$52,'res v com'!$B$3:$B$52,About!$B$2)</f>
        <v>173.61948414064497</v>
      </c>
      <c r="F8" s="65">
        <f>INDEX('REEDS calc'!$C$64:$AG$113,MATCH(About!$B$2,'REEDS calc'!$B$64:$B$113,0),MATCH(F$1,'REEDS calc'!$C$63:$AG$63,0))*SUMIFS('res v com'!$F$3:$F$52,'res v com'!$B$3:$B$52,About!$B$2)</f>
        <v>196.86022098058493</v>
      </c>
      <c r="G8" s="65">
        <f>INDEX('REEDS calc'!$C$64:$AG$113,MATCH(About!$B$2,'REEDS calc'!$B$64:$B$113,0),MATCH(G$1,'REEDS calc'!$C$63:$AG$63,0))*SUMIFS('res v com'!$F$3:$F$52,'res v com'!$B$3:$B$52,About!$B$2)</f>
        <v>221.82876770221139</v>
      </c>
      <c r="H8" s="65">
        <f>INDEX('REEDS calc'!$C$64:$AG$113,MATCH(About!$B$2,'REEDS calc'!$B$64:$B$113,0),MATCH(H$1,'REEDS calc'!$C$63:$AG$63,0))*SUMIFS('res v com'!$F$3:$F$52,'res v com'!$B$3:$B$52,About!$B$2)</f>
        <v>246.79731442383786</v>
      </c>
      <c r="I8" s="65">
        <f>INDEX('REEDS calc'!$C$64:$AG$113,MATCH(About!$B$2,'REEDS calc'!$B$64:$B$113,0),MATCH(I$1,'REEDS calc'!$C$63:$AG$63,0))*SUMIFS('res v com'!$F$3:$F$52,'res v com'!$B$3:$B$52,About!$B$2)</f>
        <v>278.25255915103617</v>
      </c>
      <c r="J8" s="65">
        <f>INDEX('REEDS calc'!$C$64:$AG$113,MATCH(About!$B$2,'REEDS calc'!$B$64:$B$113,0),MATCH(J$1,'REEDS calc'!$C$63:$AG$63,0))*SUMIFS('res v com'!$F$3:$F$52,'res v com'!$B$3:$B$52,About!$B$2)</f>
        <v>309.70780387823447</v>
      </c>
      <c r="K8" s="65">
        <f>INDEX('REEDS calc'!$C$64:$AG$113,MATCH(About!$B$2,'REEDS calc'!$B$64:$B$113,0),MATCH(K$1,'REEDS calc'!$C$63:$AG$63,0))*SUMIFS('res v com'!$F$3:$F$52,'res v com'!$B$3:$B$52,About!$B$2)</f>
        <v>349.65282032188134</v>
      </c>
      <c r="L8" s="65">
        <f>INDEX('REEDS calc'!$C$64:$AG$113,MATCH(About!$B$2,'REEDS calc'!$B$64:$B$113,0),MATCH(L$1,'REEDS calc'!$C$63:$AG$63,0))*SUMIFS('res v com'!$F$3:$F$52,'res v com'!$B$3:$B$52,About!$B$2)</f>
        <v>389.59783676552814</v>
      </c>
      <c r="M8" s="65">
        <f>INDEX('REEDS calc'!$C$64:$AG$113,MATCH(About!$B$2,'REEDS calc'!$B$64:$B$113,0),MATCH(M$1,'REEDS calc'!$C$63:$AG$63,0))*SUMIFS('res v com'!$F$3:$F$52,'res v com'!$B$3:$B$52,About!$B$2)</f>
        <v>425.01264580492466</v>
      </c>
      <c r="N8" s="65">
        <f>INDEX('REEDS calc'!$C$64:$AG$113,MATCH(About!$B$2,'REEDS calc'!$B$64:$B$113,0),MATCH(N$1,'REEDS calc'!$C$63:$AG$63,0))*SUMIFS('res v com'!$F$3:$F$52,'res v com'!$B$3:$B$52,About!$B$2)</f>
        <v>460.42745484432118</v>
      </c>
      <c r="O8" s="65">
        <f>INDEX('REEDS calc'!$C$64:$AG$113,MATCH(About!$B$2,'REEDS calc'!$B$64:$B$113,0),MATCH(O$1,'REEDS calc'!$C$63:$AG$63,0))*SUMIFS('res v com'!$F$3:$F$52,'res v com'!$B$3:$B$52,About!$B$2)</f>
        <v>488.64517345742792</v>
      </c>
      <c r="P8" s="65">
        <f>INDEX('REEDS calc'!$C$64:$AG$113,MATCH(About!$B$2,'REEDS calc'!$B$64:$B$113,0),MATCH(P$1,'REEDS calc'!$C$63:$AG$63,0))*SUMIFS('res v com'!$F$3:$F$52,'res v com'!$B$3:$B$52,About!$B$2)</f>
        <v>516.86289207053471</v>
      </c>
      <c r="Q8" s="65">
        <f>INDEX('REEDS calc'!$C$64:$AG$113,MATCH(About!$B$2,'REEDS calc'!$B$64:$B$113,0),MATCH(Q$1,'REEDS calc'!$C$63:$AG$63,0))*SUMIFS('res v com'!$F$3:$F$52,'res v com'!$B$3:$B$52,About!$B$2)</f>
        <v>525.09645668442931</v>
      </c>
      <c r="R8" s="65">
        <f>INDEX('REEDS calc'!$C$64:$AG$113,MATCH(About!$B$2,'REEDS calc'!$B$64:$B$113,0),MATCH(R$1,'REEDS calc'!$C$63:$AG$63,0))*SUMIFS('res v com'!$F$3:$F$52,'res v com'!$B$3:$B$52,About!$B$2)</f>
        <v>533.33002129832391</v>
      </c>
      <c r="S8" s="65">
        <f>INDEX('REEDS calc'!$C$64:$AG$113,MATCH(About!$B$2,'REEDS calc'!$B$64:$B$113,0),MATCH(S$1,'REEDS calc'!$C$63:$AG$63,0))*SUMIFS('res v com'!$F$3:$F$52,'res v com'!$B$3:$B$52,About!$B$2)</f>
        <v>541.98283389821586</v>
      </c>
      <c r="T8" s="65">
        <f>INDEX('REEDS calc'!$C$64:$AG$113,MATCH(About!$B$2,'REEDS calc'!$B$64:$B$113,0),MATCH(T$1,'REEDS calc'!$C$63:$AG$63,0))*SUMIFS('res v com'!$F$3:$F$52,'res v com'!$B$3:$B$52,About!$B$2)</f>
        <v>550.63564649810792</v>
      </c>
      <c r="U8" s="65">
        <f>INDEX('REEDS calc'!$C$64:$AG$113,MATCH(About!$B$2,'REEDS calc'!$B$64:$B$113,0),MATCH(U$1,'REEDS calc'!$C$63:$AG$63,0))*SUMIFS('res v com'!$F$3:$F$52,'res v com'!$B$3:$B$52,About!$B$2)</f>
        <v>559.62618664227557</v>
      </c>
      <c r="V8" s="65">
        <f>INDEX('REEDS calc'!$C$64:$AG$113,MATCH(About!$B$2,'REEDS calc'!$B$64:$B$113,0),MATCH(V$1,'REEDS calc'!$C$63:$AG$63,0))*SUMIFS('res v com'!$F$3:$F$52,'res v com'!$B$3:$B$52,About!$B$2)</f>
        <v>568.61672678644345</v>
      </c>
      <c r="W8" s="65">
        <f>INDEX('REEDS calc'!$C$64:$AG$113,MATCH(About!$B$2,'REEDS calc'!$B$64:$B$113,0),MATCH(W$1,'REEDS calc'!$C$63:$AG$63,0))*SUMIFS('res v com'!$F$3:$F$52,'res v com'!$B$3:$B$52,About!$B$2)</f>
        <v>577.97993180705328</v>
      </c>
      <c r="X8" s="65">
        <f>INDEX('REEDS calc'!$C$64:$AG$113,MATCH(About!$B$2,'REEDS calc'!$B$64:$B$113,0),MATCH(X$1,'REEDS calc'!$C$63:$AG$63,0))*SUMIFS('res v com'!$F$3:$F$52,'res v com'!$B$3:$B$52,About!$B$2)</f>
        <v>587.34313682766322</v>
      </c>
      <c r="Y8" s="65">
        <f>INDEX('REEDS calc'!$C$64:$AG$113,MATCH(About!$B$2,'REEDS calc'!$B$64:$B$113,0),MATCH(Y$1,'REEDS calc'!$C$63:$AG$63,0))*SUMIFS('res v com'!$F$3:$F$52,'res v com'!$B$3:$B$52,About!$B$2)</f>
        <v>597.09065250210426</v>
      </c>
      <c r="Z8" s="65">
        <f>INDEX('REEDS calc'!$C$64:$AG$113,MATCH(About!$B$2,'REEDS calc'!$B$64:$B$113,0),MATCH(Z$1,'REEDS calc'!$C$63:$AG$63,0))*SUMIFS('res v com'!$F$3:$F$52,'res v com'!$B$3:$B$52,About!$B$2)</f>
        <v>606.8381681765452</v>
      </c>
      <c r="AA8" s="65">
        <f>INDEX('REEDS calc'!$C$64:$AG$113,MATCH(About!$B$2,'REEDS calc'!$B$64:$B$113,0),MATCH(AA$1,'REEDS calc'!$C$63:$AG$63,0))*SUMIFS('res v com'!$F$3:$F$52,'res v com'!$B$3:$B$52,About!$B$2)</f>
        <v>617.06316072392769</v>
      </c>
      <c r="AB8" s="65">
        <f>INDEX('REEDS calc'!$C$64:$AG$113,MATCH(About!$B$2,'REEDS calc'!$B$64:$B$113,0),MATCH(AB$1,'REEDS calc'!$C$63:$AG$63,0))*SUMIFS('res v com'!$F$3:$F$52,'res v com'!$B$3:$B$52,About!$B$2)</f>
        <v>627.28815327131008</v>
      </c>
      <c r="AC8" s="65">
        <f>INDEX('REEDS calc'!$C$64:$AG$113,MATCH(About!$B$2,'REEDS calc'!$B$64:$B$113,0),MATCH(AC$1,'REEDS calc'!$C$63:$AG$63,0))*SUMIFS('res v com'!$F$3:$F$52,'res v com'!$B$3:$B$52,About!$B$2)</f>
        <v>637.79264447602429</v>
      </c>
      <c r="AD8" s="65">
        <f>INDEX('REEDS calc'!$C$64:$AG$113,MATCH(About!$B$2,'REEDS calc'!$B$64:$B$113,0),MATCH(AD$1,'REEDS calc'!$C$63:$AG$63,0))*SUMIFS('res v com'!$F$3:$F$52,'res v com'!$B$3:$B$52,About!$B$2)</f>
        <v>648.29713568073839</v>
      </c>
      <c r="AE8" s="65">
        <f>INDEX('REEDS calc'!$C$64:$AG$113,MATCH(About!$B$2,'REEDS calc'!$B$64:$B$113,0),MATCH(AE$1,'REEDS calc'!$C$63:$AG$63,0))*SUMIFS('res v com'!$F$3:$F$52,'res v com'!$B$3:$B$52,About!$B$2)</f>
        <v>659.29074953578299</v>
      </c>
      <c r="AF8" s="65">
        <f>INDEX('REEDS calc'!$C$64:$AG$113,MATCH(About!$B$2,'REEDS calc'!$B$64:$B$113,0),MATCH(AF$1,'REEDS calc'!$C$63:$AG$63,0))*SUMIFS('res v com'!$F$3:$F$52,'res v com'!$B$3:$B$52,About!$B$2)</f>
        <v>670.28436339082737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68.34555105432095</v>
      </c>
      <c r="C8" s="65">
        <f>INDEX('REEDS calc-noIRA'!$C$64:$AG$113,MATCH(About!$B$2,'REEDS calc-noIRA'!$B$64:$B$113,0),MATCH(C$1,'REEDS calc-noIRA'!$C$63:$AG$63,0))*SUMIFS('res v com'!$E$3:$E$52,'res v com'!$B$3:$B$52,About!$B$2)*SUMIFS('Urban and Rural'!$C$2:$C$53,'Urban and Rural'!$A$2:$A$53,About!$B$1)</f>
        <v>68.34555105432095</v>
      </c>
      <c r="D8" s="65">
        <f>INDEX('REEDS calc-noIRA'!$C$64:$AG$113,MATCH(About!$B$2,'REEDS calc-noIRA'!$B$64:$B$113,0),MATCH(D$1,'REEDS calc-noIRA'!$C$63:$AG$63,0))*SUMIFS('res v com'!$E$3:$E$52,'res v com'!$B$3:$B$52,About!$B$2)*SUMIFS('Urban and Rural'!$C$2:$C$53,'Urban and Rural'!$A$2:$A$53,About!$B$1)</f>
        <v>68.34555105432095</v>
      </c>
      <c r="E8" s="65">
        <f>INDEX('REEDS calc-noIRA'!$C$64:$AG$113,MATCH(About!$B$2,'REEDS calc-noIRA'!$B$64:$B$113,0),MATCH(E$1,'REEDS calc-noIRA'!$C$63:$AG$63,0))*SUMIFS('res v com'!$E$3:$E$52,'res v com'!$B$3:$B$52,About!$B$2)*SUMIFS('Urban and Rural'!$C$2:$C$53,'Urban and Rural'!$A$2:$A$53,About!$B$1)</f>
        <v>72.291154536758441</v>
      </c>
      <c r="F8" s="65">
        <f>INDEX('REEDS calc-noIRA'!$C$64:$AG$113,MATCH(About!$B$2,'REEDS calc-noIRA'!$B$64:$B$113,0),MATCH(F$1,'REEDS calc-noIRA'!$C$63:$AG$63,0))*SUMIFS('res v com'!$E$3:$E$52,'res v com'!$B$3:$B$52,About!$B$2)*SUMIFS('Urban and Rural'!$C$2:$C$53,'Urban and Rural'!$A$2:$A$53,About!$B$1)</f>
        <v>76.236758019195904</v>
      </c>
      <c r="G8" s="65">
        <f>INDEX('REEDS calc-noIRA'!$C$64:$AG$113,MATCH(About!$B$2,'REEDS calc-noIRA'!$B$64:$B$113,0),MATCH(G$1,'REEDS calc-noIRA'!$C$63:$AG$63,0))*SUMIFS('res v com'!$E$3:$E$52,'res v com'!$B$3:$B$52,About!$B$2)*SUMIFS('Urban and Rural'!$C$2:$C$53,'Urban and Rural'!$A$2:$A$53,About!$B$1)</f>
        <v>82.386125397921816</v>
      </c>
      <c r="H8" s="65">
        <f>INDEX('REEDS calc-noIRA'!$C$64:$AG$113,MATCH(About!$B$2,'REEDS calc-noIRA'!$B$64:$B$113,0),MATCH(H$1,'REEDS calc-noIRA'!$C$63:$AG$63,0))*SUMIFS('res v com'!$E$3:$E$52,'res v com'!$B$3:$B$52,About!$B$2)*SUMIFS('Urban and Rural'!$C$2:$C$53,'Urban and Rural'!$A$2:$A$53,About!$B$1)</f>
        <v>88.535492776647729</v>
      </c>
      <c r="I8" s="65">
        <f>INDEX('REEDS calc-noIRA'!$C$64:$AG$113,MATCH(About!$B$2,'REEDS calc-noIRA'!$B$64:$B$113,0),MATCH(I$1,'REEDS calc-noIRA'!$C$63:$AG$63,0))*SUMIFS('res v com'!$E$3:$E$52,'res v com'!$B$3:$B$52,About!$B$2)*SUMIFS('Urban and Rural'!$C$2:$C$53,'Urban and Rural'!$A$2:$A$53,About!$B$1)</f>
        <v>97.36017178492834</v>
      </c>
      <c r="J8" s="65">
        <f>INDEX('REEDS calc-noIRA'!$C$64:$AG$113,MATCH(About!$B$2,'REEDS calc-noIRA'!$B$64:$B$113,0),MATCH(J$1,'REEDS calc-noIRA'!$C$63:$AG$63,0))*SUMIFS('res v com'!$E$3:$E$52,'res v com'!$B$3:$B$52,About!$B$2)*SUMIFS('Urban and Rural'!$C$2:$C$53,'Urban and Rural'!$A$2:$A$53,About!$B$1)</f>
        <v>106.18485079320897</v>
      </c>
      <c r="K8" s="65">
        <f>INDEX('REEDS calc-noIRA'!$C$64:$AG$113,MATCH(About!$B$2,'REEDS calc-noIRA'!$B$64:$B$113,0),MATCH(K$1,'REEDS calc-noIRA'!$C$63:$AG$63,0))*SUMIFS('res v com'!$E$3:$E$52,'res v com'!$B$3:$B$52,About!$B$2)*SUMIFS('Urban and Rural'!$C$2:$C$53,'Urban and Rural'!$A$2:$A$53,About!$B$1)</f>
        <v>118.83965220639291</v>
      </c>
      <c r="L8" s="65">
        <f>INDEX('REEDS calc-noIRA'!$C$64:$AG$113,MATCH(About!$B$2,'REEDS calc-noIRA'!$B$64:$B$113,0),MATCH(L$1,'REEDS calc-noIRA'!$C$63:$AG$63,0))*SUMIFS('res v com'!$E$3:$E$52,'res v com'!$B$3:$B$52,About!$B$2)*SUMIFS('Urban and Rural'!$C$2:$C$53,'Urban and Rural'!$A$2:$A$53,About!$B$1)</f>
        <v>131.49445361957686</v>
      </c>
      <c r="M8" s="65">
        <f>INDEX('REEDS calc-noIRA'!$C$64:$AG$113,MATCH(About!$B$2,'REEDS calc-noIRA'!$B$64:$B$113,0),MATCH(M$1,'REEDS calc-noIRA'!$C$63:$AG$63,0))*SUMIFS('res v com'!$E$3:$E$52,'res v com'!$B$3:$B$52,About!$B$2)*SUMIFS('Urban and Rural'!$C$2:$C$53,'Urban and Rural'!$A$2:$A$53,About!$B$1)</f>
        <v>144.02896224366194</v>
      </c>
      <c r="N8" s="65">
        <f>INDEX('REEDS calc-noIRA'!$C$64:$AG$113,MATCH(About!$B$2,'REEDS calc-noIRA'!$B$64:$B$113,0),MATCH(N$1,'REEDS calc-noIRA'!$C$63:$AG$63,0))*SUMIFS('res v com'!$E$3:$E$52,'res v com'!$B$3:$B$52,About!$B$2)*SUMIFS('Urban and Rural'!$C$2:$C$53,'Urban and Rural'!$A$2:$A$53,About!$B$1)</f>
        <v>156.56347086774704</v>
      </c>
      <c r="O8" s="65">
        <f>INDEX('REEDS calc-noIRA'!$C$64:$AG$113,MATCH(About!$B$2,'REEDS calc-noIRA'!$B$64:$B$113,0),MATCH(O$1,'REEDS calc-noIRA'!$C$63:$AG$63,0))*SUMIFS('res v com'!$E$3:$E$52,'res v com'!$B$3:$B$52,About!$B$2)*SUMIFS('Urban and Rural'!$C$2:$C$53,'Urban and Rural'!$A$2:$A$53,About!$B$1)</f>
        <v>168.95843985647778</v>
      </c>
      <c r="P8" s="65">
        <f>INDEX('REEDS calc-noIRA'!$C$64:$AG$113,MATCH(About!$B$2,'REEDS calc-noIRA'!$B$64:$B$113,0),MATCH(P$1,'REEDS calc-noIRA'!$C$63:$AG$63,0))*SUMIFS('res v com'!$E$3:$E$52,'res v com'!$B$3:$B$52,About!$B$2)*SUMIFS('Urban and Rural'!$C$2:$C$53,'Urban and Rural'!$A$2:$A$53,About!$B$1)</f>
        <v>181.35340884520861</v>
      </c>
      <c r="Q8" s="65">
        <f>INDEX('REEDS calc-noIRA'!$C$64:$AG$113,MATCH(About!$B$2,'REEDS calc-noIRA'!$B$64:$B$113,0),MATCH(Q$1,'REEDS calc-noIRA'!$C$63:$AG$63,0))*SUMIFS('res v com'!$E$3:$E$52,'res v com'!$B$3:$B$52,About!$B$2)*SUMIFS('Urban and Rural'!$C$2:$C$53,'Urban and Rural'!$A$2:$A$53,About!$B$1)</f>
        <v>193.08917334967873</v>
      </c>
      <c r="R8" s="65">
        <f>INDEX('REEDS calc-noIRA'!$C$64:$AG$113,MATCH(About!$B$2,'REEDS calc-noIRA'!$B$64:$B$113,0),MATCH(R$1,'REEDS calc-noIRA'!$C$63:$AG$63,0))*SUMIFS('res v com'!$E$3:$E$52,'res v com'!$B$3:$B$52,About!$B$2)*SUMIFS('Urban and Rural'!$C$2:$C$53,'Urban and Rural'!$A$2:$A$53,About!$B$1)</f>
        <v>204.82493785414894</v>
      </c>
      <c r="S8" s="65">
        <f>INDEX('REEDS calc-noIRA'!$C$64:$AG$113,MATCH(About!$B$2,'REEDS calc-noIRA'!$B$64:$B$113,0),MATCH(S$1,'REEDS calc-noIRA'!$C$63:$AG$63,0))*SUMIFS('res v com'!$E$3:$E$52,'res v com'!$B$3:$B$52,About!$B$2)*SUMIFS('Urban and Rural'!$C$2:$C$53,'Urban and Rural'!$A$2:$A$53,About!$B$1)</f>
        <v>215.14605915881739</v>
      </c>
      <c r="T8" s="65">
        <f>INDEX('REEDS calc-noIRA'!$C$64:$AG$113,MATCH(About!$B$2,'REEDS calc-noIRA'!$B$64:$B$113,0),MATCH(T$1,'REEDS calc-noIRA'!$C$63:$AG$63,0))*SUMIFS('res v com'!$E$3:$E$52,'res v com'!$B$3:$B$52,About!$B$2)*SUMIFS('Urban and Rural'!$C$2:$C$53,'Urban and Rural'!$A$2:$A$53,About!$B$1)</f>
        <v>225.46718046348585</v>
      </c>
      <c r="U8" s="65">
        <f>INDEX('REEDS calc-noIRA'!$C$64:$AG$113,MATCH(About!$B$2,'REEDS calc-noIRA'!$B$64:$B$113,0),MATCH(U$1,'REEDS calc-noIRA'!$C$63:$AG$63,0))*SUMIFS('res v com'!$E$3:$E$52,'res v com'!$B$3:$B$52,About!$B$2)*SUMIFS('Urban and Rural'!$C$2:$C$53,'Urban and Rural'!$A$2:$A$53,About!$B$1)</f>
        <v>235.3504360158359</v>
      </c>
      <c r="V8" s="65">
        <f>INDEX('REEDS calc-noIRA'!$C$64:$AG$113,MATCH(About!$B$2,'REEDS calc-noIRA'!$B$64:$B$113,0),MATCH(V$1,'REEDS calc-noIRA'!$C$63:$AG$63,0))*SUMIFS('res v com'!$E$3:$E$52,'res v com'!$B$3:$B$52,About!$B$2)*SUMIFS('Urban and Rural'!$C$2:$C$53,'Urban and Rural'!$A$2:$A$53,About!$B$1)</f>
        <v>245.233691568186</v>
      </c>
      <c r="W8" s="65">
        <f>INDEX('REEDS calc-noIRA'!$C$64:$AG$113,MATCH(About!$B$2,'REEDS calc-noIRA'!$B$64:$B$113,0),MATCH(W$1,'REEDS calc-noIRA'!$C$63:$AG$63,0))*SUMIFS('res v com'!$E$3:$E$52,'res v com'!$B$3:$B$52,About!$B$2)*SUMIFS('Urban and Rural'!$C$2:$C$53,'Urban and Rural'!$A$2:$A$53,About!$B$1)</f>
        <v>253.88033724860063</v>
      </c>
      <c r="X8" s="65">
        <f>INDEX('REEDS calc-noIRA'!$C$64:$AG$113,MATCH(About!$B$2,'REEDS calc-noIRA'!$B$64:$B$113,0),MATCH(X$1,'REEDS calc-noIRA'!$C$63:$AG$63,0))*SUMIFS('res v com'!$E$3:$E$52,'res v com'!$B$3:$B$52,About!$B$2)*SUMIFS('Urban and Rural'!$C$2:$C$53,'Urban and Rural'!$A$2:$A$53,About!$B$1)</f>
        <v>262.52698292901533</v>
      </c>
      <c r="Y8" s="65">
        <f>INDEX('REEDS calc-noIRA'!$C$64:$AG$113,MATCH(About!$B$2,'REEDS calc-noIRA'!$B$64:$B$113,0),MATCH(Y$1,'REEDS calc-noIRA'!$C$63:$AG$63,0))*SUMIFS('res v com'!$E$3:$E$52,'res v com'!$B$3:$B$52,About!$B$2)*SUMIFS('Urban and Rural'!$C$2:$C$53,'Urban and Rural'!$A$2:$A$53,About!$B$1)</f>
        <v>269.08053407911331</v>
      </c>
      <c r="Z8" s="65">
        <f>INDEX('REEDS calc-noIRA'!$C$64:$AG$113,MATCH(About!$B$2,'REEDS calc-noIRA'!$B$64:$B$113,0),MATCH(Z$1,'REEDS calc-noIRA'!$C$63:$AG$63,0))*SUMIFS('res v com'!$E$3:$E$52,'res v com'!$B$3:$B$52,About!$B$2)*SUMIFS('Urban and Rural'!$C$2:$C$53,'Urban and Rural'!$A$2:$A$53,About!$B$1)</f>
        <v>275.63408522921122</v>
      </c>
      <c r="AA8" s="65">
        <f>INDEX('REEDS calc-noIRA'!$C$64:$AG$113,MATCH(About!$B$2,'REEDS calc-noIRA'!$B$64:$B$113,0),MATCH(AA$1,'REEDS calc-noIRA'!$C$63:$AG$63,0))*SUMIFS('res v com'!$E$3:$E$52,'res v com'!$B$3:$B$52,About!$B$2)*SUMIFS('Urban and Rural'!$C$2:$C$53,'Urban and Rural'!$A$2:$A$53,About!$B$1)</f>
        <v>281.72571206916979</v>
      </c>
      <c r="AB8" s="65">
        <f>INDEX('REEDS calc-noIRA'!$C$64:$AG$113,MATCH(About!$B$2,'REEDS calc-noIRA'!$B$64:$B$113,0),MATCH(AB$1,'REEDS calc-noIRA'!$C$63:$AG$63,0))*SUMIFS('res v com'!$E$3:$E$52,'res v com'!$B$3:$B$52,About!$B$2)*SUMIFS('Urban and Rural'!$C$2:$C$53,'Urban and Rural'!$A$2:$A$53,About!$B$1)</f>
        <v>287.8173389091283</v>
      </c>
      <c r="AC8" s="65">
        <f>INDEX('REEDS calc-noIRA'!$C$64:$AG$113,MATCH(About!$B$2,'REEDS calc-noIRA'!$B$64:$B$113,0),MATCH(AC$1,'REEDS calc-noIRA'!$C$63:$AG$63,0))*SUMIFS('res v com'!$E$3:$E$52,'res v com'!$B$3:$B$52,About!$B$2)*SUMIFS('Urban and Rural'!$C$2:$C$53,'Urban and Rural'!$A$2:$A$53,About!$B$1)</f>
        <v>294.8424377924926</v>
      </c>
      <c r="AD8" s="65">
        <f>INDEX('REEDS calc-noIRA'!$C$64:$AG$113,MATCH(About!$B$2,'REEDS calc-noIRA'!$B$64:$B$113,0),MATCH(AD$1,'REEDS calc-noIRA'!$C$63:$AG$63,0))*SUMIFS('res v com'!$E$3:$E$52,'res v com'!$B$3:$B$52,About!$B$2)*SUMIFS('Urban and Rural'!$C$2:$C$53,'Urban and Rural'!$A$2:$A$53,About!$B$1)</f>
        <v>301.86753667585691</v>
      </c>
      <c r="AE8" s="65">
        <f>INDEX('REEDS calc-noIRA'!$C$64:$AG$113,MATCH(About!$B$2,'REEDS calc-noIRA'!$B$64:$B$113,0),MATCH(AE$1,'REEDS calc-noIRA'!$C$63:$AG$63,0))*SUMIFS('res v com'!$E$3:$E$52,'res v com'!$B$3:$B$52,About!$B$2)*SUMIFS('Urban and Rural'!$C$2:$C$53,'Urban and Rural'!$A$2:$A$53,About!$B$1)</f>
        <v>308.50769863410511</v>
      </c>
      <c r="AF8" s="65">
        <f>INDEX('REEDS calc-noIRA'!$C$64:$AG$113,MATCH(About!$B$2,'REEDS calc-noIRA'!$B$64:$B$113,0),MATCH(AF$1,'REEDS calc-noIRA'!$C$63:$AG$63,0))*SUMIFS('res v com'!$E$3:$E$52,'res v com'!$B$3:$B$52,About!$B$2)*SUMIFS('Urban and Rural'!$C$2:$C$53,'Urban and Rural'!$A$2:$A$53,About!$B$1)</f>
        <v>315.14786059235348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426.91206528133807</v>
      </c>
      <c r="C8" s="65">
        <f>INDEX('REEDS calc-noIRA'!$C$64:$AG$113,MATCH(About!$B$2,'REEDS calc-noIRA'!$B$64:$B$113,0),MATCH(C$1,'REEDS calc-noIRA'!$C$63:$AG$63,0))*SUMIFS('res v com'!$E$3:$E$52,'res v com'!$B$3:$B$52,About!$B$2)*SUMIFS('Urban and Rural'!$B$2:$B$53,'Urban and Rural'!$A$2:$A$53,About!$B$1)</f>
        <v>426.91206528133807</v>
      </c>
      <c r="D8" s="65">
        <f>INDEX('REEDS calc-noIRA'!$C$64:$AG$113,MATCH(About!$B$2,'REEDS calc-noIRA'!$B$64:$B$113,0),MATCH(D$1,'REEDS calc-noIRA'!$C$63:$AG$63,0))*SUMIFS('res v com'!$E$3:$E$52,'res v com'!$B$3:$B$52,About!$B$2)*SUMIFS('Urban and Rural'!$B$2:$B$53,'Urban and Rural'!$A$2:$A$53,About!$B$1)</f>
        <v>426.91206528133807</v>
      </c>
      <c r="E8" s="65">
        <f>INDEX('REEDS calc-noIRA'!$C$64:$AG$113,MATCH(About!$B$2,'REEDS calc-noIRA'!$B$64:$B$113,0),MATCH(E$1,'REEDS calc-noIRA'!$C$63:$AG$63,0))*SUMIFS('res v com'!$E$3:$E$52,'res v com'!$B$3:$B$52,About!$B$2)*SUMIFS('Urban and Rural'!$B$2:$B$53,'Urban and Rural'!$A$2:$A$53,About!$B$1)</f>
        <v>451.55779138178093</v>
      </c>
      <c r="F8" s="65">
        <f>INDEX('REEDS calc-noIRA'!$C$64:$AG$113,MATCH(About!$B$2,'REEDS calc-noIRA'!$B$64:$B$113,0),MATCH(F$1,'REEDS calc-noIRA'!$C$63:$AG$63,0))*SUMIFS('res v com'!$E$3:$E$52,'res v com'!$B$3:$B$52,About!$B$2)*SUMIFS('Urban and Rural'!$B$2:$B$53,'Urban and Rural'!$A$2:$A$53,About!$B$1)</f>
        <v>476.20351748222367</v>
      </c>
      <c r="G8" s="65">
        <f>INDEX('REEDS calc-noIRA'!$C$64:$AG$113,MATCH(About!$B$2,'REEDS calc-noIRA'!$B$64:$B$113,0),MATCH(G$1,'REEDS calc-noIRA'!$C$63:$AG$63,0))*SUMIFS('res v com'!$E$3:$E$52,'res v com'!$B$3:$B$52,About!$B$2)*SUMIFS('Urban and Rural'!$B$2:$B$53,'Urban and Rural'!$A$2:$A$53,About!$B$1)</f>
        <v>514.61478328267106</v>
      </c>
      <c r="H8" s="65">
        <f>INDEX('REEDS calc-noIRA'!$C$64:$AG$113,MATCH(About!$B$2,'REEDS calc-noIRA'!$B$64:$B$113,0),MATCH(H$1,'REEDS calc-noIRA'!$C$63:$AG$63,0))*SUMIFS('res v com'!$E$3:$E$52,'res v com'!$B$3:$B$52,About!$B$2)*SUMIFS('Urban and Rural'!$B$2:$B$53,'Urban and Rural'!$A$2:$A$53,About!$B$1)</f>
        <v>553.02604908311832</v>
      </c>
      <c r="I8" s="65">
        <f>INDEX('REEDS calc-noIRA'!$C$64:$AG$113,MATCH(About!$B$2,'REEDS calc-noIRA'!$B$64:$B$113,0),MATCH(I$1,'REEDS calc-noIRA'!$C$63:$AG$63,0))*SUMIFS('res v com'!$E$3:$E$52,'res v com'!$B$3:$B$52,About!$B$2)*SUMIFS('Urban and Rural'!$B$2:$B$53,'Urban and Rural'!$A$2:$A$53,About!$B$1)</f>
        <v>608.14831941020452</v>
      </c>
      <c r="J8" s="65">
        <f>INDEX('REEDS calc-noIRA'!$C$64:$AG$113,MATCH(About!$B$2,'REEDS calc-noIRA'!$B$64:$B$113,0),MATCH(J$1,'REEDS calc-noIRA'!$C$63:$AG$63,0))*SUMIFS('res v com'!$E$3:$E$52,'res v com'!$B$3:$B$52,About!$B$2)*SUMIFS('Urban and Rural'!$B$2:$B$53,'Urban and Rural'!$A$2:$A$53,About!$B$1)</f>
        <v>663.27058973729072</v>
      </c>
      <c r="K8" s="65">
        <f>INDEX('REEDS calc-noIRA'!$C$64:$AG$113,MATCH(About!$B$2,'REEDS calc-noIRA'!$B$64:$B$113,0),MATCH(K$1,'REEDS calc-noIRA'!$C$63:$AG$63,0))*SUMIFS('res v com'!$E$3:$E$52,'res v com'!$B$3:$B$52,About!$B$2)*SUMIFS('Urban and Rural'!$B$2:$B$53,'Urban and Rural'!$A$2:$A$53,About!$B$1)</f>
        <v>742.31724783993252</v>
      </c>
      <c r="L8" s="65">
        <f>INDEX('REEDS calc-noIRA'!$C$64:$AG$113,MATCH(About!$B$2,'REEDS calc-noIRA'!$B$64:$B$113,0),MATCH(L$1,'REEDS calc-noIRA'!$C$63:$AG$63,0))*SUMIFS('res v com'!$E$3:$E$52,'res v com'!$B$3:$B$52,About!$B$2)*SUMIFS('Urban and Rural'!$B$2:$B$53,'Urban and Rural'!$A$2:$A$53,About!$B$1)</f>
        <v>821.36390594257421</v>
      </c>
      <c r="M8" s="65">
        <f>INDEX('REEDS calc-noIRA'!$C$64:$AG$113,MATCH(About!$B$2,'REEDS calc-noIRA'!$B$64:$B$113,0),MATCH(M$1,'REEDS calc-noIRA'!$C$63:$AG$63,0))*SUMIFS('res v com'!$E$3:$E$52,'res v com'!$B$3:$B$52,About!$B$2)*SUMIFS('Urban and Rural'!$B$2:$B$53,'Urban and Rural'!$A$2:$A$53,About!$B$1)</f>
        <v>899.65916995678685</v>
      </c>
      <c r="N8" s="65">
        <f>INDEX('REEDS calc-noIRA'!$C$64:$AG$113,MATCH(About!$B$2,'REEDS calc-noIRA'!$B$64:$B$113,0),MATCH(N$1,'REEDS calc-noIRA'!$C$63:$AG$63,0))*SUMIFS('res v com'!$E$3:$E$52,'res v com'!$B$3:$B$52,About!$B$2)*SUMIFS('Urban and Rural'!$B$2:$B$53,'Urban and Rural'!$A$2:$A$53,About!$B$1)</f>
        <v>977.9544339709995</v>
      </c>
      <c r="O8" s="65">
        <f>INDEX('REEDS calc-noIRA'!$C$64:$AG$113,MATCH(About!$B$2,'REEDS calc-noIRA'!$B$64:$B$113,0),MATCH(O$1,'REEDS calc-noIRA'!$C$63:$AG$63,0))*SUMIFS('res v com'!$E$3:$E$52,'res v com'!$B$3:$B$52,About!$B$2)*SUMIFS('Urban and Rural'!$B$2:$B$53,'Urban and Rural'!$A$2:$A$53,About!$B$1)</f>
        <v>1055.3780808426366</v>
      </c>
      <c r="P8" s="65">
        <f>INDEX('REEDS calc-noIRA'!$C$64:$AG$113,MATCH(About!$B$2,'REEDS calc-noIRA'!$B$64:$B$113,0),MATCH(P$1,'REEDS calc-noIRA'!$C$63:$AG$63,0))*SUMIFS('res v com'!$E$3:$E$52,'res v com'!$B$3:$B$52,About!$B$2)*SUMIFS('Urban and Rural'!$B$2:$B$53,'Urban and Rural'!$A$2:$A$53,About!$B$1)</f>
        <v>1132.801727714274</v>
      </c>
      <c r="Q8" s="65">
        <f>INDEX('REEDS calc-noIRA'!$C$64:$AG$113,MATCH(About!$B$2,'REEDS calc-noIRA'!$B$64:$B$113,0),MATCH(Q$1,'REEDS calc-noIRA'!$C$63:$AG$63,0))*SUMIFS('res v com'!$E$3:$E$52,'res v com'!$B$3:$B$52,About!$B$2)*SUMIFS('Urban and Rural'!$B$2:$B$53,'Urban and Rural'!$A$2:$A$53,About!$B$1)</f>
        <v>1206.1077349813265</v>
      </c>
      <c r="R8" s="65">
        <f>INDEX('REEDS calc-noIRA'!$C$64:$AG$113,MATCH(About!$B$2,'REEDS calc-noIRA'!$B$64:$B$113,0),MATCH(R$1,'REEDS calc-noIRA'!$C$63:$AG$63,0))*SUMIFS('res v com'!$E$3:$E$52,'res v com'!$B$3:$B$52,About!$B$2)*SUMIFS('Urban and Rural'!$B$2:$B$53,'Urban and Rural'!$A$2:$A$53,About!$B$1)</f>
        <v>1279.4137422483795</v>
      </c>
      <c r="S8" s="65">
        <f>INDEX('REEDS calc-noIRA'!$C$64:$AG$113,MATCH(About!$B$2,'REEDS calc-noIRA'!$B$64:$B$113,0),MATCH(S$1,'REEDS calc-noIRA'!$C$63:$AG$63,0))*SUMIFS('res v com'!$E$3:$E$52,'res v com'!$B$3:$B$52,About!$B$2)*SUMIFS('Urban and Rural'!$B$2:$B$53,'Urban and Rural'!$A$2:$A$53,About!$B$1)</f>
        <v>1343.8833550355114</v>
      </c>
      <c r="T8" s="65">
        <f>INDEX('REEDS calc-noIRA'!$C$64:$AG$113,MATCH(About!$B$2,'REEDS calc-noIRA'!$B$64:$B$113,0),MATCH(T$1,'REEDS calc-noIRA'!$C$63:$AG$63,0))*SUMIFS('res v com'!$E$3:$E$52,'res v com'!$B$3:$B$52,About!$B$2)*SUMIFS('Urban and Rural'!$B$2:$B$53,'Urban and Rural'!$A$2:$A$53,About!$B$1)</f>
        <v>1408.3529678226432</v>
      </c>
      <c r="U8" s="65">
        <f>INDEX('REEDS calc-noIRA'!$C$64:$AG$113,MATCH(About!$B$2,'REEDS calc-noIRA'!$B$64:$B$113,0),MATCH(U$1,'REEDS calc-noIRA'!$C$63:$AG$63,0))*SUMIFS('res v com'!$E$3:$E$52,'res v com'!$B$3:$B$52,About!$B$2)*SUMIFS('Urban and Rural'!$B$2:$B$53,'Urban and Rural'!$A$2:$A$53,About!$B$1)</f>
        <v>1470.0875061279023</v>
      </c>
      <c r="V8" s="65">
        <f>INDEX('REEDS calc-noIRA'!$C$64:$AG$113,MATCH(About!$B$2,'REEDS calc-noIRA'!$B$64:$B$113,0),MATCH(V$1,'REEDS calc-noIRA'!$C$63:$AG$63,0))*SUMIFS('res v com'!$E$3:$E$52,'res v com'!$B$3:$B$52,About!$B$2)*SUMIFS('Urban and Rural'!$B$2:$B$53,'Urban and Rural'!$A$2:$A$53,About!$B$1)</f>
        <v>1531.8220444331616</v>
      </c>
      <c r="W8" s="65">
        <f>INDEX('REEDS calc-noIRA'!$C$64:$AG$113,MATCH(About!$B$2,'REEDS calc-noIRA'!$B$64:$B$113,0),MATCH(W$1,'REEDS calc-noIRA'!$C$63:$AG$63,0))*SUMIFS('res v com'!$E$3:$E$52,'res v com'!$B$3:$B$52,About!$B$2)*SUMIFS('Urban and Rural'!$B$2:$B$53,'Urban and Rural'!$A$2:$A$53,About!$B$1)</f>
        <v>1585.8322515093748</v>
      </c>
      <c r="X8" s="65">
        <f>INDEX('REEDS calc-noIRA'!$C$64:$AG$113,MATCH(About!$B$2,'REEDS calc-noIRA'!$B$64:$B$113,0),MATCH(X$1,'REEDS calc-noIRA'!$C$63:$AG$63,0))*SUMIFS('res v com'!$E$3:$E$52,'res v com'!$B$3:$B$52,About!$B$2)*SUMIFS('Urban and Rural'!$B$2:$B$53,'Urban and Rural'!$A$2:$A$53,About!$B$1)</f>
        <v>1639.8424585855885</v>
      </c>
      <c r="Y8" s="65">
        <f>INDEX('REEDS calc-noIRA'!$C$64:$AG$113,MATCH(About!$B$2,'REEDS calc-noIRA'!$B$64:$B$113,0),MATCH(Y$1,'REEDS calc-noIRA'!$C$63:$AG$63,0))*SUMIFS('res v com'!$E$3:$E$52,'res v com'!$B$3:$B$52,About!$B$2)*SUMIFS('Urban and Rural'!$B$2:$B$53,'Urban and Rural'!$A$2:$A$53,About!$B$1)</f>
        <v>1680.7784085231569</v>
      </c>
      <c r="Z8" s="65">
        <f>INDEX('REEDS calc-noIRA'!$C$64:$AG$113,MATCH(About!$B$2,'REEDS calc-noIRA'!$B$64:$B$113,0),MATCH(Z$1,'REEDS calc-noIRA'!$C$63:$AG$63,0))*SUMIFS('res v com'!$E$3:$E$52,'res v com'!$B$3:$B$52,About!$B$2)*SUMIFS('Urban and Rural'!$B$2:$B$53,'Urban and Rural'!$A$2:$A$53,About!$B$1)</f>
        <v>1721.7143584607252</v>
      </c>
      <c r="AA8" s="65">
        <f>INDEX('REEDS calc-noIRA'!$C$64:$AG$113,MATCH(About!$B$2,'REEDS calc-noIRA'!$B$64:$B$113,0),MATCH(AA$1,'REEDS calc-noIRA'!$C$63:$AG$63,0))*SUMIFS('res v com'!$E$3:$E$52,'res v com'!$B$3:$B$52,About!$B$2)*SUMIFS('Urban and Rural'!$B$2:$B$53,'Urban and Rural'!$A$2:$A$53,About!$B$1)</f>
        <v>1759.7649550987271</v>
      </c>
      <c r="AB8" s="65">
        <f>INDEX('REEDS calc-noIRA'!$C$64:$AG$113,MATCH(About!$B$2,'REEDS calc-noIRA'!$B$64:$B$113,0),MATCH(AB$1,'REEDS calc-noIRA'!$C$63:$AG$63,0))*SUMIFS('res v com'!$E$3:$E$52,'res v com'!$B$3:$B$52,About!$B$2)*SUMIFS('Urban and Rural'!$B$2:$B$53,'Urban and Rural'!$A$2:$A$53,About!$B$1)</f>
        <v>1797.8155517367288</v>
      </c>
      <c r="AC8" s="65">
        <f>INDEX('REEDS calc-noIRA'!$C$64:$AG$113,MATCH(About!$B$2,'REEDS calc-noIRA'!$B$64:$B$113,0),MATCH(AC$1,'REEDS calc-noIRA'!$C$63:$AG$63,0))*SUMIFS('res v com'!$E$3:$E$52,'res v com'!$B$3:$B$52,About!$B$2)*SUMIFS('Urban and Rural'!$B$2:$B$53,'Urban and Rural'!$A$2:$A$53,About!$B$1)</f>
        <v>1841.6969665009319</v>
      </c>
      <c r="AD8" s="65">
        <f>INDEX('REEDS calc-noIRA'!$C$64:$AG$113,MATCH(About!$B$2,'REEDS calc-noIRA'!$B$64:$B$113,0),MATCH(AD$1,'REEDS calc-noIRA'!$C$63:$AG$63,0))*SUMIFS('res v com'!$E$3:$E$52,'res v com'!$B$3:$B$52,About!$B$2)*SUMIFS('Urban and Rural'!$B$2:$B$53,'Urban and Rural'!$A$2:$A$53,About!$B$1)</f>
        <v>1885.578381265135</v>
      </c>
      <c r="AE8" s="65">
        <f>INDEX('REEDS calc-noIRA'!$C$64:$AG$113,MATCH(About!$B$2,'REEDS calc-noIRA'!$B$64:$B$113,0),MATCH(AE$1,'REEDS calc-noIRA'!$C$63:$AG$63,0))*SUMIFS('res v com'!$E$3:$E$52,'res v com'!$B$3:$B$52,About!$B$2)*SUMIFS('Urban and Rural'!$B$2:$B$53,'Urban and Rural'!$A$2:$A$53,About!$B$1)</f>
        <v>1927.0553349463667</v>
      </c>
      <c r="AF8" s="65">
        <f>INDEX('REEDS calc-noIRA'!$C$64:$AG$113,MATCH(About!$B$2,'REEDS calc-noIRA'!$B$64:$B$113,0),MATCH(AF$1,'REEDS calc-noIRA'!$C$63:$AG$63,0))*SUMIFS('res v com'!$E$3:$E$52,'res v com'!$B$3:$B$52,About!$B$2)*SUMIFS('Urban and Rural'!$B$2:$B$53,'Urban and Rural'!$A$2:$A$53,About!$B$1)</f>
        <v>1968.532288627599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150.37874730070504</v>
      </c>
      <c r="C8" s="65">
        <f>INDEX('REEDS calc-noIRA'!$C$64:$AG$113,MATCH(About!$B$2,'REEDS calc-noIRA'!$B$64:$B$113,0),MATCH(C$1,'REEDS calc-noIRA'!$C$63:$AG$63,0))*SUMIFS('res v com'!$F$3:$F$52,'res v com'!$B$3:$B$52,About!$B$2)</f>
        <v>150.37874730070504</v>
      </c>
      <c r="D8" s="65">
        <f>INDEX('REEDS calc-noIRA'!$C$64:$AG$113,MATCH(About!$B$2,'REEDS calc-noIRA'!$B$64:$B$113,0),MATCH(D$1,'REEDS calc-noIRA'!$C$63:$AG$63,0))*SUMIFS('res v com'!$F$3:$F$52,'res v com'!$B$3:$B$52,About!$B$2)</f>
        <v>150.37874730070504</v>
      </c>
      <c r="E8" s="65">
        <f>INDEX('REEDS calc-noIRA'!$C$64:$AG$113,MATCH(About!$B$2,'REEDS calc-noIRA'!$B$64:$B$113,0),MATCH(E$1,'REEDS calc-noIRA'!$C$63:$AG$63,0))*SUMIFS('res v com'!$F$3:$F$52,'res v com'!$B$3:$B$52,About!$B$2)</f>
        <v>159.06014499055127</v>
      </c>
      <c r="F8" s="65">
        <f>INDEX('REEDS calc-noIRA'!$C$64:$AG$113,MATCH(About!$B$2,'REEDS calc-noIRA'!$B$64:$B$113,0),MATCH(F$1,'REEDS calc-noIRA'!$C$63:$AG$63,0))*SUMIFS('res v com'!$F$3:$F$52,'res v com'!$B$3:$B$52,About!$B$2)</f>
        <v>167.74154268039746</v>
      </c>
      <c r="G8" s="65">
        <f>INDEX('REEDS calc-noIRA'!$C$64:$AG$113,MATCH(About!$B$2,'REEDS calc-noIRA'!$B$64:$B$113,0),MATCH(G$1,'REEDS calc-noIRA'!$C$63:$AG$63,0))*SUMIFS('res v com'!$F$3:$F$52,'res v com'!$B$3:$B$52,About!$B$2)</f>
        <v>181.27181859213377</v>
      </c>
      <c r="H8" s="65">
        <f>INDEX('REEDS calc-noIRA'!$C$64:$AG$113,MATCH(About!$B$2,'REEDS calc-noIRA'!$B$64:$B$113,0),MATCH(H$1,'REEDS calc-noIRA'!$C$63:$AG$63,0))*SUMIFS('res v com'!$F$3:$F$52,'res v com'!$B$3:$B$52,About!$B$2)</f>
        <v>194.80209450387005</v>
      </c>
      <c r="I8" s="65">
        <f>INDEX('REEDS calc-noIRA'!$C$64:$AG$113,MATCH(About!$B$2,'REEDS calc-noIRA'!$B$64:$B$113,0),MATCH(I$1,'REEDS calc-noIRA'!$C$63:$AG$63,0))*SUMIFS('res v com'!$F$3:$F$52,'res v com'!$B$3:$B$52,About!$B$2)</f>
        <v>214.21878153213518</v>
      </c>
      <c r="J8" s="65">
        <f>INDEX('REEDS calc-noIRA'!$C$64:$AG$113,MATCH(About!$B$2,'REEDS calc-noIRA'!$B$64:$B$113,0),MATCH(J$1,'REEDS calc-noIRA'!$C$63:$AG$63,0))*SUMIFS('res v com'!$F$3:$F$52,'res v com'!$B$3:$B$52,About!$B$2)</f>
        <v>233.63546856040037</v>
      </c>
      <c r="K8" s="65">
        <f>INDEX('REEDS calc-noIRA'!$C$64:$AG$113,MATCH(About!$B$2,'REEDS calc-noIRA'!$B$64:$B$113,0),MATCH(K$1,'REEDS calc-noIRA'!$C$63:$AG$63,0))*SUMIFS('res v com'!$F$3:$F$52,'res v com'!$B$3:$B$52,About!$B$2)</f>
        <v>261.47946359002975</v>
      </c>
      <c r="L8" s="65">
        <f>INDEX('REEDS calc-noIRA'!$C$64:$AG$113,MATCH(About!$B$2,'REEDS calc-noIRA'!$B$64:$B$113,0),MATCH(L$1,'REEDS calc-noIRA'!$C$63:$AG$63,0))*SUMIFS('res v com'!$F$3:$F$52,'res v com'!$B$3:$B$52,About!$B$2)</f>
        <v>289.32345861965911</v>
      </c>
      <c r="M8" s="65">
        <f>INDEX('REEDS calc-noIRA'!$C$64:$AG$113,MATCH(About!$B$2,'REEDS calc-noIRA'!$B$64:$B$113,0),MATCH(M$1,'REEDS calc-noIRA'!$C$63:$AG$63,0))*SUMIFS('res v com'!$F$3:$F$52,'res v com'!$B$3:$B$52,About!$B$2)</f>
        <v>316.90277689045138</v>
      </c>
      <c r="N8" s="65">
        <f>INDEX('REEDS calc-noIRA'!$C$64:$AG$113,MATCH(About!$B$2,'REEDS calc-noIRA'!$B$64:$B$113,0),MATCH(N$1,'REEDS calc-noIRA'!$C$63:$AG$63,0))*SUMIFS('res v com'!$F$3:$F$52,'res v com'!$B$3:$B$52,About!$B$2)</f>
        <v>344.48209516124365</v>
      </c>
      <c r="O8" s="65">
        <f>INDEX('REEDS calc-noIRA'!$C$64:$AG$113,MATCH(About!$B$2,'REEDS calc-noIRA'!$B$64:$B$113,0),MATCH(O$1,'REEDS calc-noIRA'!$C$63:$AG$63,0))*SUMIFS('res v com'!$F$3:$F$52,'res v com'!$B$3:$B$52,About!$B$2)</f>
        <v>371.75438839178565</v>
      </c>
      <c r="P8" s="65">
        <f>INDEX('REEDS calc-noIRA'!$C$64:$AG$113,MATCH(About!$B$2,'REEDS calc-noIRA'!$B$64:$B$113,0),MATCH(P$1,'REEDS calc-noIRA'!$C$63:$AG$63,0))*SUMIFS('res v com'!$F$3:$F$52,'res v com'!$B$3:$B$52,About!$B$2)</f>
        <v>399.02668162232771</v>
      </c>
      <c r="Q8" s="65">
        <f>INDEX('REEDS calc-noIRA'!$C$64:$AG$113,MATCH(About!$B$2,'REEDS calc-noIRA'!$B$64:$B$113,0),MATCH(Q$1,'REEDS calc-noIRA'!$C$63:$AG$63,0))*SUMIFS('res v com'!$F$3:$F$52,'res v com'!$B$3:$B$52,About!$B$2)</f>
        <v>424.84854621444481</v>
      </c>
      <c r="R8" s="65">
        <f>INDEX('REEDS calc-noIRA'!$C$64:$AG$113,MATCH(About!$B$2,'REEDS calc-noIRA'!$B$64:$B$113,0),MATCH(R$1,'REEDS calc-noIRA'!$C$63:$AG$63,0))*SUMIFS('res v com'!$F$3:$F$52,'res v com'!$B$3:$B$52,About!$B$2)</f>
        <v>450.67041080656196</v>
      </c>
      <c r="S8" s="65">
        <f>INDEX('REEDS calc-noIRA'!$C$64:$AG$113,MATCH(About!$B$2,'REEDS calc-noIRA'!$B$64:$B$113,0),MATCH(S$1,'REEDS calc-noIRA'!$C$63:$AG$63,0))*SUMIFS('res v com'!$F$3:$F$52,'res v com'!$B$3:$B$52,About!$B$2)</f>
        <v>473.3796767147565</v>
      </c>
      <c r="T8" s="65">
        <f>INDEX('REEDS calc-noIRA'!$C$64:$AG$113,MATCH(About!$B$2,'REEDS calc-noIRA'!$B$64:$B$113,0),MATCH(T$1,'REEDS calc-noIRA'!$C$63:$AG$63,0))*SUMIFS('res v com'!$F$3:$F$52,'res v com'!$B$3:$B$52,About!$B$2)</f>
        <v>496.08894262295104</v>
      </c>
      <c r="U8" s="65">
        <f>INDEX('REEDS calc-noIRA'!$C$64:$AG$113,MATCH(About!$B$2,'REEDS calc-noIRA'!$B$64:$B$113,0),MATCH(U$1,'REEDS calc-noIRA'!$C$63:$AG$63,0))*SUMIFS('res v com'!$F$3:$F$52,'res v com'!$B$3:$B$52,About!$B$2)</f>
        <v>517.83478512898171</v>
      </c>
      <c r="V8" s="65">
        <f>INDEX('REEDS calc-noIRA'!$C$64:$AG$113,MATCH(About!$B$2,'REEDS calc-noIRA'!$B$64:$B$113,0),MATCH(V$1,'REEDS calc-noIRA'!$C$63:$AG$63,0))*SUMIFS('res v com'!$F$3:$F$52,'res v com'!$B$3:$B$52,About!$B$2)</f>
        <v>539.58062763501243</v>
      </c>
      <c r="W8" s="65">
        <f>INDEX('REEDS calc-noIRA'!$C$64:$AG$113,MATCH(About!$B$2,'REEDS calc-noIRA'!$B$64:$B$113,0),MATCH(W$1,'REEDS calc-noIRA'!$C$63:$AG$63,0))*SUMIFS('res v com'!$F$3:$F$52,'res v com'!$B$3:$B$52,About!$B$2)</f>
        <v>558.60559306019934</v>
      </c>
      <c r="X8" s="65">
        <f>INDEX('REEDS calc-noIRA'!$C$64:$AG$113,MATCH(About!$B$2,'REEDS calc-noIRA'!$B$64:$B$113,0),MATCH(X$1,'REEDS calc-noIRA'!$C$63:$AG$63,0))*SUMIFS('res v com'!$F$3:$F$52,'res v com'!$B$3:$B$52,About!$B$2)</f>
        <v>577.63055848538647</v>
      </c>
      <c r="Y8" s="65">
        <f>INDEX('REEDS calc-noIRA'!$C$64:$AG$113,MATCH(About!$B$2,'REEDS calc-noIRA'!$B$64:$B$113,0),MATCH(Y$1,'REEDS calc-noIRA'!$C$63:$AG$63,0))*SUMIFS('res v com'!$F$3:$F$52,'res v com'!$B$3:$B$52,About!$B$2)</f>
        <v>592.05014830681523</v>
      </c>
      <c r="Z8" s="65">
        <f>INDEX('REEDS calc-noIRA'!$C$64:$AG$113,MATCH(About!$B$2,'REEDS calc-noIRA'!$B$64:$B$113,0),MATCH(Z$1,'REEDS calc-noIRA'!$C$63:$AG$63,0))*SUMIFS('res v com'!$F$3:$F$52,'res v com'!$B$3:$B$52,About!$B$2)</f>
        <v>606.46973812824399</v>
      </c>
      <c r="AA8" s="65">
        <f>INDEX('REEDS calc-noIRA'!$C$64:$AG$113,MATCH(About!$B$2,'REEDS calc-noIRA'!$B$64:$B$113,0),MATCH(AA$1,'REEDS calc-noIRA'!$C$63:$AG$63,0))*SUMIFS('res v com'!$F$3:$F$52,'res v com'!$B$3:$B$52,About!$B$2)</f>
        <v>619.87296919573862</v>
      </c>
      <c r="AB8" s="65">
        <f>INDEX('REEDS calc-noIRA'!$C$64:$AG$113,MATCH(About!$B$2,'REEDS calc-noIRA'!$B$64:$B$113,0),MATCH(AB$1,'REEDS calc-noIRA'!$C$63:$AG$63,0))*SUMIFS('res v com'!$F$3:$F$52,'res v com'!$B$3:$B$52,About!$B$2)</f>
        <v>633.27620026323325</v>
      </c>
      <c r="AC8" s="65">
        <f>INDEX('REEDS calc-noIRA'!$C$64:$AG$113,MATCH(About!$B$2,'REEDS calc-noIRA'!$B$64:$B$113,0),MATCH(AC$1,'REEDS calc-noIRA'!$C$63:$AG$63,0))*SUMIFS('res v com'!$F$3:$F$52,'res v com'!$B$3:$B$52,About!$B$2)</f>
        <v>648.73332297930085</v>
      </c>
      <c r="AD8" s="65">
        <f>INDEX('REEDS calc-noIRA'!$C$64:$AG$113,MATCH(About!$B$2,'REEDS calc-noIRA'!$B$64:$B$113,0),MATCH(AD$1,'REEDS calc-noIRA'!$C$63:$AG$63,0))*SUMIFS('res v com'!$F$3:$F$52,'res v com'!$B$3:$B$52,About!$B$2)</f>
        <v>664.19044569536845</v>
      </c>
      <c r="AE8" s="65">
        <f>INDEX('REEDS calc-noIRA'!$C$64:$AG$113,MATCH(About!$B$2,'REEDS calc-noIRA'!$B$64:$B$113,0),MATCH(AE$1,'REEDS calc-noIRA'!$C$63:$AG$63,0))*SUMIFS('res v com'!$F$3:$F$52,'res v com'!$B$3:$B$52,About!$B$2)</f>
        <v>678.80060278315807</v>
      </c>
      <c r="AF8" s="65">
        <f>INDEX('REEDS calc-noIRA'!$C$64:$AG$113,MATCH(About!$B$2,'REEDS calc-noIRA'!$B$64:$B$113,0),MATCH(AF$1,'REEDS calc-noIRA'!$C$63:$AG$63,0))*SUMIFS('res v com'!$F$3:$F$52,'res v com'!$B$3:$B$52,About!$B$2)</f>
        <v>693.41075987094769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-41.332686016256048</v>
      </c>
      <c r="E8" s="74">
        <f>'DESC-urban-residential'!F8-'BDESC-urban-residential'!F8</f>
        <v>-82.665372032512209</v>
      </c>
      <c r="F8" s="74">
        <f>'DESC-urban-residential'!G8-'BDESC-urban-residential'!G8</f>
        <v>-115.13761895802281</v>
      </c>
      <c r="G8" s="74">
        <f>'DESC-urban-residential'!H8-'BDESC-urban-residential'!H8</f>
        <v>-147.60986588353342</v>
      </c>
      <c r="H8" s="74">
        <f>'DESC-urban-residential'!I8-'BDESC-urban-residential'!I8</f>
        <v>-181.78627460160249</v>
      </c>
      <c r="I8" s="74">
        <f>'DESC-urban-residential'!J8-'BDESC-urban-residential'!J8</f>
        <v>-215.96268331967133</v>
      </c>
      <c r="J8" s="74">
        <f>'DESC-urban-residential'!K8-'BDESC-urban-residential'!K8</f>
        <v>-250.31642104260595</v>
      </c>
      <c r="K8" s="74">
        <f>'DESC-urban-residential'!L8-'BDESC-urban-residential'!L8</f>
        <v>-284.6701587655408</v>
      </c>
      <c r="L8" s="74">
        <f>'DESC-urban-residential'!M8-'BDESC-urban-residential'!M8</f>
        <v>-306.91442935936834</v>
      </c>
      <c r="M8" s="74">
        <f>'DESC-urban-residential'!N8-'BDESC-urban-residential'!N8</f>
        <v>-329.15869995319565</v>
      </c>
      <c r="N8" s="74">
        <f>'DESC-urban-residential'!O8-'BDESC-urban-residential'!O8</f>
        <v>-331.84267963706066</v>
      </c>
      <c r="O8" s="74">
        <f>'DESC-urban-residential'!P8-'BDESC-urban-residential'!P8</f>
        <v>-334.52665932092509</v>
      </c>
      <c r="P8" s="74">
        <f>'DESC-urban-residential'!Q8-'BDESC-urban-residential'!Q8</f>
        <v>-284.5950193566955</v>
      </c>
      <c r="Q8" s="74">
        <f>'DESC-urban-residential'!R8-'BDESC-urban-residential'!R8</f>
        <v>-234.66337939246546</v>
      </c>
      <c r="R8" s="74">
        <f>'DESC-urban-residential'!S8-'BDESC-urban-residential'!S8</f>
        <v>-194.75834214422662</v>
      </c>
      <c r="S8" s="74">
        <f>'DESC-urban-residential'!T8-'BDESC-urban-residential'!T8</f>
        <v>-154.85330489598778</v>
      </c>
      <c r="T8" s="74">
        <f>'DESC-urban-residential'!U8-'BDESC-urban-residential'!U8</f>
        <v>-118.64212098645612</v>
      </c>
      <c r="U8" s="74">
        <f>'DESC-urban-residential'!V8-'BDESC-urban-residential'!V8</f>
        <v>-82.430937076924465</v>
      </c>
      <c r="V8" s="74">
        <f>'DESC-urban-residential'!W8-'BDESC-urban-residential'!W8</f>
        <v>-55.002047272945219</v>
      </c>
      <c r="W8" s="74">
        <f>'DESC-urban-residential'!X8-'BDESC-urban-residential'!X8</f>
        <v>-27.573157468965746</v>
      </c>
      <c r="X8" s="74">
        <f>'DESC-urban-residential'!Y8-'BDESC-urban-residential'!Y8</f>
        <v>-14.309549020029635</v>
      </c>
      <c r="Y8" s="74">
        <f>'DESC-urban-residential'!Z8-'BDESC-urban-residential'!Z8</f>
        <v>-1.0459405710930696</v>
      </c>
      <c r="Z8" s="74">
        <f>'DESC-urban-residential'!AA8-'BDESC-urban-residential'!AA8</f>
        <v>7.9767996427524395</v>
      </c>
      <c r="AA8" s="74">
        <f>'DESC-urban-residential'!AB8-'BDESC-urban-residential'!AB8</f>
        <v>16.999539856598176</v>
      </c>
      <c r="AB8" s="74">
        <f>'DESC-urban-residential'!AC8-'BDESC-urban-residential'!AC8</f>
        <v>31.059626039264685</v>
      </c>
      <c r="AC8" s="74">
        <f>'DESC-urban-residential'!AD8-'BDESC-urban-residential'!AD8</f>
        <v>45.119712221930968</v>
      </c>
      <c r="AD8" s="74">
        <f>'DESC-urban-residential'!AE8-'BDESC-urban-residential'!AE8</f>
        <v>55.38676104621095</v>
      </c>
      <c r="AE8" s="74">
        <f>'DESC-urban-residential'!AF8-'BDESC-urban-residential'!AF8</f>
        <v>65.653809870492069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-6.617065742741687</v>
      </c>
      <c r="E8" s="74">
        <f>'DESC-rural-residential'!F8-'BDESC-rural-residential'!F8</f>
        <v>-13.234131485483402</v>
      </c>
      <c r="F8" s="74">
        <f>'DESC-rural-residential'!G8-'BDESC-rural-residential'!G8</f>
        <v>-18.432704659173027</v>
      </c>
      <c r="G8" s="74">
        <f>'DESC-rural-residential'!H8-'BDESC-rural-residential'!H8</f>
        <v>-23.631277832862665</v>
      </c>
      <c r="H8" s="74">
        <f>'DESC-rural-residential'!I8-'BDESC-rural-residential'!I8</f>
        <v>-29.102675052228705</v>
      </c>
      <c r="I8" s="74">
        <f>'DESC-rural-residential'!J8-'BDESC-rural-residential'!J8</f>
        <v>-34.574072271594702</v>
      </c>
      <c r="J8" s="74">
        <f>'DESC-rural-residential'!K8-'BDESC-rural-residential'!K8</f>
        <v>-40.073858589187523</v>
      </c>
      <c r="K8" s="74">
        <f>'DESC-rural-residential'!L8-'BDESC-rural-residential'!L8</f>
        <v>-45.573644906780288</v>
      </c>
      <c r="L8" s="74">
        <f>'DESC-rural-residential'!M8-'BDESC-rural-residential'!M8</f>
        <v>-49.13479263525852</v>
      </c>
      <c r="M8" s="74">
        <f>'DESC-rural-residential'!N8-'BDESC-rural-residential'!N8</f>
        <v>-52.695940363736668</v>
      </c>
      <c r="N8" s="74">
        <f>'DESC-rural-residential'!O8-'BDESC-rural-residential'!O8</f>
        <v>-53.125626206397186</v>
      </c>
      <c r="O8" s="74">
        <f>'DESC-rural-residential'!P8-'BDESC-rural-residential'!P8</f>
        <v>-53.555312049057619</v>
      </c>
      <c r="P8" s="74">
        <f>'DESC-rural-residential'!Q8-'BDESC-rural-residential'!Q8</f>
        <v>-45.561615627870054</v>
      </c>
      <c r="Q8" s="74">
        <f>'DESC-rural-residential'!R8-'BDESC-rural-residential'!R8</f>
        <v>-37.567919206682433</v>
      </c>
      <c r="R8" s="74">
        <f>'DESC-rural-residential'!S8-'BDESC-rural-residential'!S8</f>
        <v>-31.179409763228847</v>
      </c>
      <c r="S8" s="74">
        <f>'DESC-rural-residential'!T8-'BDESC-rural-residential'!T8</f>
        <v>-24.79090031977529</v>
      </c>
      <c r="T8" s="74">
        <f>'DESC-rural-residential'!U8-'BDESC-rural-residential'!U8</f>
        <v>-18.993750227530114</v>
      </c>
      <c r="U8" s="74">
        <f>'DESC-rural-residential'!V8-'BDESC-rural-residential'!V8</f>
        <v>-13.196600135284854</v>
      </c>
      <c r="V8" s="74">
        <f>'DESC-rural-residential'!W8-'BDESC-rural-residential'!W8</f>
        <v>-8.8054321620260509</v>
      </c>
      <c r="W8" s="74">
        <f>'DESC-rural-residential'!X8-'BDESC-rural-residential'!X8</f>
        <v>-4.414264188767163</v>
      </c>
      <c r="X8" s="74">
        <f>'DESC-rural-residential'!Y8-'BDESC-rural-residential'!Y8</f>
        <v>-2.2908558755963782</v>
      </c>
      <c r="Y8" s="74">
        <f>'DESC-rural-residential'!Z8-'BDESC-rural-residential'!Z8</f>
        <v>-0.16744756242559333</v>
      </c>
      <c r="Z8" s="74">
        <f>'DESC-rural-residential'!AA8-'BDESC-rural-residential'!AA8</f>
        <v>1.2770282490717477</v>
      </c>
      <c r="AA8" s="74">
        <f>'DESC-rural-residential'!AB8-'BDESC-rural-residential'!AB8</f>
        <v>2.7215040605690888</v>
      </c>
      <c r="AB8" s="74">
        <f>'DESC-rural-residential'!AC8-'BDESC-rural-residential'!AC8</f>
        <v>4.9724227301838937</v>
      </c>
      <c r="AC8" s="74">
        <f>'DESC-rural-residential'!AD8-'BDESC-rural-residential'!AD8</f>
        <v>7.2233413997986986</v>
      </c>
      <c r="AD8" s="74">
        <f>'DESC-rural-residential'!AE8-'BDESC-rural-residential'!AE8</f>
        <v>8.8670220700430491</v>
      </c>
      <c r="AE8" s="74">
        <f>'DESC-rural-residential'!AF8-'BDESC-rural-residential'!AF8</f>
        <v>10.510702740287627</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-14.559339150093706</v>
      </c>
      <c r="E8" s="74">
        <f>'DESC-commercial'!F8-'BDESC-commercial'!F8</f>
        <v>-29.118678300187469</v>
      </c>
      <c r="F8" s="74">
        <f>'DESC-commercial'!G8-'BDESC-commercial'!G8</f>
        <v>-40.556949110077625</v>
      </c>
      <c r="G8" s="74">
        <f>'DESC-commercial'!H8-'BDESC-commercial'!H8</f>
        <v>-51.995219919967809</v>
      </c>
      <c r="H8" s="74">
        <f>'DESC-commercial'!I8-'BDESC-commercial'!I8</f>
        <v>-64.033777618900984</v>
      </c>
      <c r="I8" s="74">
        <f>'DESC-commercial'!J8-'BDESC-commercial'!J8</f>
        <v>-76.072335317834103</v>
      </c>
      <c r="J8" s="74">
        <f>'DESC-commercial'!K8-'BDESC-commercial'!K8</f>
        <v>-88.173356731851584</v>
      </c>
      <c r="K8" s="74">
        <f>'DESC-commercial'!L8-'BDESC-commercial'!L8</f>
        <v>-100.27437814586904</v>
      </c>
      <c r="L8" s="74">
        <f>'DESC-commercial'!M8-'BDESC-commercial'!M8</f>
        <v>-108.10986891447328</v>
      </c>
      <c r="M8" s="74">
        <f>'DESC-commercial'!N8-'BDESC-commercial'!N8</f>
        <v>-115.94535968307753</v>
      </c>
      <c r="N8" s="74">
        <f>'DESC-commercial'!O8-'BDESC-commercial'!O8</f>
        <v>-116.89078506564226</v>
      </c>
      <c r="O8" s="74">
        <f>'DESC-commercial'!P8-'BDESC-commercial'!P8</f>
        <v>-117.836210448207</v>
      </c>
      <c r="P8" s="74">
        <f>'DESC-commercial'!Q8-'BDESC-commercial'!Q8</f>
        <v>-100.2479104699845</v>
      </c>
      <c r="Q8" s="74">
        <f>'DESC-commercial'!R8-'BDESC-commercial'!R8</f>
        <v>-82.659610491761953</v>
      </c>
      <c r="R8" s="74">
        <f>'DESC-commercial'!S8-'BDESC-commercial'!S8</f>
        <v>-68.603157183459359</v>
      </c>
      <c r="S8" s="74">
        <f>'DESC-commercial'!T8-'BDESC-commercial'!T8</f>
        <v>-54.546703875156879</v>
      </c>
      <c r="T8" s="74">
        <f>'DESC-commercial'!U8-'BDESC-commercial'!U8</f>
        <v>-41.791401513293863</v>
      </c>
      <c r="U8" s="74">
        <f>'DESC-commercial'!V8-'BDESC-commercial'!V8</f>
        <v>-29.036099151431017</v>
      </c>
      <c r="V8" s="74">
        <f>'DESC-commercial'!W8-'BDESC-commercial'!W8</f>
        <v>-19.374338746853937</v>
      </c>
      <c r="W8" s="74">
        <f>'DESC-commercial'!X8-'BDESC-commercial'!X8</f>
        <v>-9.7125783422767427</v>
      </c>
      <c r="X8" s="74">
        <f>'DESC-commercial'!Y8-'BDESC-commercial'!Y8</f>
        <v>-5.0405041952890315</v>
      </c>
      <c r="Y8" s="74">
        <f>'DESC-commercial'!Z8-'BDESC-commercial'!Z8</f>
        <v>-0.36843004830120663</v>
      </c>
      <c r="Z8" s="74">
        <f>'DESC-commercial'!AA8-'BDESC-commercial'!AA8</f>
        <v>2.8098084718109249</v>
      </c>
      <c r="AA8" s="74">
        <f>'DESC-commercial'!AB8-'BDESC-commercial'!AB8</f>
        <v>5.98804699192317</v>
      </c>
      <c r="AB8" s="74">
        <f>'DESC-commercial'!AC8-'BDESC-commercial'!AC8</f>
        <v>10.940678503276558</v>
      </c>
      <c r="AC8" s="74">
        <f>'DESC-commercial'!AD8-'BDESC-commercial'!AD8</f>
        <v>15.89331001463006</v>
      </c>
      <c r="AD8" s="74">
        <f>'DESC-commercial'!AE8-'BDESC-commercial'!AE8</f>
        <v>19.509853247375077</v>
      </c>
      <c r="AE8" s="74">
        <f>'DESC-commercial'!AF8-'BDESC-commercial'!AF8</f>
        <v>23.12639648012032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2025-01-29T23:35:19Z</dcterms:modified>
</cp:coreProperties>
</file>