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elec\EIaE\"/>
    </mc:Choice>
  </mc:AlternateContent>
  <xr:revisionPtr revIDLastSave="0" documentId="8_{5016015D-22A0-4027-AA16-8E8E741FA846}"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J15" i="26"/>
  <c r="G14" i="26"/>
  <c r="P14" i="26"/>
  <c r="AC14" i="26"/>
  <c r="AB15" i="26"/>
  <c r="E14"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F1247" i="22"/>
  <c r="L1252" i="22"/>
  <c r="J1252" i="22"/>
  <c r="L1242" i="22"/>
  <c r="J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O1308" i="22"/>
  <c r="M1313" i="22"/>
  <c r="N1303" i="22"/>
  <c r="K1313" i="22"/>
  <c r="M1303" i="22"/>
  <c r="L1309" i="22"/>
  <c r="M1304"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Q1217" i="22"/>
  <c r="J1223" i="22"/>
  <c r="F1214" i="22"/>
  <c r="G1209" i="22"/>
  <c r="M1214" i="22"/>
  <c r="R1219" i="22"/>
  <c r="F1215"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N1297" i="22"/>
  <c r="O1292" i="22"/>
  <c r="I1290" i="22"/>
  <c r="N1289" i="22"/>
  <c r="K1288" i="22"/>
  <c r="P1287" i="22"/>
  <c r="H1298" i="22"/>
  <c r="O1295" i="22"/>
  <c r="G1295" i="22"/>
  <c r="Q1293" i="22"/>
  <c r="I1293" i="22"/>
  <c r="J1288" i="22"/>
  <c r="Q1285" i="22"/>
  <c r="I1285" i="22"/>
  <c r="F1284" i="22"/>
  <c r="O1298" i="22"/>
  <c r="P1293" i="22"/>
  <c r="J1291" i="22"/>
  <c r="O1290" i="22"/>
  <c r="L1289" i="22"/>
  <c r="Q1288" i="22"/>
  <c r="M1284" i="22"/>
  <c r="N1298" i="22"/>
  <c r="K1297" i="22"/>
  <c r="P1296" i="22"/>
  <c r="H1296" i="22"/>
  <c r="O1293" i="22"/>
  <c r="L1292" i="22"/>
  <c r="Q1291" i="22"/>
  <c r="I1291" i="22"/>
  <c r="N1290" i="22"/>
  <c r="M1287" i="22"/>
  <c r="R1286" i="22"/>
  <c r="J1286" i="22"/>
  <c r="O1285" i="22"/>
  <c r="G1285" i="22"/>
  <c r="J1297" i="22"/>
  <c r="O1296" i="22"/>
  <c r="G1296" i="22"/>
  <c r="L1295" i="22"/>
  <c r="Q1294" i="22"/>
  <c r="K1292" i="22"/>
  <c r="P1291" i="22"/>
  <c r="H1291" i="22"/>
  <c r="M1290" i="22"/>
  <c r="R1289" i="22"/>
  <c r="L1287" i="22"/>
  <c r="Q1286" i="22"/>
  <c r="I1286" i="22"/>
  <c r="N1285" i="22"/>
  <c r="F1285" i="22"/>
  <c r="H1297" i="22"/>
  <c r="M1296" i="22"/>
  <c r="R1295" i="22"/>
  <c r="J1295" i="22"/>
  <c r="O1294" i="22"/>
  <c r="I1292" i="22"/>
  <c r="N1291" i="22"/>
  <c r="F1291" i="22"/>
  <c r="K1290" i="22"/>
  <c r="P1289" i="22"/>
  <c r="J1287" i="22"/>
  <c r="O1286" i="22"/>
  <c r="G1286" i="22"/>
  <c r="L1285" i="22"/>
  <c r="Q1284" i="22"/>
  <c r="O1297" i="22"/>
  <c r="G1297" i="22"/>
  <c r="L1296" i="22"/>
  <c r="Q1295" i="22"/>
  <c r="I1295" i="22"/>
  <c r="P1292" i="22"/>
  <c r="H1292" i="22"/>
  <c r="M1291" i="22"/>
  <c r="R1290" i="22"/>
  <c r="J1290" i="22"/>
  <c r="Q1287" i="22"/>
  <c r="I1287" i="22"/>
  <c r="N1286" i="22"/>
  <c r="F1286" i="22"/>
  <c r="K1285" i="22"/>
  <c r="L1290" i="22"/>
  <c r="M1285" i="22"/>
  <c r="P1294" i="22"/>
  <c r="Q1289" i="22"/>
  <c r="R1284" i="22"/>
  <c r="L1298" i="22"/>
  <c r="M1293" i="22"/>
  <c r="N1288" i="22"/>
  <c r="Q1297" i="22"/>
  <c r="R1292" i="22"/>
  <c r="K1287" i="22"/>
  <c r="N1296" i="22"/>
  <c r="O1291" i="22"/>
  <c r="P1286" i="22"/>
  <c r="F129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F1297" i="22"/>
  <c r="G1292" i="22"/>
  <c r="H1287" i="22"/>
  <c r="M1297" i="22"/>
  <c r="N1292" i="22"/>
  <c r="O1287" i="22"/>
  <c r="G1298" i="22"/>
  <c r="H1293" i="22"/>
  <c r="I1288" i="22"/>
  <c r="F1298" i="22"/>
  <c r="G1293" i="22"/>
  <c r="H1288" i="22"/>
  <c r="K1296" i="22"/>
  <c r="L1291" i="22"/>
  <c r="M1286" i="22"/>
  <c r="R1296" i="22"/>
  <c r="F1292" i="22"/>
  <c r="G1287" i="22"/>
  <c r="L1297" i="22"/>
  <c r="M1292" i="22"/>
  <c r="N1287" i="22"/>
  <c r="P1295" i="22"/>
  <c r="Q1290" i="22"/>
  <c r="R1285" i="22"/>
  <c r="J1296" i="22"/>
  <c r="K1291" i="22"/>
  <c r="L1286" i="22"/>
  <c r="Q1296" i="22"/>
  <c r="R1291" i="22"/>
  <c r="F1287" i="22"/>
  <c r="Q1298" i="22"/>
  <c r="R1293" i="22"/>
  <c r="F1289" i="22"/>
  <c r="G1284" i="22"/>
  <c r="L1294" i="22"/>
  <c r="M1289" i="22"/>
  <c r="N1284" i="22"/>
  <c r="F1295" i="22"/>
  <c r="G1290"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G1210" i="22"/>
  <c r="L1219" i="22"/>
  <c r="R1212" i="22"/>
  <c r="N1299" i="22"/>
  <c r="L1308" i="22"/>
  <c r="P1303" i="22"/>
  <c r="N1249" i="22"/>
  <c r="K1247" i="22"/>
  <c r="G1242" i="22"/>
  <c r="I1247" i="22"/>
  <c r="M1242" i="22"/>
  <c r="R1251" i="22"/>
  <c r="J1292" i="22"/>
  <c r="J1284" i="22"/>
  <c r="K1295" i="22"/>
  <c r="L1288" i="22"/>
  <c r="K1293" i="22"/>
  <c r="J1298" i="22"/>
  <c r="R1287" i="22"/>
  <c r="Q1292" i="22"/>
  <c r="P1297" i="22"/>
  <c r="G1288" i="22"/>
  <c r="F1293" i="22"/>
  <c r="R1297" i="22"/>
  <c r="P1288" i="22"/>
  <c r="J1294" i="22"/>
  <c r="H1285" i="22"/>
  <c r="K1294" i="22"/>
  <c r="R1288" i="22"/>
  <c r="P1298" i="22"/>
  <c r="J1293" i="22"/>
  <c r="H1210" i="22"/>
  <c r="R1218" i="22"/>
  <c r="F1213" i="22"/>
  <c r="O1307" i="22"/>
  <c r="H1299" i="22"/>
  <c r="M1308" i="22"/>
  <c r="J1240" i="22"/>
  <c r="H1252" i="22"/>
  <c r="L1247" i="22"/>
  <c r="H1286" i="22"/>
  <c r="I1297" i="22"/>
  <c r="I1289" i="22"/>
  <c r="H1284" i="22"/>
  <c r="G1289" i="22"/>
  <c r="F1294" i="22"/>
  <c r="R1298" i="22"/>
  <c r="M1288" i="22"/>
  <c r="L1293" i="22"/>
  <c r="K1298" i="22"/>
  <c r="O1288" i="22"/>
  <c r="N1293" i="22"/>
  <c r="M1298" i="22"/>
  <c r="K1289" i="22"/>
  <c r="R1294" i="22"/>
  <c r="P1285" i="22"/>
  <c r="N1295" i="22"/>
  <c r="H1290" i="22"/>
  <c r="O1284" i="22"/>
  <c r="M1294" i="22"/>
  <c r="G1215" i="22"/>
  <c r="Q1223" i="22"/>
  <c r="R1217" i="22"/>
  <c r="Q1313" i="22"/>
  <c r="G1304" i="22"/>
  <c r="L1313" i="22"/>
  <c r="I1245" i="22"/>
  <c r="K1242" i="22"/>
  <c r="K1252" i="22"/>
  <c r="G1291" i="22"/>
  <c r="F1288" i="22"/>
  <c r="H1294" i="22"/>
  <c r="P1284" i="22"/>
  <c r="O1289" i="22"/>
  <c r="N1294" i="22"/>
  <c r="I1284" i="22"/>
  <c r="H1289" i="22"/>
  <c r="G1294" i="22"/>
  <c r="K1284" i="22"/>
  <c r="J1289" i="22"/>
  <c r="I1294" i="22"/>
  <c r="L1284" i="22"/>
  <c r="F1290" i="22"/>
  <c r="M1295" i="22"/>
  <c r="K1286" i="22"/>
  <c r="I1296" i="22"/>
  <c r="P1290" i="22"/>
  <c r="J1285" i="22"/>
  <c r="H1295" i="22"/>
  <c r="F1210" i="22"/>
  <c r="F1220" i="22"/>
  <c r="L1213" i="22"/>
  <c r="Q1222" i="22"/>
  <c r="H1300" i="22"/>
  <c r="F1309" i="22"/>
  <c r="O1303" i="22"/>
  <c r="H1250" i="22"/>
  <c r="J1247" i="22"/>
  <c r="N1242"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K72" i="23" s="1"/>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65" i="23" s="1"/>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B62" i="23"/>
  <c r="B64" i="23"/>
  <c r="C64" i="23"/>
  <c r="AM10" i="26"/>
  <c r="AL14" i="26"/>
  <c r="AL15" i="26"/>
  <c r="AM11" i="26"/>
  <c r="AF93" i="23"/>
  <c r="AG87" i="23"/>
  <c r="AG93" i="23" s="1"/>
  <c r="AF101" i="23"/>
  <c r="AG88" i="23"/>
  <c r="AG101" i="23" s="1"/>
  <c r="AF96" i="23"/>
  <c r="AG82" i="23"/>
  <c r="AG96" i="23" s="1"/>
  <c r="AF100" i="23"/>
  <c r="AF99" i="23"/>
  <c r="AG83" i="23"/>
  <c r="AF92" i="23"/>
  <c r="AG86" i="23"/>
  <c r="AG92" i="23" s="1"/>
  <c r="M70" i="23" l="1"/>
  <c r="G60" i="23"/>
  <c r="H62" i="23"/>
  <c r="I62" i="23"/>
  <c r="M67"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<sst xmlns="http://schemas.openxmlformats.org/spreadsheetml/2006/main" count="15055" uniqueCount="1063">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</sst>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528</v>
      </c>
      <c r="C1" s="86">
        <v>45348</v>
      </c>
      <c r="D1" s="87"/>
      <c r="E1" s="87"/>
      <c r="F1" s="87"/>
      <c r="G1" s="87"/>
      <c r="H1" s="87"/>
      <c r="I1" s="87"/>
      <c r="J1" s="87"/>
      <c r="K1" s="85" t="s">
        <v>534</v>
      </c>
      <c r="L1" s="85" t="s">
        <v>536</v>
      </c>
      <c r="M1" s="163" t="s">
        <v>1054</v>
      </c>
    </row>
    <row r="2" spans="1:13">
      <c r="A2" s="1" t="s">
        <v>1</v>
      </c>
      <c r="B2" s="87" t="str">
        <f>LOOKUP(B1,K1:L50,L1:L50)</f>
        <v>CT</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CT</v>
      </c>
      <c r="C6" s="91">
        <f t="shared" ref="C6:AE6" si="1">SUMIFS(C$20:C$119,$B$20:$B$119,$B$6,$A$20:$A$119,$A$6)</f>
        <v>0</v>
      </c>
      <c r="D6" s="91">
        <f t="shared" si="1"/>
        <v>2859466</v>
      </c>
      <c r="E6" s="91">
        <f t="shared" si="1"/>
        <v>412839</v>
      </c>
      <c r="F6" s="91">
        <f t="shared" si="1"/>
        <v>0</v>
      </c>
      <c r="G6" s="91">
        <f t="shared" si="1"/>
        <v>0</v>
      </c>
      <c r="H6" s="91">
        <f t="shared" si="1"/>
        <v>0</v>
      </c>
      <c r="I6" s="91">
        <f t="shared" si="1"/>
        <v>10383589</v>
      </c>
      <c r="J6" s="91">
        <f t="shared" si="1"/>
        <v>12493084</v>
      </c>
      <c r="K6" s="91">
        <f t="shared" si="1"/>
        <v>10892219</v>
      </c>
      <c r="L6" s="91">
        <f t="shared" si="1"/>
        <v>2978287</v>
      </c>
      <c r="M6" s="91">
        <f t="shared" si="1"/>
        <v>0</v>
      </c>
      <c r="N6" s="91">
        <f t="shared" si="1"/>
        <v>2544606</v>
      </c>
      <c r="O6" s="91">
        <f t="shared" si="1"/>
        <v>2951239</v>
      </c>
      <c r="P6" s="91">
        <f t="shared" si="1"/>
        <v>5549845</v>
      </c>
      <c r="Q6" s="91">
        <f t="shared" si="1"/>
        <v>2539158</v>
      </c>
      <c r="R6" s="91">
        <f t="shared" si="1"/>
        <v>2172761</v>
      </c>
      <c r="S6" s="91">
        <f t="shared" si="1"/>
        <v>0</v>
      </c>
      <c r="T6" s="91">
        <f t="shared" si="1"/>
        <v>2667825</v>
      </c>
      <c r="U6" s="91">
        <f t="shared" si="1"/>
        <v>1426242</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CT</v>
      </c>
      <c r="C7" s="91">
        <f t="shared" ref="C7:AE7" si="3">SUMIFS(C$20:C$119,$B$20:$B$119,$B$7,$A$20:$A$119,$A$7)</f>
        <v>4726491</v>
      </c>
      <c r="D7" s="91">
        <f t="shared" si="3"/>
        <v>0</v>
      </c>
      <c r="E7" s="91">
        <f t="shared" si="3"/>
        <v>0</v>
      </c>
      <c r="F7" s="91">
        <f t="shared" si="3"/>
        <v>3271262</v>
      </c>
      <c r="G7" s="91">
        <f t="shared" si="3"/>
        <v>925634</v>
      </c>
      <c r="H7" s="91">
        <f t="shared" si="3"/>
        <v>1264677</v>
      </c>
      <c r="I7" s="91">
        <f t="shared" si="3"/>
        <v>0</v>
      </c>
      <c r="J7" s="91">
        <f t="shared" si="3"/>
        <v>0</v>
      </c>
      <c r="K7" s="91">
        <f t="shared" si="3"/>
        <v>0</v>
      </c>
      <c r="L7" s="91">
        <f t="shared" si="3"/>
        <v>0</v>
      </c>
      <c r="M7" s="91">
        <f t="shared" si="3"/>
        <v>969602</v>
      </c>
      <c r="N7" s="91">
        <f t="shared" si="3"/>
        <v>0</v>
      </c>
      <c r="O7" s="91">
        <f t="shared" si="3"/>
        <v>0</v>
      </c>
      <c r="P7" s="91">
        <f t="shared" si="3"/>
        <v>0</v>
      </c>
      <c r="Q7" s="91">
        <f t="shared" si="3"/>
        <v>0</v>
      </c>
      <c r="R7" s="91">
        <f t="shared" si="3"/>
        <v>0</v>
      </c>
      <c r="S7" s="91">
        <f t="shared" si="3"/>
        <v>600365</v>
      </c>
      <c r="T7" s="91">
        <f t="shared" si="3"/>
        <v>0</v>
      </c>
      <c r="U7" s="91">
        <f t="shared" si="3"/>
        <v>0</v>
      </c>
      <c r="V7" s="91">
        <f t="shared" si="3"/>
        <v>1177837</v>
      </c>
      <c r="W7" s="91">
        <f t="shared" si="3"/>
        <v>1983482</v>
      </c>
      <c r="X7" s="91">
        <f t="shared" si="3"/>
        <v>3710154</v>
      </c>
      <c r="Y7" s="91">
        <f t="shared" si="3"/>
        <v>3736766</v>
      </c>
      <c r="Z7" s="91">
        <f t="shared" si="3"/>
        <v>3326129</v>
      </c>
      <c r="AA7" s="91">
        <f t="shared" si="3"/>
        <v>2247267</v>
      </c>
      <c r="AB7" s="91">
        <f t="shared" si="3"/>
        <v>5859904</v>
      </c>
      <c r="AC7" s="91">
        <f t="shared" si="3"/>
        <v>5455839</v>
      </c>
      <c r="AD7" s="91">
        <f t="shared" si="3"/>
        <v>4255026</v>
      </c>
      <c r="AE7" s="91">
        <f t="shared" si="3"/>
        <v>8496457</v>
      </c>
      <c r="AF7" s="119">
        <f>AVERAGE(U7:AE7)</f>
        <v>3658987.3636363638</v>
      </c>
      <c r="AG7" s="119">
        <f t="shared" si="2"/>
        <v>3658987.3636363638</v>
      </c>
      <c r="AH7" s="119">
        <f t="shared" si="2"/>
        <v>3658987.3636363638</v>
      </c>
      <c r="AI7" s="119">
        <f t="shared" si="2"/>
        <v>3658987.3636363638</v>
      </c>
      <c r="AJ7" s="119">
        <f t="shared" si="2"/>
        <v>3658987.3636363638</v>
      </c>
      <c r="AK7" s="119">
        <f t="shared" si="2"/>
        <v>3658987.3636363638</v>
      </c>
      <c r="AL7" s="119">
        <f t="shared" si="2"/>
        <v>3658987.3636363638</v>
      </c>
      <c r="AM7" s="119">
        <f t="shared" si="2"/>
        <v>3658987.3636363638</v>
      </c>
      <c r="AN7" s="119">
        <f t="shared" si="2"/>
        <v>3658987.3636363638</v>
      </c>
      <c r="AO7" s="119">
        <f t="shared" si="2"/>
        <v>3658987.3636363638</v>
      </c>
      <c r="AP7" s="119">
        <f t="shared" si="2"/>
        <v>3658987.3636363638</v>
      </c>
      <c r="AQ7" s="119">
        <f t="shared" si="2"/>
        <v>3658987.3636363638</v>
      </c>
      <c r="AR7" s="119">
        <f t="shared" si="2"/>
        <v>3658987.3636363638</v>
      </c>
      <c r="AS7" s="119">
        <f t="shared" si="2"/>
        <v>3658987.3636363638</v>
      </c>
      <c r="AT7" s="119">
        <f t="shared" si="2"/>
        <v>3658987.3636363638</v>
      </c>
      <c r="AU7" s="119">
        <f t="shared" si="2"/>
        <v>3658987.3636363638</v>
      </c>
      <c r="AV7" s="119">
        <f t="shared" si="2"/>
        <v>3658987.3636363638</v>
      </c>
      <c r="AW7" s="119">
        <f t="shared" si="2"/>
        <v>3658987.3636363638</v>
      </c>
      <c r="AX7" s="119">
        <f t="shared" si="2"/>
        <v>3658987.3636363638</v>
      </c>
      <c r="AY7" s="119">
        <f t="shared" si="2"/>
        <v>3658987.3636363638</v>
      </c>
      <c r="AZ7" s="119">
        <f t="shared" si="2"/>
        <v>3658987.3636363638</v>
      </c>
      <c r="BA7" s="119">
        <f t="shared" si="2"/>
        <v>3658987.3636363638</v>
      </c>
      <c r="BB7" s="119">
        <f t="shared" si="2"/>
        <v>3658987.3636363638</v>
      </c>
      <c r="BC7" s="119">
        <f t="shared" si="2"/>
        <v>3658987.3636363638</v>
      </c>
      <c r="BD7" s="119">
        <f t="shared" si="2"/>
        <v>3658987.3636363638</v>
      </c>
      <c r="BE7" s="119">
        <f t="shared" si="2"/>
        <v>3658987.3636363638</v>
      </c>
      <c r="BF7" s="119">
        <f t="shared" si="2"/>
        <v>3658987.3636363638</v>
      </c>
      <c r="BG7" s="119">
        <f t="shared" si="2"/>
        <v>3658987.3636363638</v>
      </c>
      <c r="BH7" s="119">
        <f t="shared" si="2"/>
        <v>3658987.3636363638</v>
      </c>
      <c r="BI7" s="119">
        <f t="shared" si="2"/>
        <v>3658987.3636363638</v>
      </c>
      <c r="BJ7" s="119">
        <f t="shared" si="2"/>
        <v>3658987.3636363638</v>
      </c>
      <c r="BK7" s="119">
        <f t="shared" si="2"/>
        <v>3658987.3636363638</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CT</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472004</v>
      </c>
      <c r="Q10" s="91">
        <f t="shared" si="5"/>
        <v>1061203</v>
      </c>
      <c r="R10" s="91">
        <f t="shared" si="5"/>
        <v>1337800</v>
      </c>
      <c r="S10" s="91">
        <f t="shared" si="5"/>
        <v>1346065</v>
      </c>
      <c r="T10" s="91">
        <f t="shared" si="5"/>
        <v>1831553</v>
      </c>
      <c r="U10" s="91">
        <f t="shared" si="5"/>
        <v>2161054</v>
      </c>
      <c r="V10" s="91">
        <f t="shared" si="5"/>
        <v>2566745</v>
      </c>
      <c r="W10" s="91">
        <f t="shared" si="5"/>
        <v>1948867</v>
      </c>
      <c r="X10" s="91">
        <f t="shared" si="5"/>
        <v>2347986</v>
      </c>
      <c r="Y10" s="91">
        <f t="shared" si="5"/>
        <v>0</v>
      </c>
      <c r="Z10" s="91">
        <f t="shared" si="5"/>
        <v>584738</v>
      </c>
      <c r="AA10" s="91">
        <f t="shared" si="5"/>
        <v>671110</v>
      </c>
      <c r="AB10" s="91">
        <f t="shared" si="5"/>
        <v>625504</v>
      </c>
      <c r="AC10" s="91">
        <f t="shared" si="5"/>
        <v>546252</v>
      </c>
      <c r="AD10" s="91">
        <f t="shared" si="5"/>
        <v>527229</v>
      </c>
      <c r="AE10" s="91">
        <f t="shared" si="5"/>
        <v>530358</v>
      </c>
      <c r="AF10" s="119">
        <f t="shared" ref="AF10:BK11" si="6">AE10</f>
        <v>530358</v>
      </c>
      <c r="AG10" s="119">
        <f t="shared" si="6"/>
        <v>530358</v>
      </c>
      <c r="AH10" s="119">
        <f t="shared" si="6"/>
        <v>530358</v>
      </c>
      <c r="AI10" s="119">
        <f t="shared" si="6"/>
        <v>530358</v>
      </c>
      <c r="AJ10" s="119">
        <f t="shared" si="6"/>
        <v>530358</v>
      </c>
      <c r="AK10" s="119">
        <f t="shared" si="6"/>
        <v>530358</v>
      </c>
      <c r="AL10" s="119">
        <f t="shared" si="6"/>
        <v>530358</v>
      </c>
      <c r="AM10" s="119">
        <f t="shared" si="6"/>
        <v>530358</v>
      </c>
      <c r="AN10" s="119">
        <f t="shared" si="6"/>
        <v>530358</v>
      </c>
      <c r="AO10" s="119">
        <f t="shared" si="6"/>
        <v>530358</v>
      </c>
      <c r="AP10" s="119">
        <f t="shared" si="6"/>
        <v>530358</v>
      </c>
      <c r="AQ10" s="119">
        <f t="shared" si="6"/>
        <v>530358</v>
      </c>
      <c r="AR10" s="119">
        <f t="shared" si="6"/>
        <v>530358</v>
      </c>
      <c r="AS10" s="119">
        <f t="shared" si="6"/>
        <v>530358</v>
      </c>
      <c r="AT10" s="119">
        <f t="shared" si="6"/>
        <v>530358</v>
      </c>
      <c r="AU10" s="119">
        <f t="shared" si="6"/>
        <v>530358</v>
      </c>
      <c r="AV10" s="119">
        <f t="shared" si="6"/>
        <v>530358</v>
      </c>
      <c r="AW10" s="119">
        <f t="shared" si="6"/>
        <v>530358</v>
      </c>
      <c r="AX10" s="119">
        <f t="shared" si="6"/>
        <v>530358</v>
      </c>
      <c r="AY10" s="119">
        <f t="shared" si="6"/>
        <v>530358</v>
      </c>
      <c r="AZ10" s="119">
        <f t="shared" si="6"/>
        <v>530358</v>
      </c>
      <c r="BA10" s="119">
        <f t="shared" si="6"/>
        <v>530358</v>
      </c>
      <c r="BB10" s="119">
        <f t="shared" si="6"/>
        <v>530358</v>
      </c>
      <c r="BC10" s="119">
        <f t="shared" si="6"/>
        <v>530358</v>
      </c>
      <c r="BD10" s="119">
        <f t="shared" si="6"/>
        <v>530358</v>
      </c>
      <c r="BE10" s="119">
        <f t="shared" si="6"/>
        <v>530358</v>
      </c>
      <c r="BF10" s="119">
        <f t="shared" si="6"/>
        <v>530358</v>
      </c>
      <c r="BG10" s="119">
        <f t="shared" si="6"/>
        <v>530358</v>
      </c>
      <c r="BH10" s="119">
        <f t="shared" si="6"/>
        <v>530358</v>
      </c>
      <c r="BI10" s="119">
        <f t="shared" si="6"/>
        <v>530358</v>
      </c>
      <c r="BJ10" s="119">
        <f t="shared" si="6"/>
        <v>530358</v>
      </c>
      <c r="BK10" s="119">
        <f t="shared" si="6"/>
        <v>530358</v>
      </c>
    </row>
    <row r="11" spans="1:63">
      <c r="A11" s="91" t="s">
        <v>849</v>
      </c>
      <c r="B11" s="91" t="str">
        <f>About!B2</f>
        <v>CT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125944</v>
      </c>
      <c r="Q11" s="91">
        <f t="shared" si="7"/>
        <v>66216</v>
      </c>
      <c r="R11" s="91">
        <f t="shared" si="7"/>
        <v>174431</v>
      </c>
      <c r="S11" s="91">
        <f t="shared" si="7"/>
        <v>180841</v>
      </c>
      <c r="T11" s="91">
        <f t="shared" si="7"/>
        <v>331849</v>
      </c>
      <c r="U11" s="91">
        <f t="shared" si="7"/>
        <v>171332</v>
      </c>
      <c r="V11" s="91">
        <f t="shared" si="7"/>
        <v>165708</v>
      </c>
      <c r="W11" s="91">
        <f t="shared" si="7"/>
        <v>167676</v>
      </c>
      <c r="X11" s="91">
        <f t="shared" si="7"/>
        <v>2398</v>
      </c>
      <c r="Y11" s="91">
        <f t="shared" si="7"/>
        <v>0</v>
      </c>
      <c r="Z11" s="91">
        <f t="shared" si="7"/>
        <v>492</v>
      </c>
      <c r="AA11" s="91">
        <f t="shared" si="7"/>
        <v>252</v>
      </c>
      <c r="AB11" s="91">
        <f t="shared" si="7"/>
        <v>0</v>
      </c>
      <c r="AC11" s="91">
        <f t="shared" si="7"/>
        <v>5</v>
      </c>
      <c r="AD11" s="91">
        <f t="shared" si="7"/>
        <v>0</v>
      </c>
      <c r="AE11" s="91">
        <f t="shared" si="7"/>
        <v>6</v>
      </c>
      <c r="AF11" s="119">
        <f>AVERAGE(W11:AE11)</f>
        <v>18981</v>
      </c>
      <c r="AG11" s="119">
        <f t="shared" si="6"/>
        <v>18981</v>
      </c>
      <c r="AH11" s="119">
        <f t="shared" si="6"/>
        <v>18981</v>
      </c>
      <c r="AI11" s="119">
        <f t="shared" si="6"/>
        <v>18981</v>
      </c>
      <c r="AJ11" s="119">
        <f t="shared" si="6"/>
        <v>18981</v>
      </c>
      <c r="AK11" s="119">
        <f t="shared" si="6"/>
        <v>18981</v>
      </c>
      <c r="AL11" s="119">
        <f t="shared" si="6"/>
        <v>18981</v>
      </c>
      <c r="AM11" s="119">
        <f t="shared" si="6"/>
        <v>18981</v>
      </c>
      <c r="AN11" s="119">
        <f t="shared" si="6"/>
        <v>18981</v>
      </c>
      <c r="AO11" s="119">
        <f t="shared" si="6"/>
        <v>18981</v>
      </c>
      <c r="AP11" s="119">
        <f t="shared" si="6"/>
        <v>18981</v>
      </c>
      <c r="AQ11" s="119">
        <f t="shared" si="6"/>
        <v>18981</v>
      </c>
      <c r="AR11" s="119">
        <f t="shared" si="6"/>
        <v>18981</v>
      </c>
      <c r="AS11" s="119">
        <f t="shared" si="6"/>
        <v>18981</v>
      </c>
      <c r="AT11" s="119">
        <f t="shared" si="6"/>
        <v>18981</v>
      </c>
      <c r="AU11" s="119">
        <f t="shared" si="6"/>
        <v>18981</v>
      </c>
      <c r="AV11" s="119">
        <f t="shared" si="6"/>
        <v>18981</v>
      </c>
      <c r="AW11" s="119">
        <f t="shared" si="6"/>
        <v>18981</v>
      </c>
      <c r="AX11" s="119">
        <f t="shared" si="6"/>
        <v>18981</v>
      </c>
      <c r="AY11" s="119">
        <f t="shared" si="6"/>
        <v>18981</v>
      </c>
      <c r="AZ11" s="119">
        <f t="shared" si="6"/>
        <v>18981</v>
      </c>
      <c r="BA11" s="119">
        <f t="shared" si="6"/>
        <v>18981</v>
      </c>
      <c r="BB11" s="119">
        <f t="shared" si="6"/>
        <v>18981</v>
      </c>
      <c r="BC11" s="119">
        <f t="shared" si="6"/>
        <v>18981</v>
      </c>
      <c r="BD11" s="119">
        <f t="shared" si="6"/>
        <v>18981</v>
      </c>
      <c r="BE11" s="119">
        <f t="shared" si="6"/>
        <v>18981</v>
      </c>
      <c r="BF11" s="119">
        <f t="shared" si="6"/>
        <v>18981</v>
      </c>
      <c r="BG11" s="119">
        <f t="shared" si="6"/>
        <v>18981</v>
      </c>
      <c r="BH11" s="119">
        <f t="shared" si="6"/>
        <v>18981</v>
      </c>
      <c r="BI11" s="119">
        <f t="shared" si="6"/>
        <v>18981</v>
      </c>
      <c r="BJ11" s="119">
        <f t="shared" si="6"/>
        <v>18981</v>
      </c>
      <c r="BK11" s="119">
        <f t="shared" si="6"/>
        <v>18981</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CT</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346060</v>
      </c>
      <c r="Q14" s="91">
        <f t="shared" si="9"/>
        <v>994987</v>
      </c>
      <c r="R14" s="91">
        <f t="shared" si="9"/>
        <v>1163369</v>
      </c>
      <c r="S14" s="91">
        <f t="shared" si="9"/>
        <v>1165224</v>
      </c>
      <c r="T14" s="91">
        <f t="shared" si="9"/>
        <v>1499704</v>
      </c>
      <c r="U14" s="91">
        <f t="shared" si="9"/>
        <v>1989722</v>
      </c>
      <c r="V14" s="91">
        <f t="shared" si="9"/>
        <v>2401037</v>
      </c>
      <c r="W14" s="91">
        <f t="shared" si="9"/>
        <v>1781191</v>
      </c>
      <c r="X14" s="91">
        <f t="shared" si="9"/>
        <v>2345588</v>
      </c>
      <c r="Y14" s="91">
        <f t="shared" si="9"/>
        <v>0</v>
      </c>
      <c r="Z14" s="91">
        <f t="shared" si="9"/>
        <v>584246</v>
      </c>
      <c r="AA14" s="91">
        <f t="shared" si="9"/>
        <v>670858</v>
      </c>
      <c r="AB14" s="91">
        <f t="shared" si="9"/>
        <v>625504</v>
      </c>
      <c r="AC14" s="91">
        <f t="shared" si="9"/>
        <v>546247</v>
      </c>
      <c r="AD14" s="91">
        <f t="shared" si="9"/>
        <v>527229</v>
      </c>
      <c r="AE14" s="91">
        <f t="shared" si="9"/>
        <v>530352</v>
      </c>
      <c r="AF14" s="91">
        <f t="shared" si="9"/>
        <v>511377</v>
      </c>
      <c r="AG14" s="91">
        <f t="shared" si="9"/>
        <v>511377</v>
      </c>
      <c r="AH14" s="91">
        <f t="shared" si="9"/>
        <v>511377</v>
      </c>
      <c r="AI14" s="91">
        <f t="shared" si="9"/>
        <v>511377</v>
      </c>
      <c r="AJ14" s="91">
        <f t="shared" si="9"/>
        <v>511377</v>
      </c>
      <c r="AK14" s="91">
        <f t="shared" si="9"/>
        <v>511377</v>
      </c>
      <c r="AL14" s="91">
        <f t="shared" si="9"/>
        <v>511377</v>
      </c>
      <c r="AM14" s="91">
        <f t="shared" si="9"/>
        <v>511377</v>
      </c>
      <c r="AN14" s="91">
        <f t="shared" si="9"/>
        <v>511377</v>
      </c>
      <c r="AO14" s="91">
        <f t="shared" si="9"/>
        <v>511377</v>
      </c>
      <c r="AP14" s="91">
        <f t="shared" si="9"/>
        <v>511377</v>
      </c>
      <c r="AQ14" s="91">
        <f t="shared" si="9"/>
        <v>511377</v>
      </c>
      <c r="AR14" s="91">
        <f t="shared" si="9"/>
        <v>511377</v>
      </c>
      <c r="AS14" s="91">
        <f t="shared" si="9"/>
        <v>511377</v>
      </c>
      <c r="AT14" s="91">
        <f t="shared" si="9"/>
        <v>511377</v>
      </c>
      <c r="AU14" s="91">
        <f t="shared" si="9"/>
        <v>511377</v>
      </c>
      <c r="AV14" s="91">
        <f t="shared" si="9"/>
        <v>511377</v>
      </c>
      <c r="AW14" s="91">
        <f t="shared" si="9"/>
        <v>511377</v>
      </c>
      <c r="AX14" s="91">
        <f t="shared" si="9"/>
        <v>511377</v>
      </c>
      <c r="AY14" s="91">
        <f t="shared" si="9"/>
        <v>511377</v>
      </c>
      <c r="AZ14" s="91">
        <f t="shared" si="9"/>
        <v>511377</v>
      </c>
      <c r="BA14" s="91">
        <f t="shared" si="9"/>
        <v>511377</v>
      </c>
      <c r="BB14" s="91">
        <f t="shared" si="9"/>
        <v>511377</v>
      </c>
      <c r="BC14" s="91">
        <f t="shared" si="9"/>
        <v>511377</v>
      </c>
      <c r="BD14" s="91">
        <f t="shared" si="9"/>
        <v>511377</v>
      </c>
      <c r="BE14" s="91">
        <f t="shared" si="9"/>
        <v>511377</v>
      </c>
      <c r="BF14" s="91">
        <f t="shared" si="9"/>
        <v>511377</v>
      </c>
      <c r="BG14" s="91">
        <f t="shared" si="9"/>
        <v>511377</v>
      </c>
      <c r="BH14" s="91">
        <f t="shared" si="9"/>
        <v>511377</v>
      </c>
      <c r="BI14" s="91">
        <f t="shared" si="9"/>
        <v>511377</v>
      </c>
      <c r="BJ14" s="91">
        <f t="shared" si="9"/>
        <v>511377</v>
      </c>
      <c r="BK14" s="91">
        <f t="shared" si="9"/>
        <v>511377</v>
      </c>
    </row>
    <row r="15" spans="1:63">
      <c r="A15" s="91" t="s">
        <v>849</v>
      </c>
      <c r="B15" s="91" t="str">
        <f>About!B2</f>
        <v>CT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7.4335998164703661E-3</v>
      </c>
      <c r="G1269" s="107">
        <f>G543/SUMIFS(G$3:G$722,$B$3:$B$722,$B1269)*SUMIFS(Calculations!$E$3:$E$53,Calculations!$A$3:$A$53,$B1269)</f>
        <v>4.2173786020176171E-3</v>
      </c>
      <c r="H1269" s="107">
        <f>H543/SUMIFS(H$3:H$722,$B$3:$B$722,$B1269)*SUMIFS(Calculations!$E$3:$E$53,Calculations!$A$3:$A$53,$B1269)</f>
        <v>8.8380789989945044E-4</v>
      </c>
      <c r="I1269" s="107">
        <f>I543/SUMIFS(I$3:I$722,$B$3:$B$722,$B1269)*SUMIFS(Calculations!$E$3:$E$53,Calculations!$A$3:$A$53,$B1269)</f>
        <v>3.8096447313716226E-3</v>
      </c>
      <c r="J1269" s="107">
        <f>J543/SUMIFS(J$3:J$722,$B$3:$B$722,$B1269)*SUMIFS(Calculations!$E$3:$E$53,Calculations!$A$3:$A$53,$B1269)</f>
        <v>5.9418843322324695E-3</v>
      </c>
      <c r="K1269" s="107">
        <f>K543/SUMIFS(K$3:K$722,$B$3:$B$722,$B1269)*SUMIFS(Calculations!$E$3:$E$53,Calculations!$A$3:$A$53,$B1269)</f>
        <v>4.9488021218777175E-3</v>
      </c>
      <c r="L1269" s="107">
        <f>L543/SUMIFS(L$3:L$722,$B$3:$B$722,$B1269)*SUMIFS(Calculations!$E$3:$E$53,Calculations!$A$3:$A$53,$B1269)</f>
        <v>4.2401372249928435E-3</v>
      </c>
      <c r="M1269" s="107">
        <f>M543/SUMIFS(M$3:M$722,$B$3:$B$722,$B1269)*SUMIFS(Calculations!$E$3:$E$53,Calculations!$A$3:$A$53,$B1269)</f>
        <v>4.3227414488710095E-3</v>
      </c>
      <c r="N1269" s="107">
        <f>N543/SUMIFS(N$3:N$722,$B$3:$B$722,$B1269)*SUMIFS(Calculations!$E$3:$E$53,Calculations!$A$3:$A$53,$B1269)</f>
        <v>4.4086281278977856E-3</v>
      </c>
      <c r="O1269" s="107">
        <f>O543/SUMIFS(O$3:O$722,$B$3:$B$722,$B1269)*SUMIFS(Calculations!$E$3:$E$53,Calculations!$A$3:$A$53,$B1269)</f>
        <v>4.4003677732464032E-3</v>
      </c>
      <c r="P1269" s="107">
        <f>P543/SUMIFS(P$3:P$722,$B$3:$B$722,$B1269)*SUMIFS(Calculations!$E$3:$E$53,Calculations!$A$3:$A$53,$B1269)</f>
        <v>4.3921383152134164E-3</v>
      </c>
      <c r="Q1269" s="107">
        <f>Q543/SUMIFS(Q$3:Q$722,$B$3:$B$722,$B1269)*SUMIFS(Calculations!$E$3:$E$53,Calculations!$A$3:$A$53,$B1269)</f>
        <v>4.5316197225640882E-3</v>
      </c>
      <c r="R1269" s="107">
        <f>R543/SUMIFS(R$3:R$722,$B$3:$B$722,$B1269)*SUMIFS(Calculations!$E$3:$E$53,Calculations!$A$3:$A$53,$B1269)</f>
        <v>4.6802507337591519E-3</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7.8810715572369509E-3</v>
      </c>
      <c r="G1273" s="107">
        <f>G547/SUMIFS(G$3:G$722,$B$3:$B$722,$B1273)*SUMIFS(Calculations!$E$3:$E$53,Calculations!$A$3:$A$53,$B1273)</f>
        <v>8.0222729452011123E-3</v>
      </c>
      <c r="H1273" s="107">
        <f>H547/SUMIFS(H$3:H$722,$B$3:$B$722,$B1273)*SUMIFS(Calculations!$E$3:$E$53,Calculations!$A$3:$A$53,$B1273)</f>
        <v>8.1686263141486637E-3</v>
      </c>
      <c r="I1273" s="107">
        <f>I547/SUMIFS(I$3:I$722,$B$3:$B$722,$B1273)*SUMIFS(Calculations!$E$3:$E$53,Calculations!$A$3:$A$53,$B1273)</f>
        <v>6.8869930079834768E-3</v>
      </c>
      <c r="J1273" s="107">
        <f>J547/SUMIFS(J$3:J$722,$B$3:$B$722,$B1273)*SUMIFS(Calculations!$E$3:$E$53,Calculations!$A$3:$A$53,$B1273)</f>
        <v>5.9529869623310243E-3</v>
      </c>
      <c r="K1273" s="107">
        <f>K547/SUMIFS(K$3:K$722,$B$3:$B$722,$B1273)*SUMIFS(Calculations!$E$3:$E$53,Calculations!$A$3:$A$53,$B1273)</f>
        <v>4.9580491412267976E-3</v>
      </c>
      <c r="L1273" s="107">
        <f>L547/SUMIFS(L$3:L$722,$B$3:$B$722,$B1273)*SUMIFS(Calculations!$E$3:$E$53,Calculations!$A$3:$A$53,$B1273)</f>
        <v>4.2480600778361469E-3</v>
      </c>
      <c r="M1273" s="107">
        <f>M547/SUMIFS(M$3:M$722,$B$3:$B$722,$B1273)*SUMIFS(Calculations!$E$3:$E$53,Calculations!$A$3:$A$53,$B1273)</f>
        <v>4.330818650754284E-3</v>
      </c>
      <c r="N1273" s="107">
        <f>N547/SUMIFS(N$3:N$722,$B$3:$B$722,$B1273)*SUMIFS(Calculations!$E$3:$E$53,Calculations!$A$3:$A$53,$B1273)</f>
        <v>4.4168658122095798E-3</v>
      </c>
      <c r="O1273" s="107">
        <f>O547/SUMIFS(O$3:O$722,$B$3:$B$722,$B1273)*SUMIFS(Calculations!$E$3:$E$53,Calculations!$A$3:$A$53,$B1273)</f>
        <v>4.408590022780769E-3</v>
      </c>
      <c r="P1273" s="107">
        <f>P547/SUMIFS(P$3:P$722,$B$3:$B$722,$B1273)*SUMIFS(Calculations!$E$3:$E$53,Calculations!$A$3:$A$53,$B1273)</f>
        <v>4.4003451877018245E-3</v>
      </c>
      <c r="Q1273" s="107">
        <f>Q547/SUMIFS(Q$3:Q$722,$B$3:$B$722,$B1273)*SUMIFS(Calculations!$E$3:$E$53,Calculations!$A$3:$A$53,$B1273)</f>
        <v>4.5400872212082496E-3</v>
      </c>
      <c r="R1273" s="107">
        <f>R547/SUMIFS(R$3:R$722,$B$3:$B$722,$B1273)*SUMIFS(Calculations!$E$3:$E$53,Calculations!$A$3:$A$53,$B1273)</f>
        <v>4.6889959549314209E-3</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3.8018757904289498E-2</v>
      </c>
      <c r="G1275" s="107">
        <f>G549/SUMIFS(G$3:G$722,$B$3:$B$722,$B1275)*SUMIFS(Calculations!$E$3:$E$53,Calculations!$A$3:$A$53,$B1275)</f>
        <v>3.869992179752043E-2</v>
      </c>
      <c r="H1275" s="107">
        <f>H549/SUMIFS(H$3:H$722,$B$3:$B$722,$B1275)*SUMIFS(Calculations!$E$3:$E$53,Calculations!$A$3:$A$53,$B1275)</f>
        <v>3.9405939153419799E-2</v>
      </c>
      <c r="I1275" s="107">
        <f>I549/SUMIFS(I$3:I$722,$B$3:$B$722,$B1275)*SUMIFS(Calculations!$E$3:$E$53,Calculations!$A$3:$A$53,$B1275)</f>
        <v>3.3223263861704593E-2</v>
      </c>
      <c r="J1275" s="107">
        <f>J549/SUMIFS(J$3:J$722,$B$3:$B$722,$B1275)*SUMIFS(Calculations!$E$3:$E$53,Calculations!$A$3:$A$53,$B1275)</f>
        <v>2.871756314919224E-2</v>
      </c>
      <c r="K1275" s="107">
        <f>K549/SUMIFS(K$3:K$722,$B$3:$B$722,$B1275)*SUMIFS(Calculations!$E$3:$E$53,Calculations!$A$3:$A$53,$B1275)</f>
        <v>2.3917923928095695E-2</v>
      </c>
      <c r="L1275" s="107">
        <f>L549/SUMIFS(L$3:L$722,$B$3:$B$722,$B1275)*SUMIFS(Calculations!$E$3:$E$53,Calculations!$A$3:$A$53,$B1275)</f>
        <v>2.0492894461010647E-2</v>
      </c>
      <c r="M1275" s="107">
        <f>M549/SUMIFS(M$3:M$722,$B$3:$B$722,$B1275)*SUMIFS(Calculations!$E$3:$E$53,Calculations!$A$3:$A$53,$B1275)</f>
        <v>2.0878230866137798E-2</v>
      </c>
      <c r="N1275" s="107">
        <f>N549/SUMIFS(N$3:N$722,$B$3:$B$722,$B1275)*SUMIFS(Calculations!$E$3:$E$53,Calculations!$A$3:$A$53,$B1275)</f>
        <v>2.1278879435795688E-2</v>
      </c>
      <c r="O1275" s="107">
        <f>O549/SUMIFS(O$3:O$722,$B$3:$B$722,$B1275)*SUMIFS(Calculations!$E$3:$E$53,Calculations!$A$3:$A$53,$B1275)</f>
        <v>2.1111453025691371E-2</v>
      </c>
      <c r="P1275" s="107">
        <f>P549/SUMIFS(P$3:P$722,$B$3:$B$722,$B1275)*SUMIFS(Calculations!$E$3:$E$53,Calculations!$A$3:$A$53,$B1275)</f>
        <v>2.0944652848977799E-2</v>
      </c>
      <c r="Q1275" s="107">
        <f>Q549/SUMIFS(Q$3:Q$722,$B$3:$B$722,$B1275)*SUMIFS(Calculations!$E$3:$E$53,Calculations!$A$3:$A$53,$B1275)</f>
        <v>2.1252558862232096E-2</v>
      </c>
      <c r="R1275" s="107">
        <f>R549/SUMIFS(R$3:R$722,$B$3:$B$722,$B1275)*SUMIFS(Calculations!$E$3:$E$53,Calculations!$A$3:$A$53,$B1275)</f>
        <v>2.1580662678878936E-2</v>
      </c>
    </row>
    <row r="1276" spans="2:18" ht="15.75" customHeight="1">
      <c r="B1276" s="107" t="s">
        <v>574</v>
      </c>
      <c r="C1276" s="107" t="s">
        <v>449</v>
      </c>
      <c r="D1276" s="107" t="s">
        <v>645</v>
      </c>
      <c r="E1276" s="107" t="str">
        <f t="shared" si="308"/>
        <v>natural gas nonpeaker</v>
      </c>
      <c r="F1276" s="107">
        <f>F550/SUMIFS(F$3:F$722,$B$3:$B$722,$B1276)*SUMIFS(Calculations!$E$3:$E$53,Calculations!$A$3:$A$53,$B1276)</f>
        <v>0.67509703899939322</v>
      </c>
      <c r="G1276" s="107">
        <f>G550/SUMIFS(G$3:G$722,$B$3:$B$722,$B1276)*SUMIFS(Calculations!$E$3:$E$53,Calculations!$A$3:$A$53,$B1276)</f>
        <v>0.65257885401775761</v>
      </c>
      <c r="H1276" s="107">
        <f>H550/SUMIFS(H$3:H$722,$B$3:$B$722,$B1276)*SUMIFS(Calculations!$E$3:$E$53,Calculations!$A$3:$A$53,$B1276)</f>
        <v>0.62923905345231956</v>
      </c>
      <c r="I1276" s="107">
        <f>I550/SUMIFS(I$3:I$722,$B$3:$B$722,$B1276)*SUMIFS(Calculations!$E$3:$E$53,Calculations!$A$3:$A$53,$B1276)</f>
        <v>0.67707134201023778</v>
      </c>
      <c r="J1276" s="107">
        <f>J550/SUMIFS(J$3:J$722,$B$3:$B$722,$B1276)*SUMIFS(Calculations!$E$3:$E$53,Calculations!$A$3:$A$53,$B1276)</f>
        <v>0.71192971099579705</v>
      </c>
      <c r="K1276" s="107">
        <f>K550/SUMIFS(K$3:K$722,$B$3:$B$722,$B1276)*SUMIFS(Calculations!$E$3:$E$53,Calculations!$A$3:$A$53,$B1276)</f>
        <v>0.42827274222644562</v>
      </c>
      <c r="L1276" s="107">
        <f>L550/SUMIFS(L$3:L$722,$B$3:$B$722,$B1276)*SUMIFS(Calculations!$E$3:$E$53,Calculations!$A$3:$A$53,$B1276)</f>
        <v>0.22585472040748708</v>
      </c>
      <c r="M1276" s="107">
        <f>M550/SUMIFS(M$3:M$722,$B$3:$B$722,$B1276)*SUMIFS(Calculations!$E$3:$E$53,Calculations!$A$3:$A$53,$B1276)</f>
        <v>0.20850352745550937</v>
      </c>
      <c r="N1276" s="107">
        <f>N550/SUMIFS(N$3:N$722,$B$3:$B$722,$B1276)*SUMIFS(Calculations!$E$3:$E$53,Calculations!$A$3:$A$53,$B1276)</f>
        <v>0.19046284781670356</v>
      </c>
      <c r="O1276" s="107">
        <f>O550/SUMIFS(O$3:O$722,$B$3:$B$722,$B1276)*SUMIFS(Calculations!$E$3:$E$53,Calculations!$A$3:$A$53,$B1276)</f>
        <v>0.19010598154782449</v>
      </c>
      <c r="P1276" s="107">
        <f>P550/SUMIFS(P$3:P$722,$B$3:$B$722,$B1276)*SUMIFS(Calculations!$E$3:$E$53,Calculations!$A$3:$A$53,$B1276)</f>
        <v>0.18975045008373204</v>
      </c>
      <c r="Q1276" s="107">
        <f>Q550/SUMIFS(Q$3:Q$722,$B$3:$B$722,$B1276)*SUMIFS(Calculations!$E$3:$E$53,Calculations!$A$3:$A$53,$B1276)</f>
        <v>0.16188455002859026</v>
      </c>
      <c r="R1276" s="107">
        <f>R550/SUMIFS(R$3:R$722,$B$3:$B$722,$B1276)*SUMIFS(Calculations!$E$3:$E$53,Calculations!$A$3:$A$53,$B1276)</f>
        <v>0.13219072214339106</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6.1617063560212557E-2</v>
      </c>
      <c r="G1279" s="107">
        <f>G553/SUMIFS(G$3:G$722,$B$3:$B$722,$B1279)*SUMIFS(Calculations!$E$3:$E$53,Calculations!$A$3:$A$53,$B1279)</f>
        <v>6.3641216622215724E-2</v>
      </c>
      <c r="H1279" s="107">
        <f>H553/SUMIFS(H$3:H$722,$B$3:$B$722,$B1279)*SUMIFS(Calculations!$E$3:$E$53,Calculations!$A$3:$A$53,$B1279)</f>
        <v>6.5739224468745236E-2</v>
      </c>
      <c r="I1279" s="107">
        <f>I553/SUMIFS(I$3:I$722,$B$3:$B$722,$B1279)*SUMIFS(Calculations!$E$3:$E$53,Calculations!$A$3:$A$53,$B1279)</f>
        <v>5.5424596064577641E-2</v>
      </c>
      <c r="J1279" s="107">
        <f>J553/SUMIFS(J$3:J$722,$B$3:$B$722,$B1279)*SUMIFS(Calculations!$E$3:$E$53,Calculations!$A$3:$A$53,$B1279)</f>
        <v>4.7907683667086191E-2</v>
      </c>
      <c r="K1279" s="107">
        <f>K553/SUMIFS(K$3:K$722,$B$3:$B$722,$B1279)*SUMIFS(Calculations!$E$3:$E$53,Calculations!$A$3:$A$53,$B1279)</f>
        <v>0.36836324100700901</v>
      </c>
      <c r="L1279" s="107">
        <f>L553/SUMIFS(L$3:L$722,$B$3:$B$722,$B1279)*SUMIFS(Calculations!$E$3:$E$53,Calculations!$A$3:$A$53,$B1279)</f>
        <v>0.59704078867686061</v>
      </c>
      <c r="M1279" s="107">
        <f>M553/SUMIFS(M$3:M$722,$B$3:$B$722,$B1279)*SUMIFS(Calculations!$E$3:$E$53,Calculations!$A$3:$A$53,$B1279)</f>
        <v>0.60867203746795207</v>
      </c>
      <c r="N1279" s="107">
        <f>N553/SUMIFS(N$3:N$722,$B$3:$B$722,$B1279)*SUMIFS(Calculations!$E$3:$E$53,Calculations!$A$3:$A$53,$B1279)</f>
        <v>0.62076547875582666</v>
      </c>
      <c r="O1279" s="107">
        <f>O553/SUMIFS(O$3:O$722,$B$3:$B$722,$B1279)*SUMIFS(Calculations!$E$3:$E$53,Calculations!$A$3:$A$53,$B1279)</f>
        <v>0.61959454169746908</v>
      </c>
      <c r="P1279" s="107">
        <f>P553/SUMIFS(P$3:P$722,$B$3:$B$722,$B1279)*SUMIFS(Calculations!$E$3:$E$53,Calculations!$A$3:$A$53,$B1279)</f>
        <v>0.61842798435366164</v>
      </c>
      <c r="Q1279" s="107">
        <f>Q553/SUMIFS(Q$3:Q$722,$B$3:$B$722,$B1279)*SUMIFS(Calculations!$E$3:$E$53,Calculations!$A$3:$A$53,$B1279)</f>
        <v>0.63806915771487771</v>
      </c>
      <c r="R1279" s="107">
        <f>R553/SUMIFS(R$3:R$722,$B$3:$B$722,$B1279)*SUMIFS(Calculations!$E$3:$E$53,Calculations!$A$3:$A$53,$B1279)</f>
        <v>0.65899873903459927</v>
      </c>
    </row>
    <row r="1280" spans="2:18" ht="15.75" customHeight="1">
      <c r="B1280" s="107" t="s">
        <v>574</v>
      </c>
      <c r="C1280" s="107" t="s">
        <v>449</v>
      </c>
      <c r="D1280" s="107" t="s">
        <v>649</v>
      </c>
      <c r="E1280" s="107" t="str">
        <f t="shared" si="308"/>
        <v>crude oil</v>
      </c>
      <c r="F1280" s="107">
        <f>F554/SUMIFS(F$3:F$722,$B$3:$B$722,$B1280)*SUMIFS(Calculations!$E$3:$E$53,Calculations!$A$3:$A$53,$B1280)</f>
        <v>0.10867119346917509</v>
      </c>
      <c r="G1280" s="107">
        <f>G554/SUMIFS(G$3:G$722,$B$3:$B$722,$B1280)*SUMIFS(Calculations!$E$3:$E$53,Calculations!$A$3:$A$53,$B1280)</f>
        <v>0.11061820324292584</v>
      </c>
      <c r="H1280" s="107">
        <f>H554/SUMIFS(H$3:H$722,$B$3:$B$722,$B1280)*SUMIFS(Calculations!$E$3:$E$53,Calculations!$A$3:$A$53,$B1280)</f>
        <v>0.11263625309265224</v>
      </c>
      <c r="I1280" s="107">
        <f>I554/SUMIFS(I$3:I$722,$B$3:$B$722,$B1280)*SUMIFS(Calculations!$E$3:$E$53,Calculations!$A$3:$A$53,$B1280)</f>
        <v>9.4963958156702555E-2</v>
      </c>
      <c r="J1280" s="107">
        <f>J554/SUMIFS(J$3:J$722,$B$3:$B$722,$B1280)*SUMIFS(Calculations!$E$3:$E$53,Calculations!$A$3:$A$53,$B1280)</f>
        <v>8.2085055719219563E-2</v>
      </c>
      <c r="K1280" s="107">
        <f>K554/SUMIFS(K$3:K$722,$B$3:$B$722,$B1280)*SUMIFS(Calculations!$E$3:$E$53,Calculations!$A$3:$A$53,$B1280)</f>
        <v>6.8365972005567377E-2</v>
      </c>
      <c r="L1280" s="107">
        <f>L554/SUMIFS(L$3:L$722,$B$3:$B$722,$B1280)*SUMIFS(Calculations!$E$3:$E$53,Calculations!$A$3:$A$53,$B1280)</f>
        <v>5.8576014090786825E-2</v>
      </c>
      <c r="M1280" s="107">
        <f>M554/SUMIFS(M$3:M$722,$B$3:$B$722,$B1280)*SUMIFS(Calculations!$E$3:$E$53,Calculations!$A$3:$A$53,$B1280)</f>
        <v>5.9717162578464399E-2</v>
      </c>
      <c r="N1280" s="107">
        <f>N554/SUMIFS(N$3:N$722,$B$3:$B$722,$B1280)*SUMIFS(Calculations!$E$3:$E$53,Calculations!$A$3:$A$53,$B1280)</f>
        <v>6.0903657036999709E-2</v>
      </c>
      <c r="O1280" s="107">
        <f>O554/SUMIFS(O$3:O$722,$B$3:$B$722,$B1280)*SUMIFS(Calculations!$E$3:$E$53,Calculations!$A$3:$A$53,$B1280)</f>
        <v>6.0789543123987121E-2</v>
      </c>
      <c r="P1280" s="107">
        <f>P554/SUMIFS(P$3:P$722,$B$3:$B$722,$B1280)*SUMIFS(Calculations!$E$3:$E$53,Calculations!$A$3:$A$53,$B1280)</f>
        <v>6.0675856036961164E-2</v>
      </c>
      <c r="Q1280" s="107">
        <f>Q554/SUMIFS(Q$3:Q$722,$B$3:$B$722,$B1280)*SUMIFS(Calculations!$E$3:$E$53,Calculations!$A$3:$A$53,$B1280)</f>
        <v>6.2602742939162653E-2</v>
      </c>
      <c r="R1280" s="107">
        <f>R554/SUMIFS(R$3:R$722,$B$3:$B$722,$B1280)*SUMIFS(Calculations!$E$3:$E$53,Calculations!$A$3:$A$53,$B1280)</f>
        <v>6.4656028421239159E-2</v>
      </c>
    </row>
    <row r="1281" spans="2:18" ht="15.75" customHeight="1">
      <c r="B1281" s="107" t="s">
        <v>574</v>
      </c>
      <c r="C1281" s="107" t="s">
        <v>449</v>
      </c>
      <c r="D1281" s="107" t="s">
        <v>650</v>
      </c>
      <c r="E1281" s="107" t="str">
        <f t="shared" si="308"/>
        <v>solar PV</v>
      </c>
      <c r="F1281" s="107">
        <f>F555/SUMIFS(F$3:F$722,$B$3:$B$722,$B1281)*SUMIFS(Calculations!$E$3:$E$53,Calculations!$A$3:$A$53,$B1281)</f>
        <v>7.6096652082621716E-2</v>
      </c>
      <c r="G1281" s="107">
        <f>G555/SUMIFS(G$3:G$722,$B$3:$B$722,$B1281)*SUMIFS(Calculations!$E$3:$E$53,Calculations!$A$3:$A$53,$B1281)</f>
        <v>8.4201843898647377E-2</v>
      </c>
      <c r="H1281" s="107">
        <f>H555/SUMIFS(H$3:H$722,$B$3:$B$722,$B1281)*SUMIFS(Calculations!$E$3:$E$53,Calculations!$A$3:$A$53,$B1281)</f>
        <v>9.2602767893407018E-2</v>
      </c>
      <c r="I1281" s="107">
        <f>I555/SUMIFS(I$3:I$722,$B$3:$B$722,$B1281)*SUMIFS(Calculations!$E$3:$E$53,Calculations!$A$3:$A$53,$B1281)</f>
        <v>8.5348509646477666E-2</v>
      </c>
      <c r="J1281" s="107">
        <f>J555/SUMIFS(J$3:J$722,$B$3:$B$722,$B1281)*SUMIFS(Calculations!$E$3:$E$53,Calculations!$A$3:$A$53,$B1281)</f>
        <v>8.0061879666776678E-2</v>
      </c>
      <c r="K1281" s="107">
        <f>K555/SUMIFS(K$3:K$722,$B$3:$B$722,$B1281)*SUMIFS(Calculations!$E$3:$E$53,Calculations!$A$3:$A$53,$B1281)</f>
        <v>7.017665648885342E-2</v>
      </c>
      <c r="L1281" s="107">
        <f>L555/SUMIFS(L$3:L$722,$B$3:$B$722,$B1281)*SUMIFS(Calculations!$E$3:$E$53,Calculations!$A$3:$A$53,$B1281)</f>
        <v>6.3122546979063193E-2</v>
      </c>
      <c r="M1281" s="107">
        <f>M555/SUMIFS(M$3:M$722,$B$3:$B$722,$B1281)*SUMIFS(Calculations!$E$3:$E$53,Calculations!$A$3:$A$53,$B1281)</f>
        <v>6.6769814770750585E-2</v>
      </c>
      <c r="N1281" s="107">
        <f>N555/SUMIFS(N$3:N$722,$B$3:$B$722,$B1281)*SUMIFS(Calculations!$E$3:$E$53,Calculations!$A$3:$A$53,$B1281)</f>
        <v>7.0562014532973089E-2</v>
      </c>
      <c r="O1281" s="107">
        <f>O555/SUMIFS(O$3:O$722,$B$3:$B$722,$B1281)*SUMIFS(Calculations!$E$3:$E$53,Calculations!$A$3:$A$53,$B1281)</f>
        <v>7.2574495580478945E-2</v>
      </c>
      <c r="P1281" s="107">
        <f>P555/SUMIFS(P$3:P$722,$B$3:$B$722,$B1281)*SUMIFS(Calculations!$E$3:$E$53,Calculations!$A$3:$A$53,$B1281)</f>
        <v>7.4579449244286E-2</v>
      </c>
      <c r="Q1281" s="107">
        <f>Q555/SUMIFS(Q$3:Q$722,$B$3:$B$722,$B1281)*SUMIFS(Calculations!$E$3:$E$53,Calculations!$A$3:$A$53,$B1281)</f>
        <v>7.9576385229904553E-2</v>
      </c>
      <c r="R1281" s="107">
        <f>R555/SUMIFS(R$3:R$722,$B$3:$B$722,$B1281)*SUMIFS(Calculations!$E$3:$E$53,Calculations!$A$3:$A$53,$B1281)</f>
        <v>8.4901106728822687E-2</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2.5184622610600598E-2</v>
      </c>
      <c r="G1283" s="107">
        <f>G557/SUMIFS(G$3:G$722,$B$3:$B$722,$B1283)*SUMIFS(Calculations!$E$3:$E$53,Calculations!$A$3:$A$53,$B1283)</f>
        <v>3.8020308873714451E-2</v>
      </c>
      <c r="H1283" s="107">
        <f>H557/SUMIFS(H$3:H$722,$B$3:$B$722,$B1283)*SUMIFS(Calculations!$E$3:$E$53,Calculations!$A$3:$A$53,$B1283)</f>
        <v>5.1324327725408257E-2</v>
      </c>
      <c r="I1283" s="107">
        <f>I557/SUMIFS(I$3:I$722,$B$3:$B$722,$B1283)*SUMIFS(Calculations!$E$3:$E$53,Calculations!$A$3:$A$53,$B1283)</f>
        <v>4.3271692520944739E-2</v>
      </c>
      <c r="J1283" s="107">
        <f>J557/SUMIFS(J$3:J$722,$B$3:$B$722,$B1283)*SUMIFS(Calculations!$E$3:$E$53,Calculations!$A$3:$A$53,$B1283)</f>
        <v>3.7403235507364838E-2</v>
      </c>
      <c r="K1283" s="107">
        <f>K557/SUMIFS(K$3:K$722,$B$3:$B$722,$B1283)*SUMIFS(Calculations!$E$3:$E$53,Calculations!$A$3:$A$53,$B1283)</f>
        <v>3.0996613080924395E-2</v>
      </c>
      <c r="L1283" s="107">
        <f>L557/SUMIFS(L$3:L$722,$B$3:$B$722,$B1283)*SUMIFS(Calculations!$E$3:$E$53,Calculations!$A$3:$A$53,$B1283)</f>
        <v>2.6424838081962443E-2</v>
      </c>
      <c r="M1283" s="107">
        <f>M557/SUMIFS(M$3:M$722,$B$3:$B$722,$B1283)*SUMIFS(Calculations!$E$3:$E$53,Calculations!$A$3:$A$53,$B1283)</f>
        <v>2.6805666761560452E-2</v>
      </c>
      <c r="N1283" s="107">
        <f>N557/SUMIFS(N$3:N$722,$B$3:$B$722,$B1283)*SUMIFS(Calculations!$E$3:$E$53,Calculations!$A$3:$A$53,$B1283)</f>
        <v>2.7201628481593871E-2</v>
      </c>
      <c r="O1283" s="107">
        <f>O557/SUMIFS(O$3:O$722,$B$3:$B$722,$B1283)*SUMIFS(Calculations!$E$3:$E$53,Calculations!$A$3:$A$53,$B1283)</f>
        <v>2.7015027228521678E-2</v>
      </c>
      <c r="P1283" s="107">
        <f>P557/SUMIFS(P$3:P$722,$B$3:$B$722,$B1283)*SUMIFS(Calculations!$E$3:$E$53,Calculations!$A$3:$A$53,$B1283)</f>
        <v>2.6829123929466157E-2</v>
      </c>
      <c r="Q1283" s="107">
        <f>Q557/SUMIFS(Q$3:Q$722,$B$3:$B$722,$B1283)*SUMIFS(Calculations!$E$3:$E$53,Calculations!$A$3:$A$53,$B1283)</f>
        <v>2.7542898281460112E-2</v>
      </c>
      <c r="R1283" s="107">
        <f>R557/SUMIFS(R$3:R$722,$B$3:$B$722,$B1283)*SUMIFS(Calculations!$E$3:$E$53,Calculations!$A$3:$A$53,$B1283)</f>
        <v>2.8303494304378375E-2</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1.0000000000000002</v>
      </c>
      <c r="H1449" s="95">
        <f t="shared" si="312"/>
        <v>1.0000000000000002</v>
      </c>
      <c r="I1449" s="95">
        <f t="shared" si="312"/>
        <v>1</v>
      </c>
      <c r="J1449" s="95">
        <f t="shared" si="312"/>
        <v>1</v>
      </c>
      <c r="K1449" s="95">
        <f t="shared" si="312"/>
        <v>1</v>
      </c>
      <c r="L1449" s="95">
        <f t="shared" si="312"/>
        <v>0.99999999999999978</v>
      </c>
      <c r="M1449" s="95">
        <f t="shared" si="312"/>
        <v>1</v>
      </c>
      <c r="N1449" s="95">
        <f t="shared" si="312"/>
        <v>1</v>
      </c>
      <c r="O1449" s="95">
        <f t="shared" si="312"/>
        <v>0.99999999999999978</v>
      </c>
      <c r="P1449" s="95">
        <f t="shared" si="312"/>
        <v>0.99999999999999989</v>
      </c>
      <c r="Q1449" s="95">
        <f t="shared" si="312"/>
        <v>0.99999999999999967</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CT</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1520.605</v>
      </c>
      <c r="R24" s="91">
        <f t="shared" si="2"/>
        <v>0.41122163606151463</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1138.8447925999999</v>
      </c>
      <c r="R35" s="91">
        <f t="shared" si="2"/>
        <v>0.30798111201338169</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1038.325</v>
      </c>
      <c r="R42" s="91">
        <f t="shared" si="2"/>
        <v>0.28079725192510363</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3697.7747926000002</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f t="shared" si="10"/>
        <v>504.84479260000001</v>
      </c>
      <c r="M304" s="91" t="str">
        <f t="shared" si="11"/>
        <v>NY</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f t="shared" si="10"/>
        <v>634</v>
      </c>
      <c r="M305" s="91" t="str">
        <f t="shared" si="11"/>
        <v>NY</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f t="shared" si="10"/>
        <v>1520.605</v>
      </c>
      <c r="M310" s="91" t="str">
        <f t="shared" si="11"/>
        <v>MA</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f t="shared" si="10"/>
        <v>1038.325</v>
      </c>
      <c r="M312" s="91" t="str">
        <f t="shared" si="11"/>
        <v>RI</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3697.7747926000002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0.41122163606151463</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0.30798111201338169</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0.28079725192510363</v>
      </c>
      <c r="D42" s="91">
        <f t="shared" si="0"/>
        <v>0.28079725192510363</v>
      </c>
      <c r="E42" s="91">
        <f t="shared" si="1"/>
        <v>1</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0.28079725192510363</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634</v>
      </c>
      <c r="B61" s="91">
        <f>SUMIFS('ReEDs Generation Data'!G$729:G$1448,'ReEDs Generation Data'!$E$729:$E$1448,Calculations!$A61)</f>
        <v>0.65257885401775761</v>
      </c>
      <c r="C61" s="91">
        <f>SUMIFS('ReEDs Generation Data'!H$729:H$1448,'ReEDs Generation Data'!$E$729:$E$1448,Calculations!$A61)</f>
        <v>0.62923905345231956</v>
      </c>
      <c r="D61" s="91">
        <f>SUMIFS('ReEDs Generation Data'!I$729:I$1448,'ReEDs Generation Data'!$E$729:$E$1448,Calculations!$A61)</f>
        <v>0.67707134201023778</v>
      </c>
      <c r="E61" s="91">
        <f>SUMIFS('ReEDs Generation Data'!J$729:J$1448,'ReEDs Generation Data'!$E$729:$E$1448,Calculations!$A61)</f>
        <v>0.71192971099579705</v>
      </c>
      <c r="F61" s="91">
        <f>SUMIFS('ReEDs Generation Data'!K$729:K$1448,'ReEDs Generation Data'!$E$729:$E$1448,Calculations!$A61)</f>
        <v>0.42827274222644562</v>
      </c>
      <c r="G61" s="91">
        <f>SUMIFS('ReEDs Generation Data'!L$729:L$1448,'ReEDs Generation Data'!$E$729:$E$1448,Calculations!$A61)</f>
        <v>0.22585472040748708</v>
      </c>
      <c r="H61" s="91">
        <f>SUMIFS('ReEDs Generation Data'!M$729:M$1448,'ReEDs Generation Data'!$E$729:$E$1448,Calculations!$A61)</f>
        <v>0.20850352745550937</v>
      </c>
      <c r="I61" s="91">
        <f>SUMIFS('ReEDs Generation Data'!N$729:N$1448,'ReEDs Generation Data'!$E$729:$E$1448,Calculations!$A61)</f>
        <v>0.19046284781670356</v>
      </c>
      <c r="J61" s="91">
        <f>SUMIFS('ReEDs Generation Data'!O$729:O$1448,'ReEDs Generation Data'!$E$729:$E$1448,Calculations!$A61)</f>
        <v>0.19010598154782449</v>
      </c>
      <c r="K61" s="91">
        <f>SUMIFS('ReEDs Generation Data'!P$729:P$1448,'ReEDs Generation Data'!$E$729:$E$1448,Calculations!$A61)</f>
        <v>0.18975045008373204</v>
      </c>
      <c r="L61" s="91">
        <f>SUMIFS('ReEDs Generation Data'!Q$729:Q$1448,'ReEDs Generation Data'!$E$729:$E$1448,Calculations!$A61)</f>
        <v>0.16188455002859026</v>
      </c>
      <c r="M61" s="91">
        <f>SUMIFS('ReEDs Generation Data'!R$729:R$1448,'ReEDs Generation Data'!$E$729:$E$1448,Calculations!$A61)</f>
        <v>0.13219072214339106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8.0222729452011123E-3</v>
      </c>
      <c r="C63" s="91">
        <f>SUMIFS('ReEDs Generation Data'!H$729:H$1448,'ReEDs Generation Data'!$E$729:$E$1448,Calculations!$A63)</f>
        <v>8.1686263141486637E-3</v>
      </c>
      <c r="D63" s="91">
        <f>SUMIFS('ReEDs Generation Data'!I$729:I$1448,'ReEDs Generation Data'!$E$729:$E$1448,Calculations!$A63)</f>
        <v>6.8869930079834768E-3</v>
      </c>
      <c r="E63" s="91">
        <f>SUMIFS('ReEDs Generation Data'!J$729:J$1448,'ReEDs Generation Data'!$E$729:$E$1448,Calculations!$A63)</f>
        <v>5.9529869623310243E-3</v>
      </c>
      <c r="F63" s="91">
        <f>SUMIFS('ReEDs Generation Data'!K$729:K$1448,'ReEDs Generation Data'!$E$729:$E$1448,Calculations!$A63)</f>
        <v>4.9580491412267976E-3</v>
      </c>
      <c r="G63" s="91">
        <f>SUMIFS('ReEDs Generation Data'!L$729:L$1448,'ReEDs Generation Data'!$E$729:$E$1448,Calculations!$A63)</f>
        <v>4.2480600778361469E-3</v>
      </c>
      <c r="H63" s="91">
        <f>SUMIFS('ReEDs Generation Data'!M$729:M$1448,'ReEDs Generation Data'!$E$729:$E$1448,Calculations!$A63)</f>
        <v>4.330818650754284E-3</v>
      </c>
      <c r="I63" s="91">
        <f>SUMIFS('ReEDs Generation Data'!N$729:N$1448,'ReEDs Generation Data'!$E$729:$E$1448,Calculations!$A63)</f>
        <v>4.4168658122095798E-3</v>
      </c>
      <c r="J63" s="91">
        <f>SUMIFS('ReEDs Generation Data'!O$729:O$1448,'ReEDs Generation Data'!$E$729:$E$1448,Calculations!$A63)</f>
        <v>4.408590022780769E-3</v>
      </c>
      <c r="K63" s="91">
        <f>SUMIFS('ReEDs Generation Data'!P$729:P$1448,'ReEDs Generation Data'!$E$729:$E$1448,Calculations!$A63)</f>
        <v>4.4003451877018245E-3</v>
      </c>
      <c r="L63" s="91">
        <f>SUMIFS('ReEDs Generation Data'!Q$729:Q$1448,'ReEDs Generation Data'!$E$729:$E$1448,Calculations!$A63)</f>
        <v>4.5400872212082496E-3</v>
      </c>
      <c r="M63" s="91">
        <f>SUMIFS('ReEDs Generation Data'!R$729:R$1448,'ReEDs Generation Data'!$E$729:$E$1448,Calculations!$A63)</f>
        <v>4.6889959549314209E-3</v>
      </c>
    </row>
    <row r="64" spans="1:33" ht="15.75" customHeight="1">
      <c r="A64" s="111" t="s">
        <v>100</v>
      </c>
      <c r="B64" s="91">
        <f>SUMIFS('ReEDs Generation Data'!G$729:G$1448,'ReEDs Generation Data'!$E$729:$E$1448,Calculations!$A64)</f>
        <v>3.869992179752043E-2</v>
      </c>
      <c r="C64" s="91">
        <f>SUMIFS('ReEDs Generation Data'!H$729:H$1448,'ReEDs Generation Data'!$E$729:$E$1448,Calculations!$A64)</f>
        <v>3.9405939153419799E-2</v>
      </c>
      <c r="D64" s="91">
        <f>SUMIFS('ReEDs Generation Data'!I$729:I$1448,'ReEDs Generation Data'!$E$729:$E$1448,Calculations!$A64)</f>
        <v>3.3223263861704593E-2</v>
      </c>
      <c r="E64" s="91">
        <f>SUMIFS('ReEDs Generation Data'!J$729:J$1448,'ReEDs Generation Data'!$E$729:$E$1448,Calculations!$A64)</f>
        <v>2.871756314919224E-2</v>
      </c>
      <c r="F64" s="91">
        <f>SUMIFS('ReEDs Generation Data'!K$729:K$1448,'ReEDs Generation Data'!$E$729:$E$1448,Calculations!$A64)</f>
        <v>2.3917923928095695E-2</v>
      </c>
      <c r="G64" s="91">
        <f>SUMIFS('ReEDs Generation Data'!L$729:L$1448,'ReEDs Generation Data'!$E$729:$E$1448,Calculations!$A64)</f>
        <v>2.0492894461010647E-2</v>
      </c>
      <c r="H64" s="91">
        <f>SUMIFS('ReEDs Generation Data'!M$729:M$1448,'ReEDs Generation Data'!$E$729:$E$1448,Calculations!$A64)</f>
        <v>2.0878230866137798E-2</v>
      </c>
      <c r="I64" s="91">
        <f>SUMIFS('ReEDs Generation Data'!N$729:N$1448,'ReEDs Generation Data'!$E$729:$E$1448,Calculations!$A64)</f>
        <v>2.1278879435795688E-2</v>
      </c>
      <c r="J64" s="91">
        <f>SUMIFS('ReEDs Generation Data'!O$729:O$1448,'ReEDs Generation Data'!$E$729:$E$1448,Calculations!$A64)</f>
        <v>2.1111453025691371E-2</v>
      </c>
      <c r="K64" s="91">
        <f>SUMIFS('ReEDs Generation Data'!P$729:P$1448,'ReEDs Generation Data'!$E$729:$E$1448,Calculations!$A64)</f>
        <v>2.0944652848977799E-2</v>
      </c>
      <c r="L64" s="91">
        <f>SUMIFS('ReEDs Generation Data'!Q$729:Q$1448,'ReEDs Generation Data'!$E$729:$E$1448,Calculations!$A64)</f>
        <v>2.1252558862232096E-2</v>
      </c>
      <c r="M64" s="91">
        <f>SUMIFS('ReEDs Generation Data'!R$729:R$1448,'ReEDs Generation Data'!$E$729:$E$1448,Calculations!$A64)</f>
        <v>2.1580662678878936E-2</v>
      </c>
    </row>
    <row r="65" spans="1:37" ht="15.75" customHeight="1">
      <c r="A65" s="111" t="s">
        <v>102</v>
      </c>
      <c r="B65" s="91">
        <f>SUMIFS('ReEDs Generation Data'!G$729:G$1448,'ReEDs Generation Data'!$E$729:$E$1448,Calculations!$A65)</f>
        <v>0.12222215277236183</v>
      </c>
      <c r="C65" s="91">
        <f>SUMIFS('ReEDs Generation Data'!H$729:H$1448,'ReEDs Generation Data'!$E$729:$E$1448,Calculations!$A65)</f>
        <v>0.14392709561881528</v>
      </c>
      <c r="D65" s="91">
        <f>SUMIFS('ReEDs Generation Data'!I$729:I$1448,'ReEDs Generation Data'!$E$729:$E$1448,Calculations!$A65)</f>
        <v>0.1286202021674224</v>
      </c>
      <c r="E65" s="91">
        <f>SUMIFS('ReEDs Generation Data'!J$729:J$1448,'ReEDs Generation Data'!$E$729:$E$1448,Calculations!$A65)</f>
        <v>0.11746511517414152</v>
      </c>
      <c r="F65" s="91">
        <f>SUMIFS('ReEDs Generation Data'!K$729:K$1448,'ReEDs Generation Data'!$E$729:$E$1448,Calculations!$A65)</f>
        <v>0.10117326956977782</v>
      </c>
      <c r="G65" s="91">
        <f>SUMIFS('ReEDs Generation Data'!L$729:L$1448,'ReEDs Generation Data'!$E$729:$E$1448,Calculations!$A65)</f>
        <v>8.9547385061025636E-2</v>
      </c>
      <c r="H65" s="91">
        <f>SUMIFS('ReEDs Generation Data'!M$729:M$1448,'ReEDs Generation Data'!$E$729:$E$1448,Calculations!$A65)</f>
        <v>9.3575481532311044E-2</v>
      </c>
      <c r="I65" s="91">
        <f>SUMIFS('ReEDs Generation Data'!N$729:N$1448,'ReEDs Generation Data'!$E$729:$E$1448,Calculations!$A65)</f>
        <v>9.7763643014566956E-2</v>
      </c>
      <c r="J65" s="91">
        <f>SUMIFS('ReEDs Generation Data'!O$729:O$1448,'ReEDs Generation Data'!$E$729:$E$1448,Calculations!$A65)</f>
        <v>9.958952280900063E-2</v>
      </c>
      <c r="K65" s="91">
        <f>SUMIFS('ReEDs Generation Data'!P$729:P$1448,'ReEDs Generation Data'!$E$729:$E$1448,Calculations!$A65)</f>
        <v>0.10140857317375215</v>
      </c>
      <c r="L65" s="91">
        <f>SUMIFS('ReEDs Generation Data'!Q$729:Q$1448,'ReEDs Generation Data'!$E$729:$E$1448,Calculations!$A65)</f>
        <v>0.10711928351136467</v>
      </c>
      <c r="M65" s="91">
        <f>SUMIFS('ReEDs Generation Data'!R$729:R$1448,'ReEDs Generation Data'!$E$729:$E$1448,Calculations!$A65)</f>
        <v>0.11320460103320107</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4.2173786020176171E-3</v>
      </c>
      <c r="C67" s="91">
        <f>SUMIFS('ReEDs Generation Data'!H$729:H$1448,'ReEDs Generation Data'!$E$729:$E$1448,Calculations!$A67)</f>
        <v>8.8380789989945044E-4</v>
      </c>
      <c r="D67" s="91">
        <f>SUMIFS('ReEDs Generation Data'!I$729:I$1448,'ReEDs Generation Data'!$E$729:$E$1448,Calculations!$A67)</f>
        <v>3.8096447313716226E-3</v>
      </c>
      <c r="E67" s="91">
        <f>SUMIFS('ReEDs Generation Data'!J$729:J$1448,'ReEDs Generation Data'!$E$729:$E$1448,Calculations!$A67)</f>
        <v>5.9418843322324695E-3</v>
      </c>
      <c r="F67" s="91">
        <f>SUMIFS('ReEDs Generation Data'!K$729:K$1448,'ReEDs Generation Data'!$E$729:$E$1448,Calculations!$A67)</f>
        <v>4.9488021218777175E-3</v>
      </c>
      <c r="G67" s="91">
        <f>SUMIFS('ReEDs Generation Data'!L$729:L$1448,'ReEDs Generation Data'!$E$729:$E$1448,Calculations!$A67)</f>
        <v>4.2401372249928435E-3</v>
      </c>
      <c r="H67" s="91">
        <f>SUMIFS('ReEDs Generation Data'!M$729:M$1448,'ReEDs Generation Data'!$E$729:$E$1448,Calculations!$A67)</f>
        <v>4.3227414488710095E-3</v>
      </c>
      <c r="I67" s="91">
        <f>SUMIFS('ReEDs Generation Data'!N$729:N$1448,'ReEDs Generation Data'!$E$729:$E$1448,Calculations!$A67)</f>
        <v>4.4086281278977856E-3</v>
      </c>
      <c r="J67" s="91">
        <f>SUMIFS('ReEDs Generation Data'!O$729:O$1448,'ReEDs Generation Data'!$E$729:$E$1448,Calculations!$A67)</f>
        <v>4.4003677732464032E-3</v>
      </c>
      <c r="K67" s="91">
        <f>SUMIFS('ReEDs Generation Data'!P$729:P$1448,'ReEDs Generation Data'!$E$729:$E$1448,Calculations!$A67)</f>
        <v>4.3921383152134164E-3</v>
      </c>
      <c r="L67" s="91">
        <f>SUMIFS('ReEDs Generation Data'!Q$729:Q$1448,'ReEDs Generation Data'!$E$729:$E$1448,Calculations!$A67)</f>
        <v>4.5316197225640882E-3</v>
      </c>
      <c r="M67" s="91">
        <f>SUMIFS('ReEDs Generation Data'!R$729:R$1448,'ReEDs Generation Data'!$E$729:$E$1448,Calculations!$A67)</f>
        <v>4.6802507337591519E-3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6.3641216622215724E-2</v>
      </c>
      <c r="C72" s="91">
        <f>SUMIFS('ReEDs Generation Data'!H$729:H$1448,'ReEDs Generation Data'!$E$729:$E$1448,Calculations!$A72)</f>
        <v>6.5739224468745236E-2</v>
      </c>
      <c r="D72" s="91">
        <f>SUMIFS('ReEDs Generation Data'!I$729:I$1448,'ReEDs Generation Data'!$E$729:$E$1448,Calculations!$A72)</f>
        <v>5.5424596064577641E-2</v>
      </c>
      <c r="E72" s="91">
        <f>SUMIFS('ReEDs Generation Data'!J$729:J$1448,'ReEDs Generation Data'!$E$729:$E$1448,Calculations!$A72)</f>
        <v>4.7907683667086191E-2</v>
      </c>
      <c r="F72" s="91">
        <f>SUMIFS('ReEDs Generation Data'!K$729:K$1448,'ReEDs Generation Data'!$E$729:$E$1448,Calculations!$A72)</f>
        <v>0.36836324100700901</v>
      </c>
      <c r="G72" s="91">
        <f>SUMIFS('ReEDs Generation Data'!L$729:L$1448,'ReEDs Generation Data'!$E$729:$E$1448,Calculations!$A72)</f>
        <v>0.59704078867686061</v>
      </c>
      <c r="H72" s="91">
        <f>SUMIFS('ReEDs Generation Data'!M$729:M$1448,'ReEDs Generation Data'!$E$729:$E$1448,Calculations!$A72)</f>
        <v>0.60867203746795207</v>
      </c>
      <c r="I72" s="91">
        <f>SUMIFS('ReEDs Generation Data'!N$729:N$1448,'ReEDs Generation Data'!$E$729:$E$1448,Calculations!$A72)</f>
        <v>0.62076547875582666</v>
      </c>
      <c r="J72" s="91">
        <f>SUMIFS('ReEDs Generation Data'!O$729:O$1448,'ReEDs Generation Data'!$E$729:$E$1448,Calculations!$A72)</f>
        <v>0.61959454169746908</v>
      </c>
      <c r="K72" s="91">
        <f>SUMIFS('ReEDs Generation Data'!P$729:P$1448,'ReEDs Generation Data'!$E$729:$E$1448,Calculations!$A72)</f>
        <v>0.61842798435366164</v>
      </c>
      <c r="L72" s="91">
        <f>SUMIFS('ReEDs Generation Data'!Q$729:Q$1448,'ReEDs Generation Data'!$E$729:$E$1448,Calculations!$A72)</f>
        <v>0.63806915771487771</v>
      </c>
      <c r="M72" s="91">
        <f>SUMIFS('ReEDs Generation Data'!R$729:R$1448,'ReEDs Generation Data'!$E$729:$E$1448,Calculations!$A72)</f>
        <v>0.65899873903459927</v>
      </c>
    </row>
    <row r="73" spans="1:37" ht="15.75" customHeight="1">
      <c r="A73" s="111" t="s">
        <v>129</v>
      </c>
      <c r="B73" s="91">
        <f>SUMIFS('ReEDs Generation Data'!G$729:G$1448,'ReEDs Generation Data'!$E$729:$E$1448,Calculations!$A73)</f>
        <v>0.11061820324292584</v>
      </c>
      <c r="C73" s="91">
        <f>SUMIFS('ReEDs Generation Data'!H$729:H$1448,'ReEDs Generation Data'!$E$729:$E$1448,Calculations!$A73)</f>
        <v>0.11263625309265224</v>
      </c>
      <c r="D73" s="91">
        <f>SUMIFS('ReEDs Generation Data'!I$729:I$1448,'ReEDs Generation Data'!$E$729:$E$1448,Calculations!$A73)</f>
        <v>9.4963958156702555E-2</v>
      </c>
      <c r="E73" s="91">
        <f>SUMIFS('ReEDs Generation Data'!J$729:J$1448,'ReEDs Generation Data'!$E$729:$E$1448,Calculations!$A73)</f>
        <v>8.2085055719219563E-2</v>
      </c>
      <c r="F73" s="91">
        <f>SUMIFS('ReEDs Generation Data'!K$729:K$1448,'ReEDs Generation Data'!$E$729:$E$1448,Calculations!$A73)</f>
        <v>6.8365972005567377E-2</v>
      </c>
      <c r="G73" s="91">
        <f>SUMIFS('ReEDs Generation Data'!L$729:L$1448,'ReEDs Generation Data'!$E$729:$E$1448,Calculations!$A73)</f>
        <v>5.8576014090786825E-2</v>
      </c>
      <c r="H73" s="91">
        <f>SUMIFS('ReEDs Generation Data'!M$729:M$1448,'ReEDs Generation Data'!$E$729:$E$1448,Calculations!$A73)</f>
        <v>5.9717162578464399E-2</v>
      </c>
      <c r="I73" s="91">
        <f>SUMIFS('ReEDs Generation Data'!N$729:N$1448,'ReEDs Generation Data'!$E$729:$E$1448,Calculations!$A73)</f>
        <v>6.0903657036999709E-2</v>
      </c>
      <c r="J73" s="91">
        <f>SUMIFS('ReEDs Generation Data'!O$729:O$1448,'ReEDs Generation Data'!$E$729:$E$1448,Calculations!$A73)</f>
        <v>6.0789543123987121E-2</v>
      </c>
      <c r="K73" s="91">
        <f>SUMIFS('ReEDs Generation Data'!P$729:P$1448,'ReEDs Generation Data'!$E$729:$E$1448,Calculations!$A73)</f>
        <v>6.0675856036961164E-2</v>
      </c>
      <c r="L73" s="91">
        <f>SUMIFS('ReEDs Generation Data'!Q$729:Q$1448,'ReEDs Generation Data'!$E$729:$E$1448,Calculations!$A73)</f>
        <v>6.2602742939162653E-2</v>
      </c>
      <c r="M73" s="91">
        <f>SUMIFS('ReEDs Generation Data'!R$729:R$1448,'ReEDs Generation Data'!$E$729:$E$1448,Calculations!$A73)</f>
        <v>6.4656028421239159E-2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Connecticut</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3.9253490627554642E-2</v>
      </c>
      <c r="D39">
        <f>SUMPRODUCT(P$57:P$106,$B$57:$B$106)</f>
        <v>5.7810447946210278E-2</v>
      </c>
      <c r="E39">
        <f>SUMPRODUCT(AB$57:AB$106,$B$57:$B$106)</f>
        <v>4.3972062824017444E-2</v>
      </c>
      <c r="F39">
        <f>SUMPRODUCT(AN$57:AN$106,$B$57:$B$106)</f>
        <v>3.8593861819434673E-2</v>
      </c>
      <c r="G39">
        <f>SUMPRODUCT(AZ$57:AZ$106,$B$57:$B$106)</f>
        <v>3.5175544664333619E-2</v>
      </c>
      <c r="H39">
        <f>SUMPRODUCT(BL$57:BL$106,$B$57:$B$106)</f>
        <v>2.9020674898065712E-2</v>
      </c>
      <c r="I39">
        <f>SUMPRODUCT(BX$57:BX$106,$B$57:$B$106)</f>
        <v>2.8722383310273304E-2</v>
      </c>
      <c r="J39">
        <f>SUMPRODUCT(CJ$57:CJ$106,$B$57:$B$106)</f>
        <v>2.9240203976763871E-2</v>
      </c>
      <c r="K39">
        <f>SUMPRODUCT(CV$57:CV$106,$B$57:$B$106)</f>
        <v>2.8831479467273484E-2</v>
      </c>
      <c r="L39" s="156">
        <f>K39</f>
        <v>2.8831479467273484E-2</v>
      </c>
      <c r="M39" s="156">
        <f t="shared" ref="M39:AE50" si="53">L39</f>
        <v>2.8831479467273484E-2</v>
      </c>
      <c r="N39" s="156">
        <f t="shared" si="53"/>
        <v>2.8831479467273484E-2</v>
      </c>
      <c r="O39" s="156">
        <f t="shared" si="53"/>
        <v>2.8831479467273484E-2</v>
      </c>
      <c r="P39" s="156">
        <f t="shared" si="53"/>
        <v>2.8831479467273484E-2</v>
      </c>
      <c r="Q39" s="156">
        <f t="shared" si="53"/>
        <v>2.8831479467273484E-2</v>
      </c>
      <c r="R39" s="156">
        <f t="shared" si="53"/>
        <v>2.8831479467273484E-2</v>
      </c>
      <c r="S39" s="156">
        <f t="shared" si="53"/>
        <v>2.8831479467273484E-2</v>
      </c>
      <c r="T39" s="156">
        <f t="shared" si="53"/>
        <v>2.8831479467273484E-2</v>
      </c>
      <c r="U39" s="156">
        <f t="shared" si="53"/>
        <v>2.8831479467273484E-2</v>
      </c>
      <c r="V39" s="156">
        <f t="shared" si="53"/>
        <v>2.8831479467273484E-2</v>
      </c>
      <c r="W39" s="156">
        <f t="shared" si="53"/>
        <v>2.8831479467273484E-2</v>
      </c>
      <c r="X39" s="156">
        <f t="shared" si="53"/>
        <v>2.8831479467273484E-2</v>
      </c>
      <c r="Y39" s="156">
        <f t="shared" si="53"/>
        <v>2.8831479467273484E-2</v>
      </c>
      <c r="Z39" s="156">
        <f t="shared" si="53"/>
        <v>2.8831479467273484E-2</v>
      </c>
      <c r="AA39" s="156">
        <f t="shared" si="53"/>
        <v>2.8831479467273484E-2</v>
      </c>
      <c r="AB39" s="156">
        <f t="shared" si="53"/>
        <v>2.8831479467273484E-2</v>
      </c>
      <c r="AC39" s="156">
        <f t="shared" si="53"/>
        <v>2.8831479467273484E-2</v>
      </c>
      <c r="AD39" s="156">
        <f t="shared" si="53"/>
        <v>2.8831479467273484E-2</v>
      </c>
      <c r="AE39" s="156">
        <f t="shared" si="53"/>
        <v>2.8831479467273484E-2</v>
      </c>
    </row>
    <row r="40" spans="1:32">
      <c r="B40" s="2" t="s">
        <v>98</v>
      </c>
      <c r="C40">
        <f>SUMPRODUCT(E57:E106,$B$57:$B$106)</f>
        <v>2.9145747901944893E-3</v>
      </c>
      <c r="D40">
        <f>SUMPRODUCT(Q$57:Q$106,$B$57:$B$106)</f>
        <v>2.5217381866360876E-3</v>
      </c>
      <c r="E40">
        <f>SUMPRODUCT(AC$57:AC$106,$B$57:$B$106)</f>
        <v>2.3124798257551137E-3</v>
      </c>
      <c r="F40">
        <f>SUMPRODUCT(AO$57:AO$106,$B$57:$B$106)</f>
        <v>2.7593699450216831E-3</v>
      </c>
      <c r="G40">
        <f>SUMPRODUCT(BA$57:BA$106,$B$57:$B$106)</f>
        <v>2.8085730061233544E-3</v>
      </c>
      <c r="H40">
        <f>SUMPRODUCT(BM$57:BM$106,$B$57:$B$106)</f>
        <v>3.4425288199180287E-3</v>
      </c>
      <c r="I40">
        <f>SUMPRODUCT(BY$57:BY$106,$B$57:$B$106)</f>
        <v>5.2346425893716345E-4</v>
      </c>
      <c r="J40">
        <f>SUMPRODUCT(CK$57:CK$106,$B$57:$B$106)</f>
        <v>4.9126329713856064E-4</v>
      </c>
      <c r="K40">
        <f>SUMPRODUCT(CW$57:CW$106,$B$57:$B$106)</f>
        <v>3.6769541986358793E-4</v>
      </c>
      <c r="L40" s="156">
        <f t="shared" ref="L40:AA50" si="54">K40</f>
        <v>3.6769541986358793E-4</v>
      </c>
      <c r="M40" s="156">
        <f t="shared" si="54"/>
        <v>3.6769541986358793E-4</v>
      </c>
      <c r="N40" s="156">
        <f t="shared" si="54"/>
        <v>3.6769541986358793E-4</v>
      </c>
      <c r="O40" s="156">
        <f t="shared" si="54"/>
        <v>3.6769541986358793E-4</v>
      </c>
      <c r="P40" s="156">
        <f t="shared" si="54"/>
        <v>3.6769541986358793E-4</v>
      </c>
      <c r="Q40" s="156">
        <f t="shared" si="54"/>
        <v>3.6769541986358793E-4</v>
      </c>
      <c r="R40" s="156">
        <f t="shared" si="54"/>
        <v>3.6769541986358793E-4</v>
      </c>
      <c r="S40" s="156">
        <f t="shared" si="54"/>
        <v>3.6769541986358793E-4</v>
      </c>
      <c r="T40" s="156">
        <f t="shared" si="54"/>
        <v>3.6769541986358793E-4</v>
      </c>
      <c r="U40" s="156">
        <f t="shared" si="54"/>
        <v>3.6769541986358793E-4</v>
      </c>
      <c r="V40" s="156">
        <f t="shared" si="54"/>
        <v>3.6769541986358793E-4</v>
      </c>
      <c r="W40" s="156">
        <f t="shared" si="54"/>
        <v>3.6769541986358793E-4</v>
      </c>
      <c r="X40" s="156">
        <f t="shared" si="54"/>
        <v>3.6769541986358793E-4</v>
      </c>
      <c r="Y40" s="156">
        <f t="shared" si="54"/>
        <v>3.6769541986358793E-4</v>
      </c>
      <c r="Z40" s="156">
        <f t="shared" si="54"/>
        <v>3.6769541986358793E-4</v>
      </c>
      <c r="AA40" s="156">
        <f t="shared" si="54"/>
        <v>3.6769541986358793E-4</v>
      </c>
      <c r="AB40" s="156">
        <f t="shared" si="53"/>
        <v>3.6769541986358793E-4</v>
      </c>
      <c r="AC40" s="156">
        <f t="shared" si="53"/>
        <v>3.6769541986358793E-4</v>
      </c>
      <c r="AD40" s="156">
        <f t="shared" si="53"/>
        <v>3.6769541986358793E-4</v>
      </c>
      <c r="AE40" s="156">
        <f t="shared" si="53"/>
        <v>3.6769541986358793E-4</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9.2878208895082026E-2</v>
      </c>
      <c r="D42">
        <f>SUMPRODUCT(S$57:S$106,$B$57:$B$106)</f>
        <v>0.10048060590280983</v>
      </c>
      <c r="E42">
        <f>SUMPRODUCT(AE$57:AE$106,$B$57:$B$106)</f>
        <v>9.7728118170740355E-2</v>
      </c>
      <c r="F42">
        <f>SUMPRODUCT(AQ$57:AQ$106,$B$57:$B$106)</f>
        <v>9.5523957216664859E-2</v>
      </c>
      <c r="G42">
        <f>SUMPRODUCT(BC$57:BC$106,$B$57:$B$106)</f>
        <v>9.0707563991034662E-2</v>
      </c>
      <c r="H42">
        <f>SUMPRODUCT(BO$57:BO$106,$B$57:$B$106)</f>
        <v>8.4780453738464698E-2</v>
      </c>
      <c r="I42">
        <f>SUMPRODUCT(CA$57:CA$106,$B$57:$B$106)</f>
        <v>8.4281979291656706E-2</v>
      </c>
      <c r="J42">
        <f>SUMPRODUCT(CM$57:CM$106,$B$57:$B$106)</f>
        <v>8.3312632505280884E-2</v>
      </c>
      <c r="K42">
        <f>SUMPRODUCT(CY$57:CY$106,$B$57:$B$106)</f>
        <v>7.9873721400391562E-2</v>
      </c>
      <c r="L42" s="156">
        <f t="shared" si="54"/>
        <v>7.9873721400391562E-2</v>
      </c>
      <c r="M42" s="156">
        <f t="shared" si="53"/>
        <v>7.9873721400391562E-2</v>
      </c>
      <c r="N42" s="156">
        <f t="shared" si="53"/>
        <v>7.9873721400391562E-2</v>
      </c>
      <c r="O42" s="156">
        <f t="shared" si="53"/>
        <v>7.9873721400391562E-2</v>
      </c>
      <c r="P42" s="156">
        <f t="shared" si="53"/>
        <v>7.9873721400391562E-2</v>
      </c>
      <c r="Q42" s="156">
        <f t="shared" si="53"/>
        <v>7.9873721400391562E-2</v>
      </c>
      <c r="R42" s="156">
        <f t="shared" si="53"/>
        <v>7.9873721400391562E-2</v>
      </c>
      <c r="S42" s="156">
        <f t="shared" si="53"/>
        <v>7.9873721400391562E-2</v>
      </c>
      <c r="T42" s="156">
        <f t="shared" si="53"/>
        <v>7.9873721400391562E-2</v>
      </c>
      <c r="U42" s="156">
        <f t="shared" si="53"/>
        <v>7.9873721400391562E-2</v>
      </c>
      <c r="V42" s="156">
        <f t="shared" si="53"/>
        <v>7.9873721400391562E-2</v>
      </c>
      <c r="W42" s="156">
        <f t="shared" si="53"/>
        <v>7.9873721400391562E-2</v>
      </c>
      <c r="X42" s="156">
        <f t="shared" si="53"/>
        <v>7.9873721400391562E-2</v>
      </c>
      <c r="Y42" s="156">
        <f t="shared" si="53"/>
        <v>7.9873721400391562E-2</v>
      </c>
      <c r="Z42" s="156">
        <f t="shared" si="53"/>
        <v>7.9873721400391562E-2</v>
      </c>
      <c r="AA42" s="156">
        <f t="shared" si="53"/>
        <v>7.9873721400391562E-2</v>
      </c>
      <c r="AB42" s="156">
        <f t="shared" si="53"/>
        <v>7.9873721400391562E-2</v>
      </c>
      <c r="AC42" s="156">
        <f t="shared" si="53"/>
        <v>7.9873721400391562E-2</v>
      </c>
      <c r="AD42" s="156">
        <f t="shared" si="53"/>
        <v>7.9873721400391562E-2</v>
      </c>
      <c r="AE42" s="156">
        <f t="shared" si="53"/>
        <v>7.9873721400391562E-2</v>
      </c>
    </row>
    <row r="43" spans="1:32">
      <c r="B43" s="2" t="s">
        <v>347</v>
      </c>
      <c r="C43">
        <f>SUMPRODUCT(H57:H106,$B$57:$B$106)</f>
        <v>0.65026669170329987</v>
      </c>
      <c r="D43">
        <f>SUMPRODUCT(T$57:T$106,$B$57:$B$106)</f>
        <v>0.50992052202420224</v>
      </c>
      <c r="E43">
        <f>SUMPRODUCT(AF$57:AF$106,$B$57:$B$106)</f>
        <v>0.43362945588484275</v>
      </c>
      <c r="F43">
        <f>SUMPRODUCT(AR$57:AR$106,$B$57:$B$106)</f>
        <v>0.37320682013099049</v>
      </c>
      <c r="G43">
        <f>SUMPRODUCT(BD$57:BD$106,$B$57:$B$106)</f>
        <v>0.32999188107955146</v>
      </c>
      <c r="H43">
        <f>SUMPRODUCT(BP$57:BP$106,$B$57:$B$106)</f>
        <v>0.28310211996786405</v>
      </c>
      <c r="I43">
        <f>SUMPRODUCT(CB$57:CB$106,$B$57:$B$106)</f>
        <v>0.25624260555196954</v>
      </c>
      <c r="J43">
        <f>SUMPRODUCT(CN$57:CN$106,$B$57:$B$106)</f>
        <v>0.23538139980008693</v>
      </c>
      <c r="K43">
        <f>SUMPRODUCT(CZ$57:CZ$106,$B$57:$B$106)</f>
        <v>0.16988088830871401</v>
      </c>
      <c r="L43" s="156">
        <f t="shared" si="54"/>
        <v>0.16988088830871401</v>
      </c>
      <c r="M43" s="156">
        <f t="shared" si="53"/>
        <v>0.16988088830871401</v>
      </c>
      <c r="N43" s="156">
        <f t="shared" si="53"/>
        <v>0.16988088830871401</v>
      </c>
      <c r="O43" s="156">
        <f t="shared" si="53"/>
        <v>0.16988088830871401</v>
      </c>
      <c r="P43" s="156">
        <f t="shared" si="53"/>
        <v>0.16988088830871401</v>
      </c>
      <c r="Q43" s="156">
        <f t="shared" si="53"/>
        <v>0.16988088830871401</v>
      </c>
      <c r="R43" s="156">
        <f t="shared" si="53"/>
        <v>0.16988088830871401</v>
      </c>
      <c r="S43" s="156">
        <f t="shared" si="53"/>
        <v>0.16988088830871401</v>
      </c>
      <c r="T43" s="156">
        <f t="shared" si="53"/>
        <v>0.16988088830871401</v>
      </c>
      <c r="U43" s="156">
        <f t="shared" si="53"/>
        <v>0.16988088830871401</v>
      </c>
      <c r="V43" s="156">
        <f t="shared" si="53"/>
        <v>0.16988088830871401</v>
      </c>
      <c r="W43" s="156">
        <f t="shared" si="53"/>
        <v>0.16988088830871401</v>
      </c>
      <c r="X43" s="156">
        <f t="shared" si="53"/>
        <v>0.16988088830871401</v>
      </c>
      <c r="Y43" s="156">
        <f t="shared" si="53"/>
        <v>0.16988088830871401</v>
      </c>
      <c r="Z43" s="156">
        <f t="shared" si="53"/>
        <v>0.16988088830871401</v>
      </c>
      <c r="AA43" s="156">
        <f t="shared" si="53"/>
        <v>0.16988088830871401</v>
      </c>
      <c r="AB43" s="156">
        <f t="shared" si="53"/>
        <v>0.16988088830871401</v>
      </c>
      <c r="AC43" s="156">
        <f t="shared" si="53"/>
        <v>0.16988088830871401</v>
      </c>
      <c r="AD43" s="156">
        <f t="shared" si="53"/>
        <v>0.16988088830871401</v>
      </c>
      <c r="AE43" s="156">
        <f t="shared" si="53"/>
        <v>0.16988088830871401</v>
      </c>
    </row>
    <row r="44" spans="1:32">
      <c r="B44" s="2" t="s">
        <v>99</v>
      </c>
      <c r="C44">
        <f>SUMPRODUCT(I57:I106,$B$57:$B$106)</f>
        <v>7.3209156950830689E-2</v>
      </c>
      <c r="D44">
        <f>SUMPRODUCT(U$57:U$106,$B$57:$B$106)</f>
        <v>7.2850547807221555E-2</v>
      </c>
      <c r="E44">
        <f>SUMPRODUCT(AG$57:AG$106,$B$57:$B$106)</f>
        <v>7.1317584602437256E-2</v>
      </c>
      <c r="F44">
        <f>SUMPRODUCT(AS$57:AS$106,$B$57:$B$106)</f>
        <v>6.8456291673727271E-2</v>
      </c>
      <c r="G44">
        <f>SUMPRODUCT(BE$57:BE$106,$B$57:$B$106)</f>
        <v>6.6286138604414152E-2</v>
      </c>
      <c r="H44">
        <f>SUMPRODUCT(BQ$57:BQ$106,$B$57:$B$106)</f>
        <v>6.4231361322470606E-2</v>
      </c>
      <c r="I44">
        <f>SUMPRODUCT(CC$57:CC$106,$B$57:$B$106)</f>
        <v>6.3793700497063441E-2</v>
      </c>
      <c r="J44">
        <f>SUMPRODUCT(CO$57:CO$106,$B$57:$B$106)</f>
        <v>6.2264258597734913E-2</v>
      </c>
      <c r="K44">
        <f>SUMPRODUCT(DA$57:DA$106,$B$57:$B$106)</f>
        <v>5.9444226944160142E-2</v>
      </c>
      <c r="L44" s="156">
        <f t="shared" si="54"/>
        <v>5.9444226944160142E-2</v>
      </c>
      <c r="M44" s="156">
        <f t="shared" si="53"/>
        <v>5.9444226944160142E-2</v>
      </c>
      <c r="N44" s="156">
        <f t="shared" si="53"/>
        <v>5.9444226944160142E-2</v>
      </c>
      <c r="O44" s="156">
        <f t="shared" si="53"/>
        <v>5.9444226944160142E-2</v>
      </c>
      <c r="P44" s="156">
        <f t="shared" si="53"/>
        <v>5.9444226944160142E-2</v>
      </c>
      <c r="Q44" s="156">
        <f t="shared" si="53"/>
        <v>5.9444226944160142E-2</v>
      </c>
      <c r="R44" s="156">
        <f t="shared" si="53"/>
        <v>5.9444226944160142E-2</v>
      </c>
      <c r="S44" s="156">
        <f t="shared" si="53"/>
        <v>5.9444226944160142E-2</v>
      </c>
      <c r="T44" s="156">
        <f t="shared" si="53"/>
        <v>5.9444226944160142E-2</v>
      </c>
      <c r="U44" s="156">
        <f t="shared" si="53"/>
        <v>5.9444226944160142E-2</v>
      </c>
      <c r="V44" s="156">
        <f t="shared" si="53"/>
        <v>5.9444226944160142E-2</v>
      </c>
      <c r="W44" s="156">
        <f t="shared" si="53"/>
        <v>5.9444226944160142E-2</v>
      </c>
      <c r="X44" s="156">
        <f t="shared" si="53"/>
        <v>5.9444226944160142E-2</v>
      </c>
      <c r="Y44" s="156">
        <f t="shared" si="53"/>
        <v>5.9444226944160142E-2</v>
      </c>
      <c r="Z44" s="156">
        <f t="shared" si="53"/>
        <v>5.9444226944160142E-2</v>
      </c>
      <c r="AA44" s="156">
        <f t="shared" si="53"/>
        <v>5.9444226944160142E-2</v>
      </c>
      <c r="AB44" s="156">
        <f t="shared" si="53"/>
        <v>5.9444226944160142E-2</v>
      </c>
      <c r="AC44" s="156">
        <f t="shared" si="53"/>
        <v>5.9444226944160142E-2</v>
      </c>
      <c r="AD44" s="156">
        <f t="shared" si="53"/>
        <v>5.9444226944160142E-2</v>
      </c>
      <c r="AE44" s="156">
        <f t="shared" si="53"/>
        <v>5.9444226944160142E-2</v>
      </c>
    </row>
    <row r="45" spans="1:32">
      <c r="B45" s="2" t="s">
        <v>109</v>
      </c>
      <c r="C45">
        <f>SUMPRODUCT(J57:J106,$B$57:$B$106)</f>
        <v>6.815759277237916E-3</v>
      </c>
      <c r="D45">
        <f>SUMPRODUCT(V$57:V$106,$B$57:$B$106)</f>
        <v>4.4479720765976359E-2</v>
      </c>
      <c r="E45">
        <f>SUMPRODUCT(AH$57:AH$106,$B$57:$B$106)</f>
        <v>0.18933877886226341</v>
      </c>
      <c r="F45">
        <f>SUMPRODUCT(AT$57:AT$106,$B$57:$B$106)</f>
        <v>0.2714587285611374</v>
      </c>
      <c r="G45">
        <f>SUMPRODUCT(BF$57:BF$106,$B$57:$B$106)</f>
        <v>0.33536207484782049</v>
      </c>
      <c r="H45">
        <f>SUMPRODUCT(BR$57:BR$106,$B$57:$B$106)</f>
        <v>0.409114676730858</v>
      </c>
      <c r="I45">
        <f>SUMPRODUCT(CD$57:CD$106,$B$57:$B$106)</f>
        <v>0.44008853581780927</v>
      </c>
      <c r="J45">
        <f>SUMPRODUCT(CP$57:CP$106,$B$57:$B$106)</f>
        <v>0.44650417122565839</v>
      </c>
      <c r="K45">
        <f>SUMPRODUCT(DB$57:DB$106,$B$57:$B$106)</f>
        <v>0.50833917346117341</v>
      </c>
      <c r="L45" s="156">
        <f t="shared" si="54"/>
        <v>0.50833917346117341</v>
      </c>
      <c r="M45" s="156">
        <f t="shared" si="53"/>
        <v>0.50833917346117341</v>
      </c>
      <c r="N45" s="156">
        <f t="shared" si="53"/>
        <v>0.50833917346117341</v>
      </c>
      <c r="O45" s="156">
        <f t="shared" si="53"/>
        <v>0.50833917346117341</v>
      </c>
      <c r="P45" s="156">
        <f t="shared" si="53"/>
        <v>0.50833917346117341</v>
      </c>
      <c r="Q45" s="156">
        <f t="shared" si="53"/>
        <v>0.50833917346117341</v>
      </c>
      <c r="R45" s="156">
        <f t="shared" si="53"/>
        <v>0.50833917346117341</v>
      </c>
      <c r="S45" s="156">
        <f t="shared" si="53"/>
        <v>0.50833917346117341</v>
      </c>
      <c r="T45" s="156">
        <f t="shared" si="53"/>
        <v>0.50833917346117341</v>
      </c>
      <c r="U45" s="156">
        <f t="shared" si="53"/>
        <v>0.50833917346117341</v>
      </c>
      <c r="V45" s="156">
        <f t="shared" si="53"/>
        <v>0.50833917346117341</v>
      </c>
      <c r="W45" s="156">
        <f t="shared" si="53"/>
        <v>0.50833917346117341</v>
      </c>
      <c r="X45" s="156">
        <f t="shared" si="53"/>
        <v>0.50833917346117341</v>
      </c>
      <c r="Y45" s="156">
        <f t="shared" si="53"/>
        <v>0.50833917346117341</v>
      </c>
      <c r="Z45" s="156">
        <f t="shared" si="53"/>
        <v>0.50833917346117341</v>
      </c>
      <c r="AA45" s="156">
        <f t="shared" si="53"/>
        <v>0.50833917346117341</v>
      </c>
      <c r="AB45" s="156">
        <f t="shared" si="53"/>
        <v>0.50833917346117341</v>
      </c>
      <c r="AC45" s="156">
        <f t="shared" si="53"/>
        <v>0.50833917346117341</v>
      </c>
      <c r="AD45" s="156">
        <f t="shared" si="53"/>
        <v>0.50833917346117341</v>
      </c>
      <c r="AE45" s="156">
        <f t="shared" si="53"/>
        <v>0.50833917346117341</v>
      </c>
    </row>
    <row r="46" spans="1:32">
      <c r="B46" s="2" t="s">
        <v>106</v>
      </c>
      <c r="C46">
        <f>SUMPRODUCT(K57:K106,$B$57:$B$106)</f>
        <v>4.1865661304300868E-2</v>
      </c>
      <c r="D46">
        <f>SUMPRODUCT(W$57:W$106,$B$57:$B$106)</f>
        <v>6.7894899098307468E-2</v>
      </c>
      <c r="E46">
        <f>SUMPRODUCT(AI$57:AI$106,$B$57:$B$106)</f>
        <v>4.3399649891983451E-2</v>
      </c>
      <c r="F46">
        <f>SUMPRODUCT(AU$57:AU$106,$B$57:$B$106)</f>
        <v>3.9798530443730801E-2</v>
      </c>
      <c r="G46">
        <f>SUMPRODUCT(BG$57:BG$106,$B$57:$B$106)</f>
        <v>3.622198569743125E-2</v>
      </c>
      <c r="H46">
        <f>SUMPRODUCT(BS$57:BS$106,$B$57:$B$106)</f>
        <v>3.0460301008782203E-2</v>
      </c>
      <c r="I46">
        <f>SUMPRODUCT(CE$57:CE$106,$B$57:$B$106)</f>
        <v>3.0559104199150589E-2</v>
      </c>
      <c r="J46">
        <f>SUMPRODUCT(CQ$57:CQ$106,$B$57:$B$106)</f>
        <v>3.0273968350006279E-2</v>
      </c>
      <c r="K46">
        <f>SUMPRODUCT(DC$57:DC$106,$B$57:$B$106)</f>
        <v>2.4870226584037865E-2</v>
      </c>
      <c r="L46" s="156">
        <f t="shared" si="54"/>
        <v>2.4870226584037865E-2</v>
      </c>
      <c r="M46" s="156">
        <f t="shared" si="53"/>
        <v>2.4870226584037865E-2</v>
      </c>
      <c r="N46" s="156">
        <f t="shared" si="53"/>
        <v>2.4870226584037865E-2</v>
      </c>
      <c r="O46" s="156">
        <f t="shared" si="53"/>
        <v>2.4870226584037865E-2</v>
      </c>
      <c r="P46" s="156">
        <f t="shared" si="53"/>
        <v>2.4870226584037865E-2</v>
      </c>
      <c r="Q46" s="156">
        <f t="shared" si="53"/>
        <v>2.4870226584037865E-2</v>
      </c>
      <c r="R46" s="156">
        <f t="shared" si="53"/>
        <v>2.4870226584037865E-2</v>
      </c>
      <c r="S46" s="156">
        <f t="shared" si="53"/>
        <v>2.4870226584037865E-2</v>
      </c>
      <c r="T46" s="156">
        <f t="shared" si="53"/>
        <v>2.4870226584037865E-2</v>
      </c>
      <c r="U46" s="156">
        <f t="shared" si="53"/>
        <v>2.4870226584037865E-2</v>
      </c>
      <c r="V46" s="156">
        <f t="shared" si="53"/>
        <v>2.4870226584037865E-2</v>
      </c>
      <c r="W46" s="156">
        <f t="shared" si="53"/>
        <v>2.4870226584037865E-2</v>
      </c>
      <c r="X46" s="156">
        <f t="shared" si="53"/>
        <v>2.4870226584037865E-2</v>
      </c>
      <c r="Y46" s="156">
        <f t="shared" si="53"/>
        <v>2.4870226584037865E-2</v>
      </c>
      <c r="Z46" s="156">
        <f t="shared" si="53"/>
        <v>2.4870226584037865E-2</v>
      </c>
      <c r="AA46" s="156">
        <f t="shared" si="53"/>
        <v>2.4870226584037865E-2</v>
      </c>
      <c r="AB46" s="156">
        <f t="shared" si="53"/>
        <v>2.4870226584037865E-2</v>
      </c>
      <c r="AC46" s="156">
        <f t="shared" si="53"/>
        <v>2.4870226584037865E-2</v>
      </c>
      <c r="AD46" s="156">
        <f t="shared" si="53"/>
        <v>2.4870226584037865E-2</v>
      </c>
      <c r="AE46" s="156">
        <f t="shared" si="53"/>
        <v>2.4870226584037865E-2</v>
      </c>
    </row>
    <row r="47" spans="1:32">
      <c r="B47" s="2" t="s">
        <v>100</v>
      </c>
      <c r="C47">
        <f>SUMPRODUCT(L57:L106,$B$57:$B$106)</f>
        <v>2.2770714653930425E-2</v>
      </c>
      <c r="D47">
        <f>SUMPRODUCT(X$57:X$106,$B$57:$B$106)</f>
        <v>2.8364073211784614E-2</v>
      </c>
      <c r="E47">
        <f>SUMPRODUCT(AJ$57:AJ$106,$B$57:$B$106)</f>
        <v>3.4295490243920805E-2</v>
      </c>
      <c r="F47">
        <f>SUMPRODUCT(AV$57:AV$106,$B$57:$B$106)</f>
        <v>4.0437300322273662E-2</v>
      </c>
      <c r="G47">
        <f>SUMPRODUCT(BH$57:BH$106,$B$57:$B$106)</f>
        <v>3.8883185980135522E-2</v>
      </c>
      <c r="H47">
        <f>SUMPRODUCT(BT$57:BT$106,$B$57:$B$106)</f>
        <v>4.0136245527533025E-2</v>
      </c>
      <c r="I47">
        <f>SUMPRODUCT(CF$57:CF$106,$B$57:$B$106)</f>
        <v>3.9973805613316642E-2</v>
      </c>
      <c r="J47">
        <f>SUMPRODUCT(CR$57:CR$106,$B$57:$B$106)</f>
        <v>4.8226297752474084E-2</v>
      </c>
      <c r="K47">
        <f>SUMPRODUCT(DD$57:DD$106,$B$57:$B$106)</f>
        <v>5.6126797682231673E-2</v>
      </c>
      <c r="L47" s="156">
        <f t="shared" si="54"/>
        <v>5.6126797682231673E-2</v>
      </c>
      <c r="M47" s="156">
        <f t="shared" si="53"/>
        <v>5.6126797682231673E-2</v>
      </c>
      <c r="N47" s="156">
        <f t="shared" si="53"/>
        <v>5.6126797682231673E-2</v>
      </c>
      <c r="O47" s="156">
        <f t="shared" si="53"/>
        <v>5.6126797682231673E-2</v>
      </c>
      <c r="P47" s="156">
        <f t="shared" si="53"/>
        <v>5.6126797682231673E-2</v>
      </c>
      <c r="Q47" s="156">
        <f t="shared" si="53"/>
        <v>5.6126797682231673E-2</v>
      </c>
      <c r="R47" s="156">
        <f t="shared" si="53"/>
        <v>5.6126797682231673E-2</v>
      </c>
      <c r="S47" s="156">
        <f t="shared" si="53"/>
        <v>5.6126797682231673E-2</v>
      </c>
      <c r="T47" s="156">
        <f t="shared" si="53"/>
        <v>5.6126797682231673E-2</v>
      </c>
      <c r="U47" s="156">
        <f t="shared" si="53"/>
        <v>5.6126797682231673E-2</v>
      </c>
      <c r="V47" s="156">
        <f t="shared" si="53"/>
        <v>5.6126797682231673E-2</v>
      </c>
      <c r="W47" s="156">
        <f t="shared" si="53"/>
        <v>5.6126797682231673E-2</v>
      </c>
      <c r="X47" s="156">
        <f t="shared" si="53"/>
        <v>5.6126797682231673E-2</v>
      </c>
      <c r="Y47" s="156">
        <f t="shared" si="53"/>
        <v>5.6126797682231673E-2</v>
      </c>
      <c r="Z47" s="156">
        <f t="shared" si="53"/>
        <v>5.6126797682231673E-2</v>
      </c>
      <c r="AA47" s="156">
        <f t="shared" si="53"/>
        <v>5.6126797682231673E-2</v>
      </c>
      <c r="AB47" s="156">
        <f t="shared" si="53"/>
        <v>5.6126797682231673E-2</v>
      </c>
      <c r="AC47" s="156">
        <f t="shared" si="53"/>
        <v>5.6126797682231673E-2</v>
      </c>
      <c r="AD47" s="156">
        <f t="shared" si="53"/>
        <v>5.6126797682231673E-2</v>
      </c>
      <c r="AE47" s="156">
        <f t="shared" si="53"/>
        <v>5.6126797682231673E-2</v>
      </c>
    </row>
    <row r="48" spans="1:32">
      <c r="B48" s="2" t="s">
        <v>102</v>
      </c>
      <c r="C48">
        <f>SUMPRODUCT(N57:N106,$B$57:$B$106)</f>
        <v>7.0025741797569013E-2</v>
      </c>
      <c r="D48">
        <f>SUMPRODUCT(Z$57:Z$106,$B$57:$B$106)</f>
        <v>0.11567744505685154</v>
      </c>
      <c r="E48">
        <f>SUMPRODUCT(AL$57:AL$106,$B$57:$B$106)</f>
        <v>8.400637969403936E-2</v>
      </c>
      <c r="F48">
        <f>SUMPRODUCT(AX$57:AX$106,$B$57:$B$106)</f>
        <v>6.9765139887019115E-2</v>
      </c>
      <c r="G48">
        <f>SUMPRODUCT(BJ$57:BJ$106,$B$57:$B$106)</f>
        <v>6.4563052129155404E-2</v>
      </c>
      <c r="H48">
        <f>SUMPRODUCT(BV$57:BV$106,$B$57:$B$106)</f>
        <v>5.5711637986043602E-2</v>
      </c>
      <c r="I48">
        <f>SUMPRODUCT(CH$57:CH$106,$B$57:$B$106)</f>
        <v>5.5814421459823252E-2</v>
      </c>
      <c r="J48">
        <f>SUMPRODUCT(CT$57:CT$106,$B$57:$B$106)</f>
        <v>6.4305804494855998E-2</v>
      </c>
      <c r="K48">
        <f>SUMPRODUCT(DF$57:DF$106,$B$57:$B$106)</f>
        <v>7.2265790732154181E-2</v>
      </c>
      <c r="L48" s="156">
        <f t="shared" si="54"/>
        <v>7.2265790732154181E-2</v>
      </c>
      <c r="M48" s="156">
        <f t="shared" si="53"/>
        <v>7.2265790732154181E-2</v>
      </c>
      <c r="N48" s="156">
        <f t="shared" si="53"/>
        <v>7.2265790732154181E-2</v>
      </c>
      <c r="O48" s="156">
        <f t="shared" si="53"/>
        <v>7.2265790732154181E-2</v>
      </c>
      <c r="P48" s="156">
        <f t="shared" si="53"/>
        <v>7.2265790732154181E-2</v>
      </c>
      <c r="Q48" s="156">
        <f t="shared" si="53"/>
        <v>7.2265790732154181E-2</v>
      </c>
      <c r="R48" s="156">
        <f t="shared" si="53"/>
        <v>7.2265790732154181E-2</v>
      </c>
      <c r="S48" s="156">
        <f t="shared" si="53"/>
        <v>7.2265790732154181E-2</v>
      </c>
      <c r="T48" s="156">
        <f t="shared" si="53"/>
        <v>7.2265790732154181E-2</v>
      </c>
      <c r="U48" s="156">
        <f t="shared" si="53"/>
        <v>7.2265790732154181E-2</v>
      </c>
      <c r="V48" s="156">
        <f t="shared" si="53"/>
        <v>7.2265790732154181E-2</v>
      </c>
      <c r="W48" s="156">
        <f t="shared" si="53"/>
        <v>7.2265790732154181E-2</v>
      </c>
      <c r="X48" s="156">
        <f t="shared" si="53"/>
        <v>7.2265790732154181E-2</v>
      </c>
      <c r="Y48" s="156">
        <f t="shared" si="53"/>
        <v>7.2265790732154181E-2</v>
      </c>
      <c r="Z48" s="156">
        <f t="shared" si="53"/>
        <v>7.2265790732154181E-2</v>
      </c>
      <c r="AA48" s="156">
        <f t="shared" si="53"/>
        <v>7.2265790732154181E-2</v>
      </c>
      <c r="AB48" s="156">
        <f t="shared" si="53"/>
        <v>7.2265790732154181E-2</v>
      </c>
      <c r="AC48" s="156">
        <f t="shared" si="53"/>
        <v>7.2265790732154181E-2</v>
      </c>
      <c r="AD48" s="156">
        <f t="shared" si="53"/>
        <v>7.2265790732154181E-2</v>
      </c>
      <c r="AE48" s="156">
        <f t="shared" si="53"/>
        <v>7.2265790732154181E-2</v>
      </c>
    </row>
    <row r="49" spans="1:110">
      <c r="B49" s="1"/>
    </row>
    <row r="50" spans="1:110">
      <c r="B50" s="1"/>
      <c r="C50" s="160">
        <f>SUM(C39:C48)</f>
        <v>1</v>
      </c>
      <c r="D50" s="160">
        <f>SUM(D39:D48)</f>
        <v>0.99999999999999989</v>
      </c>
      <c r="E50" s="160">
        <f>SUM(E39:E48)</f>
        <v>0.99999999999999989</v>
      </c>
      <c r="F50" s="160">
        <f>SUM(F39:F48)</f>
        <v>1</v>
      </c>
      <c r="G50" s="160">
        <f t="shared" ref="G50:K50" si="55">SUM(G39:G48)</f>
        <v>1</v>
      </c>
      <c r="H50" s="160">
        <f t="shared" si="55"/>
        <v>0.99999999999999989</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0.41122163606151463</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0.30798111201338169</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0.28079725192510363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13974993</v>
      </c>
      <c r="D2" s="91">
        <f>C2</f>
        <v>13974993</v>
      </c>
      <c r="E2" s="91">
        <f t="shared" ref="E2:AH2" si="0">D2</f>
        <v>13974993</v>
      </c>
      <c r="F2" s="91">
        <f t="shared" si="0"/>
        <v>13974993</v>
      </c>
      <c r="G2" s="91">
        <f t="shared" si="0"/>
        <v>13974993</v>
      </c>
      <c r="H2" s="91">
        <f t="shared" si="0"/>
        <v>13974993</v>
      </c>
      <c r="I2" s="91">
        <f t="shared" si="0"/>
        <v>13974993</v>
      </c>
      <c r="J2" s="91">
        <f t="shared" si="0"/>
        <v>13974993</v>
      </c>
      <c r="K2" s="91">
        <f t="shared" si="0"/>
        <v>13974993</v>
      </c>
      <c r="L2" s="91">
        <f t="shared" si="0"/>
        <v>13974993</v>
      </c>
      <c r="M2" s="91">
        <f t="shared" si="0"/>
        <v>13974993</v>
      </c>
      <c r="N2" s="91">
        <f t="shared" si="0"/>
        <v>13974993</v>
      </c>
      <c r="O2" s="91">
        <f t="shared" si="0"/>
        <v>13974993</v>
      </c>
      <c r="P2" s="91">
        <f t="shared" si="0"/>
        <v>13974993</v>
      </c>
      <c r="Q2" s="91">
        <f t="shared" si="0"/>
        <v>13974993</v>
      </c>
      <c r="R2" s="91">
        <f t="shared" si="0"/>
        <v>13974993</v>
      </c>
      <c r="S2" s="91">
        <f t="shared" si="0"/>
        <v>13974993</v>
      </c>
      <c r="T2" s="91">
        <f t="shared" si="0"/>
        <v>13974993</v>
      </c>
      <c r="U2" s="91">
        <f t="shared" si="0"/>
        <v>13974993</v>
      </c>
      <c r="V2" s="91">
        <f t="shared" si="0"/>
        <v>13974993</v>
      </c>
      <c r="W2" s="91">
        <f t="shared" si="0"/>
        <v>13974993</v>
      </c>
      <c r="X2" s="91">
        <f t="shared" si="0"/>
        <v>13974993</v>
      </c>
      <c r="Y2" s="91">
        <f t="shared" si="0"/>
        <v>13974993</v>
      </c>
      <c r="Z2" s="91">
        <f t="shared" si="0"/>
        <v>13974993</v>
      </c>
      <c r="AA2" s="91">
        <f t="shared" si="0"/>
        <v>13974993</v>
      </c>
      <c r="AB2" s="91">
        <f t="shared" si="0"/>
        <v>13974993</v>
      </c>
      <c r="AC2" s="91">
        <f t="shared" si="0"/>
        <v>13974993</v>
      </c>
      <c r="AD2" s="91">
        <f t="shared" si="0"/>
        <v>13974993</v>
      </c>
      <c r="AE2" s="91">
        <f t="shared" si="0"/>
        <v>13974993</v>
      </c>
      <c r="AF2" s="91">
        <f t="shared" si="0"/>
        <v>13974993</v>
      </c>
      <c r="AG2" s="91">
        <f t="shared" si="0"/>
        <v>13974993</v>
      </c>
      <c r="AH2" s="91">
        <f t="shared" si="0"/>
        <v>13974993</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13974993</v>
      </c>
      <c r="C2">
        <f>exports!E2</f>
        <v>13974993</v>
      </c>
      <c r="D2">
        <f>exports!F2</f>
        <v>13974993</v>
      </c>
      <c r="E2">
        <f>exports!G2</f>
        <v>13974993</v>
      </c>
      <c r="F2">
        <f>exports!H2</f>
        <v>13974993</v>
      </c>
      <c r="G2">
        <f>exports!I2</f>
        <v>13974993</v>
      </c>
      <c r="H2">
        <f>exports!J2</f>
        <v>13974993</v>
      </c>
      <c r="I2">
        <f>exports!K2</f>
        <v>13974993</v>
      </c>
      <c r="J2">
        <f>exports!L2</f>
        <v>13974993</v>
      </c>
      <c r="K2">
        <f>exports!M2</f>
        <v>13974993</v>
      </c>
      <c r="L2">
        <f>exports!N2</f>
        <v>13974993</v>
      </c>
      <c r="M2">
        <f>exports!O2</f>
        <v>13974993</v>
      </c>
      <c r="N2">
        <f>exports!P2</f>
        <v>13974993</v>
      </c>
      <c r="O2">
        <f>exports!Q2</f>
        <v>13974993</v>
      </c>
      <c r="P2">
        <f>exports!R2</f>
        <v>13974993</v>
      </c>
      <c r="Q2">
        <f>exports!S2</f>
        <v>13974993</v>
      </c>
      <c r="R2">
        <f>exports!T2</f>
        <v>13974993</v>
      </c>
      <c r="S2">
        <f>exports!U2</f>
        <v>13974993</v>
      </c>
      <c r="T2">
        <f>exports!V2</f>
        <v>13974993</v>
      </c>
      <c r="U2">
        <f>exports!W2</f>
        <v>13974993</v>
      </c>
      <c r="V2">
        <f>exports!X2</f>
        <v>13974993</v>
      </c>
      <c r="W2">
        <f>exports!Y2</f>
        <v>13974993</v>
      </c>
      <c r="X2">
        <f>exports!Z2</f>
        <v>13974993</v>
      </c>
      <c r="Y2">
        <f>exports!AA2</f>
        <v>13974993</v>
      </c>
      <c r="Z2">
        <f>exports!AB2</f>
        <v>13974993</v>
      </c>
      <c r="AA2">
        <f>exports!AC2</f>
        <v>13974993</v>
      </c>
      <c r="AB2">
        <f>exports!AD2</f>
        <v>13974993</v>
      </c>
      <c r="AC2">
        <f>exports!AE2</f>
        <v>13974993</v>
      </c>
      <c r="AD2">
        <f>exports!AF2</f>
        <v>13974993</v>
      </c>
      <c r="AE2">
        <f>exports!AG2</f>
        <v>13974993</v>
      </c>
      <c r="AF2">
        <f>exports!AH2</f>
        <v>13974993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95.749059728175524</v>
      </c>
      <c r="C2" s="12">
        <f>SUMIFS('State Generation Costs Calcs'!C105:C155,'State Generation Costs Calcs'!$A$105:$A$155,About!$B$2)*About!$A$67</f>
        <v>93.881871619499634</v>
      </c>
      <c r="D2" s="12">
        <f>SUMIFS('State Generation Costs Calcs'!D105:D155,'State Generation Costs Calcs'!$A$105:$A$155,About!$B$2)*About!$A$67</f>
        <v>92.137932642272048</v>
      </c>
      <c r="E2" s="12">
        <f>SUMIFS('State Generation Costs Calcs'!E105:E155,'State Generation Costs Calcs'!$A$105:$A$155,About!$B$2)*About!$A$67</f>
        <v>90.703775253672632</v>
      </c>
      <c r="F2" s="12">
        <f>SUMIFS('State Generation Costs Calcs'!F105:F155,'State Generation Costs Calcs'!$A$105:$A$155,About!$B$2)*About!$A$67</f>
        <v>90.310162249563462</v>
      </c>
      <c r="G2" s="12">
        <f>SUMIFS('State Generation Costs Calcs'!G105:G155,'State Generation Costs Calcs'!$A$105:$A$155,About!$B$2)*About!$A$67</f>
        <v>90.434329545594395</v>
      </c>
      <c r="H2" s="12">
        <f>SUMIFS('State Generation Costs Calcs'!H105:H155,'State Generation Costs Calcs'!$A$105:$A$155,About!$B$2)*About!$A$67</f>
        <v>91.292893383064808</v>
      </c>
      <c r="I2" s="12">
        <f>SUMIFS('State Generation Costs Calcs'!I105:I155,'State Generation Costs Calcs'!$A$105:$A$155,About!$B$2)*About!$A$67</f>
        <v>92.070280710831696</v>
      </c>
      <c r="J2" s="12">
        <f>SUMIFS('State Generation Costs Calcs'!J105:J155,'State Generation Costs Calcs'!$A$105:$A$155,About!$B$2)*About!$A$67</f>
        <v>91.657389321677755</v>
      </c>
      <c r="K2" s="12">
        <f>SUMIFS('State Generation Costs Calcs'!K105:K155,'State Generation Costs Calcs'!$A$105:$A$155,About!$B$2)*About!$A$67</f>
        <v>90.452937071389528</v>
      </c>
      <c r="L2" s="12">
        <f>SUMIFS('State Generation Costs Calcs'!L105:L155,'State Generation Costs Calcs'!$A$105:$A$155,About!$B$2)*About!$A$67</f>
        <v>89.070381488942076</v>
      </c>
      <c r="M2" s="12">
        <f>SUMIFS('State Generation Costs Calcs'!M105:M155,'State Generation Costs Calcs'!$A$105:$A$155,About!$B$2)*About!$A$67</f>
        <v>87.856675520785501</v>
      </c>
      <c r="N2" s="12">
        <f>SUMIFS('State Generation Costs Calcs'!N105:N155,'State Generation Costs Calcs'!$A$105:$A$155,About!$B$2)*About!$A$67</f>
        <v>86.571639638502134</v>
      </c>
      <c r="O2" s="12">
        <f>SUMIFS('State Generation Costs Calcs'!O105:O155,'State Generation Costs Calcs'!$A$105:$A$155,About!$B$2)*About!$A$67</f>
        <v>85.894305709140752</v>
      </c>
      <c r="P2" s="12">
        <f>SUMIFS('State Generation Costs Calcs'!P105:P155,'State Generation Costs Calcs'!$A$105:$A$155,About!$B$2)*About!$A$67</f>
        <v>85.725788216556211</v>
      </c>
      <c r="Q2" s="12">
        <f>SUMIFS('State Generation Costs Calcs'!Q105:Q155,'State Generation Costs Calcs'!$A$105:$A$155,About!$B$2)*About!$A$67</f>
        <v>84.95115362324826</v>
      </c>
      <c r="R2" s="12">
        <f>SUMIFS('State Generation Costs Calcs'!R105:R155,'State Generation Costs Calcs'!$A$105:$A$155,About!$B$2)*About!$A$67</f>
        <v>84.011881525712155</v>
      </c>
      <c r="S2" s="12">
        <f>SUMIFS('State Generation Costs Calcs'!S105:S155,'State Generation Costs Calcs'!$A$105:$A$155,About!$B$2)*About!$A$67</f>
        <v>83.344137569186557</v>
      </c>
      <c r="T2" s="12">
        <f>SUMIFS('State Generation Costs Calcs'!T105:T155,'State Generation Costs Calcs'!$A$105:$A$155,About!$B$2)*About!$A$67</f>
        <v>83.067878182112466</v>
      </c>
      <c r="U2" s="12">
        <f>SUMIFS('State Generation Costs Calcs'!U105:U155,'State Generation Costs Calcs'!$A$105:$A$155,About!$B$2)*About!$A$67</f>
        <v>82.838914567453216</v>
      </c>
      <c r="V2" s="12">
        <f>SUMIFS('State Generation Costs Calcs'!V105:V155,'State Generation Costs Calcs'!$A$105:$A$155,About!$B$2)*About!$A$67</f>
        <v>81.965531145222954</v>
      </c>
      <c r="W2" s="12">
        <f>SUMIFS('State Generation Costs Calcs'!W105:W155,'State Generation Costs Calcs'!$A$105:$A$155,About!$B$2)*About!$A$67</f>
        <v>81.164898692275557</v>
      </c>
      <c r="X2" s="12">
        <f>SUMIFS('State Generation Costs Calcs'!X105:X155,'State Generation Costs Calcs'!$A$105:$A$155,About!$B$2)*About!$A$67</f>
        <v>80.711118130923339</v>
      </c>
      <c r="Y2" s="12">
        <f>SUMIFS('State Generation Costs Calcs'!Y105:Y155,'State Generation Costs Calcs'!$A$105:$A$155,About!$B$2)*About!$A$67</f>
        <v>80.201613034896624</v>
      </c>
      <c r="Z2" s="12">
        <f>SUMIFS('State Generation Costs Calcs'!Z105:Z155,'State Generation Costs Calcs'!$A$105:$A$155,About!$B$2)*About!$A$67</f>
        <v>79.904230820922933</v>
      </c>
      <c r="AA2" s="12">
        <f>SUMIFS('State Generation Costs Calcs'!AA105:AA155,'State Generation Costs Calcs'!$A$105:$A$155,About!$B$2)*About!$A$67</f>
        <v>79.690707083766966</v>
      </c>
      <c r="AB2" s="12">
        <f>SUMIFS('State Generation Costs Calcs'!AB105:AB155,'State Generation Costs Calcs'!$A$105:$A$155,About!$B$2)*About!$A$67</f>
        <v>79.368625405862105</v>
      </c>
      <c r="AC2" s="12">
        <f>SUMIFS('State Generation Costs Calcs'!AC105:AC155,'State Generation Costs Calcs'!$A$105:$A$155,About!$B$2)*About!$A$67</f>
        <v>79.376806821285129</v>
      </c>
      <c r="AD2" s="12">
        <f>SUMIFS('State Generation Costs Calcs'!AD105:AD155,'State Generation Costs Calcs'!$A$105:$A$155,About!$B$2)*About!$A$67</f>
        <v>79.455811639115282</v>
      </c>
      <c r="AE2" s="12">
        <f>SUMIFS('State Generation Costs Calcs'!AE105:AE155,'State Generation Costs Calcs'!$A$105:$A$155,About!$B$2)*About!$A$67</f>
        <v>79.361877350234096</v>
      </c>
      <c r="AF2" s="12">
        <f>SUMIFS('State Generation Costs Calcs'!AF105:AF155,'State Generation Costs Calcs'!$A$105:$A$155,About!$B$2)*About!$A$67</f>
        <v>79.317608341921769</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95.749059728175524</v>
      </c>
      <c r="C2" s="12">
        <f>SUMIFS('State Generation Costs Calcs'!C105:C155,'State Generation Costs Calcs'!$A$105:$A$155,About!$B$2)*About!$A$67</f>
        <v>93.881871619499634</v>
      </c>
      <c r="D2" s="12">
        <f>SUMIFS('State Generation Costs Calcs'!D105:D155,'State Generation Costs Calcs'!$A$105:$A$155,About!$B$2)*About!$A$67</f>
        <v>92.137932642272048</v>
      </c>
      <c r="E2" s="12">
        <f>SUMIFS('State Generation Costs Calcs'!E105:E155,'State Generation Costs Calcs'!$A$105:$A$155,About!$B$2)*About!$A$67</f>
        <v>90.703775253672632</v>
      </c>
      <c r="F2" s="12">
        <f>SUMIFS('State Generation Costs Calcs'!F105:F155,'State Generation Costs Calcs'!$A$105:$A$155,About!$B$2)*About!$A$67</f>
        <v>90.310162249563462</v>
      </c>
      <c r="G2" s="12">
        <f>SUMIFS('State Generation Costs Calcs'!G105:G155,'State Generation Costs Calcs'!$A$105:$A$155,About!$B$2)*About!$A$67</f>
        <v>90.434329545594395</v>
      </c>
      <c r="H2" s="12">
        <f>SUMIFS('State Generation Costs Calcs'!H105:H155,'State Generation Costs Calcs'!$A$105:$A$155,About!$B$2)*About!$A$67</f>
        <v>91.292893383064808</v>
      </c>
      <c r="I2" s="12">
        <f>SUMIFS('State Generation Costs Calcs'!I105:I155,'State Generation Costs Calcs'!$A$105:$A$155,About!$B$2)*About!$A$67</f>
        <v>92.070280710831696</v>
      </c>
      <c r="J2" s="12">
        <f>SUMIFS('State Generation Costs Calcs'!J105:J155,'State Generation Costs Calcs'!$A$105:$A$155,About!$B$2)*About!$A$67</f>
        <v>91.657389321677755</v>
      </c>
      <c r="K2" s="12">
        <f>SUMIFS('State Generation Costs Calcs'!K105:K155,'State Generation Costs Calcs'!$A$105:$A$155,About!$B$2)*About!$A$67</f>
        <v>90.452937071389528</v>
      </c>
      <c r="L2" s="12">
        <f>SUMIFS('State Generation Costs Calcs'!L105:L155,'State Generation Costs Calcs'!$A$105:$A$155,About!$B$2)*About!$A$67</f>
        <v>89.070381488942076</v>
      </c>
      <c r="M2" s="12">
        <f>SUMIFS('State Generation Costs Calcs'!M105:M155,'State Generation Costs Calcs'!$A$105:$A$155,About!$B$2)*About!$A$67</f>
        <v>87.856675520785501</v>
      </c>
      <c r="N2" s="12">
        <f>SUMIFS('State Generation Costs Calcs'!N105:N155,'State Generation Costs Calcs'!$A$105:$A$155,About!$B$2)*About!$A$67</f>
        <v>86.571639638502134</v>
      </c>
      <c r="O2" s="12">
        <f>SUMIFS('State Generation Costs Calcs'!O105:O155,'State Generation Costs Calcs'!$A$105:$A$155,About!$B$2)*About!$A$67</f>
        <v>85.894305709140752</v>
      </c>
      <c r="P2" s="12">
        <f>SUMIFS('State Generation Costs Calcs'!P105:P155,'State Generation Costs Calcs'!$A$105:$A$155,About!$B$2)*About!$A$67</f>
        <v>85.725788216556211</v>
      </c>
      <c r="Q2" s="12">
        <f>SUMIFS('State Generation Costs Calcs'!Q105:Q155,'State Generation Costs Calcs'!$A$105:$A$155,About!$B$2)*About!$A$67</f>
        <v>84.95115362324826</v>
      </c>
      <c r="R2" s="12">
        <f>SUMIFS('State Generation Costs Calcs'!R105:R155,'State Generation Costs Calcs'!$A$105:$A$155,About!$B$2)*About!$A$67</f>
        <v>84.011881525712155</v>
      </c>
      <c r="S2" s="12">
        <f>SUMIFS('State Generation Costs Calcs'!S105:S155,'State Generation Costs Calcs'!$A$105:$A$155,About!$B$2)*About!$A$67</f>
        <v>83.344137569186557</v>
      </c>
      <c r="T2" s="12">
        <f>SUMIFS('State Generation Costs Calcs'!T105:T155,'State Generation Costs Calcs'!$A$105:$A$155,About!$B$2)*About!$A$67</f>
        <v>83.067878182112466</v>
      </c>
      <c r="U2" s="12">
        <f>SUMIFS('State Generation Costs Calcs'!U105:U155,'State Generation Costs Calcs'!$A$105:$A$155,About!$B$2)*About!$A$67</f>
        <v>82.838914567453216</v>
      </c>
      <c r="V2" s="12">
        <f>SUMIFS('State Generation Costs Calcs'!V105:V155,'State Generation Costs Calcs'!$A$105:$A$155,About!$B$2)*About!$A$67</f>
        <v>81.965531145222954</v>
      </c>
      <c r="W2" s="12">
        <f>SUMIFS('State Generation Costs Calcs'!W105:W155,'State Generation Costs Calcs'!$A$105:$A$155,About!$B$2)*About!$A$67</f>
        <v>81.164898692275557</v>
      </c>
      <c r="X2" s="12">
        <f>SUMIFS('State Generation Costs Calcs'!X105:X155,'State Generation Costs Calcs'!$A$105:$A$155,About!$B$2)*About!$A$67</f>
        <v>80.711118130923339</v>
      </c>
      <c r="Y2" s="12">
        <f>SUMIFS('State Generation Costs Calcs'!Y105:Y155,'State Generation Costs Calcs'!$A$105:$A$155,About!$B$2)*About!$A$67</f>
        <v>80.201613034896624</v>
      </c>
      <c r="Z2" s="12">
        <f>SUMIFS('State Generation Costs Calcs'!Z105:Z155,'State Generation Costs Calcs'!$A$105:$A$155,About!$B$2)*About!$A$67</f>
        <v>79.904230820922933</v>
      </c>
      <c r="AA2" s="12">
        <f>SUMIFS('State Generation Costs Calcs'!AA105:AA155,'State Generation Costs Calcs'!$A$105:$A$155,About!$B$2)*About!$A$67</f>
        <v>79.690707083766966</v>
      </c>
      <c r="AB2" s="12">
        <f>SUMIFS('State Generation Costs Calcs'!AB105:AB155,'State Generation Costs Calcs'!$A$105:$A$155,About!$B$2)*About!$A$67</f>
        <v>79.368625405862105</v>
      </c>
      <c r="AC2" s="12">
        <f>SUMIFS('State Generation Costs Calcs'!AC105:AC155,'State Generation Costs Calcs'!$A$105:$A$155,About!$B$2)*About!$A$67</f>
        <v>79.376806821285129</v>
      </c>
      <c r="AD2" s="12">
        <f>SUMIFS('State Generation Costs Calcs'!AD105:AD155,'State Generation Costs Calcs'!$A$105:$A$155,About!$B$2)*About!$A$67</f>
        <v>79.455811639115282</v>
      </c>
      <c r="AE2" s="12">
        <f>SUMIFS('State Generation Costs Calcs'!AE105:AE155,'State Generation Costs Calcs'!$A$105:$A$155,About!$B$2)*About!$A$67</f>
        <v>79.361877350234096</v>
      </c>
      <c r="AF2" s="12">
        <f>SUMIFS('State Generation Costs Calcs'!AF105:AF155,'State Generation Costs Calcs'!$A$105:$A$155,About!$B$2)*About!$A$67</f>
        <v>79.317608341921769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2024-02-26T19:45:44Z</dcterms:modified>
</cp:coreProperties>
</file>