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T\webappdata\"/>
    </mc:Choice>
  </mc:AlternateContent>
  <xr:revisionPtr revIDLastSave="0" documentId="8_{C00411A1-31C4-4DE2-BD8A-34A137F3EC5F}"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<sst xmlns="http://schemas.openxmlformats.org/spreadsheetml/2006/main" count="39510" uniqueCount="4472">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</sst>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4012</v>
      </c>
      <c r="C1" s="380">
        <v>46274</v>
      </c>
      <c r="G1" s="381" t="s">
        <v>3999</v>
      </c>
      <c r="H1" s="381" t="s">
        <v>4000</v>
      </c>
    </row>
    <row r="2" spans="1:8" x14ac:dyDescent="0.25">
      <c r="B2" t="str">
        <f>_xlfn.XLOOKUP(B1,H:H,G:G,0,0,1)</f>
        <v>CT</v>
      </c>
      <c r="C2" t="str">
        <f>_xlfn.XLOOKUP(B2,G:G, H:H, 0,0,1)</f>
        <v>Connecticut</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row r="3" spans="1:6" ht="75" x14ac:dyDescent="0.25">
      <c r="A3" s="1" t="s">
        <v>3519</v>
      </c>
      <c r="B3" s="1" t="str">
        <f>IF(INDEX('State Targets'!L:L,MATCH(About!$C$2,'State Targets'!$B:$B,0))=0,"",INDEX('State Targets'!L:L,MATCH(About!$C$2,'State Targets'!$B:$B,0)))</f>
        <v>Net-zero, with at least an 80% reduction below 2001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44</v>
      </c>
      <c r="H8" t="s">
        <v>4143</v>
      </c>
      <c r="I8" s="412">
        <v>2030</v>
      </c>
      <c r="J8" s="412">
        <f t="shared" si="0"/>
        <v>24.200000000000003</v>
      </c>
      <c r="K8" s="412">
        <f t="shared" si="1"/>
        <v>24.200000000000003</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CT</v>
      </c>
      <c r="C1" s="419">
        <f>SUM(C4:C87)</f>
        <v>42.712065073150598</v>
      </c>
      <c r="D1" s="419">
        <f t="shared" ref="D1:AG1" si="0">SUM(D4:D87)</f>
        <v>41.969091373574102</v>
      </c>
      <c r="E1" s="419">
        <f t="shared" si="0"/>
        <v>41.959235902576594</v>
      </c>
      <c r="F1" s="419">
        <f t="shared" si="0"/>
        <v>39.626965847428501</v>
      </c>
      <c r="G1" s="419">
        <f t="shared" si="0"/>
        <v>39.140327380092494</v>
      </c>
      <c r="H1" s="419">
        <f t="shared" si="0"/>
        <v>38.525058046885192</v>
      </c>
      <c r="I1" s="419">
        <f t="shared" si="0"/>
        <v>41.281732013579301</v>
      </c>
      <c r="J1" s="419">
        <f t="shared" si="0"/>
        <v>44.9604505128043</v>
      </c>
      <c r="K1" s="419">
        <f t="shared" si="0"/>
        <v>42.220366991181002</v>
      </c>
      <c r="L1" s="419">
        <f t="shared" si="0"/>
        <v>43.078059295413809</v>
      </c>
      <c r="M1" s="419">
        <f t="shared" si="0"/>
        <v>45.454231750999995</v>
      </c>
      <c r="N1" s="419">
        <f t="shared" si="0"/>
        <v>43.926706863542094</v>
      </c>
      <c r="O1" s="419">
        <f t="shared" si="0"/>
        <v>42.130327204062894</v>
      </c>
      <c r="P1" s="419">
        <f t="shared" si="0"/>
        <v>45.714860714065004</v>
      </c>
      <c r="Q1" s="419">
        <f t="shared" si="0"/>
        <v>47.797774092176496</v>
      </c>
      <c r="R1" s="419">
        <f t="shared" si="0"/>
        <v>46.029345381320496</v>
      </c>
      <c r="S1" s="419">
        <f t="shared" si="0"/>
        <v>44.060493896550696</v>
      </c>
      <c r="T1" s="419">
        <f t="shared" si="0"/>
        <v>43.210628934538001</v>
      </c>
      <c r="U1" s="419">
        <f t="shared" si="0"/>
        <v>39.974384453328817</v>
      </c>
      <c r="V1" s="419">
        <f t="shared" si="0"/>
        <v>38.723755776145005</v>
      </c>
      <c r="W1" s="419">
        <f t="shared" si="0"/>
        <v>38.874570350485016</v>
      </c>
      <c r="X1" s="419">
        <f t="shared" si="0"/>
        <v>37.657609162117282</v>
      </c>
      <c r="Y1" s="419">
        <f t="shared" si="0"/>
        <v>36.530763942555694</v>
      </c>
      <c r="Z1" s="419">
        <f t="shared" si="0"/>
        <v>37.2356082535645</v>
      </c>
      <c r="AA1" s="419">
        <f t="shared" si="0"/>
        <v>37.870397343649699</v>
      </c>
      <c r="AB1" s="419">
        <f t="shared" si="0"/>
        <v>38.9876930789517</v>
      </c>
      <c r="AC1" s="419">
        <f t="shared" si="0"/>
        <v>36.632816945684702</v>
      </c>
      <c r="AD1" s="419">
        <f t="shared" si="0"/>
        <v>35.737676755936</v>
      </c>
      <c r="AE1" s="419">
        <f t="shared" si="0"/>
        <v>39.562125700730498</v>
      </c>
      <c r="AF1" s="419">
        <f t="shared" si="0"/>
        <v>38.821499565367489</v>
      </c>
      <c r="AG1" s="419">
        <f t="shared" si="0"/>
        <v>36.204760284000905</v>
      </c>
      <c r="AH1" s="419">
        <f>SUM(AH4:AH87)</f>
        <v>38.149881906066092</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25">
      <c r="A5" s="423" t="s">
        <v>2216</v>
      </c>
      <c r="B5" s="424" t="s">
        <v>4213</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25">
      <c r="A6" s="423" t="s">
        <v>2216</v>
      </c>
      <c r="B6" s="424" t="s">
        <v>4217</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25">
      <c r="A7" s="423" t="s">
        <v>2216</v>
      </c>
      <c r="B7" s="424" t="s">
        <v>4219</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25">
      <c r="A8" s="423" t="s">
        <v>2216</v>
      </c>
      <c r="B8" s="424" t="s">
        <v>4221</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25">
      <c r="A9" s="423" t="s">
        <v>2216</v>
      </c>
      <c r="B9" s="424" t="s">
        <v>4231</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25">
      <c r="A10" s="423" t="s">
        <v>2216</v>
      </c>
      <c r="B10" s="424" t="s">
        <v>4240</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25">
      <c r="A17" s="423" t="s">
        <v>2216</v>
      </c>
      <c r="B17" s="424" t="s">
        <v>4248</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1.6651466420599999E-2</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6.9759745406999998E-3</v>
      </c>
      <c r="T33" s="425">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425">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4.2294281306999998E-3</v>
      </c>
      <c r="AD33" s="425">
        <f>SUMIFS('EPA Export Aggregation'!AG:AG,'EPA Export Aggregation'!$A:$A,$B33,'EPA Export Aggregation'!$D:$D,$A$1)*IF($A33="CH4",About!$D$58,IF($A33="N2O",About!$D$59,1))</f>
        <v>1.2971156924200001E-2</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3.2978302505699997E-2</v>
      </c>
      <c r="AH33" s="425">
        <f>SUMIFS('EPA Export Aggregation'!AK:AK,'EPA Export Aggregation'!$A:$A,$B33,'EPA Export Aggregation'!$D:$D,$A$1)*IF($A33="CH4",About!$D$58,IF($A33="N2O",About!$D$59,1))</f>
        <v>3.4466479090099998E-2</v>
      </c>
    </row>
    <row r="34" spans="1:34" x14ac:dyDescent="0.25">
      <c r="A34" s="423" t="s">
        <v>2216</v>
      </c>
      <c r="B34" s="424" t="s">
        <v>4252</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2026-09-09T18:38:33Z</dcterms:modified>
</cp:coreProperties>
</file>