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Connecticut\CT-EPS\InputData\elec\BECF\"/>
    </mc:Choice>
  </mc:AlternateContent>
  <xr:revisionPtr revIDLastSave="0" documentId="13_ncr:1_{AD6F0DE2-F3DB-455B-9E16-33642CF04C9D}" xr6:coauthVersionLast="47" xr6:coauthVersionMax="47" xr10:uidLastSave="{00000000-0000-0000-0000-000000000000}"/>
  <bookViews>
    <workbookView xWindow="18555" yWindow="1785" windowWidth="8910" windowHeight="15015" firstSheet="6" activeTab="7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Sheet1" sheetId="10" r:id="rId7"/>
    <sheet name="BECF-pre-ret" sheetId="7" r:id="rId8"/>
    <sheet name="BECF-pre-nonret" sheetId="8" r:id="rId9"/>
    <sheet name="BECF-new" sheetId="9" r:id="rId10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7" l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AJ4" i="7" s="1"/>
  <c r="C4" i="7"/>
  <c r="B4" i="7"/>
  <c r="F4" i="10"/>
  <c r="F5" i="10"/>
  <c r="F6" i="10"/>
  <c r="F7" i="10"/>
  <c r="F8" i="10"/>
  <c r="F9" i="10"/>
  <c r="F10" i="10"/>
  <c r="F11" i="10"/>
  <c r="F12" i="10"/>
  <c r="F13" i="10"/>
  <c r="F3" i="10"/>
  <c r="E4" i="10"/>
  <c r="E5" i="10"/>
  <c r="E6" i="10"/>
  <c r="E7" i="10"/>
  <c r="E8" i="10"/>
  <c r="E9" i="10"/>
  <c r="E10" i="10"/>
  <c r="E11" i="10"/>
  <c r="E12" i="10"/>
  <c r="E13" i="10"/>
  <c r="E3" i="10"/>
  <c r="D4" i="10"/>
  <c r="D5" i="10"/>
  <c r="D6" i="10"/>
  <c r="D7" i="10"/>
  <c r="D8" i="10"/>
  <c r="D9" i="10"/>
  <c r="D10" i="10"/>
  <c r="D11" i="10"/>
  <c r="D12" i="10"/>
  <c r="D13" i="10"/>
  <c r="D3" i="10"/>
  <c r="AJ17" i="9"/>
  <c r="AG17" i="9"/>
  <c r="AF17" i="9"/>
  <c r="AC17" i="9"/>
  <c r="AB17" i="9"/>
  <c r="Y17" i="9"/>
  <c r="X17" i="9"/>
  <c r="U17" i="9"/>
  <c r="T17" i="9"/>
  <c r="Q17" i="9"/>
  <c r="P17" i="9"/>
  <c r="M17" i="9"/>
  <c r="L17" i="9"/>
  <c r="I17" i="9"/>
  <c r="H17" i="9"/>
  <c r="E17" i="9"/>
  <c r="D17" i="9"/>
  <c r="B17" i="9"/>
  <c r="AI17" i="9" s="1"/>
  <c r="AJ16" i="9"/>
  <c r="AI16" i="9"/>
  <c r="AF16" i="9"/>
  <c r="AE16" i="9"/>
  <c r="AB16" i="9"/>
  <c r="AA16" i="9"/>
  <c r="X16" i="9"/>
  <c r="W16" i="9"/>
  <c r="U16" i="9"/>
  <c r="T16" i="9"/>
  <c r="S16" i="9"/>
  <c r="P16" i="9"/>
  <c r="O16" i="9"/>
  <c r="M16" i="9"/>
  <c r="L16" i="9"/>
  <c r="K16" i="9"/>
  <c r="H16" i="9"/>
  <c r="G16" i="9"/>
  <c r="E16" i="9"/>
  <c r="D16" i="9"/>
  <c r="C16" i="9"/>
  <c r="B16" i="9"/>
  <c r="AD16" i="9" s="1"/>
  <c r="AI15" i="9"/>
  <c r="AA15" i="9"/>
  <c r="S15" i="9"/>
  <c r="K15" i="9"/>
  <c r="F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 s="1"/>
  <c r="B14" i="9" s="1"/>
  <c r="C14" i="9" s="1"/>
  <c r="AJ13" i="9"/>
  <c r="AG13" i="9"/>
  <c r="AF13" i="9"/>
  <c r="AD13" i="9"/>
  <c r="AC13" i="9"/>
  <c r="AB13" i="9"/>
  <c r="Y13" i="9"/>
  <c r="X13" i="9"/>
  <c r="V13" i="9"/>
  <c r="U13" i="9"/>
  <c r="T13" i="9"/>
  <c r="Q13" i="9"/>
  <c r="P13" i="9"/>
  <c r="N13" i="9"/>
  <c r="M13" i="9"/>
  <c r="L13" i="9"/>
  <c r="I13" i="9"/>
  <c r="H13" i="9"/>
  <c r="F13" i="9"/>
  <c r="E13" i="9"/>
  <c r="D13" i="9"/>
  <c r="B13" i="9"/>
  <c r="AE13" i="9" s="1"/>
  <c r="AJ12" i="9"/>
  <c r="AI12" i="9"/>
  <c r="AG12" i="9"/>
  <c r="AF12" i="9"/>
  <c r="AE12" i="9"/>
  <c r="AB12" i="9"/>
  <c r="AA12" i="9"/>
  <c r="Y12" i="9"/>
  <c r="X12" i="9"/>
  <c r="W12" i="9"/>
  <c r="T12" i="9"/>
  <c r="S12" i="9"/>
  <c r="Q12" i="9"/>
  <c r="P12" i="9"/>
  <c r="O12" i="9"/>
  <c r="M12" i="9"/>
  <c r="L12" i="9"/>
  <c r="K12" i="9"/>
  <c r="I12" i="9"/>
  <c r="H12" i="9"/>
  <c r="G12" i="9"/>
  <c r="E12" i="9"/>
  <c r="D12" i="9"/>
  <c r="C12" i="9"/>
  <c r="B12" i="9"/>
  <c r="AH12" i="9" s="1"/>
  <c r="AE11" i="9"/>
  <c r="W11" i="9"/>
  <c r="O11" i="9"/>
  <c r="G11" i="9"/>
  <c r="B11" i="9"/>
  <c r="AD11" i="9" s="1"/>
  <c r="B10" i="9"/>
  <c r="AJ9" i="9"/>
  <c r="AG9" i="9"/>
  <c r="AF9" i="9"/>
  <c r="AC9" i="9"/>
  <c r="AB9" i="9"/>
  <c r="Y9" i="9"/>
  <c r="X9" i="9"/>
  <c r="U9" i="9"/>
  <c r="T9" i="9"/>
  <c r="Q9" i="9"/>
  <c r="P9" i="9"/>
  <c r="M9" i="9"/>
  <c r="L9" i="9"/>
  <c r="I9" i="9"/>
  <c r="H9" i="9"/>
  <c r="E9" i="9"/>
  <c r="D9" i="9"/>
  <c r="B9" i="9"/>
  <c r="AI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B8" i="9" s="1"/>
  <c r="C8" i="9"/>
  <c r="AJ5" i="9"/>
  <c r="AG5" i="9"/>
  <c r="AF5" i="9"/>
  <c r="AC5" i="9"/>
  <c r="AB5" i="9"/>
  <c r="Y5" i="9"/>
  <c r="X5" i="9"/>
  <c r="U5" i="9"/>
  <c r="T5" i="9"/>
  <c r="Q5" i="9"/>
  <c r="P5" i="9"/>
  <c r="M5" i="9"/>
  <c r="L5" i="9"/>
  <c r="I5" i="9"/>
  <c r="H5" i="9"/>
  <c r="E5" i="9"/>
  <c r="D5" i="9"/>
  <c r="B5" i="9"/>
  <c r="AE5" i="9" s="1"/>
  <c r="AI4" i="9"/>
  <c r="AF4" i="9"/>
  <c r="AA4" i="9"/>
  <c r="X4" i="9"/>
  <c r="S4" i="9"/>
  <c r="P4" i="9"/>
  <c r="K4" i="9"/>
  <c r="H4" i="9"/>
  <c r="D4" i="9"/>
  <c r="C4" i="9"/>
  <c r="B4" i="9"/>
  <c r="AH4" i="9" s="1"/>
  <c r="AE3" i="9"/>
  <c r="W3" i="9"/>
  <c r="O3" i="9"/>
  <c r="G3" i="9"/>
  <c r="B3" i="9"/>
  <c r="AD3" i="9" s="1"/>
  <c r="B2" i="9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 s="1"/>
  <c r="C55" i="4" a="1"/>
  <c r="C55" i="4"/>
  <c r="C54" i="4" a="1"/>
  <c r="C54" i="4" s="1"/>
  <c r="C53" i="4" a="1"/>
  <c r="C53" i="4" s="1"/>
  <c r="C52" i="4" a="1"/>
  <c r="C52" i="4" s="1"/>
  <c r="C51" i="4" a="1"/>
  <c r="C51" i="4"/>
  <c r="C50" i="4" a="1"/>
  <c r="C50" i="4" s="1"/>
  <c r="C49" i="4" a="1"/>
  <c r="C49" i="4" s="1"/>
  <c r="C48" i="4" a="1"/>
  <c r="C48" i="4" s="1"/>
  <c r="C47" i="4" a="1"/>
  <c r="C47" i="4"/>
  <c r="C46" i="4" a="1"/>
  <c r="C46" i="4" s="1"/>
  <c r="C45" i="4" a="1"/>
  <c r="C45" i="4" s="1"/>
  <c r="C44" i="4" a="1"/>
  <c r="C44" i="4" s="1"/>
  <c r="C43" i="4" a="1"/>
  <c r="C43" i="4"/>
  <c r="C42" i="4" a="1"/>
  <c r="C42" i="4" s="1"/>
  <c r="C41" i="4" a="1"/>
  <c r="C41" i="4" s="1"/>
  <c r="C40" i="4" a="1"/>
  <c r="C40" i="4" s="1"/>
  <c r="C39" i="4" a="1"/>
  <c r="C39" i="4"/>
  <c r="C38" i="4" a="1"/>
  <c r="C38" i="4" s="1"/>
  <c r="C37" i="4" a="1"/>
  <c r="C37" i="4" s="1"/>
  <c r="C36" i="4" a="1"/>
  <c r="C36" i="4" s="1"/>
  <c r="C35" i="4" a="1"/>
  <c r="C35" i="4"/>
  <c r="C34" i="4" a="1"/>
  <c r="C34" i="4" s="1"/>
  <c r="C33" i="4" a="1"/>
  <c r="C33" i="4" s="1"/>
  <c r="C32" i="4" a="1"/>
  <c r="C32" i="4" s="1"/>
  <c r="C31" i="4" a="1"/>
  <c r="C31" i="4" s="1"/>
  <c r="C30" i="4" a="1"/>
  <c r="C30" i="4" s="1"/>
  <c r="C29" i="4" a="1"/>
  <c r="C29" i="4" s="1"/>
  <c r="C28" i="4" a="1"/>
  <c r="C28" i="4" s="1"/>
  <c r="C27" i="4" a="1"/>
  <c r="C27" i="4" s="1"/>
  <c r="C26" i="4" a="1"/>
  <c r="C26" i="4" s="1"/>
  <c r="C25" i="4" a="1"/>
  <c r="C25" i="4" s="1"/>
  <c r="C24" i="4" a="1"/>
  <c r="C24" i="4" s="1"/>
  <c r="C23" i="4" a="1"/>
  <c r="C23" i="4" s="1"/>
  <c r="C22" i="4" a="1"/>
  <c r="C22" i="4" s="1"/>
  <c r="C21" i="4" a="1"/>
  <c r="C21" i="4" s="1"/>
  <c r="C20" i="4" a="1"/>
  <c r="C20" i="4" s="1"/>
  <c r="C19" i="4" a="1"/>
  <c r="C19" i="4" s="1"/>
  <c r="C18" i="4" a="1"/>
  <c r="C18" i="4" s="1"/>
  <c r="C17" i="4" a="1"/>
  <c r="C17" i="4" s="1"/>
  <c r="C16" i="4" a="1"/>
  <c r="C16" i="4" s="1"/>
  <c r="C15" i="4" a="1"/>
  <c r="C15" i="4" s="1"/>
  <c r="C14" i="4" a="1"/>
  <c r="C14" i="4" s="1"/>
  <c r="C13" i="4" a="1"/>
  <c r="C13" i="4" s="1"/>
  <c r="C12" i="4" a="1"/>
  <c r="C12" i="4" s="1"/>
  <c r="C11" i="4" a="1"/>
  <c r="C11" i="4" s="1"/>
  <c r="C10" i="4" a="1"/>
  <c r="C10" i="4" s="1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A8" i="3"/>
  <c r="AK137" i="2"/>
  <c r="AI137" i="2"/>
  <c r="AG137" i="2"/>
  <c r="AE137" i="2"/>
  <c r="AC137" i="2"/>
  <c r="AA137" i="2"/>
  <c r="Y137" i="2"/>
  <c r="W137" i="2"/>
  <c r="U137" i="2"/>
  <c r="S137" i="2"/>
  <c r="Q137" i="2"/>
  <c r="O137" i="2"/>
  <c r="M137" i="2"/>
  <c r="K137" i="2"/>
  <c r="I137" i="2"/>
  <c r="G137" i="2"/>
  <c r="E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O133" i="2"/>
  <c r="N133" i="2"/>
  <c r="M133" i="2"/>
  <c r="L133" i="2"/>
  <c r="K133" i="2"/>
  <c r="J133" i="2"/>
  <c r="I133" i="2"/>
  <c r="H133" i="2"/>
  <c r="G133" i="2"/>
  <c r="F133" i="2"/>
  <c r="E133" i="2"/>
  <c r="D133" i="2"/>
  <c r="AK132" i="2"/>
  <c r="AJ132" i="2"/>
  <c r="AJ137" i="2" s="1"/>
  <c r="AI132" i="2"/>
  <c r="AH132" i="2"/>
  <c r="AH137" i="2" s="1"/>
  <c r="AG132" i="2"/>
  <c r="AF132" i="2"/>
  <c r="AF137" i="2" s="1"/>
  <c r="AE132" i="2"/>
  <c r="AD132" i="2"/>
  <c r="AD137" i="2" s="1"/>
  <c r="AC132" i="2"/>
  <c r="AB132" i="2"/>
  <c r="AB137" i="2" s="1"/>
  <c r="AA132" i="2"/>
  <c r="Z132" i="2"/>
  <c r="Z137" i="2" s="1"/>
  <c r="Y132" i="2"/>
  <c r="X132" i="2"/>
  <c r="X137" i="2" s="1"/>
  <c r="W132" i="2"/>
  <c r="V132" i="2"/>
  <c r="V137" i="2" s="1"/>
  <c r="U132" i="2"/>
  <c r="T132" i="2"/>
  <c r="T137" i="2" s="1"/>
  <c r="S132" i="2"/>
  <c r="R132" i="2"/>
  <c r="R137" i="2" s="1"/>
  <c r="Q132" i="2"/>
  <c r="P132" i="2"/>
  <c r="P137" i="2" s="1"/>
  <c r="O132" i="2"/>
  <c r="N132" i="2"/>
  <c r="N137" i="2" s="1"/>
  <c r="M132" i="2"/>
  <c r="L132" i="2"/>
  <c r="L137" i="2" s="1"/>
  <c r="K132" i="2"/>
  <c r="J132" i="2"/>
  <c r="J137" i="2" s="1"/>
  <c r="I132" i="2"/>
  <c r="H132" i="2"/>
  <c r="H137" i="2" s="1"/>
  <c r="G132" i="2"/>
  <c r="F132" i="2"/>
  <c r="F137" i="2" s="1"/>
  <c r="E132" i="2"/>
  <c r="D132" i="2"/>
  <c r="AL79" i="2"/>
  <c r="AJ79" i="2"/>
  <c r="AH79" i="2"/>
  <c r="AF79" i="2"/>
  <c r="AD79" i="2"/>
  <c r="AB79" i="2"/>
  <c r="Z79" i="2"/>
  <c r="X79" i="2"/>
  <c r="V79" i="2"/>
  <c r="T79" i="2"/>
  <c r="R79" i="2"/>
  <c r="P79" i="2"/>
  <c r="N79" i="2"/>
  <c r="L79" i="2"/>
  <c r="J79" i="2"/>
  <c r="H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AM71" i="2"/>
  <c r="AM79" i="2" s="1"/>
  <c r="AL71" i="2"/>
  <c r="AK71" i="2"/>
  <c r="AK79" i="2" s="1"/>
  <c r="AJ71" i="2"/>
  <c r="AI71" i="2"/>
  <c r="AI79" i="2" s="1"/>
  <c r="AH71" i="2"/>
  <c r="AG71" i="2"/>
  <c r="AG79" i="2" s="1"/>
  <c r="AF71" i="2"/>
  <c r="AE71" i="2"/>
  <c r="AE79" i="2" s="1"/>
  <c r="AD71" i="2"/>
  <c r="AC71" i="2"/>
  <c r="AC79" i="2" s="1"/>
  <c r="AB71" i="2"/>
  <c r="AA71" i="2"/>
  <c r="AA79" i="2" s="1"/>
  <c r="Z71" i="2"/>
  <c r="Y71" i="2"/>
  <c r="Y79" i="2" s="1"/>
  <c r="X71" i="2"/>
  <c r="W71" i="2"/>
  <c r="W79" i="2" s="1"/>
  <c r="V71" i="2"/>
  <c r="U71" i="2"/>
  <c r="U79" i="2" s="1"/>
  <c r="T71" i="2"/>
  <c r="S71" i="2"/>
  <c r="S79" i="2" s="1"/>
  <c r="R71" i="2"/>
  <c r="Q71" i="2"/>
  <c r="Q79" i="2" s="1"/>
  <c r="P71" i="2"/>
  <c r="O71" i="2"/>
  <c r="O79" i="2" s="1"/>
  <c r="N71" i="2"/>
  <c r="M71" i="2"/>
  <c r="M79" i="2" s="1"/>
  <c r="L71" i="2"/>
  <c r="K71" i="2"/>
  <c r="K79" i="2" s="1"/>
  <c r="J71" i="2"/>
  <c r="I71" i="2"/>
  <c r="I79" i="2" s="1"/>
  <c r="H71" i="2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O4" i="9" l="1"/>
  <c r="AE4" i="9"/>
  <c r="E4" i="9"/>
  <c r="T4" i="9"/>
  <c r="AJ4" i="9"/>
  <c r="G4" i="9"/>
  <c r="W4" i="9"/>
  <c r="L4" i="9"/>
  <c r="AB4" i="9"/>
  <c r="AD3" i="4"/>
  <c r="V3" i="4"/>
  <c r="N3" i="4"/>
  <c r="F3" i="4"/>
  <c r="AC3" i="4"/>
  <c r="U3" i="4"/>
  <c r="M3" i="4"/>
  <c r="E3" i="4"/>
  <c r="AB3" i="4"/>
  <c r="T3" i="4"/>
  <c r="L3" i="4"/>
  <c r="D3" i="4"/>
  <c r="AI3" i="4"/>
  <c r="AA3" i="4"/>
  <c r="S3" i="4"/>
  <c r="K3" i="4"/>
  <c r="C3" i="4"/>
  <c r="AH3" i="4"/>
  <c r="Z3" i="4"/>
  <c r="R3" i="4"/>
  <c r="J3" i="4"/>
  <c r="AG3" i="4"/>
  <c r="Y3" i="4"/>
  <c r="Q3" i="4"/>
  <c r="I3" i="4"/>
  <c r="AF3" i="4"/>
  <c r="X3" i="4"/>
  <c r="P3" i="4"/>
  <c r="H3" i="4"/>
  <c r="AE3" i="4"/>
  <c r="W3" i="4"/>
  <c r="O3" i="4"/>
  <c r="G3" i="4"/>
  <c r="AG9" i="6"/>
  <c r="AG14" i="6" s="1"/>
  <c r="AI6" i="9" s="1"/>
  <c r="Y9" i="6"/>
  <c r="Y14" i="6" s="1"/>
  <c r="AA6" i="9" s="1"/>
  <c r="Q9" i="6"/>
  <c r="Q14" i="6" s="1"/>
  <c r="S6" i="9" s="1"/>
  <c r="I9" i="6"/>
  <c r="I14" i="6" s="1"/>
  <c r="K6" i="9" s="1"/>
  <c r="AG8" i="6"/>
  <c r="AG13" i="6" s="1"/>
  <c r="Y8" i="6"/>
  <c r="Y13" i="6" s="1"/>
  <c r="Q8" i="6"/>
  <c r="Q13" i="6" s="1"/>
  <c r="I8" i="6"/>
  <c r="I13" i="6" s="1"/>
  <c r="AG7" i="6"/>
  <c r="AG12" i="6" s="1"/>
  <c r="AI7" i="9" s="1"/>
  <c r="Y7" i="6"/>
  <c r="Y12" i="6" s="1"/>
  <c r="AA7" i="9" s="1"/>
  <c r="Q7" i="6"/>
  <c r="Q12" i="6" s="1"/>
  <c r="S7" i="9" s="1"/>
  <c r="I7" i="6"/>
  <c r="I12" i="6" s="1"/>
  <c r="K7" i="9" s="1"/>
  <c r="AF9" i="6"/>
  <c r="AF14" i="6" s="1"/>
  <c r="AH6" i="9" s="1"/>
  <c r="X9" i="6"/>
  <c r="X14" i="6" s="1"/>
  <c r="Z6" i="9" s="1"/>
  <c r="P9" i="6"/>
  <c r="P14" i="6" s="1"/>
  <c r="R6" i="9" s="1"/>
  <c r="H9" i="6"/>
  <c r="H14" i="6" s="1"/>
  <c r="J6" i="9" s="1"/>
  <c r="AF8" i="6"/>
  <c r="AF13" i="6" s="1"/>
  <c r="X8" i="6"/>
  <c r="X13" i="6" s="1"/>
  <c r="P8" i="6"/>
  <c r="P13" i="6" s="1"/>
  <c r="H8" i="6"/>
  <c r="H13" i="6" s="1"/>
  <c r="AF7" i="6"/>
  <c r="AF12" i="6" s="1"/>
  <c r="AH7" i="9" s="1"/>
  <c r="X7" i="6"/>
  <c r="X12" i="6" s="1"/>
  <c r="Z7" i="9" s="1"/>
  <c r="P7" i="6"/>
  <c r="P12" i="6" s="1"/>
  <c r="R7" i="9" s="1"/>
  <c r="H7" i="6"/>
  <c r="H12" i="6" s="1"/>
  <c r="J7" i="9" s="1"/>
  <c r="AC9" i="6"/>
  <c r="AC14" i="6" s="1"/>
  <c r="AE6" i="9" s="1"/>
  <c r="U9" i="6"/>
  <c r="U14" i="6" s="1"/>
  <c r="W6" i="9" s="1"/>
  <c r="M9" i="6"/>
  <c r="M14" i="6" s="1"/>
  <c r="O6" i="9" s="1"/>
  <c r="E9" i="6"/>
  <c r="E14" i="6" s="1"/>
  <c r="G6" i="9" s="1"/>
  <c r="AC8" i="6"/>
  <c r="AC13" i="6" s="1"/>
  <c r="U8" i="6"/>
  <c r="U13" i="6" s="1"/>
  <c r="M8" i="6"/>
  <c r="M13" i="6" s="1"/>
  <c r="E8" i="6"/>
  <c r="AC7" i="6"/>
  <c r="AC12" i="6" s="1"/>
  <c r="AE7" i="9" s="1"/>
  <c r="U7" i="6"/>
  <c r="U12" i="6" s="1"/>
  <c r="W7" i="9" s="1"/>
  <c r="M7" i="6"/>
  <c r="M12" i="6" s="1"/>
  <c r="O7" i="9" s="1"/>
  <c r="E7" i="6"/>
  <c r="E12" i="6" s="1"/>
  <c r="G7" i="9" s="1"/>
  <c r="AB9" i="6"/>
  <c r="AB14" i="6" s="1"/>
  <c r="AD6" i="9" s="1"/>
  <c r="T9" i="6"/>
  <c r="T14" i="6" s="1"/>
  <c r="V6" i="9" s="1"/>
  <c r="L9" i="6"/>
  <c r="L14" i="6" s="1"/>
  <c r="N6" i="9" s="1"/>
  <c r="D9" i="6"/>
  <c r="D14" i="6" s="1"/>
  <c r="F6" i="9" s="1"/>
  <c r="AB8" i="6"/>
  <c r="AB13" i="6" s="1"/>
  <c r="T8" i="6"/>
  <c r="T13" i="6" s="1"/>
  <c r="L8" i="6"/>
  <c r="L13" i="6" s="1"/>
  <c r="D8" i="6"/>
  <c r="AB7" i="6"/>
  <c r="AB12" i="6" s="1"/>
  <c r="AD7" i="9" s="1"/>
  <c r="T7" i="6"/>
  <c r="T12" i="6" s="1"/>
  <c r="V7" i="9" s="1"/>
  <c r="L7" i="6"/>
  <c r="L12" i="6" s="1"/>
  <c r="N7" i="9" s="1"/>
  <c r="D7" i="6"/>
  <c r="D12" i="6" s="1"/>
  <c r="F7" i="9" s="1"/>
  <c r="AA9" i="6"/>
  <c r="AA14" i="6" s="1"/>
  <c r="AC6" i="9" s="1"/>
  <c r="K9" i="6"/>
  <c r="K14" i="6" s="1"/>
  <c r="M6" i="9" s="1"/>
  <c r="AA8" i="6"/>
  <c r="AA13" i="6" s="1"/>
  <c r="K8" i="6"/>
  <c r="K13" i="6" s="1"/>
  <c r="AA7" i="6"/>
  <c r="AA12" i="6" s="1"/>
  <c r="AC7" i="9" s="1"/>
  <c r="K7" i="6"/>
  <c r="K12" i="6" s="1"/>
  <c r="M7" i="9" s="1"/>
  <c r="Z9" i="6"/>
  <c r="Z14" i="6" s="1"/>
  <c r="AB6" i="9" s="1"/>
  <c r="J9" i="6"/>
  <c r="J14" i="6" s="1"/>
  <c r="L6" i="9" s="1"/>
  <c r="Z8" i="6"/>
  <c r="Z13" i="6" s="1"/>
  <c r="J8" i="6"/>
  <c r="J13" i="6" s="1"/>
  <c r="Z7" i="6"/>
  <c r="Z12" i="6" s="1"/>
  <c r="AB7" i="9" s="1"/>
  <c r="J7" i="6"/>
  <c r="J12" i="6" s="1"/>
  <c r="L7" i="9" s="1"/>
  <c r="W9" i="6"/>
  <c r="W14" i="6" s="1"/>
  <c r="Y6" i="9" s="1"/>
  <c r="G9" i="6"/>
  <c r="G14" i="6" s="1"/>
  <c r="I6" i="9" s="1"/>
  <c r="W8" i="6"/>
  <c r="W13" i="6" s="1"/>
  <c r="G8" i="6"/>
  <c r="G13" i="6" s="1"/>
  <c r="W7" i="6"/>
  <c r="W12" i="6" s="1"/>
  <c r="Y7" i="9" s="1"/>
  <c r="G7" i="6"/>
  <c r="G12" i="6" s="1"/>
  <c r="I7" i="9" s="1"/>
  <c r="V9" i="6"/>
  <c r="V14" i="6" s="1"/>
  <c r="X6" i="9" s="1"/>
  <c r="F9" i="6"/>
  <c r="F14" i="6" s="1"/>
  <c r="H6" i="9" s="1"/>
  <c r="V8" i="6"/>
  <c r="V13" i="6" s="1"/>
  <c r="F8" i="6"/>
  <c r="V7" i="6"/>
  <c r="V12" i="6" s="1"/>
  <c r="X7" i="9" s="1"/>
  <c r="F7" i="6"/>
  <c r="F12" i="6" s="1"/>
  <c r="H7" i="9" s="1"/>
  <c r="S9" i="6"/>
  <c r="S14" i="6" s="1"/>
  <c r="U6" i="9" s="1"/>
  <c r="C9" i="6"/>
  <c r="C14" i="6" s="1"/>
  <c r="E6" i="9" s="1"/>
  <c r="D6" i="9" s="1"/>
  <c r="C6" i="9" s="1"/>
  <c r="B6" i="9" s="1"/>
  <c r="S8" i="6"/>
  <c r="S13" i="6" s="1"/>
  <c r="C8" i="6"/>
  <c r="C13" i="6" s="1"/>
  <c r="S7" i="6"/>
  <c r="S12" i="6" s="1"/>
  <c r="U7" i="9" s="1"/>
  <c r="C7" i="6"/>
  <c r="C12" i="6" s="1"/>
  <c r="E7" i="9" s="1"/>
  <c r="D7" i="9" s="1"/>
  <c r="C7" i="9" s="1"/>
  <c r="B7" i="9" s="1"/>
  <c r="AH9" i="6"/>
  <c r="AH14" i="6" s="1"/>
  <c r="AJ6" i="9" s="1"/>
  <c r="R9" i="6"/>
  <c r="R14" i="6" s="1"/>
  <c r="T6" i="9" s="1"/>
  <c r="AH8" i="6"/>
  <c r="AH13" i="6" s="1"/>
  <c r="R8" i="6"/>
  <c r="R13" i="6" s="1"/>
  <c r="AH7" i="6"/>
  <c r="AH12" i="6" s="1"/>
  <c r="AJ7" i="9" s="1"/>
  <c r="R7" i="6"/>
  <c r="R12" i="6" s="1"/>
  <c r="T7" i="9" s="1"/>
  <c r="AE9" i="6"/>
  <c r="AE14" i="6" s="1"/>
  <c r="AG6" i="9" s="1"/>
  <c r="O9" i="6"/>
  <c r="O14" i="6" s="1"/>
  <c r="Q6" i="9" s="1"/>
  <c r="AE8" i="6"/>
  <c r="AE13" i="6" s="1"/>
  <c r="O8" i="6"/>
  <c r="O13" i="6" s="1"/>
  <c r="AE7" i="6"/>
  <c r="AE12" i="6" s="1"/>
  <c r="AG7" i="9" s="1"/>
  <c r="O7" i="6"/>
  <c r="O12" i="6" s="1"/>
  <c r="Q7" i="9" s="1"/>
  <c r="AD9" i="6"/>
  <c r="AD14" i="6" s="1"/>
  <c r="AF6" i="9" s="1"/>
  <c r="N9" i="6"/>
  <c r="N14" i="6" s="1"/>
  <c r="P6" i="9" s="1"/>
  <c r="AD8" i="6"/>
  <c r="AD13" i="6" s="1"/>
  <c r="N8" i="6"/>
  <c r="N13" i="6" s="1"/>
  <c r="AD7" i="6"/>
  <c r="AD12" i="6" s="1"/>
  <c r="AF7" i="9" s="1"/>
  <c r="N7" i="6"/>
  <c r="N12" i="6" s="1"/>
  <c r="P7" i="9" s="1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AJ10" i="9"/>
  <c r="AB10" i="9"/>
  <c r="T10" i="9"/>
  <c r="L10" i="9"/>
  <c r="D10" i="9"/>
  <c r="AI10" i="9"/>
  <c r="AA10" i="9"/>
  <c r="S10" i="9"/>
  <c r="K10" i="9"/>
  <c r="C10" i="9"/>
  <c r="A3" i="3"/>
  <c r="J10" i="9"/>
  <c r="R10" i="9"/>
  <c r="AG2" i="9"/>
  <c r="Y2" i="9"/>
  <c r="Q2" i="9"/>
  <c r="I2" i="9"/>
  <c r="AF2" i="9"/>
  <c r="X2" i="9"/>
  <c r="P2" i="9"/>
  <c r="H2" i="9"/>
  <c r="AE2" i="9"/>
  <c r="W2" i="9"/>
  <c r="O2" i="9"/>
  <c r="G2" i="9"/>
  <c r="AD2" i="9"/>
  <c r="V2" i="9"/>
  <c r="N2" i="9"/>
  <c r="F2" i="9"/>
  <c r="AC2" i="9"/>
  <c r="U2" i="9"/>
  <c r="M2" i="9"/>
  <c r="E2" i="9"/>
  <c r="AJ2" i="9"/>
  <c r="AB2" i="9"/>
  <c r="T2" i="9"/>
  <c r="L2" i="9"/>
  <c r="D2" i="9"/>
  <c r="AI2" i="9"/>
  <c r="AA2" i="9"/>
  <c r="S2" i="9"/>
  <c r="K2" i="9"/>
  <c r="C2" i="9"/>
  <c r="Z10" i="9"/>
  <c r="J2" i="9"/>
  <c r="AH10" i="9"/>
  <c r="R2" i="9"/>
  <c r="Z2" i="9"/>
  <c r="AH2" i="9"/>
  <c r="H3" i="9"/>
  <c r="P3" i="9"/>
  <c r="X3" i="9"/>
  <c r="AF3" i="9"/>
  <c r="M4" i="9"/>
  <c r="U4" i="9"/>
  <c r="AC4" i="9"/>
  <c r="J5" i="9"/>
  <c r="R5" i="9"/>
  <c r="Z5" i="9"/>
  <c r="AH5" i="9"/>
  <c r="F9" i="9"/>
  <c r="N9" i="9"/>
  <c r="V9" i="9"/>
  <c r="AD9" i="9"/>
  <c r="H11" i="9"/>
  <c r="P11" i="9"/>
  <c r="X11" i="9"/>
  <c r="AF11" i="9"/>
  <c r="U12" i="9"/>
  <c r="AC12" i="9"/>
  <c r="J13" i="9"/>
  <c r="R13" i="9"/>
  <c r="Z13" i="9"/>
  <c r="AH13" i="9"/>
  <c r="D15" i="9"/>
  <c r="L15" i="9"/>
  <c r="T15" i="9"/>
  <c r="AB15" i="9"/>
  <c r="AJ15" i="9"/>
  <c r="I16" i="9"/>
  <c r="Q16" i="9"/>
  <c r="Y16" i="9"/>
  <c r="AG16" i="9"/>
  <c r="F17" i="9"/>
  <c r="N17" i="9"/>
  <c r="V17" i="9"/>
  <c r="AD17" i="9"/>
  <c r="I3" i="9"/>
  <c r="Q3" i="9"/>
  <c r="Y3" i="9"/>
  <c r="AG3" i="9"/>
  <c r="F4" i="9"/>
  <c r="N4" i="9"/>
  <c r="V4" i="9"/>
  <c r="AD4" i="9"/>
  <c r="C5" i="9"/>
  <c r="K5" i="9"/>
  <c r="S5" i="9"/>
  <c r="AA5" i="9"/>
  <c r="AI5" i="9"/>
  <c r="G9" i="9"/>
  <c r="O9" i="9"/>
  <c r="W9" i="9"/>
  <c r="AE9" i="9"/>
  <c r="I11" i="9"/>
  <c r="Q11" i="9"/>
  <c r="Y11" i="9"/>
  <c r="AG11" i="9"/>
  <c r="F12" i="9"/>
  <c r="N12" i="9"/>
  <c r="V12" i="9"/>
  <c r="AD12" i="9"/>
  <c r="C13" i="9"/>
  <c r="K13" i="9"/>
  <c r="S13" i="9"/>
  <c r="AA13" i="9"/>
  <c r="AI13" i="9"/>
  <c r="E15" i="9"/>
  <c r="M15" i="9"/>
  <c r="U15" i="9"/>
  <c r="AC15" i="9"/>
  <c r="J16" i="9"/>
  <c r="R16" i="9"/>
  <c r="Z16" i="9"/>
  <c r="AH16" i="9"/>
  <c r="G17" i="9"/>
  <c r="O17" i="9"/>
  <c r="W17" i="9"/>
  <c r="AE17" i="9"/>
  <c r="J3" i="9"/>
  <c r="R3" i="9"/>
  <c r="Z3" i="9"/>
  <c r="AH3" i="9"/>
  <c r="J11" i="9"/>
  <c r="R11" i="9"/>
  <c r="Z11" i="9"/>
  <c r="AH11" i="9"/>
  <c r="N15" i="9"/>
  <c r="V15" i="9"/>
  <c r="AD15" i="9"/>
  <c r="C3" i="9"/>
  <c r="K3" i="9"/>
  <c r="S3" i="9"/>
  <c r="AA3" i="9"/>
  <c r="AI3" i="9"/>
  <c r="C11" i="9"/>
  <c r="K11" i="9"/>
  <c r="S11" i="9"/>
  <c r="AA11" i="9"/>
  <c r="AI11" i="9"/>
  <c r="G15" i="9"/>
  <c r="O15" i="9"/>
  <c r="W15" i="9"/>
  <c r="AE15" i="9"/>
  <c r="D3" i="9"/>
  <c r="L3" i="9"/>
  <c r="T3" i="9"/>
  <c r="AB3" i="9"/>
  <c r="AJ3" i="9"/>
  <c r="I4" i="9"/>
  <c r="Q4" i="9"/>
  <c r="Y4" i="9"/>
  <c r="AG4" i="9"/>
  <c r="F5" i="9"/>
  <c r="N5" i="9"/>
  <c r="V5" i="9"/>
  <c r="AD5" i="9"/>
  <c r="J9" i="9"/>
  <c r="R9" i="9"/>
  <c r="Z9" i="9"/>
  <c r="AH9" i="9"/>
  <c r="D11" i="9"/>
  <c r="L11" i="9"/>
  <c r="T11" i="9"/>
  <c r="AB11" i="9"/>
  <c r="AJ11" i="9"/>
  <c r="H15" i="9"/>
  <c r="P15" i="9"/>
  <c r="X15" i="9"/>
  <c r="AF15" i="9"/>
  <c r="AC16" i="9"/>
  <c r="J17" i="9"/>
  <c r="R17" i="9"/>
  <c r="Z17" i="9"/>
  <c r="AH17" i="9"/>
  <c r="E3" i="9"/>
  <c r="M3" i="9"/>
  <c r="U3" i="9"/>
  <c r="AC3" i="9"/>
  <c r="J4" i="9"/>
  <c r="R4" i="9"/>
  <c r="Z4" i="9"/>
  <c r="G5" i="9"/>
  <c r="O5" i="9"/>
  <c r="W5" i="9"/>
  <c r="C9" i="9"/>
  <c r="K9" i="9"/>
  <c r="S9" i="9"/>
  <c r="AA9" i="9"/>
  <c r="E11" i="9"/>
  <c r="M11" i="9"/>
  <c r="U11" i="9"/>
  <c r="AC11" i="9"/>
  <c r="J12" i="9"/>
  <c r="R12" i="9"/>
  <c r="Z12" i="9"/>
  <c r="G13" i="9"/>
  <c r="O13" i="9"/>
  <c r="W13" i="9"/>
  <c r="I15" i="9"/>
  <c r="Q15" i="9"/>
  <c r="Y15" i="9"/>
  <c r="AG15" i="9"/>
  <c r="F16" i="9"/>
  <c r="N16" i="9"/>
  <c r="V16" i="9"/>
  <c r="C17" i="9"/>
  <c r="K17" i="9"/>
  <c r="S17" i="9"/>
  <c r="AA17" i="9"/>
  <c r="F3" i="9"/>
  <c r="N3" i="9"/>
  <c r="V3" i="9"/>
  <c r="F11" i="9"/>
  <c r="N11" i="9"/>
  <c r="V11" i="9"/>
  <c r="J15" i="9"/>
  <c r="R15" i="9"/>
  <c r="Z15" i="9"/>
  <c r="D8" i="3" l="1"/>
  <c r="K8" i="3"/>
  <c r="C8" i="3"/>
  <c r="J8" i="3"/>
  <c r="B8" i="3"/>
  <c r="I8" i="3"/>
  <c r="H8" i="3"/>
  <c r="G8" i="3"/>
  <c r="F8" i="3"/>
  <c r="E8" i="3"/>
  <c r="D13" i="6"/>
  <c r="E13" i="6"/>
  <c r="F13" i="6"/>
  <c r="L95" i="3" l="1"/>
  <c r="L87" i="3"/>
  <c r="L79" i="3"/>
  <c r="L71" i="3"/>
  <c r="L100" i="3"/>
  <c r="L92" i="3"/>
  <c r="L84" i="3"/>
  <c r="L76" i="3"/>
  <c r="L94" i="3"/>
  <c r="L86" i="3"/>
  <c r="L78" i="3"/>
  <c r="L70" i="3"/>
  <c r="L99" i="3"/>
  <c r="L91" i="3"/>
  <c r="L83" i="3"/>
  <c r="L75" i="3"/>
  <c r="L96" i="3"/>
  <c r="L88" i="3"/>
  <c r="L80" i="3"/>
  <c r="L72" i="3"/>
  <c r="L85" i="3"/>
  <c r="L77" i="3"/>
  <c r="L69" i="3"/>
  <c r="L98" i="3"/>
  <c r="L90" i="3"/>
  <c r="L82" i="3"/>
  <c r="L74" i="3"/>
  <c r="L101" i="3"/>
  <c r="L97" i="3"/>
  <c r="L93" i="3"/>
  <c r="L81" i="3"/>
  <c r="L73" i="3"/>
  <c r="L89" i="3"/>
  <c r="B3" i="3" l="1" a="1"/>
  <c r="AD3" i="3" l="1"/>
  <c r="V3" i="3"/>
  <c r="N3" i="3"/>
  <c r="F3" i="3"/>
  <c r="AC3" i="3"/>
  <c r="U3" i="3"/>
  <c r="M3" i="3"/>
  <c r="E3" i="3"/>
  <c r="AB3" i="3"/>
  <c r="T3" i="3"/>
  <c r="L3" i="3"/>
  <c r="D3" i="3"/>
  <c r="AA3" i="3"/>
  <c r="S3" i="3"/>
  <c r="K3" i="3"/>
  <c r="C3" i="3"/>
  <c r="AH3" i="3"/>
  <c r="Z3" i="3"/>
  <c r="R3" i="3"/>
  <c r="J3" i="3"/>
  <c r="AG3" i="3"/>
  <c r="Y3" i="3"/>
  <c r="Q3" i="3"/>
  <c r="I3" i="3"/>
  <c r="B3" i="3"/>
  <c r="AF3" i="3"/>
  <c r="X3" i="3"/>
  <c r="P3" i="3"/>
  <c r="H3" i="3"/>
  <c r="AE3" i="3"/>
  <c r="W3" i="3"/>
  <c r="O3" i="3"/>
  <c r="G3" i="3"/>
</calcChain>
</file>

<file path=xl/sharedStrings.xml><?xml version="1.0" encoding="utf-8"?>
<sst xmlns="http://schemas.openxmlformats.org/spreadsheetml/2006/main" count="2006" uniqueCount="337">
  <si>
    <t>BAU Expected Capacity Factors</t>
  </si>
  <si>
    <t>Connecticut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</si>
  <si>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</si>
  <si>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</si>
  <si>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</si>
  <si>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</si>
  <si>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</si>
  <si>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</si>
  <si>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</si>
  <si>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</si>
  <si>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</si>
  <si>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</si>
  <si>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</si>
  <si>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</si>
  <si>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</si>
  <si>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</si>
  <si>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</si>
  <si>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</si>
  <si>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</si>
  <si>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</si>
  <si>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</si>
  <si>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</si>
  <si>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</si>
  <si>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</si>
  <si>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</si>
  <si>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</si>
  <si>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</si>
  <si>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</si>
  <si>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</si>
  <si>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</si>
  <si>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</si>
  <si>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</si>
  <si>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</si>
  <si>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</si>
  <si>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</si>
  <si>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</si>
  <si>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</si>
  <si>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</si>
  <si>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</si>
  <si>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</si>
  <si>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</si>
  <si>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</si>
  <si>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</si>
  <si>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</si>
  <si>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</si>
  <si>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</si>
  <si>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</si>
  <si>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</si>
  <si>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</si>
  <si>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</si>
  <si>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</si>
  <si>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</si>
  <si>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</si>
  <si>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</si>
  <si>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</si>
  <si>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</si>
  <si>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</si>
  <si>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</si>
  <si>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</si>
  <si>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</si>
  <si>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</si>
  <si>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</si>
  <si>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</si>
  <si>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</si>
  <si>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</si>
  <si>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</si>
  <si>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</si>
  <si>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</si>
  <si>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</si>
  <si>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</si>
  <si>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</si>
  <si>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</si>
  <si>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</si>
  <si>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</si>
  <si>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</si>
  <si>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</si>
  <si>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</si>
  <si>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</si>
  <si>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</si>
  <si>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</si>
  <si>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</si>
  <si>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</si>
  <si>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</si>
  <si>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</si>
  <si>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</si>
  <si>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</si>
  <si>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</si>
  <si>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</si>
  <si>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</si>
  <si>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</si>
  <si>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</si>
  <si>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</si>
  <si>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</si>
  <si>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</si>
  <si>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</si>
  <si>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</si>
  <si>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</si>
  <si>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</si>
  <si>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</si>
  <si>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</si>
  <si>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</si>
  <si>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</si>
  <si>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</si>
  <si>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</si>
  <si>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</si>
  <si>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</si>
  <si>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</si>
  <si>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</si>
  <si>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</si>
  <si>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</si>
  <si>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</si>
  <si>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</si>
  <si>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</si>
  <si>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</si>
  <si>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</si>
  <si>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</si>
  <si>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</si>
  <si>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</si>
  <si>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</si>
  <si>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</si>
  <si>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</si>
  <si>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</si>
  <si>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</si>
  <si>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</si>
  <si>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</si>
  <si>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</si>
  <si>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</si>
  <si>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</si>
  <si>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</si>
  <si>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</si>
  <si>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</si>
  <si>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</si>
  <si>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</si>
  <si>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</si>
  <si>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</si>
  <si>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</si>
  <si>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</si>
  <si>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</si>
  <si>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</si>
  <si>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</si>
  <si>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</si>
  <si>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</si>
  <si>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</si>
  <si>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</si>
  <si>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</si>
  <si>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</si>
  <si>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</si>
  <si>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</si>
  <si>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</si>
  <si>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</si>
  <si>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</si>
  <si>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</si>
  <si>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</si>
  <si>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</si>
  <si>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</si>
  <si>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</si>
  <si>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</si>
  <si>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</si>
  <si>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</si>
  <si>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</si>
  <si>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</si>
  <si>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</si>
  <si>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</si>
  <si>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</si>
  <si>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</si>
  <si>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</si>
  <si>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</si>
  <si>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</si>
  <si>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</si>
  <si>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</si>
  <si>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</si>
  <si>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</si>
  <si>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</si>
  <si>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</si>
  <si>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</si>
  <si>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</si>
  <si>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</si>
  <si>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</si>
  <si>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</si>
  <si>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</si>
  <si>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</si>
  <si>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</si>
  <si>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</si>
  <si>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</si>
  <si>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</si>
  <si>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</si>
  <si>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</si>
  <si>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</si>
  <si>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</si>
  <si>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</si>
  <si>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</si>
  <si>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</si>
  <si>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</si>
  <si>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</si>
  <si>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</si>
  <si>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</si>
  <si>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</si>
  <si>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</si>
  <si>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</si>
  <si>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</si>
  <si>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</si>
  <si>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</si>
  <si>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</si>
  <si>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</si>
  <si>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</si>
  <si>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</si>
  <si>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</si>
  <si>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</si>
  <si>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</si>
  <si>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</si>
  <si>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</si>
  <si>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</si>
  <si>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</si>
  <si>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</si>
  <si>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</si>
  <si>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</si>
  <si>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</si>
  <si>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</si>
  <si>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</si>
  <si>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</si>
  <si>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</si>
  <si>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</si>
  <si>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</si>
  <si>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</si>
  <si>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</si>
  <si>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</si>
  <si>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</si>
  <si>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</si>
  <si>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</si>
  <si>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</si>
  <si>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</si>
  <si>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</si>
  <si>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</si>
  <si>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</si>
  <si>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</si>
  <si>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</si>
  <si>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</si>
  <si>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</si>
  <si>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</si>
  <si>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</si>
  <si>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</si>
  <si>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</si>
  <si>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</si>
  <si>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</si>
  <si>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</si>
  <si>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</si>
  <si>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</si>
  <si>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</si>
  <si>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</si>
  <si>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</si>
  <si>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</si>
  <si>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</si>
  <si>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</si>
  <si>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</si>
  <si>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</si>
  <si>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</si>
  <si>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</si>
  <si>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</si>
  <si>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</si>
  <si>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</si>
  <si>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</si>
  <si>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</si>
  <si>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</si>
  <si>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</si>
  <si>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</si>
  <si>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</si>
  <si>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</si>
  <si>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</si>
  <si>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</si>
  <si>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</si>
  <si>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</si>
  <si>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</si>
  <si>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</si>
  <si>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</si>
  <si>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</si>
  <si>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</si>
  <si>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</si>
  <si>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</si>
  <si>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</si>
  <si>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</si>
  <si>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</si>
  <si>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</si>
  <si>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</si>
  <si>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</si>
  <si>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</si>
  <si>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</si>
  <si>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</si>
  <si>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</si>
  <si>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</si>
  <si>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</si>
  <si>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</si>
  <si>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</si>
  <si>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</si>
  <si>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</si>
  <si>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</si>
  <si>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</si>
  <si>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</si>
  <si>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</si>
  <si>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</si>
  <si>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</si>
  <si>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</si>
  <si>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</si>
  <si>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</si>
  <si>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</si>
  <si>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</si>
  <si>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</si>
  <si>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</si>
  <si>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</si>
  <si>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</si>
  <si>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</si>
  <si>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</si>
  <si>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</si>
  <si>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</si>
  <si>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</si>
  <si>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</si>
  <si>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</si>
  <si>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</si>
  <si>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</si>
  <si>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</si>
  <si>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</si>
  <si>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</si>
  <si>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</si>
  <si>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</si>
  <si>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</si>
  <si>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</si>
  <si>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</si>
  <si>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</si>
  <si>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</si>
  <si>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</si>
  <si>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</si>
  <si>
    <t>EPS</t>
  </si>
  <si>
    <t>coal</t>
  </si>
  <si>
    <t>natural gas</t>
  </si>
  <si>
    <t>wind</t>
  </si>
  <si>
    <t>solar</t>
  </si>
  <si>
    <t>battery/pumped hydro/other</t>
  </si>
  <si>
    <t>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</si>
</sst>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23"/>
    <xf numFmtId="9" fontId="20" fillId="0" borderId="0" applyFont="0" applyFill="0" applyBorder="0" applyAlignment="0" applyProtection="0"/>
  </cellStyleXfs>
  <cellXfs count="88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11" fillId="7" borderId="24" xfId="0" applyFont="1" applyFill="1" applyBorder="1" applyAlignment="1">
      <alignment horizontal="center" wrapText="1"/>
    </xf>
    <xf numFmtId="0" fontId="0" fillId="0" borderId="0" xfId="0" applyBorder="1"/>
    <xf numFmtId="14" fontId="0" fillId="0" borderId="0" xfId="0" applyNumberFormat="1" applyBorder="1"/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2" fillId="8" borderId="23" xfId="0" applyFont="1" applyFill="1" applyAlignment="1">
      <alignment horizontal="left" wrapText="1"/>
    </xf>
    <xf numFmtId="0" fontId="0" fillId="0" borderId="0" xfId="0" applyBorder="1"/>
    <xf numFmtId="0" fontId="13" fillId="6" borderId="23" xfId="0" applyFont="1" applyFill="1" applyAlignment="1">
      <alignment horizontal="left" wrapText="1"/>
    </xf>
    <xf numFmtId="0" fontId="11" fillId="7" borderId="24" xfId="0" applyFont="1" applyFill="1" applyBorder="1" applyAlignment="1">
      <alignment horizontal="center" wrapText="1"/>
    </xf>
    <xf numFmtId="0" fontId="0" fillId="0" borderId="26" xfId="0" applyBorder="1"/>
    <xf numFmtId="0" fontId="0" fillId="0" borderId="25" xfId="0" applyBorder="1"/>
    <xf numFmtId="0" fontId="10" fillId="6" borderId="23" xfId="0" applyFont="1" applyFill="1" applyAlignment="1">
      <alignment horizontal="left" wrapText="1"/>
    </xf>
    <xf numFmtId="9" fontId="0" fillId="0" borderId="0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6" customWidth="1"/>
    <col min="2" max="2" width="72" style="76" customWidth="1"/>
    <col min="3" max="26" width="7.625" style="76" customWidth="1"/>
  </cols>
  <sheetData>
    <row r="1" spans="1:10" ht="14.45" customHeight="1" x14ac:dyDescent="0.25">
      <c r="A1" s="1" t="s">
        <v>0</v>
      </c>
      <c r="B1" s="2" t="s">
        <v>1</v>
      </c>
      <c r="C1" s="77">
        <v>44307</v>
      </c>
    </row>
    <row r="2" spans="1:10" ht="14.45" customHeight="1" x14ac:dyDescent="0.25">
      <c r="B2" s="2" t="str">
        <f>LOOKUP(B1,I10:J59,J10:J59)</f>
        <v>CT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1</v>
      </c>
      <c r="J16" s="59" t="s">
        <v>28</v>
      </c>
    </row>
    <row r="17" spans="1:10" ht="14.45" customHeight="1" x14ac:dyDescent="0.25">
      <c r="B17" s="3" t="s">
        <v>29</v>
      </c>
      <c r="I17" s="59" t="s">
        <v>30</v>
      </c>
      <c r="J17" s="59" t="s">
        <v>31</v>
      </c>
    </row>
    <row r="18" spans="1:10" ht="14.45" customHeight="1" x14ac:dyDescent="0.25">
      <c r="B18" s="2" t="s">
        <v>32</v>
      </c>
      <c r="I18" s="59" t="s">
        <v>33</v>
      </c>
      <c r="J18" s="59" t="s">
        <v>34</v>
      </c>
    </row>
    <row r="19" spans="1:10" ht="14.45" customHeight="1" x14ac:dyDescent="0.25">
      <c r="B19" s="2">
        <v>2020</v>
      </c>
      <c r="I19" s="59" t="s">
        <v>35</v>
      </c>
      <c r="J19" s="59" t="s">
        <v>36</v>
      </c>
    </row>
    <row r="20" spans="1:10" ht="14.45" customHeight="1" x14ac:dyDescent="0.25">
      <c r="B20" s="2" t="s">
        <v>37</v>
      </c>
      <c r="I20" s="59" t="s">
        <v>38</v>
      </c>
      <c r="J20" s="59" t="s">
        <v>39</v>
      </c>
    </row>
    <row r="21" spans="1:10" ht="15.75" customHeight="1" x14ac:dyDescent="0.25">
      <c r="B21" s="2" t="s">
        <v>40</v>
      </c>
      <c r="I21" s="59" t="s">
        <v>41</v>
      </c>
      <c r="J21" s="59" t="s">
        <v>42</v>
      </c>
    </row>
    <row r="22" spans="1:10" ht="15.75" customHeight="1" x14ac:dyDescent="0.25">
      <c r="B22" s="2"/>
      <c r="I22" s="59" t="s">
        <v>43</v>
      </c>
      <c r="J22" s="59" t="s">
        <v>44</v>
      </c>
    </row>
    <row r="23" spans="1:10" ht="15.75" customHeight="1" x14ac:dyDescent="0.25">
      <c r="B23" s="2"/>
      <c r="I23" s="59" t="s">
        <v>45</v>
      </c>
      <c r="J23" s="59" t="s">
        <v>46</v>
      </c>
    </row>
    <row r="24" spans="1:10" ht="15.75" customHeight="1" x14ac:dyDescent="0.25">
      <c r="B24" s="2"/>
      <c r="I24" s="59" t="s">
        <v>47</v>
      </c>
      <c r="J24" s="59" t="s">
        <v>48</v>
      </c>
    </row>
    <row r="25" spans="1:10" ht="15.75" customHeight="1" x14ac:dyDescent="0.25">
      <c r="B25" s="2"/>
      <c r="I25" s="59" t="s">
        <v>49</v>
      </c>
      <c r="J25" s="59" t="s">
        <v>50</v>
      </c>
    </row>
    <row r="26" spans="1:10" ht="15.75" customHeight="1" x14ac:dyDescent="0.25">
      <c r="B26" s="2"/>
      <c r="I26" s="59" t="s">
        <v>51</v>
      </c>
      <c r="J26" s="59" t="s">
        <v>52</v>
      </c>
    </row>
    <row r="27" spans="1:10" ht="15.75" customHeight="1" x14ac:dyDescent="0.25">
      <c r="A27" s="1" t="s">
        <v>53</v>
      </c>
      <c r="B27" s="2"/>
      <c r="I27" s="59" t="s">
        <v>54</v>
      </c>
      <c r="J27" s="59" t="s">
        <v>55</v>
      </c>
    </row>
    <row r="28" spans="1:10" ht="15.75" customHeight="1" x14ac:dyDescent="0.2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5">
      <c r="A31" s="1"/>
      <c r="B31" s="2"/>
      <c r="I31" s="59" t="s">
        <v>65</v>
      </c>
      <c r="J31" s="59" t="s">
        <v>66</v>
      </c>
    </row>
    <row r="32" spans="1:10" ht="15.75" customHeight="1" x14ac:dyDescent="0.2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6" customWidth="1"/>
    <col min="2" max="5" width="7.625" style="76" customWidth="1"/>
    <col min="6" max="6" width="13.375" style="76" customWidth="1"/>
    <col min="7" max="54" width="7.625" style="76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8" t="s">
        <v>203</v>
      </c>
      <c r="B69" s="78" t="s">
        <v>204</v>
      </c>
      <c r="C69" s="78" t="s">
        <v>205</v>
      </c>
      <c r="D69" s="78" t="s">
        <v>206</v>
      </c>
      <c r="F69" s="2"/>
    </row>
    <row r="70" spans="1:54" ht="50.25" customHeight="1" x14ac:dyDescent="0.25">
      <c r="A70" s="79"/>
      <c r="B70" s="79"/>
      <c r="C70" s="79"/>
      <c r="D70" s="79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6" customWidth="1"/>
    <col min="3" max="3" width="11.875" style="76" customWidth="1"/>
    <col min="15" max="15" width="15.875" style="76" customWidth="1"/>
    <col min="16" max="16" width="11.125" style="76" bestFit="1" customWidth="1"/>
    <col min="22" max="22" width="16.5" style="76" customWidth="1"/>
    <col min="23" max="23" width="23.5" style="76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CT</v>
      </c>
      <c r="B3">
        <f t="array" ref="B3:AH3">TRANSPOSE(L69:L101)</f>
        <v>0.26147029422275164</v>
      </c>
      <c r="C3">
        <v>0.26454535249156247</v>
      </c>
      <c r="D3">
        <v>0.26762041076037324</v>
      </c>
      <c r="E3">
        <v>0.27069546902918407</v>
      </c>
      <c r="F3">
        <v>0.27377052729799484</v>
      </c>
      <c r="G3">
        <v>0.27684558556680561</v>
      </c>
      <c r="H3">
        <v>0.27992064383561643</v>
      </c>
      <c r="I3">
        <v>0.28299570210442726</v>
      </c>
      <c r="J3">
        <v>0.28607076037323803</v>
      </c>
      <c r="K3">
        <v>0.2891458186420488</v>
      </c>
      <c r="L3">
        <v>0.29222087691085963</v>
      </c>
      <c r="M3">
        <v>0.29529593517967045</v>
      </c>
      <c r="N3">
        <v>0.29837099344848123</v>
      </c>
      <c r="O3">
        <v>0.29909398123257891</v>
      </c>
      <c r="P3">
        <v>0.29981696901667659</v>
      </c>
      <c r="Q3">
        <v>0.30053995680077428</v>
      </c>
      <c r="R3">
        <v>0.30126294458487196</v>
      </c>
      <c r="S3">
        <v>0.30198593236896959</v>
      </c>
      <c r="T3">
        <v>0.30270892015306733</v>
      </c>
      <c r="U3">
        <v>0.30343190793716501</v>
      </c>
      <c r="V3">
        <v>0.30415489572126264</v>
      </c>
      <c r="W3">
        <v>0.30487788350536033</v>
      </c>
      <c r="X3">
        <v>0.30560087128945801</v>
      </c>
      <c r="Y3">
        <v>0.30632385907355564</v>
      </c>
      <c r="Z3">
        <v>0.30704684685765332</v>
      </c>
      <c r="AA3">
        <v>0.30776983464175106</v>
      </c>
      <c r="AB3">
        <v>0.30849282242584875</v>
      </c>
      <c r="AC3">
        <v>0.30921581020994637</v>
      </c>
      <c r="AD3">
        <v>0.30993879799404406</v>
      </c>
      <c r="AE3">
        <v>0.31066178577814174</v>
      </c>
      <c r="AF3">
        <v>0.31138477356223937</v>
      </c>
      <c r="AG3">
        <v>0.31210776134633716</v>
      </c>
      <c r="AH3">
        <v>0.31283074913043479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Connecticut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16</v>
      </c>
      <c r="I8">
        <f t="shared" si="0"/>
        <v>539</v>
      </c>
      <c r="J8">
        <f t="shared" si="0"/>
        <v>885</v>
      </c>
      <c r="K8">
        <f t="shared" si="0"/>
        <v>239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28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31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34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36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48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42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46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50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52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0.26147029422275164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0.26454535249156247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0.26762041076037324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0.27069546902918407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0.27377052729799484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0.27684558556680561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0.27992064383561643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0.28299570210442726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0.28607076037323803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0.2891458186420488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0.29222087691085963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0.29529593517967045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0.29837099344848123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0.29909398123257891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0.29981696901667659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0.30053995680077428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0.30126294458487196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0.30198593236896959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0.30270892015306733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0.30343190793716501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0.30415489572126264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0.30487788350536033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0.30560087128945801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0.30632385907355564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0.30704684685765332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0.30776983464175106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0.30849282242584875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0.30921581020994637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0.30993879799404406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0.31066178577814174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0.31138477356223937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0.31210776134633716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0.31283074913043479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6" customWidth="1"/>
    <col min="2" max="2" width="16" style="76" customWidth="1"/>
    <col min="3" max="3" width="21.375" style="76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Connecticut</v>
      </c>
    </row>
    <row r="3" spans="1:35" ht="15" x14ac:dyDescent="0.25">
      <c r="A3" s="67" t="s">
        <v>255</v>
      </c>
      <c r="B3" t="str">
        <f>LOOKUP(B2,A8:C58,C8:C58)</f>
        <v>Chicago</v>
      </c>
      <c r="C3">
        <f t="shared" ref="C3:AI3" si="0">SUMIFS(B75:B79,$A75:$A79,$B3)</f>
        <v>0.25165532838651089</v>
      </c>
      <c r="D3">
        <f t="shared" si="0"/>
        <v>0.25337411764932499</v>
      </c>
      <c r="E3">
        <f t="shared" si="0"/>
        <v>0.25509290691213909</v>
      </c>
      <c r="F3">
        <f t="shared" si="0"/>
        <v>0.2568116961749532</v>
      </c>
      <c r="G3">
        <f t="shared" si="0"/>
        <v>0.2585304854377673</v>
      </c>
      <c r="H3">
        <f t="shared" si="0"/>
        <v>0.2602492747005814</v>
      </c>
      <c r="I3">
        <f t="shared" si="0"/>
        <v>0.2619680639633955</v>
      </c>
      <c r="J3">
        <f t="shared" si="0"/>
        <v>0.26368685322620961</v>
      </c>
      <c r="K3">
        <f t="shared" si="0"/>
        <v>0.26540564248902371</v>
      </c>
      <c r="L3">
        <f t="shared" si="0"/>
        <v>0.26712443175183781</v>
      </c>
      <c r="M3">
        <f t="shared" si="0"/>
        <v>0.26884322101465191</v>
      </c>
      <c r="N3">
        <f t="shared" si="0"/>
        <v>0.27056201027746601</v>
      </c>
      <c r="O3">
        <f t="shared" si="0"/>
        <v>0.27228079954028012</v>
      </c>
      <c r="P3">
        <f t="shared" si="0"/>
        <v>0.27351132073628709</v>
      </c>
      <c r="Q3">
        <f t="shared" si="0"/>
        <v>0.27474184193229412</v>
      </c>
      <c r="R3">
        <f t="shared" si="0"/>
        <v>0.27597236312830109</v>
      </c>
      <c r="S3">
        <f t="shared" si="0"/>
        <v>0.27720288432430817</v>
      </c>
      <c r="T3">
        <f t="shared" si="0"/>
        <v>0.2784334055203152</v>
      </c>
      <c r="U3">
        <f t="shared" si="0"/>
        <v>0.27966392671632218</v>
      </c>
      <c r="V3">
        <f t="shared" si="0"/>
        <v>0.28089444791232931</v>
      </c>
      <c r="W3">
        <f t="shared" si="0"/>
        <v>0.28212496910833629</v>
      </c>
      <c r="X3">
        <f t="shared" si="0"/>
        <v>0.28335549030434332</v>
      </c>
      <c r="Y3">
        <f t="shared" si="0"/>
        <v>0.28458601150035029</v>
      </c>
      <c r="Z3">
        <f t="shared" si="0"/>
        <v>0.28581653269635737</v>
      </c>
      <c r="AA3">
        <f t="shared" si="0"/>
        <v>0.2870470538923644</v>
      </c>
      <c r="AB3">
        <f t="shared" si="0"/>
        <v>0.28827757508837137</v>
      </c>
      <c r="AC3">
        <f t="shared" si="0"/>
        <v>0.28950809628437851</v>
      </c>
      <c r="AD3">
        <f t="shared" si="0"/>
        <v>0.29073861748038549</v>
      </c>
      <c r="AE3">
        <f t="shared" si="0"/>
        <v>0.29196913867639251</v>
      </c>
      <c r="AF3">
        <f t="shared" si="0"/>
        <v>0.29319965987239949</v>
      </c>
      <c r="AG3">
        <f t="shared" si="0"/>
        <v>0.29443018106840663</v>
      </c>
      <c r="AH3">
        <f t="shared" si="0"/>
        <v>0.2956607022644136</v>
      </c>
      <c r="AI3">
        <f t="shared" si="0"/>
        <v>0.29689122346042052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1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30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33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35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38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41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43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45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47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49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51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54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6" customWidth="1"/>
    <col min="2" max="2" width="11.375" style="76" customWidth="1"/>
    <col min="3" max="3" width="10" style="76" customWidth="1"/>
    <col min="4" max="4" width="11.375" style="76" customWidth="1"/>
    <col min="5" max="5" width="10" style="76" customWidth="1"/>
    <col min="6" max="6" width="11.375" style="76" customWidth="1"/>
    <col min="7" max="7" width="10" style="76" customWidth="1"/>
    <col min="8" max="8" width="11.375" style="76" customWidth="1"/>
    <col min="9" max="9" width="10" style="76" customWidth="1"/>
    <col min="10" max="10" width="11.375" style="76" customWidth="1"/>
    <col min="11" max="11" width="10" style="76" customWidth="1"/>
    <col min="12" max="12" width="11.375" style="76" customWidth="1"/>
    <col min="13" max="13" width="10" style="76" customWidth="1"/>
    <col min="14" max="14" width="11.375" style="76" customWidth="1"/>
    <col min="15" max="15" width="10" style="76" customWidth="1"/>
    <col min="16" max="16" width="11.375" style="76" customWidth="1"/>
    <col min="17" max="17" width="10" style="76" customWidth="1"/>
    <col min="18" max="18" width="11.375" style="76" customWidth="1"/>
    <col min="19" max="19" width="10" style="76" customWidth="1"/>
    <col min="20" max="26" width="7.625" style="76" customWidth="1"/>
  </cols>
  <sheetData>
    <row r="1" spans="1:26" ht="15.75" customHeight="1" x14ac:dyDescent="0.25">
      <c r="A1" s="86" t="s">
        <v>265</v>
      </c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81"/>
      <c r="R1" s="81"/>
      <c r="S1" s="81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5"/>
      <c r="B2" s="83" t="s">
        <v>266</v>
      </c>
      <c r="C2" s="85"/>
      <c r="D2" s="83" t="s">
        <v>267</v>
      </c>
      <c r="E2" s="85"/>
      <c r="F2" s="83" t="s">
        <v>268</v>
      </c>
      <c r="G2" s="85"/>
      <c r="H2" s="83" t="s">
        <v>269</v>
      </c>
      <c r="I2" s="85"/>
      <c r="J2" s="83" t="s">
        <v>270</v>
      </c>
      <c r="K2" s="85"/>
      <c r="L2" s="83" t="s">
        <v>271</v>
      </c>
      <c r="M2" s="84"/>
      <c r="N2" s="84"/>
      <c r="O2" s="85"/>
      <c r="P2" s="83" t="s">
        <v>248</v>
      </c>
      <c r="Q2" s="85"/>
      <c r="R2" s="83" t="s">
        <v>272</v>
      </c>
      <c r="S2" s="85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5" t="s">
        <v>273</v>
      </c>
      <c r="B3" s="83"/>
      <c r="C3" s="84"/>
      <c r="D3" s="84"/>
      <c r="E3" s="84"/>
      <c r="F3" s="84"/>
      <c r="G3" s="84"/>
      <c r="H3" s="84"/>
      <c r="I3" s="84"/>
      <c r="J3" s="84"/>
      <c r="K3" s="85"/>
      <c r="L3" s="83" t="s">
        <v>274</v>
      </c>
      <c r="M3" s="85"/>
      <c r="N3" s="83" t="s">
        <v>275</v>
      </c>
      <c r="O3" s="85"/>
      <c r="P3" s="83"/>
      <c r="Q3" s="84"/>
      <c r="R3" s="84"/>
      <c r="S3" s="85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5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0" t="s">
        <v>278</v>
      </c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0" t="s">
        <v>279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81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0" t="s">
        <v>292</v>
      </c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0" t="s">
        <v>293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2" t="s">
        <v>294</v>
      </c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1"/>
      <c r="N56" s="81"/>
      <c r="O56" s="81"/>
      <c r="P56" s="81"/>
      <c r="Q56" s="81"/>
      <c r="R56" s="81"/>
      <c r="S56" s="81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P2:Q2"/>
    <mergeCell ref="R2:S2"/>
    <mergeCell ref="A1:S1"/>
    <mergeCell ref="B2:C2"/>
    <mergeCell ref="D2:E2"/>
    <mergeCell ref="F2:G2"/>
    <mergeCell ref="H2:I2"/>
    <mergeCell ref="J2:K2"/>
    <mergeCell ref="L2:O2"/>
    <mergeCell ref="A43:S43"/>
    <mergeCell ref="A56:S56"/>
    <mergeCell ref="B3:K3"/>
    <mergeCell ref="L3:M3"/>
    <mergeCell ref="N3:O3"/>
    <mergeCell ref="P3:S3"/>
    <mergeCell ref="A5:S5"/>
    <mergeCell ref="A17:S17"/>
    <mergeCell ref="A30:S30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CT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0.217</v>
      </c>
      <c r="D7">
        <f t="shared" si="0"/>
        <v>0.217</v>
      </c>
      <c r="E7">
        <f t="shared" si="0"/>
        <v>0.216</v>
      </c>
      <c r="F7">
        <f t="shared" si="0"/>
        <v>0.215</v>
      </c>
      <c r="G7">
        <f t="shared" si="0"/>
        <v>0.214</v>
      </c>
      <c r="H7">
        <f t="shared" si="0"/>
        <v>0.21299999999999999</v>
      </c>
      <c r="I7">
        <f t="shared" si="0"/>
        <v>0.21199999999999999</v>
      </c>
      <c r="J7">
        <f t="shared" si="0"/>
        <v>0.21099999999999999</v>
      </c>
      <c r="K7">
        <f t="shared" si="0"/>
        <v>0.21</v>
      </c>
      <c r="L7">
        <f t="shared" si="0"/>
        <v>0.20899999999999999</v>
      </c>
      <c r="M7">
        <f t="shared" ref="M7:V9" si="1">SUMIFS(V$19:V$738,$A$19:$A$738,$A$2,$B$19:$B$738,$B7)</f>
        <v>0.20699999999999999</v>
      </c>
      <c r="N7">
        <f t="shared" si="1"/>
        <v>0.20599999999999999</v>
      </c>
      <c r="O7">
        <f t="shared" si="1"/>
        <v>0.20499999999999999</v>
      </c>
      <c r="P7">
        <f t="shared" si="1"/>
        <v>0.20399999999999999</v>
      </c>
      <c r="Q7">
        <f t="shared" si="1"/>
        <v>0.20399999999999999</v>
      </c>
      <c r="R7">
        <f t="shared" si="1"/>
        <v>0.20399999999999999</v>
      </c>
      <c r="S7">
        <f t="shared" si="1"/>
        <v>0.20399999999999999</v>
      </c>
      <c r="T7">
        <f t="shared" si="1"/>
        <v>0.20599999999999999</v>
      </c>
      <c r="U7">
        <f t="shared" si="1"/>
        <v>0.20799999999999999</v>
      </c>
      <c r="V7">
        <f t="shared" si="1"/>
        <v>0.20899999999999999</v>
      </c>
      <c r="W7">
        <f t="shared" ref="W7:AF9" si="2">SUMIFS(AF$19:AF$738,$A$19:$A$738,$A$2,$B$19:$B$738,$B7)</f>
        <v>0.21</v>
      </c>
      <c r="X7">
        <f t="shared" si="2"/>
        <v>0.21</v>
      </c>
      <c r="Y7">
        <f t="shared" si="2"/>
        <v>0.20899999999999999</v>
      </c>
      <c r="Z7">
        <f t="shared" si="2"/>
        <v>0.20799999999999999</v>
      </c>
      <c r="AA7">
        <f t="shared" si="2"/>
        <v>0.20699999999999999</v>
      </c>
      <c r="AB7">
        <f t="shared" si="2"/>
        <v>0.20599999999999999</v>
      </c>
      <c r="AC7">
        <f t="shared" si="2"/>
        <v>0.20499999999999999</v>
      </c>
      <c r="AD7">
        <f t="shared" si="2"/>
        <v>0.20499999999999999</v>
      </c>
      <c r="AE7">
        <f t="shared" si="2"/>
        <v>0.20499999999999999</v>
      </c>
      <c r="AF7">
        <f t="shared" si="2"/>
        <v>0.20599999999999999</v>
      </c>
      <c r="AG7">
        <f t="shared" ref="AG7:AP9" si="3">SUMIFS(AP$19:AP$738,$A$19:$A$738,$A$2,$B$19:$B$738,$B7)</f>
        <v>0.20599999999999999</v>
      </c>
      <c r="AH7">
        <f t="shared" si="3"/>
        <v>0.20599999999999999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0.435</v>
      </c>
      <c r="H8">
        <f t="shared" si="0"/>
        <v>0.435</v>
      </c>
      <c r="I8">
        <f t="shared" si="0"/>
        <v>0.435</v>
      </c>
      <c r="J8">
        <f t="shared" si="0"/>
        <v>0.435</v>
      </c>
      <c r="K8">
        <f t="shared" si="0"/>
        <v>0.435</v>
      </c>
      <c r="L8">
        <f t="shared" si="0"/>
        <v>0.435</v>
      </c>
      <c r="M8">
        <f t="shared" si="1"/>
        <v>0.38500000000000001</v>
      </c>
      <c r="N8">
        <f t="shared" si="1"/>
        <v>0.378</v>
      </c>
      <c r="O8">
        <f t="shared" si="1"/>
        <v>0.38600000000000001</v>
      </c>
      <c r="P8">
        <f t="shared" si="1"/>
        <v>0.39300000000000002</v>
      </c>
      <c r="Q8">
        <f t="shared" si="1"/>
        <v>0.39400000000000002</v>
      </c>
      <c r="R8">
        <f t="shared" si="1"/>
        <v>0.39500000000000002</v>
      </c>
      <c r="S8">
        <f t="shared" si="1"/>
        <v>0.39500000000000002</v>
      </c>
      <c r="T8">
        <f t="shared" si="1"/>
        <v>0.39500000000000002</v>
      </c>
      <c r="U8">
        <f t="shared" si="1"/>
        <v>0.39400000000000002</v>
      </c>
      <c r="V8">
        <f t="shared" si="1"/>
        <v>0.39300000000000002</v>
      </c>
      <c r="W8">
        <f t="shared" si="2"/>
        <v>0.39200000000000002</v>
      </c>
      <c r="X8">
        <f t="shared" si="2"/>
        <v>0.39200000000000002</v>
      </c>
      <c r="Y8">
        <f t="shared" si="2"/>
        <v>0.39300000000000002</v>
      </c>
      <c r="Z8">
        <f t="shared" si="2"/>
        <v>0.39400000000000002</v>
      </c>
      <c r="AA8">
        <f t="shared" si="2"/>
        <v>0.39500000000000002</v>
      </c>
      <c r="AB8">
        <f t="shared" si="2"/>
        <v>0.39600000000000002</v>
      </c>
      <c r="AC8">
        <f t="shared" si="2"/>
        <v>0.39700000000000002</v>
      </c>
      <c r="AD8">
        <f t="shared" si="2"/>
        <v>0.39700000000000002</v>
      </c>
      <c r="AE8">
        <f t="shared" si="2"/>
        <v>0.39700000000000002</v>
      </c>
      <c r="AF8">
        <f t="shared" si="2"/>
        <v>0.39700000000000002</v>
      </c>
      <c r="AG8">
        <f t="shared" si="3"/>
        <v>0.39700000000000002</v>
      </c>
      <c r="AH8">
        <f t="shared" si="3"/>
        <v>0.39700000000000002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0.39400000000000002</v>
      </c>
      <c r="D9">
        <f t="shared" si="0"/>
        <v>0.39400000000000002</v>
      </c>
      <c r="E9">
        <f t="shared" si="0"/>
        <v>0.45800000000000002</v>
      </c>
      <c r="F9">
        <f t="shared" si="0"/>
        <v>0.45900000000000002</v>
      </c>
      <c r="G9">
        <f t="shared" si="0"/>
        <v>0.45900000000000002</v>
      </c>
      <c r="H9">
        <f t="shared" si="0"/>
        <v>0.45900000000000002</v>
      </c>
      <c r="I9">
        <f t="shared" si="0"/>
        <v>0.45900000000000002</v>
      </c>
      <c r="J9">
        <f t="shared" si="0"/>
        <v>0.45900000000000002</v>
      </c>
      <c r="K9">
        <f t="shared" si="0"/>
        <v>0.45300000000000001</v>
      </c>
      <c r="L9">
        <f t="shared" si="0"/>
        <v>0.45100000000000001</v>
      </c>
      <c r="M9">
        <f t="shared" si="1"/>
        <v>0.44</v>
      </c>
      <c r="N9">
        <f t="shared" si="1"/>
        <v>0.43</v>
      </c>
      <c r="O9">
        <f t="shared" si="1"/>
        <v>0.38900000000000001</v>
      </c>
      <c r="P9">
        <f t="shared" si="1"/>
        <v>0.34799999999999998</v>
      </c>
      <c r="Q9">
        <f t="shared" si="1"/>
        <v>0.40500000000000003</v>
      </c>
      <c r="R9">
        <f t="shared" si="1"/>
        <v>0.41899999999999998</v>
      </c>
      <c r="S9">
        <f t="shared" si="1"/>
        <v>0.42399999999999999</v>
      </c>
      <c r="T9">
        <f t="shared" si="1"/>
        <v>0.41599999999999998</v>
      </c>
      <c r="U9">
        <f t="shared" si="1"/>
        <v>0.40799999999999997</v>
      </c>
      <c r="V9">
        <f t="shared" si="1"/>
        <v>0.4</v>
      </c>
      <c r="W9">
        <f t="shared" si="2"/>
        <v>0.39200000000000002</v>
      </c>
      <c r="X9">
        <f t="shared" si="2"/>
        <v>0.38500000000000001</v>
      </c>
      <c r="Y9">
        <f t="shared" si="2"/>
        <v>0.39</v>
      </c>
      <c r="Z9">
        <f t="shared" si="2"/>
        <v>0.39500000000000002</v>
      </c>
      <c r="AA9">
        <f t="shared" si="2"/>
        <v>0.4</v>
      </c>
      <c r="AB9">
        <f t="shared" si="2"/>
        <v>0.40600000000000003</v>
      </c>
      <c r="AC9">
        <f t="shared" si="2"/>
        <v>0.41099999999999998</v>
      </c>
      <c r="AD9">
        <f t="shared" si="2"/>
        <v>0.42</v>
      </c>
      <c r="AE9">
        <f t="shared" si="2"/>
        <v>0.42799999999999999</v>
      </c>
      <c r="AF9">
        <f t="shared" si="2"/>
        <v>0.436</v>
      </c>
      <c r="AG9">
        <f t="shared" si="3"/>
        <v>0.442</v>
      </c>
      <c r="AH9">
        <f t="shared" si="3"/>
        <v>0.44800000000000001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0.217</v>
      </c>
      <c r="D12">
        <f t="shared" si="4"/>
        <v>0.217</v>
      </c>
      <c r="E12">
        <f t="shared" si="4"/>
        <v>0.216</v>
      </c>
      <c r="F12">
        <f t="shared" si="4"/>
        <v>0.215</v>
      </c>
      <c r="G12">
        <f t="shared" si="4"/>
        <v>0.214</v>
      </c>
      <c r="H12">
        <f t="shared" si="4"/>
        <v>0.21299999999999999</v>
      </c>
      <c r="I12">
        <f t="shared" si="4"/>
        <v>0.21199999999999999</v>
      </c>
      <c r="J12">
        <f t="shared" si="4"/>
        <v>0.21099999999999999</v>
      </c>
      <c r="K12">
        <f t="shared" si="4"/>
        <v>0.21</v>
      </c>
      <c r="L12">
        <f t="shared" si="4"/>
        <v>0.20899999999999999</v>
      </c>
      <c r="M12">
        <f t="shared" si="4"/>
        <v>0.20699999999999999</v>
      </c>
      <c r="N12">
        <f t="shared" si="4"/>
        <v>0.20599999999999999</v>
      </c>
      <c r="O12">
        <f t="shared" si="4"/>
        <v>0.20499999999999999</v>
      </c>
      <c r="P12">
        <f t="shared" si="4"/>
        <v>0.20399999999999999</v>
      </c>
      <c r="Q12">
        <f t="shared" si="4"/>
        <v>0.20399999999999999</v>
      </c>
      <c r="R12">
        <f t="shared" si="4"/>
        <v>0.20399999999999999</v>
      </c>
      <c r="S12">
        <f t="shared" si="4"/>
        <v>0.20399999999999999</v>
      </c>
      <c r="T12">
        <f t="shared" si="4"/>
        <v>0.20599999999999999</v>
      </c>
      <c r="U12">
        <f t="shared" si="4"/>
        <v>0.20799999999999999</v>
      </c>
      <c r="V12">
        <f t="shared" si="4"/>
        <v>0.20899999999999999</v>
      </c>
      <c r="W12">
        <f t="shared" si="4"/>
        <v>0.21</v>
      </c>
      <c r="X12">
        <f t="shared" si="4"/>
        <v>0.21</v>
      </c>
      <c r="Y12">
        <f t="shared" si="4"/>
        <v>0.20899999999999999</v>
      </c>
      <c r="Z12">
        <f t="shared" si="4"/>
        <v>0.20799999999999999</v>
      </c>
      <c r="AA12">
        <f t="shared" si="4"/>
        <v>0.20699999999999999</v>
      </c>
      <c r="AB12">
        <f t="shared" si="4"/>
        <v>0.20599999999999999</v>
      </c>
      <c r="AC12">
        <f t="shared" si="4"/>
        <v>0.20499999999999999</v>
      </c>
      <c r="AD12">
        <f t="shared" si="4"/>
        <v>0.20499999999999999</v>
      </c>
      <c r="AE12">
        <f t="shared" si="4"/>
        <v>0.20499999999999999</v>
      </c>
      <c r="AF12">
        <f t="shared" si="4"/>
        <v>0.20599999999999999</v>
      </c>
      <c r="AG12">
        <f t="shared" si="4"/>
        <v>0.20599999999999999</v>
      </c>
      <c r="AH12">
        <f t="shared" si="4"/>
        <v>0.20599999999999999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0.35193750000000007</v>
      </c>
      <c r="D13">
        <f t="shared" si="5"/>
        <v>0.35193750000000007</v>
      </c>
      <c r="E13">
        <f t="shared" si="5"/>
        <v>0.35193750000000007</v>
      </c>
      <c r="F13">
        <f t="shared" si="5"/>
        <v>0.35193750000000007</v>
      </c>
      <c r="G13">
        <f t="shared" si="5"/>
        <v>0.435</v>
      </c>
      <c r="H13">
        <f t="shared" si="5"/>
        <v>0.435</v>
      </c>
      <c r="I13">
        <f t="shared" si="5"/>
        <v>0.435</v>
      </c>
      <c r="J13">
        <f t="shared" si="5"/>
        <v>0.435</v>
      </c>
      <c r="K13">
        <f t="shared" si="5"/>
        <v>0.435</v>
      </c>
      <c r="L13">
        <f t="shared" si="5"/>
        <v>0.435</v>
      </c>
      <c r="M13">
        <f t="shared" si="5"/>
        <v>0.38500000000000001</v>
      </c>
      <c r="N13">
        <f t="shared" si="5"/>
        <v>0.378</v>
      </c>
      <c r="O13">
        <f t="shared" si="5"/>
        <v>0.38600000000000001</v>
      </c>
      <c r="P13">
        <f t="shared" si="5"/>
        <v>0.39300000000000002</v>
      </c>
      <c r="Q13">
        <f t="shared" si="5"/>
        <v>0.39400000000000002</v>
      </c>
      <c r="R13">
        <f t="shared" si="5"/>
        <v>0.39500000000000002</v>
      </c>
      <c r="S13">
        <f t="shared" si="5"/>
        <v>0.39500000000000002</v>
      </c>
      <c r="T13">
        <f t="shared" si="5"/>
        <v>0.39500000000000002</v>
      </c>
      <c r="U13">
        <f t="shared" si="5"/>
        <v>0.39400000000000002</v>
      </c>
      <c r="V13">
        <f t="shared" si="5"/>
        <v>0.39300000000000002</v>
      </c>
      <c r="W13">
        <f t="shared" si="5"/>
        <v>0.39200000000000002</v>
      </c>
      <c r="X13">
        <f t="shared" si="5"/>
        <v>0.39200000000000002</v>
      </c>
      <c r="Y13">
        <f t="shared" si="5"/>
        <v>0.39300000000000002</v>
      </c>
      <c r="Z13">
        <f t="shared" si="5"/>
        <v>0.39400000000000002</v>
      </c>
      <c r="AA13">
        <f t="shared" si="5"/>
        <v>0.39500000000000002</v>
      </c>
      <c r="AB13">
        <f t="shared" si="5"/>
        <v>0.39600000000000002</v>
      </c>
      <c r="AC13">
        <f t="shared" si="5"/>
        <v>0.39700000000000002</v>
      </c>
      <c r="AD13">
        <f t="shared" si="5"/>
        <v>0.39700000000000002</v>
      </c>
      <c r="AE13">
        <f t="shared" si="5"/>
        <v>0.39700000000000002</v>
      </c>
      <c r="AF13">
        <f t="shared" si="5"/>
        <v>0.39700000000000002</v>
      </c>
      <c r="AG13">
        <f t="shared" si="5"/>
        <v>0.39700000000000002</v>
      </c>
      <c r="AH13">
        <f t="shared" si="5"/>
        <v>0.39700000000000002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0.39400000000000002</v>
      </c>
      <c r="D14">
        <f t="shared" si="6"/>
        <v>0.39400000000000002</v>
      </c>
      <c r="E14">
        <f t="shared" si="6"/>
        <v>0.45800000000000002</v>
      </c>
      <c r="F14">
        <f t="shared" si="6"/>
        <v>0.45900000000000002</v>
      </c>
      <c r="G14">
        <f t="shared" si="6"/>
        <v>0.45900000000000002</v>
      </c>
      <c r="H14">
        <f t="shared" si="6"/>
        <v>0.45900000000000002</v>
      </c>
      <c r="I14">
        <f t="shared" si="6"/>
        <v>0.45900000000000002</v>
      </c>
      <c r="J14">
        <f t="shared" si="6"/>
        <v>0.45900000000000002</v>
      </c>
      <c r="K14">
        <f t="shared" si="6"/>
        <v>0.45300000000000001</v>
      </c>
      <c r="L14">
        <f t="shared" si="6"/>
        <v>0.45100000000000001</v>
      </c>
      <c r="M14">
        <f t="shared" si="6"/>
        <v>0.44</v>
      </c>
      <c r="N14">
        <f t="shared" si="6"/>
        <v>0.43</v>
      </c>
      <c r="O14">
        <f t="shared" si="6"/>
        <v>0.38900000000000001</v>
      </c>
      <c r="P14">
        <f t="shared" si="6"/>
        <v>0.34799999999999998</v>
      </c>
      <c r="Q14">
        <f t="shared" si="6"/>
        <v>0.40500000000000003</v>
      </c>
      <c r="R14">
        <f t="shared" si="6"/>
        <v>0.41899999999999998</v>
      </c>
      <c r="S14">
        <f t="shared" si="6"/>
        <v>0.42399999999999999</v>
      </c>
      <c r="T14">
        <f t="shared" si="6"/>
        <v>0.41599999999999998</v>
      </c>
      <c r="U14">
        <f t="shared" si="6"/>
        <v>0.40799999999999997</v>
      </c>
      <c r="V14">
        <f t="shared" si="6"/>
        <v>0.4</v>
      </c>
      <c r="W14">
        <f t="shared" si="6"/>
        <v>0.39200000000000002</v>
      </c>
      <c r="X14">
        <f t="shared" si="6"/>
        <v>0.38500000000000001</v>
      </c>
      <c r="Y14">
        <f t="shared" si="6"/>
        <v>0.39</v>
      </c>
      <c r="Z14">
        <f t="shared" si="6"/>
        <v>0.39500000000000002</v>
      </c>
      <c r="AA14">
        <f t="shared" si="6"/>
        <v>0.4</v>
      </c>
      <c r="AB14">
        <f t="shared" si="6"/>
        <v>0.40600000000000003</v>
      </c>
      <c r="AC14">
        <f t="shared" si="6"/>
        <v>0.41099999999999998</v>
      </c>
      <c r="AD14">
        <f t="shared" si="6"/>
        <v>0.42</v>
      </c>
      <c r="AE14">
        <f t="shared" si="6"/>
        <v>0.42799999999999999</v>
      </c>
      <c r="AF14">
        <f t="shared" si="6"/>
        <v>0.436</v>
      </c>
      <c r="AG14">
        <f t="shared" si="6"/>
        <v>0.442</v>
      </c>
      <c r="AH14">
        <f t="shared" si="6"/>
        <v>0.44800000000000001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28</v>
      </c>
      <c r="B94" s="74" t="s">
        <v>28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28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28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28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28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28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28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28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28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28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28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28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28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28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28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31</v>
      </c>
      <c r="B109" s="74" t="s">
        <v>31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31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31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31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31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31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31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31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31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31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31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31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31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31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31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34</v>
      </c>
      <c r="B124" s="74" t="s">
        <v>34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34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34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34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34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34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34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34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34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34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34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34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34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34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34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36</v>
      </c>
      <c r="B139" s="74" t="s">
        <v>36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36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36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36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36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36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36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36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36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36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36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36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36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36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36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48</v>
      </c>
      <c r="B154" s="74" t="s">
        <v>48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48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48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48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48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48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48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48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48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48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48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48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48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48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48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42</v>
      </c>
      <c r="B169" s="74" t="s">
        <v>42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42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42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42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42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42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42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42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42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42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42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42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42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42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42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44</v>
      </c>
      <c r="B184" s="74" t="s">
        <v>44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44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44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44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44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44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44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44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44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44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44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44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44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44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44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46</v>
      </c>
      <c r="B199" s="74" t="s">
        <v>46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46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46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46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46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46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46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46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46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46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46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46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46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46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46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50</v>
      </c>
      <c r="B214" s="74" t="s">
        <v>50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50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50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50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50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50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50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50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50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50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50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50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50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50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50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52</v>
      </c>
      <c r="B229" s="74" t="s">
        <v>52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52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52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52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52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52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52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52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52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52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52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52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52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52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52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C112-C5DD-4394-A195-7E391B13F58C}">
  <dimension ref="A1:F13"/>
  <sheetViews>
    <sheetView workbookViewId="0">
      <selection activeCell="F11" sqref="F11"/>
    </sheetView>
  </sheetViews>
  <sheetFormatPr defaultRowHeight="14.25" x14ac:dyDescent="0.2"/>
  <sheetData>
    <row r="1" spans="1:6" x14ac:dyDescent="0.2">
      <c r="B1">
        <v>2020</v>
      </c>
    </row>
    <row r="2" spans="1:6" x14ac:dyDescent="0.2">
      <c r="B2" t="s">
        <v>330</v>
      </c>
      <c r="C2" s="58" t="s">
        <v>336</v>
      </c>
    </row>
    <row r="3" spans="1:6" x14ac:dyDescent="0.2">
      <c r="A3" t="s">
        <v>331</v>
      </c>
      <c r="B3">
        <v>0.38339999999999996</v>
      </c>
      <c r="C3">
        <v>0</v>
      </c>
      <c r="D3">
        <f>B3*8760</f>
        <v>3358.5839999999998</v>
      </c>
      <c r="E3">
        <f>C3*1000</f>
        <v>0</v>
      </c>
      <c r="F3" s="87">
        <f>E3/D3</f>
        <v>0</v>
      </c>
    </row>
    <row r="4" spans="1:6" x14ac:dyDescent="0.2">
      <c r="A4" t="s">
        <v>332</v>
      </c>
      <c r="B4">
        <v>5.408099</v>
      </c>
      <c r="C4">
        <v>22.411534650000004</v>
      </c>
      <c r="D4" s="76">
        <f t="shared" ref="D4:D13" si="0">B4*8760</f>
        <v>47374.947240000001</v>
      </c>
      <c r="E4" s="76">
        <f t="shared" ref="E4:E13" si="1">C4*1000</f>
        <v>22411.534650000005</v>
      </c>
      <c r="F4" s="87">
        <f t="shared" ref="F4:F13" si="2">E4/D4</f>
        <v>0.47306722129871454</v>
      </c>
    </row>
    <row r="5" spans="1:6" x14ac:dyDescent="0.2">
      <c r="A5" t="s">
        <v>319</v>
      </c>
      <c r="B5">
        <v>2.0730999999999997</v>
      </c>
      <c r="C5">
        <v>15.714855</v>
      </c>
      <c r="D5" s="76">
        <f t="shared" si="0"/>
        <v>18160.355999999996</v>
      </c>
      <c r="E5" s="76">
        <f t="shared" si="1"/>
        <v>15714.855</v>
      </c>
      <c r="F5" s="87">
        <f t="shared" si="2"/>
        <v>0.86533848785783729</v>
      </c>
    </row>
    <row r="6" spans="1:6" x14ac:dyDescent="0.2">
      <c r="A6" t="s">
        <v>320</v>
      </c>
      <c r="B6">
        <v>0.11940000000000001</v>
      </c>
      <c r="C6">
        <v>0.423476397</v>
      </c>
      <c r="D6" s="76">
        <f t="shared" si="0"/>
        <v>1045.944</v>
      </c>
      <c r="E6" s="76">
        <f t="shared" si="1"/>
        <v>423.47639700000002</v>
      </c>
      <c r="F6" s="87">
        <f t="shared" si="2"/>
        <v>0.40487482790665663</v>
      </c>
    </row>
    <row r="7" spans="1:6" x14ac:dyDescent="0.2">
      <c r="A7" t="s">
        <v>333</v>
      </c>
      <c r="B7">
        <v>0.65600000000000003</v>
      </c>
      <c r="C7">
        <v>1.2184E-2</v>
      </c>
      <c r="D7" s="76">
        <f t="shared" si="0"/>
        <v>5746.56</v>
      </c>
      <c r="E7" s="76">
        <f t="shared" si="1"/>
        <v>12.184000000000001</v>
      </c>
      <c r="F7" s="87">
        <f t="shared" si="2"/>
        <v>2.1202249693729816E-3</v>
      </c>
    </row>
    <row r="8" spans="1:6" x14ac:dyDescent="0.2">
      <c r="A8" t="s">
        <v>334</v>
      </c>
      <c r="B8">
        <v>0.57629999999999992</v>
      </c>
      <c r="C8">
        <v>0.22080781299999999</v>
      </c>
      <c r="D8" s="76">
        <f t="shared" si="0"/>
        <v>5048.387999999999</v>
      </c>
      <c r="E8" s="76">
        <f t="shared" si="1"/>
        <v>220.80781299999998</v>
      </c>
      <c r="F8" s="87">
        <f t="shared" si="2"/>
        <v>4.3738281011681354E-2</v>
      </c>
    </row>
    <row r="9" spans="1:6" x14ac:dyDescent="0.2">
      <c r="A9" t="s">
        <v>322</v>
      </c>
      <c r="B9">
        <v>4.19E-2</v>
      </c>
      <c r="C9">
        <v>0.26597240899999997</v>
      </c>
      <c r="D9" s="76">
        <f t="shared" si="0"/>
        <v>367.04399999999998</v>
      </c>
      <c r="E9" s="76">
        <f t="shared" si="1"/>
        <v>265.97240899999997</v>
      </c>
      <c r="F9" s="87">
        <f t="shared" si="2"/>
        <v>0.72463358343958761</v>
      </c>
    </row>
    <row r="10" spans="1:6" x14ac:dyDescent="0.2">
      <c r="A10" t="s">
        <v>323</v>
      </c>
      <c r="B10">
        <v>0</v>
      </c>
      <c r="C10">
        <v>0</v>
      </c>
      <c r="D10" s="76">
        <f t="shared" si="0"/>
        <v>0</v>
      </c>
      <c r="E10" s="76">
        <f t="shared" si="1"/>
        <v>0</v>
      </c>
      <c r="F10" s="87" t="e">
        <f t="shared" si="2"/>
        <v>#DIV/0!</v>
      </c>
    </row>
    <row r="11" spans="1:6" x14ac:dyDescent="0.2">
      <c r="A11" t="s">
        <v>324</v>
      </c>
      <c r="B11">
        <v>1.0515999999999999</v>
      </c>
      <c r="C11">
        <v>4.5020579999999998E-3</v>
      </c>
      <c r="D11" s="76">
        <f t="shared" si="0"/>
        <v>9212.0159999999996</v>
      </c>
      <c r="E11" s="76">
        <f t="shared" si="1"/>
        <v>4.5020579999999999</v>
      </c>
      <c r="F11" s="87">
        <f t="shared" si="2"/>
        <v>4.887158250702127E-4</v>
      </c>
    </row>
    <row r="12" spans="1:6" x14ac:dyDescent="0.2">
      <c r="A12" t="s">
        <v>329</v>
      </c>
      <c r="B12">
        <v>0.16</v>
      </c>
      <c r="C12">
        <v>1.0736422170000002</v>
      </c>
      <c r="D12" s="76">
        <f t="shared" si="0"/>
        <v>1401.6000000000001</v>
      </c>
      <c r="E12" s="76">
        <f t="shared" si="1"/>
        <v>1073.6422170000001</v>
      </c>
      <c r="F12" s="87">
        <f t="shared" si="2"/>
        <v>0.76601185573630137</v>
      </c>
    </row>
    <row r="13" spans="1:6" x14ac:dyDescent="0.2">
      <c r="A13" t="s">
        <v>335</v>
      </c>
      <c r="B13">
        <v>0</v>
      </c>
      <c r="C13">
        <v>4.610719499999999E-2</v>
      </c>
      <c r="D13" s="76">
        <f t="shared" si="0"/>
        <v>0</v>
      </c>
      <c r="E13" s="76">
        <f t="shared" si="1"/>
        <v>46.10719499999999</v>
      </c>
      <c r="F13" s="87" t="e">
        <f t="shared" si="2"/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4" sqref="A4"/>
    </sheetView>
  </sheetViews>
  <sheetFormatPr defaultColWidth="12.625" defaultRowHeight="15" customHeight="1" x14ac:dyDescent="0.2"/>
  <cols>
    <col min="1" max="1" width="22.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v>0</v>
      </c>
      <c r="C2" s="57">
        <v>0</v>
      </c>
      <c r="D2" s="57">
        <v>0</v>
      </c>
      <c r="E2" s="57">
        <v>0</v>
      </c>
      <c r="F2" s="57">
        <v>0</v>
      </c>
      <c r="G2" s="57">
        <v>0</v>
      </c>
      <c r="H2" s="57">
        <v>0</v>
      </c>
      <c r="I2" s="57">
        <v>0</v>
      </c>
      <c r="J2" s="57">
        <v>0</v>
      </c>
      <c r="K2" s="57">
        <v>0</v>
      </c>
      <c r="L2" s="57">
        <v>0</v>
      </c>
      <c r="M2" s="57">
        <v>0</v>
      </c>
      <c r="N2" s="57">
        <v>0</v>
      </c>
      <c r="O2" s="57">
        <v>0</v>
      </c>
      <c r="P2" s="57">
        <v>0</v>
      </c>
      <c r="Q2" s="57">
        <v>0</v>
      </c>
      <c r="R2" s="57">
        <v>0</v>
      </c>
      <c r="S2" s="57">
        <v>0</v>
      </c>
      <c r="T2" s="57">
        <v>0</v>
      </c>
      <c r="U2" s="57">
        <v>0</v>
      </c>
      <c r="V2" s="57">
        <v>0</v>
      </c>
      <c r="W2" s="57">
        <v>0</v>
      </c>
      <c r="X2" s="57">
        <v>0</v>
      </c>
      <c r="Y2" s="57">
        <v>0</v>
      </c>
      <c r="Z2" s="57">
        <v>0</v>
      </c>
      <c r="AA2" s="57">
        <v>0</v>
      </c>
      <c r="AB2" s="57">
        <v>0</v>
      </c>
      <c r="AC2" s="57">
        <v>0</v>
      </c>
      <c r="AD2" s="57">
        <v>0</v>
      </c>
      <c r="AE2" s="57">
        <v>0</v>
      </c>
      <c r="AF2" s="57">
        <v>0</v>
      </c>
      <c r="AG2" s="57">
        <v>0</v>
      </c>
      <c r="AH2" s="57">
        <v>0</v>
      </c>
      <c r="AI2" s="57">
        <v>0</v>
      </c>
      <c r="AJ2" s="57">
        <v>0</v>
      </c>
    </row>
    <row r="3" spans="1:36" ht="14.45" customHeight="1" x14ac:dyDescent="0.25">
      <c r="A3" s="10" t="s">
        <v>318</v>
      </c>
      <c r="B3" s="57">
        <v>0.61299999999999999</v>
      </c>
      <c r="C3" s="57">
        <v>0.61299999999999999</v>
      </c>
      <c r="D3" s="57">
        <v>0.61299999999999999</v>
      </c>
      <c r="E3" s="57">
        <v>0.61299999999999999</v>
      </c>
      <c r="F3" s="57">
        <v>0.61299999999999999</v>
      </c>
      <c r="G3" s="57">
        <v>0.61299999999999999</v>
      </c>
      <c r="H3" s="57">
        <v>0.61299999999999999</v>
      </c>
      <c r="I3" s="57">
        <v>0.61299999999999999</v>
      </c>
      <c r="J3" s="57">
        <v>0.61299999999999999</v>
      </c>
      <c r="K3" s="57">
        <v>0.61299999999999999</v>
      </c>
      <c r="L3" s="57">
        <v>0.61299999999999999</v>
      </c>
      <c r="M3" s="57">
        <v>0.61299999999999999</v>
      </c>
      <c r="N3" s="57">
        <v>0.61299999999999999</v>
      </c>
      <c r="O3" s="57">
        <v>0.61299999999999999</v>
      </c>
      <c r="P3" s="57">
        <v>0.61299999999999999</v>
      </c>
      <c r="Q3" s="57">
        <v>0.61299999999999999</v>
      </c>
      <c r="R3" s="57">
        <v>0.61299999999999999</v>
      </c>
      <c r="S3" s="57">
        <v>0.61299999999999999</v>
      </c>
      <c r="T3" s="57">
        <v>0.61299999999999999</v>
      </c>
      <c r="U3" s="57">
        <v>0.61299999999999999</v>
      </c>
      <c r="V3" s="57">
        <v>0.61299999999999999</v>
      </c>
      <c r="W3" s="57">
        <v>0.61299999999999999</v>
      </c>
      <c r="X3" s="57">
        <v>0.61299999999999999</v>
      </c>
      <c r="Y3" s="57">
        <v>0.61299999999999999</v>
      </c>
      <c r="Z3" s="57">
        <v>0.61299999999999999</v>
      </c>
      <c r="AA3" s="57">
        <v>0.61299999999999999</v>
      </c>
      <c r="AB3" s="57">
        <v>0.61299999999999999</v>
      </c>
      <c r="AC3" s="57">
        <v>0.61299999999999999</v>
      </c>
      <c r="AD3" s="57">
        <v>0.61299999999999999</v>
      </c>
      <c r="AE3" s="57">
        <v>0.61299999999999999</v>
      </c>
      <c r="AF3" s="57">
        <v>0.61299999999999999</v>
      </c>
      <c r="AG3" s="57">
        <v>0.61299999999999999</v>
      </c>
      <c r="AH3" s="57">
        <v>0.61299999999999999</v>
      </c>
      <c r="AI3" s="57">
        <v>0.61299999999999999</v>
      </c>
      <c r="AJ3" s="57">
        <v>0.61299999999999999</v>
      </c>
    </row>
    <row r="4" spans="1:36" ht="14.45" customHeight="1" x14ac:dyDescent="0.25">
      <c r="A4" s="10" t="s">
        <v>319</v>
      </c>
      <c r="B4" s="57">
        <f>Sheet1!F5</f>
        <v>0.86533848785783729</v>
      </c>
      <c r="C4" s="57">
        <f>B4</f>
        <v>0.86533848785783729</v>
      </c>
      <c r="D4" s="57">
        <f t="shared" ref="D4:AJ4" si="0">C4</f>
        <v>0.86533848785783729</v>
      </c>
      <c r="E4" s="57">
        <f t="shared" si="0"/>
        <v>0.86533848785783729</v>
      </c>
      <c r="F4" s="57">
        <f t="shared" si="0"/>
        <v>0.86533848785783729</v>
      </c>
      <c r="G4" s="57">
        <f t="shared" si="0"/>
        <v>0.86533848785783729</v>
      </c>
      <c r="H4" s="57">
        <f t="shared" si="0"/>
        <v>0.86533848785783729</v>
      </c>
      <c r="I4" s="57">
        <f t="shared" si="0"/>
        <v>0.86533848785783729</v>
      </c>
      <c r="J4" s="57">
        <f t="shared" si="0"/>
        <v>0.86533848785783729</v>
      </c>
      <c r="K4" s="57">
        <f t="shared" si="0"/>
        <v>0.86533848785783729</v>
      </c>
      <c r="L4" s="57">
        <f t="shared" si="0"/>
        <v>0.86533848785783729</v>
      </c>
      <c r="M4" s="57">
        <f t="shared" si="0"/>
        <v>0.86533848785783729</v>
      </c>
      <c r="N4" s="57">
        <f t="shared" si="0"/>
        <v>0.86533848785783729</v>
      </c>
      <c r="O4" s="57">
        <f t="shared" si="0"/>
        <v>0.86533848785783729</v>
      </c>
      <c r="P4" s="57">
        <f t="shared" si="0"/>
        <v>0.86533848785783729</v>
      </c>
      <c r="Q4" s="57">
        <f t="shared" si="0"/>
        <v>0.86533848785783729</v>
      </c>
      <c r="R4" s="57">
        <f t="shared" si="0"/>
        <v>0.86533848785783729</v>
      </c>
      <c r="S4" s="57">
        <f t="shared" si="0"/>
        <v>0.86533848785783729</v>
      </c>
      <c r="T4" s="57">
        <f t="shared" si="0"/>
        <v>0.86533848785783729</v>
      </c>
      <c r="U4" s="57">
        <f t="shared" si="0"/>
        <v>0.86533848785783729</v>
      </c>
      <c r="V4" s="57">
        <f t="shared" si="0"/>
        <v>0.86533848785783729</v>
      </c>
      <c r="W4" s="57">
        <f t="shared" si="0"/>
        <v>0.86533848785783729</v>
      </c>
      <c r="X4" s="57">
        <f t="shared" si="0"/>
        <v>0.86533848785783729</v>
      </c>
      <c r="Y4" s="57">
        <f t="shared" si="0"/>
        <v>0.86533848785783729</v>
      </c>
      <c r="Z4" s="57">
        <f t="shared" si="0"/>
        <v>0.86533848785783729</v>
      </c>
      <c r="AA4" s="57">
        <f t="shared" si="0"/>
        <v>0.86533848785783729</v>
      </c>
      <c r="AB4" s="57">
        <f t="shared" si="0"/>
        <v>0.86533848785783729</v>
      </c>
      <c r="AC4" s="57">
        <f t="shared" si="0"/>
        <v>0.86533848785783729</v>
      </c>
      <c r="AD4" s="57">
        <f t="shared" si="0"/>
        <v>0.86533848785783729</v>
      </c>
      <c r="AE4" s="57">
        <f t="shared" si="0"/>
        <v>0.86533848785783729</v>
      </c>
      <c r="AF4" s="57">
        <f t="shared" si="0"/>
        <v>0.86533848785783729</v>
      </c>
      <c r="AG4" s="57">
        <f t="shared" si="0"/>
        <v>0.86533848785783729</v>
      </c>
      <c r="AH4" s="57">
        <f t="shared" si="0"/>
        <v>0.86533848785783729</v>
      </c>
      <c r="AI4" s="57">
        <f t="shared" si="0"/>
        <v>0.86533848785783729</v>
      </c>
      <c r="AJ4" s="57">
        <f t="shared" si="0"/>
        <v>0.86533848785783729</v>
      </c>
    </row>
    <row r="5" spans="1:36" ht="14.45" customHeight="1" x14ac:dyDescent="0.25">
      <c r="A5" s="10" t="s">
        <v>320</v>
      </c>
      <c r="B5" s="57">
        <v>0.40500000000000003</v>
      </c>
      <c r="C5" s="57">
        <v>0.40500000000000003</v>
      </c>
      <c r="D5" s="57">
        <v>0.40500000000000003</v>
      </c>
      <c r="E5" s="57">
        <v>0.40500000000000003</v>
      </c>
      <c r="F5" s="57">
        <v>0.40500000000000003</v>
      </c>
      <c r="G5" s="57">
        <v>0.40500000000000003</v>
      </c>
      <c r="H5" s="57">
        <v>0.40500000000000003</v>
      </c>
      <c r="I5" s="57">
        <v>0.40500000000000003</v>
      </c>
      <c r="J5" s="57">
        <v>0.40500000000000003</v>
      </c>
      <c r="K5" s="57">
        <v>0.40500000000000003</v>
      </c>
      <c r="L5" s="57">
        <v>0.40500000000000003</v>
      </c>
      <c r="M5" s="57">
        <v>0.40500000000000003</v>
      </c>
      <c r="N5" s="57">
        <v>0.40500000000000003</v>
      </c>
      <c r="O5" s="57">
        <v>0.40500000000000003</v>
      </c>
      <c r="P5" s="57">
        <v>0.40500000000000003</v>
      </c>
      <c r="Q5" s="57">
        <v>0.40500000000000003</v>
      </c>
      <c r="R5" s="57">
        <v>0.40500000000000003</v>
      </c>
      <c r="S5" s="57">
        <v>0.40500000000000003</v>
      </c>
      <c r="T5" s="57">
        <v>0.40500000000000003</v>
      </c>
      <c r="U5" s="57">
        <v>0.40500000000000003</v>
      </c>
      <c r="V5" s="57">
        <v>0.40500000000000003</v>
      </c>
      <c r="W5" s="57">
        <v>0.40500000000000003</v>
      </c>
      <c r="X5" s="57">
        <v>0.40500000000000003</v>
      </c>
      <c r="Y5" s="57">
        <v>0.40500000000000003</v>
      </c>
      <c r="Z5" s="57">
        <v>0.40500000000000003</v>
      </c>
      <c r="AA5" s="57">
        <v>0.40500000000000003</v>
      </c>
      <c r="AB5" s="57">
        <v>0.40500000000000003</v>
      </c>
      <c r="AC5" s="57">
        <v>0.40500000000000003</v>
      </c>
      <c r="AD5" s="57">
        <v>0.40500000000000003</v>
      </c>
      <c r="AE5" s="57">
        <v>0.40500000000000003</v>
      </c>
      <c r="AF5" s="57">
        <v>0.40500000000000003</v>
      </c>
      <c r="AG5" s="57">
        <v>0.40500000000000003</v>
      </c>
      <c r="AH5" s="57">
        <v>0.40500000000000003</v>
      </c>
      <c r="AI5" s="57">
        <v>0.40500000000000003</v>
      </c>
      <c r="AJ5" s="57">
        <v>0.40500000000000003</v>
      </c>
    </row>
    <row r="6" spans="1:36" ht="14.45" customHeight="1" x14ac:dyDescent="0.25">
      <c r="A6" s="10" t="s">
        <v>300</v>
      </c>
      <c r="B6" s="57">
        <v>1.3939999999999999</v>
      </c>
      <c r="C6" s="57">
        <v>1.3939999999999999</v>
      </c>
      <c r="D6" s="57">
        <v>1.3939999999999999</v>
      </c>
      <c r="E6" s="57">
        <v>1.3939999999999999</v>
      </c>
      <c r="F6" s="57">
        <v>1.3939999999999999</v>
      </c>
      <c r="G6" s="57">
        <v>1.3939999999999999</v>
      </c>
      <c r="H6" s="57">
        <v>1.3939999999999999</v>
      </c>
      <c r="I6" s="57">
        <v>1.3939999999999999</v>
      </c>
      <c r="J6" s="57">
        <v>1.3939999999999999</v>
      </c>
      <c r="K6" s="57">
        <v>1.3939999999999999</v>
      </c>
      <c r="L6" s="57">
        <v>1.3939999999999999</v>
      </c>
      <c r="M6" s="57">
        <v>1.3939999999999999</v>
      </c>
      <c r="N6" s="57">
        <v>1.3939999999999999</v>
      </c>
      <c r="O6" s="57">
        <v>1.3939999999999999</v>
      </c>
      <c r="P6" s="57">
        <v>1.3939999999999999</v>
      </c>
      <c r="Q6" s="57">
        <v>1.3939999999999999</v>
      </c>
      <c r="R6" s="57">
        <v>1.3939999999999999</v>
      </c>
      <c r="S6" s="57">
        <v>1.3939999999999999</v>
      </c>
      <c r="T6" s="57">
        <v>1.3939999999999999</v>
      </c>
      <c r="U6" s="57">
        <v>1.3939999999999999</v>
      </c>
      <c r="V6" s="57">
        <v>1.3939999999999999</v>
      </c>
      <c r="W6" s="57">
        <v>1.3939999999999999</v>
      </c>
      <c r="X6" s="57">
        <v>1.3939999999999999</v>
      </c>
      <c r="Y6" s="57">
        <v>1.3939999999999999</v>
      </c>
      <c r="Z6" s="57">
        <v>1.3939999999999999</v>
      </c>
      <c r="AA6" s="57">
        <v>1.3939999999999999</v>
      </c>
      <c r="AB6" s="57">
        <v>1.3939999999999999</v>
      </c>
      <c r="AC6" s="57">
        <v>1.3939999999999999</v>
      </c>
      <c r="AD6" s="57">
        <v>1.3939999999999999</v>
      </c>
      <c r="AE6" s="57">
        <v>1.3939999999999999</v>
      </c>
      <c r="AF6" s="57">
        <v>1.3939999999999999</v>
      </c>
      <c r="AG6" s="57">
        <v>1.3939999999999999</v>
      </c>
      <c r="AH6" s="57">
        <v>1.3939999999999999</v>
      </c>
      <c r="AI6" s="57">
        <v>1.3939999999999999</v>
      </c>
      <c r="AJ6" s="57">
        <v>1.3939999999999999</v>
      </c>
    </row>
    <row r="7" spans="1:36" ht="14.45" customHeight="1" x14ac:dyDescent="0.25">
      <c r="A7" s="10" t="s">
        <v>296</v>
      </c>
      <c r="B7" s="57">
        <v>0.16400000000000001</v>
      </c>
      <c r="C7" s="57">
        <v>0.16400000000000001</v>
      </c>
      <c r="D7" s="57">
        <v>0.16400000000000001</v>
      </c>
      <c r="E7" s="57">
        <v>0.16400000000000001</v>
      </c>
      <c r="F7" s="57">
        <v>0.16400000000000001</v>
      </c>
      <c r="G7" s="57">
        <v>0.16400000000000001</v>
      </c>
      <c r="H7" s="57">
        <v>0.16400000000000001</v>
      </c>
      <c r="I7" s="57">
        <v>0.16400000000000001</v>
      </c>
      <c r="J7" s="57">
        <v>0.16400000000000001</v>
      </c>
      <c r="K7" s="57">
        <v>0.16400000000000001</v>
      </c>
      <c r="L7" s="57">
        <v>0.16400000000000001</v>
      </c>
      <c r="M7" s="57">
        <v>0.16400000000000001</v>
      </c>
      <c r="N7" s="57">
        <v>0.16400000000000001</v>
      </c>
      <c r="O7" s="57">
        <v>0.16400000000000001</v>
      </c>
      <c r="P7" s="57">
        <v>0.16400000000000001</v>
      </c>
      <c r="Q7" s="57">
        <v>0.16400000000000001</v>
      </c>
      <c r="R7" s="57">
        <v>0.16400000000000001</v>
      </c>
      <c r="S7" s="57">
        <v>0.16400000000000001</v>
      </c>
      <c r="T7" s="57">
        <v>0.16400000000000001</v>
      </c>
      <c r="U7" s="57">
        <v>0.16400000000000001</v>
      </c>
      <c r="V7" s="57">
        <v>0.16400000000000001</v>
      </c>
      <c r="W7" s="57">
        <v>0.16400000000000001</v>
      </c>
      <c r="X7" s="57">
        <v>0.16400000000000001</v>
      </c>
      <c r="Y7" s="57">
        <v>0.16400000000000001</v>
      </c>
      <c r="Z7" s="57">
        <v>0.16400000000000001</v>
      </c>
      <c r="AA7" s="57">
        <v>0.16400000000000001</v>
      </c>
      <c r="AB7" s="57">
        <v>0.16400000000000001</v>
      </c>
      <c r="AC7" s="57">
        <v>0.16400000000000001</v>
      </c>
      <c r="AD7" s="57">
        <v>0.16400000000000001</v>
      </c>
      <c r="AE7" s="57">
        <v>0.16400000000000001</v>
      </c>
      <c r="AF7" s="57">
        <v>0.16400000000000001</v>
      </c>
      <c r="AG7" s="57">
        <v>0.16400000000000001</v>
      </c>
      <c r="AH7" s="57">
        <v>0.16400000000000001</v>
      </c>
      <c r="AI7" s="57">
        <v>0.16400000000000001</v>
      </c>
      <c r="AJ7" s="57">
        <v>0.16400000000000001</v>
      </c>
    </row>
    <row r="8" spans="1:36" ht="14.45" customHeight="1" x14ac:dyDescent="0.2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45" customHeight="1" x14ac:dyDescent="0.25">
      <c r="A9" s="10" t="s">
        <v>322</v>
      </c>
      <c r="B9" s="57">
        <v>0.78300000000000003</v>
      </c>
      <c r="C9" s="57">
        <v>0.78300000000000003</v>
      </c>
      <c r="D9" s="57">
        <v>0.78300000000000003</v>
      </c>
      <c r="E9" s="57">
        <v>0.78300000000000003</v>
      </c>
      <c r="F9" s="57">
        <v>0.78300000000000003</v>
      </c>
      <c r="G9" s="57">
        <v>0.78300000000000003</v>
      </c>
      <c r="H9" s="57">
        <v>0.78300000000000003</v>
      </c>
      <c r="I9" s="57">
        <v>0.78300000000000003</v>
      </c>
      <c r="J9" s="57">
        <v>0.78300000000000003</v>
      </c>
      <c r="K9" s="57">
        <v>0.78300000000000003</v>
      </c>
      <c r="L9" s="57">
        <v>0.78300000000000003</v>
      </c>
      <c r="M9" s="57">
        <v>0.78300000000000003</v>
      </c>
      <c r="N9" s="57">
        <v>0.78300000000000003</v>
      </c>
      <c r="O9" s="57">
        <v>0.78300000000000003</v>
      </c>
      <c r="P9" s="57">
        <v>0.78300000000000003</v>
      </c>
      <c r="Q9" s="57">
        <v>0.78300000000000003</v>
      </c>
      <c r="R9" s="57">
        <v>0.78300000000000003</v>
      </c>
      <c r="S9" s="57">
        <v>0.78300000000000003</v>
      </c>
      <c r="T9" s="57">
        <v>0.78300000000000003</v>
      </c>
      <c r="U9" s="57">
        <v>0.78300000000000003</v>
      </c>
      <c r="V9" s="57">
        <v>0.78300000000000003</v>
      </c>
      <c r="W9" s="57">
        <v>0.78300000000000003</v>
      </c>
      <c r="X9" s="57">
        <v>0.78300000000000003</v>
      </c>
      <c r="Y9" s="57">
        <v>0.78300000000000003</v>
      </c>
      <c r="Z9" s="57">
        <v>0.78300000000000003</v>
      </c>
      <c r="AA9" s="57">
        <v>0.78300000000000003</v>
      </c>
      <c r="AB9" s="57">
        <v>0.78300000000000003</v>
      </c>
      <c r="AC9" s="57">
        <v>0.78300000000000003</v>
      </c>
      <c r="AD9" s="57">
        <v>0.78300000000000003</v>
      </c>
      <c r="AE9" s="57">
        <v>0.78300000000000003</v>
      </c>
      <c r="AF9" s="57">
        <v>0.78300000000000003</v>
      </c>
      <c r="AG9" s="57">
        <v>0.78300000000000003</v>
      </c>
      <c r="AH9" s="57">
        <v>0.78300000000000003</v>
      </c>
      <c r="AI9" s="57">
        <v>0.78300000000000003</v>
      </c>
      <c r="AJ9" s="57">
        <v>0.78300000000000003</v>
      </c>
    </row>
    <row r="10" spans="1:36" ht="14.45" customHeight="1" x14ac:dyDescent="0.2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45" customHeight="1" x14ac:dyDescent="0.25">
      <c r="A11" s="10" t="s">
        <v>324</v>
      </c>
      <c r="B11" s="57">
        <v>1E-3</v>
      </c>
      <c r="C11" s="57">
        <v>1E-3</v>
      </c>
      <c r="D11" s="57">
        <v>1E-3</v>
      </c>
      <c r="E11" s="57">
        <v>1E-3</v>
      </c>
      <c r="F11" s="57">
        <v>1E-3</v>
      </c>
      <c r="G11" s="57">
        <v>1E-3</v>
      </c>
      <c r="H11" s="57">
        <v>1E-3</v>
      </c>
      <c r="I11" s="57">
        <v>1E-3</v>
      </c>
      <c r="J11" s="57">
        <v>1E-3</v>
      </c>
      <c r="K11" s="57">
        <v>1E-3</v>
      </c>
      <c r="L11" s="57">
        <v>1E-3</v>
      </c>
      <c r="M11" s="57">
        <v>1E-3</v>
      </c>
      <c r="N11" s="57">
        <v>1E-3</v>
      </c>
      <c r="O11" s="57">
        <v>1E-3</v>
      </c>
      <c r="P11" s="57">
        <v>1E-3</v>
      </c>
      <c r="Q11" s="57">
        <v>1E-3</v>
      </c>
      <c r="R11" s="57">
        <v>1E-3</v>
      </c>
      <c r="S11" s="57">
        <v>1E-3</v>
      </c>
      <c r="T11" s="57">
        <v>1E-3</v>
      </c>
      <c r="U11" s="57">
        <v>1E-3</v>
      </c>
      <c r="V11" s="57">
        <v>1E-3</v>
      </c>
      <c r="W11" s="57">
        <v>1E-3</v>
      </c>
      <c r="X11" s="57">
        <v>1E-3</v>
      </c>
      <c r="Y11" s="57">
        <v>1E-3</v>
      </c>
      <c r="Z11" s="57">
        <v>1E-3</v>
      </c>
      <c r="AA11" s="57">
        <v>1E-3</v>
      </c>
      <c r="AB11" s="57">
        <v>1E-3</v>
      </c>
      <c r="AC11" s="57">
        <v>1E-3</v>
      </c>
      <c r="AD11" s="57">
        <v>1E-3</v>
      </c>
      <c r="AE11" s="57">
        <v>1E-3</v>
      </c>
      <c r="AF11" s="57">
        <v>1E-3</v>
      </c>
      <c r="AG11" s="57">
        <v>1E-3</v>
      </c>
      <c r="AH11" s="57">
        <v>1E-3</v>
      </c>
      <c r="AI11" s="57">
        <v>1E-3</v>
      </c>
      <c r="AJ11" s="57">
        <v>1E-3</v>
      </c>
    </row>
    <row r="12" spans="1:36" ht="14.45" customHeight="1" x14ac:dyDescent="0.25">
      <c r="A12" s="10" t="s">
        <v>325</v>
      </c>
      <c r="B12" s="57">
        <v>0.17599999999999999</v>
      </c>
      <c r="C12" s="57">
        <v>0.17599999999999999</v>
      </c>
      <c r="D12" s="57">
        <v>0.17599999999999999</v>
      </c>
      <c r="E12" s="57">
        <v>0.17599999999999999</v>
      </c>
      <c r="F12" s="57">
        <v>0.17599999999999999</v>
      </c>
      <c r="G12" s="57">
        <v>0.17599999999999999</v>
      </c>
      <c r="H12" s="57">
        <v>0.17599999999999999</v>
      </c>
      <c r="I12" s="57">
        <v>0.17599999999999999</v>
      </c>
      <c r="J12" s="57">
        <v>0.17599999999999999</v>
      </c>
      <c r="K12" s="57">
        <v>0.17599999999999999</v>
      </c>
      <c r="L12" s="57">
        <v>0.17599999999999999</v>
      </c>
      <c r="M12" s="57">
        <v>0.17599999999999999</v>
      </c>
      <c r="N12" s="57">
        <v>0.17599999999999999</v>
      </c>
      <c r="O12" s="57">
        <v>0.17599999999999999</v>
      </c>
      <c r="P12" s="57">
        <v>0.17599999999999999</v>
      </c>
      <c r="Q12" s="57">
        <v>0.17599999999999999</v>
      </c>
      <c r="R12" s="57">
        <v>0.17599999999999999</v>
      </c>
      <c r="S12" s="57">
        <v>0.17599999999999999</v>
      </c>
      <c r="T12" s="57">
        <v>0.17599999999999999</v>
      </c>
      <c r="U12" s="57">
        <v>0.17599999999999999</v>
      </c>
      <c r="V12" s="57">
        <v>0.17599999999999999</v>
      </c>
      <c r="W12" s="57">
        <v>0.17599999999999999</v>
      </c>
      <c r="X12" s="57">
        <v>0.17599999999999999</v>
      </c>
      <c r="Y12" s="57">
        <v>0.17599999999999999</v>
      </c>
      <c r="Z12" s="57">
        <v>0.17599999999999999</v>
      </c>
      <c r="AA12" s="57">
        <v>0.17599999999999999</v>
      </c>
      <c r="AB12" s="57">
        <v>0.17599999999999999</v>
      </c>
      <c r="AC12" s="57">
        <v>0.17599999999999999</v>
      </c>
      <c r="AD12" s="57">
        <v>0.17599999999999999</v>
      </c>
      <c r="AE12" s="57">
        <v>0.17599999999999999</v>
      </c>
      <c r="AF12" s="57">
        <v>0.17599999999999999</v>
      </c>
      <c r="AG12" s="57">
        <v>0.17599999999999999</v>
      </c>
      <c r="AH12" s="57">
        <v>0.17599999999999999</v>
      </c>
      <c r="AI12" s="57">
        <v>0.17599999999999999</v>
      </c>
      <c r="AJ12" s="57">
        <v>0.17599999999999999</v>
      </c>
    </row>
    <row r="13" spans="1:36" ht="14.45" customHeight="1" x14ac:dyDescent="0.25">
      <c r="A13" s="10" t="s">
        <v>326</v>
      </c>
      <c r="B13" s="57">
        <v>0.06</v>
      </c>
      <c r="C13" s="57">
        <v>0.06</v>
      </c>
      <c r="D13" s="57">
        <v>0.06</v>
      </c>
      <c r="E13" s="57">
        <v>0.06</v>
      </c>
      <c r="F13" s="57">
        <v>0.06</v>
      </c>
      <c r="G13" s="57">
        <v>0.06</v>
      </c>
      <c r="H13" s="57">
        <v>0.06</v>
      </c>
      <c r="I13" s="57">
        <v>0.06</v>
      </c>
      <c r="J13" s="57">
        <v>0.06</v>
      </c>
      <c r="K13" s="57">
        <v>0.06</v>
      </c>
      <c r="L13" s="57">
        <v>0.06</v>
      </c>
      <c r="M13" s="57">
        <v>0.06</v>
      </c>
      <c r="N13" s="57">
        <v>0.06</v>
      </c>
      <c r="O13" s="57">
        <v>0.06</v>
      </c>
      <c r="P13" s="57">
        <v>0.06</v>
      </c>
      <c r="Q13" s="57">
        <v>0.06</v>
      </c>
      <c r="R13" s="57">
        <v>0.06</v>
      </c>
      <c r="S13" s="57">
        <v>0.06</v>
      </c>
      <c r="T13" s="57">
        <v>0.06</v>
      </c>
      <c r="U13" s="57">
        <v>0.06</v>
      </c>
      <c r="V13" s="57">
        <v>0.06</v>
      </c>
      <c r="W13" s="57">
        <v>0.06</v>
      </c>
      <c r="X13" s="57">
        <v>0.06</v>
      </c>
      <c r="Y13" s="57">
        <v>0.06</v>
      </c>
      <c r="Z13" s="57">
        <v>0.06</v>
      </c>
      <c r="AA13" s="57">
        <v>0.06</v>
      </c>
      <c r="AB13" s="57">
        <v>0.06</v>
      </c>
      <c r="AC13" s="57">
        <v>0.06</v>
      </c>
      <c r="AD13" s="57">
        <v>0.06</v>
      </c>
      <c r="AE13" s="57">
        <v>0.06</v>
      </c>
      <c r="AF13" s="57">
        <v>0.06</v>
      </c>
      <c r="AG13" s="57">
        <v>0.06</v>
      </c>
      <c r="AH13" s="57">
        <v>0.06</v>
      </c>
      <c r="AI13" s="57">
        <v>0.06</v>
      </c>
      <c r="AJ13" s="57">
        <v>0.06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1E-3</v>
      </c>
      <c r="C15" s="57">
        <v>1E-3</v>
      </c>
      <c r="D15" s="57">
        <v>1E-3</v>
      </c>
      <c r="E15" s="57">
        <v>1E-3</v>
      </c>
      <c r="F15" s="57">
        <v>1E-3</v>
      </c>
      <c r="G15" s="57">
        <v>1E-3</v>
      </c>
      <c r="H15" s="57">
        <v>1E-3</v>
      </c>
      <c r="I15" s="57">
        <v>1E-3</v>
      </c>
      <c r="J15" s="57">
        <v>1E-3</v>
      </c>
      <c r="K15" s="57">
        <v>1E-3</v>
      </c>
      <c r="L15" s="57">
        <v>1E-3</v>
      </c>
      <c r="M15" s="57">
        <v>1E-3</v>
      </c>
      <c r="N15" s="57">
        <v>1E-3</v>
      </c>
      <c r="O15" s="57">
        <v>1E-3</v>
      </c>
      <c r="P15" s="57">
        <v>1E-3</v>
      </c>
      <c r="Q15" s="57">
        <v>1E-3</v>
      </c>
      <c r="R15" s="57">
        <v>1E-3</v>
      </c>
      <c r="S15" s="57">
        <v>1E-3</v>
      </c>
      <c r="T15" s="57">
        <v>1E-3</v>
      </c>
      <c r="U15" s="57">
        <v>1E-3</v>
      </c>
      <c r="V15" s="57">
        <v>1E-3</v>
      </c>
      <c r="W15" s="57">
        <v>1E-3</v>
      </c>
      <c r="X15" s="57">
        <v>1E-3</v>
      </c>
      <c r="Y15" s="57">
        <v>1E-3</v>
      </c>
      <c r="Z15" s="57">
        <v>1E-3</v>
      </c>
      <c r="AA15" s="57">
        <v>1E-3</v>
      </c>
      <c r="AB15" s="57">
        <v>1E-3</v>
      </c>
      <c r="AC15" s="57">
        <v>1E-3</v>
      </c>
      <c r="AD15" s="57">
        <v>1E-3</v>
      </c>
      <c r="AE15" s="57">
        <v>1E-3</v>
      </c>
      <c r="AF15" s="57">
        <v>1E-3</v>
      </c>
      <c r="AG15" s="57">
        <v>1E-3</v>
      </c>
      <c r="AH15" s="57">
        <v>1E-3</v>
      </c>
      <c r="AI15" s="57">
        <v>1E-3</v>
      </c>
      <c r="AJ15" s="57">
        <v>1E-3</v>
      </c>
    </row>
    <row r="16" spans="1:36" ht="14.45" customHeight="1" x14ac:dyDescent="0.25">
      <c r="A16" s="10" t="s">
        <v>328</v>
      </c>
      <c r="B16" s="57">
        <v>1E-3</v>
      </c>
      <c r="C16" s="57">
        <v>1E-3</v>
      </c>
      <c r="D16" s="57">
        <v>1E-3</v>
      </c>
      <c r="E16" s="57">
        <v>1E-3</v>
      </c>
      <c r="F16" s="57">
        <v>1E-3</v>
      </c>
      <c r="G16" s="57">
        <v>1E-3</v>
      </c>
      <c r="H16" s="57">
        <v>1E-3</v>
      </c>
      <c r="I16" s="57">
        <v>1E-3</v>
      </c>
      <c r="J16" s="57">
        <v>1E-3</v>
      </c>
      <c r="K16" s="57">
        <v>1E-3</v>
      </c>
      <c r="L16" s="57">
        <v>1E-3</v>
      </c>
      <c r="M16" s="57">
        <v>1E-3</v>
      </c>
      <c r="N16" s="57">
        <v>1E-3</v>
      </c>
      <c r="O16" s="57">
        <v>1E-3</v>
      </c>
      <c r="P16" s="57">
        <v>1E-3</v>
      </c>
      <c r="Q16" s="57">
        <v>1E-3</v>
      </c>
      <c r="R16" s="57">
        <v>1E-3</v>
      </c>
      <c r="S16" s="57">
        <v>1E-3</v>
      </c>
      <c r="T16" s="57">
        <v>1E-3</v>
      </c>
      <c r="U16" s="57">
        <v>1E-3</v>
      </c>
      <c r="V16" s="57">
        <v>1E-3</v>
      </c>
      <c r="W16" s="57">
        <v>1E-3</v>
      </c>
      <c r="X16" s="57">
        <v>1E-3</v>
      </c>
      <c r="Y16" s="57">
        <v>1E-3</v>
      </c>
      <c r="Z16" s="57">
        <v>1E-3</v>
      </c>
      <c r="AA16" s="57">
        <v>1E-3</v>
      </c>
      <c r="AB16" s="57">
        <v>1E-3</v>
      </c>
      <c r="AC16" s="57">
        <v>1E-3</v>
      </c>
      <c r="AD16" s="57">
        <v>1E-3</v>
      </c>
      <c r="AE16" s="57">
        <v>1E-3</v>
      </c>
      <c r="AF16" s="57">
        <v>1E-3</v>
      </c>
      <c r="AG16" s="57">
        <v>1E-3</v>
      </c>
      <c r="AH16" s="57">
        <v>1E-3</v>
      </c>
      <c r="AI16" s="57">
        <v>1E-3</v>
      </c>
      <c r="AJ16" s="57">
        <v>1E-3</v>
      </c>
    </row>
    <row r="17" spans="1:36" ht="14.45" customHeight="1" x14ac:dyDescent="0.25">
      <c r="A17" s="10" t="s">
        <v>329</v>
      </c>
      <c r="B17" s="57">
        <v>0.26200000000000001</v>
      </c>
      <c r="C17" s="57">
        <v>0.26200000000000001</v>
      </c>
      <c r="D17" s="57">
        <v>0.26200000000000001</v>
      </c>
      <c r="E17" s="57">
        <v>0.26200000000000001</v>
      </c>
      <c r="F17" s="57">
        <v>0.26200000000000001</v>
      </c>
      <c r="G17" s="57">
        <v>0.26200000000000001</v>
      </c>
      <c r="H17" s="57">
        <v>0.26200000000000001</v>
      </c>
      <c r="I17" s="57">
        <v>0.26200000000000001</v>
      </c>
      <c r="J17" s="57">
        <v>0.26200000000000001</v>
      </c>
      <c r="K17" s="57">
        <v>0.26200000000000001</v>
      </c>
      <c r="L17" s="57">
        <v>0.26200000000000001</v>
      </c>
      <c r="M17" s="57">
        <v>0.26200000000000001</v>
      </c>
      <c r="N17" s="57">
        <v>0.26200000000000001</v>
      </c>
      <c r="O17" s="57">
        <v>0.26200000000000001</v>
      </c>
      <c r="P17" s="57">
        <v>0.26200000000000001</v>
      </c>
      <c r="Q17" s="57">
        <v>0.26200000000000001</v>
      </c>
      <c r="R17" s="57">
        <v>0.26200000000000001</v>
      </c>
      <c r="S17" s="57">
        <v>0.26200000000000001</v>
      </c>
      <c r="T17" s="57">
        <v>0.26200000000000001</v>
      </c>
      <c r="U17" s="57">
        <v>0.26200000000000001</v>
      </c>
      <c r="V17" s="57">
        <v>0.26200000000000001</v>
      </c>
      <c r="W17" s="57">
        <v>0.26200000000000001</v>
      </c>
      <c r="X17" s="57">
        <v>0.26200000000000001</v>
      </c>
      <c r="Y17" s="57">
        <v>0.26200000000000001</v>
      </c>
      <c r="Z17" s="57">
        <v>0.26200000000000001</v>
      </c>
      <c r="AA17" s="57">
        <v>0.26200000000000001</v>
      </c>
      <c r="AB17" s="57">
        <v>0.26200000000000001</v>
      </c>
      <c r="AC17" s="57">
        <v>0.26200000000000001</v>
      </c>
      <c r="AD17" s="57">
        <v>0.26200000000000001</v>
      </c>
      <c r="AE17" s="57">
        <v>0.26200000000000001</v>
      </c>
      <c r="AF17" s="57">
        <v>0.26200000000000001</v>
      </c>
      <c r="AG17" s="57">
        <v>0.26200000000000001</v>
      </c>
      <c r="AH17" s="57">
        <v>0.26200000000000001</v>
      </c>
      <c r="AI17" s="57">
        <v>0.26200000000000001</v>
      </c>
      <c r="AJ17" s="57">
        <v>0.26200000000000001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/>
  </sheetViews>
  <sheetFormatPr defaultColWidth="12.625" defaultRowHeight="15" customHeight="1" x14ac:dyDescent="0.2"/>
  <cols>
    <col min="1" max="1" width="20.875" style="76" customWidth="1"/>
    <col min="2" max="4" width="8" style="76" customWidth="1"/>
    <col min="5" max="36" width="7.625" style="76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</v>
      </c>
      <c r="C2" s="57">
        <f t="shared" ref="C2:L5" si="0">$B2</f>
        <v>0</v>
      </c>
      <c r="D2" s="57">
        <f t="shared" si="0"/>
        <v>0</v>
      </c>
      <c r="E2" s="57">
        <f t="shared" si="0"/>
        <v>0</v>
      </c>
      <c r="F2" s="57">
        <f t="shared" si="0"/>
        <v>0</v>
      </c>
      <c r="G2" s="57">
        <f t="shared" si="0"/>
        <v>0</v>
      </c>
      <c r="H2" s="57">
        <f t="shared" si="0"/>
        <v>0</v>
      </c>
      <c r="I2" s="57">
        <f t="shared" si="0"/>
        <v>0</v>
      </c>
      <c r="J2" s="57">
        <f t="shared" si="0"/>
        <v>0</v>
      </c>
      <c r="K2" s="57">
        <f t="shared" si="0"/>
        <v>0</v>
      </c>
      <c r="L2" s="57">
        <f t="shared" si="0"/>
        <v>0</v>
      </c>
      <c r="M2" s="57">
        <f t="shared" ref="M2:V5" si="1">$B2</f>
        <v>0</v>
      </c>
      <c r="N2" s="57">
        <f t="shared" si="1"/>
        <v>0</v>
      </c>
      <c r="O2" s="57">
        <f t="shared" si="1"/>
        <v>0</v>
      </c>
      <c r="P2" s="57">
        <f t="shared" si="1"/>
        <v>0</v>
      </c>
      <c r="Q2" s="57">
        <f t="shared" si="1"/>
        <v>0</v>
      </c>
      <c r="R2" s="57">
        <f t="shared" si="1"/>
        <v>0</v>
      </c>
      <c r="S2" s="57">
        <f t="shared" si="1"/>
        <v>0</v>
      </c>
      <c r="T2" s="57">
        <f t="shared" si="1"/>
        <v>0</v>
      </c>
      <c r="U2" s="57">
        <f t="shared" si="1"/>
        <v>0</v>
      </c>
      <c r="V2" s="57">
        <f t="shared" si="1"/>
        <v>0</v>
      </c>
      <c r="W2" s="57">
        <f t="shared" ref="W2:AJ5" si="2">$B2</f>
        <v>0</v>
      </c>
      <c r="X2" s="57">
        <f t="shared" si="2"/>
        <v>0</v>
      </c>
      <c r="Y2" s="57">
        <f t="shared" si="2"/>
        <v>0</v>
      </c>
      <c r="Z2" s="57">
        <f t="shared" si="2"/>
        <v>0</v>
      </c>
      <c r="AA2" s="57">
        <f t="shared" si="2"/>
        <v>0</v>
      </c>
      <c r="AB2" s="57">
        <f t="shared" si="2"/>
        <v>0</v>
      </c>
      <c r="AC2" s="57">
        <f t="shared" si="2"/>
        <v>0</v>
      </c>
      <c r="AD2" s="57">
        <f t="shared" si="2"/>
        <v>0</v>
      </c>
      <c r="AE2" s="57">
        <f t="shared" si="2"/>
        <v>0</v>
      </c>
      <c r="AF2" s="57">
        <f t="shared" si="2"/>
        <v>0</v>
      </c>
      <c r="AG2" s="57">
        <f t="shared" si="2"/>
        <v>0</v>
      </c>
      <c r="AH2" s="57">
        <f t="shared" si="2"/>
        <v>0</v>
      </c>
      <c r="AI2" s="57">
        <f t="shared" si="2"/>
        <v>0</v>
      </c>
      <c r="AJ2" s="57">
        <f t="shared" si="2"/>
        <v>0</v>
      </c>
    </row>
    <row r="3" spans="1:36" ht="14.45" customHeight="1" x14ac:dyDescent="0.25">
      <c r="A3" s="10" t="s">
        <v>318</v>
      </c>
      <c r="B3" s="57">
        <f>'BECF-pre-ret'!B3*1.1</f>
        <v>0.67430000000000001</v>
      </c>
      <c r="C3" s="57">
        <f t="shared" si="0"/>
        <v>0.67430000000000001</v>
      </c>
      <c r="D3" s="57">
        <f t="shared" si="0"/>
        <v>0.67430000000000001</v>
      </c>
      <c r="E3" s="57">
        <f t="shared" si="0"/>
        <v>0.67430000000000001</v>
      </c>
      <c r="F3" s="57">
        <f t="shared" si="0"/>
        <v>0.67430000000000001</v>
      </c>
      <c r="G3" s="57">
        <f t="shared" si="0"/>
        <v>0.67430000000000001</v>
      </c>
      <c r="H3" s="57">
        <f t="shared" si="0"/>
        <v>0.67430000000000001</v>
      </c>
      <c r="I3" s="57">
        <f t="shared" si="0"/>
        <v>0.67430000000000001</v>
      </c>
      <c r="J3" s="57">
        <f t="shared" si="0"/>
        <v>0.67430000000000001</v>
      </c>
      <c r="K3" s="57">
        <f t="shared" si="0"/>
        <v>0.67430000000000001</v>
      </c>
      <c r="L3" s="57">
        <f t="shared" si="0"/>
        <v>0.67430000000000001</v>
      </c>
      <c r="M3" s="57">
        <f t="shared" si="1"/>
        <v>0.67430000000000001</v>
      </c>
      <c r="N3" s="57">
        <f t="shared" si="1"/>
        <v>0.67430000000000001</v>
      </c>
      <c r="O3" s="57">
        <f t="shared" si="1"/>
        <v>0.67430000000000001</v>
      </c>
      <c r="P3" s="57">
        <f t="shared" si="1"/>
        <v>0.67430000000000001</v>
      </c>
      <c r="Q3" s="57">
        <f t="shared" si="1"/>
        <v>0.67430000000000001</v>
      </c>
      <c r="R3" s="57">
        <f t="shared" si="1"/>
        <v>0.67430000000000001</v>
      </c>
      <c r="S3" s="57">
        <f t="shared" si="1"/>
        <v>0.67430000000000001</v>
      </c>
      <c r="T3" s="57">
        <f t="shared" si="1"/>
        <v>0.67430000000000001</v>
      </c>
      <c r="U3" s="57">
        <f t="shared" si="1"/>
        <v>0.67430000000000001</v>
      </c>
      <c r="V3" s="57">
        <f t="shared" si="1"/>
        <v>0.67430000000000001</v>
      </c>
      <c r="W3" s="57">
        <f t="shared" si="2"/>
        <v>0.67430000000000001</v>
      </c>
      <c r="X3" s="57">
        <f t="shared" si="2"/>
        <v>0.67430000000000001</v>
      </c>
      <c r="Y3" s="57">
        <f t="shared" si="2"/>
        <v>0.67430000000000001</v>
      </c>
      <c r="Z3" s="57">
        <f t="shared" si="2"/>
        <v>0.67430000000000001</v>
      </c>
      <c r="AA3" s="57">
        <f t="shared" si="2"/>
        <v>0.67430000000000001</v>
      </c>
      <c r="AB3" s="57">
        <f t="shared" si="2"/>
        <v>0.67430000000000001</v>
      </c>
      <c r="AC3" s="57">
        <f t="shared" si="2"/>
        <v>0.67430000000000001</v>
      </c>
      <c r="AD3" s="57">
        <f t="shared" si="2"/>
        <v>0.67430000000000001</v>
      </c>
      <c r="AE3" s="57">
        <f t="shared" si="2"/>
        <v>0.67430000000000001</v>
      </c>
      <c r="AF3" s="57">
        <f t="shared" si="2"/>
        <v>0.67430000000000001</v>
      </c>
      <c r="AG3" s="57">
        <f t="shared" si="2"/>
        <v>0.67430000000000001</v>
      </c>
      <c r="AH3" s="57">
        <f t="shared" si="2"/>
        <v>0.67430000000000001</v>
      </c>
      <c r="AI3" s="57">
        <f t="shared" si="2"/>
        <v>0.67430000000000001</v>
      </c>
      <c r="AJ3" s="57">
        <f t="shared" si="2"/>
        <v>0.67430000000000001</v>
      </c>
    </row>
    <row r="4" spans="1:36" ht="14.45" customHeight="1" x14ac:dyDescent="0.25">
      <c r="A4" s="10" t="s">
        <v>319</v>
      </c>
      <c r="B4" s="57">
        <f>'BECF-pre-ret'!B4</f>
        <v>0.86533848785783729</v>
      </c>
      <c r="C4" s="57">
        <f t="shared" si="0"/>
        <v>0.86533848785783729</v>
      </c>
      <c r="D4" s="57">
        <f t="shared" si="0"/>
        <v>0.86533848785783729</v>
      </c>
      <c r="E4" s="57">
        <f t="shared" si="0"/>
        <v>0.86533848785783729</v>
      </c>
      <c r="F4" s="57">
        <f t="shared" si="0"/>
        <v>0.86533848785783729</v>
      </c>
      <c r="G4" s="57">
        <f t="shared" si="0"/>
        <v>0.86533848785783729</v>
      </c>
      <c r="H4" s="57">
        <f t="shared" si="0"/>
        <v>0.86533848785783729</v>
      </c>
      <c r="I4" s="57">
        <f t="shared" si="0"/>
        <v>0.86533848785783729</v>
      </c>
      <c r="J4" s="57">
        <f t="shared" si="0"/>
        <v>0.86533848785783729</v>
      </c>
      <c r="K4" s="57">
        <f t="shared" si="0"/>
        <v>0.86533848785783729</v>
      </c>
      <c r="L4" s="57">
        <f t="shared" si="0"/>
        <v>0.86533848785783729</v>
      </c>
      <c r="M4" s="57">
        <f t="shared" si="1"/>
        <v>0.86533848785783729</v>
      </c>
      <c r="N4" s="57">
        <f t="shared" si="1"/>
        <v>0.86533848785783729</v>
      </c>
      <c r="O4" s="57">
        <f t="shared" si="1"/>
        <v>0.86533848785783729</v>
      </c>
      <c r="P4" s="57">
        <f t="shared" si="1"/>
        <v>0.86533848785783729</v>
      </c>
      <c r="Q4" s="57">
        <f t="shared" si="1"/>
        <v>0.86533848785783729</v>
      </c>
      <c r="R4" s="57">
        <f t="shared" si="1"/>
        <v>0.86533848785783729</v>
      </c>
      <c r="S4" s="57">
        <f t="shared" si="1"/>
        <v>0.86533848785783729</v>
      </c>
      <c r="T4" s="57">
        <f t="shared" si="1"/>
        <v>0.86533848785783729</v>
      </c>
      <c r="U4" s="57">
        <f t="shared" si="1"/>
        <v>0.86533848785783729</v>
      </c>
      <c r="V4" s="57">
        <f t="shared" si="1"/>
        <v>0.86533848785783729</v>
      </c>
      <c r="W4" s="57">
        <f t="shared" si="2"/>
        <v>0.86533848785783729</v>
      </c>
      <c r="X4" s="57">
        <f t="shared" si="2"/>
        <v>0.86533848785783729</v>
      </c>
      <c r="Y4" s="57">
        <f t="shared" si="2"/>
        <v>0.86533848785783729</v>
      </c>
      <c r="Z4" s="57">
        <f t="shared" si="2"/>
        <v>0.86533848785783729</v>
      </c>
      <c r="AA4" s="57">
        <f t="shared" si="2"/>
        <v>0.86533848785783729</v>
      </c>
      <c r="AB4" s="57">
        <f t="shared" si="2"/>
        <v>0.86533848785783729</v>
      </c>
      <c r="AC4" s="57">
        <f t="shared" si="2"/>
        <v>0.86533848785783729</v>
      </c>
      <c r="AD4" s="57">
        <f t="shared" si="2"/>
        <v>0.86533848785783729</v>
      </c>
      <c r="AE4" s="57">
        <f t="shared" si="2"/>
        <v>0.86533848785783729</v>
      </c>
      <c r="AF4" s="57">
        <f t="shared" si="2"/>
        <v>0.86533848785783729</v>
      </c>
      <c r="AG4" s="57">
        <f t="shared" si="2"/>
        <v>0.86533848785783729</v>
      </c>
      <c r="AH4" s="57">
        <f t="shared" si="2"/>
        <v>0.86533848785783729</v>
      </c>
      <c r="AI4" s="57">
        <f t="shared" si="2"/>
        <v>0.86533848785783729</v>
      </c>
      <c r="AJ4" s="57">
        <f t="shared" si="2"/>
        <v>0.86533848785783729</v>
      </c>
    </row>
    <row r="5" spans="1:36" ht="14.45" customHeight="1" x14ac:dyDescent="0.25">
      <c r="A5" s="10" t="s">
        <v>320</v>
      </c>
      <c r="B5" s="57">
        <f>'BECF-pre-ret'!B5*1.1</f>
        <v>0.44550000000000006</v>
      </c>
      <c r="C5" s="57">
        <f t="shared" si="0"/>
        <v>0.44550000000000006</v>
      </c>
      <c r="D5" s="57">
        <f t="shared" si="0"/>
        <v>0.44550000000000006</v>
      </c>
      <c r="E5" s="57">
        <f t="shared" si="0"/>
        <v>0.44550000000000006</v>
      </c>
      <c r="F5" s="57">
        <f t="shared" si="0"/>
        <v>0.44550000000000006</v>
      </c>
      <c r="G5" s="57">
        <f t="shared" si="0"/>
        <v>0.44550000000000006</v>
      </c>
      <c r="H5" s="57">
        <f t="shared" si="0"/>
        <v>0.44550000000000006</v>
      </c>
      <c r="I5" s="57">
        <f t="shared" si="0"/>
        <v>0.44550000000000006</v>
      </c>
      <c r="J5" s="57">
        <f t="shared" si="0"/>
        <v>0.44550000000000006</v>
      </c>
      <c r="K5" s="57">
        <f t="shared" si="0"/>
        <v>0.44550000000000006</v>
      </c>
      <c r="L5" s="57">
        <f t="shared" si="0"/>
        <v>0.44550000000000006</v>
      </c>
      <c r="M5" s="57">
        <f t="shared" si="1"/>
        <v>0.44550000000000006</v>
      </c>
      <c r="N5" s="57">
        <f t="shared" si="1"/>
        <v>0.44550000000000006</v>
      </c>
      <c r="O5" s="57">
        <f t="shared" si="1"/>
        <v>0.44550000000000006</v>
      </c>
      <c r="P5" s="57">
        <f t="shared" si="1"/>
        <v>0.44550000000000006</v>
      </c>
      <c r="Q5" s="57">
        <f t="shared" si="1"/>
        <v>0.44550000000000006</v>
      </c>
      <c r="R5" s="57">
        <f t="shared" si="1"/>
        <v>0.44550000000000006</v>
      </c>
      <c r="S5" s="57">
        <f t="shared" si="1"/>
        <v>0.44550000000000006</v>
      </c>
      <c r="T5" s="57">
        <f t="shared" si="1"/>
        <v>0.44550000000000006</v>
      </c>
      <c r="U5" s="57">
        <f t="shared" si="1"/>
        <v>0.44550000000000006</v>
      </c>
      <c r="V5" s="57">
        <f t="shared" si="1"/>
        <v>0.44550000000000006</v>
      </c>
      <c r="W5" s="57">
        <f t="shared" si="2"/>
        <v>0.44550000000000006</v>
      </c>
      <c r="X5" s="57">
        <f t="shared" si="2"/>
        <v>0.44550000000000006</v>
      </c>
      <c r="Y5" s="57">
        <f t="shared" si="2"/>
        <v>0.44550000000000006</v>
      </c>
      <c r="Z5" s="57">
        <f t="shared" si="2"/>
        <v>0.44550000000000006</v>
      </c>
      <c r="AA5" s="57">
        <f t="shared" si="2"/>
        <v>0.44550000000000006</v>
      </c>
      <c r="AB5" s="57">
        <f t="shared" si="2"/>
        <v>0.44550000000000006</v>
      </c>
      <c r="AC5" s="57">
        <f t="shared" si="2"/>
        <v>0.44550000000000006</v>
      </c>
      <c r="AD5" s="57">
        <f t="shared" si="2"/>
        <v>0.44550000000000006</v>
      </c>
      <c r="AE5" s="57">
        <f t="shared" si="2"/>
        <v>0.44550000000000006</v>
      </c>
      <c r="AF5" s="57">
        <f t="shared" si="2"/>
        <v>0.44550000000000006</v>
      </c>
      <c r="AG5" s="57">
        <f t="shared" si="2"/>
        <v>0.44550000000000006</v>
      </c>
      <c r="AH5" s="57">
        <f t="shared" si="2"/>
        <v>0.44550000000000006</v>
      </c>
      <c r="AI5" s="57">
        <f t="shared" si="2"/>
        <v>0.44550000000000006</v>
      </c>
      <c r="AJ5" s="57">
        <f t="shared" si="2"/>
        <v>0.44550000000000006</v>
      </c>
    </row>
    <row r="6" spans="1:36" ht="14.45" customHeight="1" x14ac:dyDescent="0.25">
      <c r="A6" s="10" t="s">
        <v>300</v>
      </c>
      <c r="B6" s="57">
        <f t="shared" ref="B6:D7" si="3">C6</f>
        <v>0.39400000000000002</v>
      </c>
      <c r="C6" s="57">
        <f t="shared" si="3"/>
        <v>0.39400000000000002</v>
      </c>
      <c r="D6" s="57">
        <f t="shared" si="3"/>
        <v>0.39400000000000002</v>
      </c>
      <c r="E6" s="73">
        <f>'Gridlab Cap Factors'!C14</f>
        <v>0.39400000000000002</v>
      </c>
      <c r="F6" s="73">
        <f>'Gridlab Cap Factors'!D14</f>
        <v>0.39400000000000002</v>
      </c>
      <c r="G6" s="73">
        <f>'Gridlab Cap Factors'!E14</f>
        <v>0.45800000000000002</v>
      </c>
      <c r="H6" s="73">
        <f>'Gridlab Cap Factors'!F14</f>
        <v>0.45900000000000002</v>
      </c>
      <c r="I6" s="73">
        <f>'Gridlab Cap Factors'!G14</f>
        <v>0.45900000000000002</v>
      </c>
      <c r="J6" s="73">
        <f>'Gridlab Cap Factors'!H14</f>
        <v>0.45900000000000002</v>
      </c>
      <c r="K6" s="73">
        <f>'Gridlab Cap Factors'!I14</f>
        <v>0.45900000000000002</v>
      </c>
      <c r="L6" s="73">
        <f>'Gridlab Cap Factors'!J14</f>
        <v>0.45900000000000002</v>
      </c>
      <c r="M6" s="73">
        <f>'Gridlab Cap Factors'!K14</f>
        <v>0.45300000000000001</v>
      </c>
      <c r="N6" s="73">
        <f>'Gridlab Cap Factors'!L14</f>
        <v>0.45100000000000001</v>
      </c>
      <c r="O6" s="73">
        <f>'Gridlab Cap Factors'!M14</f>
        <v>0.44</v>
      </c>
      <c r="P6" s="73">
        <f>'Gridlab Cap Factors'!N14</f>
        <v>0.43</v>
      </c>
      <c r="Q6" s="73">
        <f>'Gridlab Cap Factors'!O14</f>
        <v>0.38900000000000001</v>
      </c>
      <c r="R6" s="73">
        <f>'Gridlab Cap Factors'!P14</f>
        <v>0.34799999999999998</v>
      </c>
      <c r="S6" s="73">
        <f>'Gridlab Cap Factors'!Q14</f>
        <v>0.40500000000000003</v>
      </c>
      <c r="T6" s="73">
        <f>'Gridlab Cap Factors'!R14</f>
        <v>0.41899999999999998</v>
      </c>
      <c r="U6" s="73">
        <f>'Gridlab Cap Factors'!S14</f>
        <v>0.42399999999999999</v>
      </c>
      <c r="V6" s="73">
        <f>'Gridlab Cap Factors'!T14</f>
        <v>0.41599999999999998</v>
      </c>
      <c r="W6" s="73">
        <f>'Gridlab Cap Factors'!U14</f>
        <v>0.40799999999999997</v>
      </c>
      <c r="X6" s="73">
        <f>'Gridlab Cap Factors'!V14</f>
        <v>0.4</v>
      </c>
      <c r="Y6" s="73">
        <f>'Gridlab Cap Factors'!W14</f>
        <v>0.39200000000000002</v>
      </c>
      <c r="Z6" s="73">
        <f>'Gridlab Cap Factors'!X14</f>
        <v>0.38500000000000001</v>
      </c>
      <c r="AA6" s="73">
        <f>'Gridlab Cap Factors'!Y14</f>
        <v>0.39</v>
      </c>
      <c r="AB6" s="73">
        <f>'Gridlab Cap Factors'!Z14</f>
        <v>0.39500000000000002</v>
      </c>
      <c r="AC6" s="73">
        <f>'Gridlab Cap Factors'!AA14</f>
        <v>0.4</v>
      </c>
      <c r="AD6" s="73">
        <f>'Gridlab Cap Factors'!AB14</f>
        <v>0.40600000000000003</v>
      </c>
      <c r="AE6" s="73">
        <f>'Gridlab Cap Factors'!AC14</f>
        <v>0.41099999999999998</v>
      </c>
      <c r="AF6" s="73">
        <f>'Gridlab Cap Factors'!AD14</f>
        <v>0.42</v>
      </c>
      <c r="AG6" s="73">
        <f>'Gridlab Cap Factors'!AE14</f>
        <v>0.42799999999999999</v>
      </c>
      <c r="AH6" s="73">
        <f>'Gridlab Cap Factors'!AF14</f>
        <v>0.436</v>
      </c>
      <c r="AI6" s="73">
        <f>'Gridlab Cap Factors'!AG14</f>
        <v>0.442</v>
      </c>
      <c r="AJ6" s="73">
        <f>'Gridlab Cap Factors'!AH14</f>
        <v>0.44800000000000001</v>
      </c>
    </row>
    <row r="7" spans="1:36" ht="14.45" customHeight="1" x14ac:dyDescent="0.25">
      <c r="A7" s="10" t="s">
        <v>296</v>
      </c>
      <c r="B7" s="57">
        <f t="shared" si="3"/>
        <v>0.217</v>
      </c>
      <c r="C7" s="57">
        <f t="shared" si="3"/>
        <v>0.217</v>
      </c>
      <c r="D7" s="57">
        <f t="shared" si="3"/>
        <v>0.217</v>
      </c>
      <c r="E7" s="73">
        <f>'Gridlab Cap Factors'!C12</f>
        <v>0.217</v>
      </c>
      <c r="F7" s="73">
        <f>'Gridlab Cap Factors'!D12</f>
        <v>0.217</v>
      </c>
      <c r="G7" s="73">
        <f>'Gridlab Cap Factors'!E12</f>
        <v>0.216</v>
      </c>
      <c r="H7" s="73">
        <f>'Gridlab Cap Factors'!F12</f>
        <v>0.215</v>
      </c>
      <c r="I7" s="73">
        <f>'Gridlab Cap Factors'!G12</f>
        <v>0.214</v>
      </c>
      <c r="J7" s="73">
        <f>'Gridlab Cap Factors'!H12</f>
        <v>0.21299999999999999</v>
      </c>
      <c r="K7" s="73">
        <f>'Gridlab Cap Factors'!I12</f>
        <v>0.21199999999999999</v>
      </c>
      <c r="L7" s="73">
        <f>'Gridlab Cap Factors'!J12</f>
        <v>0.21099999999999999</v>
      </c>
      <c r="M7" s="73">
        <f>'Gridlab Cap Factors'!K12</f>
        <v>0.21</v>
      </c>
      <c r="N7" s="73">
        <f>'Gridlab Cap Factors'!L12</f>
        <v>0.20899999999999999</v>
      </c>
      <c r="O7" s="73">
        <f>'Gridlab Cap Factors'!M12</f>
        <v>0.20699999999999999</v>
      </c>
      <c r="P7" s="73">
        <f>'Gridlab Cap Factors'!N12</f>
        <v>0.20599999999999999</v>
      </c>
      <c r="Q7" s="73">
        <f>'Gridlab Cap Factors'!O12</f>
        <v>0.20499999999999999</v>
      </c>
      <c r="R7" s="73">
        <f>'Gridlab Cap Factors'!P12</f>
        <v>0.20399999999999999</v>
      </c>
      <c r="S7" s="73">
        <f>'Gridlab Cap Factors'!Q12</f>
        <v>0.20399999999999999</v>
      </c>
      <c r="T7" s="73">
        <f>'Gridlab Cap Factors'!R12</f>
        <v>0.20399999999999999</v>
      </c>
      <c r="U7" s="73">
        <f>'Gridlab Cap Factors'!S12</f>
        <v>0.20399999999999999</v>
      </c>
      <c r="V7" s="73">
        <f>'Gridlab Cap Factors'!T12</f>
        <v>0.20599999999999999</v>
      </c>
      <c r="W7" s="73">
        <f>'Gridlab Cap Factors'!U12</f>
        <v>0.20799999999999999</v>
      </c>
      <c r="X7" s="73">
        <f>'Gridlab Cap Factors'!V12</f>
        <v>0.20899999999999999</v>
      </c>
      <c r="Y7" s="73">
        <f>'Gridlab Cap Factors'!W12</f>
        <v>0.21</v>
      </c>
      <c r="Z7" s="73">
        <f>'Gridlab Cap Factors'!X12</f>
        <v>0.21</v>
      </c>
      <c r="AA7" s="73">
        <f>'Gridlab Cap Factors'!Y12</f>
        <v>0.20899999999999999</v>
      </c>
      <c r="AB7" s="73">
        <f>'Gridlab Cap Factors'!Z12</f>
        <v>0.20799999999999999</v>
      </c>
      <c r="AC7" s="73">
        <f>'Gridlab Cap Factors'!AA12</f>
        <v>0.20699999999999999</v>
      </c>
      <c r="AD7" s="73">
        <f>'Gridlab Cap Factors'!AB12</f>
        <v>0.20599999999999999</v>
      </c>
      <c r="AE7" s="73">
        <f>'Gridlab Cap Factors'!AC12</f>
        <v>0.20499999999999999</v>
      </c>
      <c r="AF7" s="73">
        <f>'Gridlab Cap Factors'!AD12</f>
        <v>0.20499999999999999</v>
      </c>
      <c r="AG7" s="73">
        <f>'Gridlab Cap Factors'!AE12</f>
        <v>0.20499999999999999</v>
      </c>
      <c r="AH7" s="73">
        <f>'Gridlab Cap Factors'!AF12</f>
        <v>0.20599999999999999</v>
      </c>
      <c r="AI7" s="73">
        <f>'Gridlab Cap Factors'!AG12</f>
        <v>0.20599999999999999</v>
      </c>
      <c r="AJ7" s="73">
        <f>'Gridlab Cap Factors'!AH12</f>
        <v>0.20599999999999999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0.86130000000000007</v>
      </c>
      <c r="C9" s="57">
        <f t="shared" ref="C9:L13" si="4">$B9</f>
        <v>0.86130000000000007</v>
      </c>
      <c r="D9" s="57">
        <f t="shared" si="4"/>
        <v>0.86130000000000007</v>
      </c>
      <c r="E9" s="57">
        <f t="shared" si="4"/>
        <v>0.86130000000000007</v>
      </c>
      <c r="F9" s="57">
        <f t="shared" si="4"/>
        <v>0.86130000000000007</v>
      </c>
      <c r="G9" s="57">
        <f t="shared" si="4"/>
        <v>0.86130000000000007</v>
      </c>
      <c r="H9" s="57">
        <f t="shared" si="4"/>
        <v>0.86130000000000007</v>
      </c>
      <c r="I9" s="57">
        <f t="shared" si="4"/>
        <v>0.86130000000000007</v>
      </c>
      <c r="J9" s="57">
        <f t="shared" si="4"/>
        <v>0.86130000000000007</v>
      </c>
      <c r="K9" s="57">
        <f t="shared" si="4"/>
        <v>0.86130000000000007</v>
      </c>
      <c r="L9" s="57">
        <f t="shared" si="4"/>
        <v>0.86130000000000007</v>
      </c>
      <c r="M9" s="57">
        <f t="shared" ref="M9:V13" si="5">$B9</f>
        <v>0.86130000000000007</v>
      </c>
      <c r="N9" s="57">
        <f t="shared" si="5"/>
        <v>0.86130000000000007</v>
      </c>
      <c r="O9" s="57">
        <f t="shared" si="5"/>
        <v>0.86130000000000007</v>
      </c>
      <c r="P9" s="57">
        <f t="shared" si="5"/>
        <v>0.86130000000000007</v>
      </c>
      <c r="Q9" s="57">
        <f t="shared" si="5"/>
        <v>0.86130000000000007</v>
      </c>
      <c r="R9" s="57">
        <f t="shared" si="5"/>
        <v>0.86130000000000007</v>
      </c>
      <c r="S9" s="57">
        <f t="shared" si="5"/>
        <v>0.86130000000000007</v>
      </c>
      <c r="T9" s="57">
        <f t="shared" si="5"/>
        <v>0.86130000000000007</v>
      </c>
      <c r="U9" s="57">
        <f t="shared" si="5"/>
        <v>0.86130000000000007</v>
      </c>
      <c r="V9" s="57">
        <f t="shared" si="5"/>
        <v>0.86130000000000007</v>
      </c>
      <c r="W9" s="57">
        <f t="shared" ref="W9:AJ13" si="6">$B9</f>
        <v>0.86130000000000007</v>
      </c>
      <c r="X9" s="57">
        <f t="shared" si="6"/>
        <v>0.86130000000000007</v>
      </c>
      <c r="Y9" s="57">
        <f t="shared" si="6"/>
        <v>0.86130000000000007</v>
      </c>
      <c r="Z9" s="57">
        <f t="shared" si="6"/>
        <v>0.86130000000000007</v>
      </c>
      <c r="AA9" s="57">
        <f t="shared" si="6"/>
        <v>0.86130000000000007</v>
      </c>
      <c r="AB9" s="57">
        <f t="shared" si="6"/>
        <v>0.86130000000000007</v>
      </c>
      <c r="AC9" s="57">
        <f t="shared" si="6"/>
        <v>0.86130000000000007</v>
      </c>
      <c r="AD9" s="57">
        <f t="shared" si="6"/>
        <v>0.86130000000000007</v>
      </c>
      <c r="AE9" s="57">
        <f t="shared" si="6"/>
        <v>0.86130000000000007</v>
      </c>
      <c r="AF9" s="57">
        <f t="shared" si="6"/>
        <v>0.86130000000000007</v>
      </c>
      <c r="AG9" s="57">
        <f t="shared" si="6"/>
        <v>0.86130000000000007</v>
      </c>
      <c r="AH9" s="57">
        <f t="shared" si="6"/>
        <v>0.86130000000000007</v>
      </c>
      <c r="AI9" s="57">
        <f t="shared" si="6"/>
        <v>0.86130000000000007</v>
      </c>
      <c r="AJ9" s="57">
        <f t="shared" si="6"/>
        <v>0.86130000000000007</v>
      </c>
    </row>
    <row r="10" spans="1:36" ht="14.45" customHeight="1" x14ac:dyDescent="0.2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45" customHeight="1" x14ac:dyDescent="0.25">
      <c r="A11" s="10" t="s">
        <v>324</v>
      </c>
      <c r="B11" s="57">
        <f>'BECF-pre-ret'!B11*1.1</f>
        <v>1.1000000000000001E-3</v>
      </c>
      <c r="C11" s="57">
        <f t="shared" si="4"/>
        <v>1.1000000000000001E-3</v>
      </c>
      <c r="D11" s="57">
        <f t="shared" si="4"/>
        <v>1.1000000000000001E-3</v>
      </c>
      <c r="E11" s="57">
        <f t="shared" si="4"/>
        <v>1.1000000000000001E-3</v>
      </c>
      <c r="F11" s="57">
        <f t="shared" si="4"/>
        <v>1.1000000000000001E-3</v>
      </c>
      <c r="G11" s="57">
        <f t="shared" si="4"/>
        <v>1.1000000000000001E-3</v>
      </c>
      <c r="H11" s="57">
        <f t="shared" si="4"/>
        <v>1.1000000000000001E-3</v>
      </c>
      <c r="I11" s="57">
        <f t="shared" si="4"/>
        <v>1.1000000000000001E-3</v>
      </c>
      <c r="J11" s="57">
        <f t="shared" si="4"/>
        <v>1.1000000000000001E-3</v>
      </c>
      <c r="K11" s="57">
        <f t="shared" si="4"/>
        <v>1.1000000000000001E-3</v>
      </c>
      <c r="L11" s="57">
        <f t="shared" si="4"/>
        <v>1.1000000000000001E-3</v>
      </c>
      <c r="M11" s="57">
        <f t="shared" si="5"/>
        <v>1.1000000000000001E-3</v>
      </c>
      <c r="N11" s="57">
        <f t="shared" si="5"/>
        <v>1.1000000000000001E-3</v>
      </c>
      <c r="O11" s="57">
        <f t="shared" si="5"/>
        <v>1.1000000000000001E-3</v>
      </c>
      <c r="P11" s="57">
        <f t="shared" si="5"/>
        <v>1.1000000000000001E-3</v>
      </c>
      <c r="Q11" s="57">
        <f t="shared" si="5"/>
        <v>1.1000000000000001E-3</v>
      </c>
      <c r="R11" s="57">
        <f t="shared" si="5"/>
        <v>1.1000000000000001E-3</v>
      </c>
      <c r="S11" s="57">
        <f t="shared" si="5"/>
        <v>1.1000000000000001E-3</v>
      </c>
      <c r="T11" s="57">
        <f t="shared" si="5"/>
        <v>1.1000000000000001E-3</v>
      </c>
      <c r="U11" s="57">
        <f t="shared" si="5"/>
        <v>1.1000000000000001E-3</v>
      </c>
      <c r="V11" s="57">
        <f t="shared" si="5"/>
        <v>1.1000000000000001E-3</v>
      </c>
      <c r="W11" s="57">
        <f t="shared" si="6"/>
        <v>1.1000000000000001E-3</v>
      </c>
      <c r="X11" s="57">
        <f t="shared" si="6"/>
        <v>1.1000000000000001E-3</v>
      </c>
      <c r="Y11" s="57">
        <f t="shared" si="6"/>
        <v>1.1000000000000001E-3</v>
      </c>
      <c r="Z11" s="57">
        <f t="shared" si="6"/>
        <v>1.1000000000000001E-3</v>
      </c>
      <c r="AA11" s="57">
        <f t="shared" si="6"/>
        <v>1.1000000000000001E-3</v>
      </c>
      <c r="AB11" s="57">
        <f t="shared" si="6"/>
        <v>1.1000000000000001E-3</v>
      </c>
      <c r="AC11" s="57">
        <f t="shared" si="6"/>
        <v>1.1000000000000001E-3</v>
      </c>
      <c r="AD11" s="57">
        <f t="shared" si="6"/>
        <v>1.1000000000000001E-3</v>
      </c>
      <c r="AE11" s="57">
        <f t="shared" si="6"/>
        <v>1.1000000000000001E-3</v>
      </c>
      <c r="AF11" s="57">
        <f t="shared" si="6"/>
        <v>1.1000000000000001E-3</v>
      </c>
      <c r="AG11" s="57">
        <f t="shared" si="6"/>
        <v>1.1000000000000001E-3</v>
      </c>
      <c r="AH11" s="57">
        <f t="shared" si="6"/>
        <v>1.1000000000000001E-3</v>
      </c>
      <c r="AI11" s="57">
        <f t="shared" si="6"/>
        <v>1.1000000000000001E-3</v>
      </c>
      <c r="AJ11" s="57">
        <f t="shared" si="6"/>
        <v>1.1000000000000001E-3</v>
      </c>
    </row>
    <row r="12" spans="1:36" ht="14.45" customHeight="1" x14ac:dyDescent="0.25">
      <c r="A12" s="10" t="s">
        <v>325</v>
      </c>
      <c r="B12" s="57">
        <f>'BECF-pre-ret'!B12*1.1</f>
        <v>0.19359999999999999</v>
      </c>
      <c r="C12" s="57">
        <f t="shared" si="4"/>
        <v>0.19359999999999999</v>
      </c>
      <c r="D12" s="57">
        <f t="shared" si="4"/>
        <v>0.19359999999999999</v>
      </c>
      <c r="E12" s="57">
        <f t="shared" si="4"/>
        <v>0.19359999999999999</v>
      </c>
      <c r="F12" s="57">
        <f t="shared" si="4"/>
        <v>0.19359999999999999</v>
      </c>
      <c r="G12" s="57">
        <f t="shared" si="4"/>
        <v>0.19359999999999999</v>
      </c>
      <c r="H12" s="57">
        <f t="shared" si="4"/>
        <v>0.19359999999999999</v>
      </c>
      <c r="I12" s="57">
        <f t="shared" si="4"/>
        <v>0.19359999999999999</v>
      </c>
      <c r="J12" s="57">
        <f t="shared" si="4"/>
        <v>0.19359999999999999</v>
      </c>
      <c r="K12" s="57">
        <f t="shared" si="4"/>
        <v>0.19359999999999999</v>
      </c>
      <c r="L12" s="57">
        <f t="shared" si="4"/>
        <v>0.19359999999999999</v>
      </c>
      <c r="M12" s="57">
        <f t="shared" si="5"/>
        <v>0.19359999999999999</v>
      </c>
      <c r="N12" s="57">
        <f t="shared" si="5"/>
        <v>0.19359999999999999</v>
      </c>
      <c r="O12" s="57">
        <f t="shared" si="5"/>
        <v>0.19359999999999999</v>
      </c>
      <c r="P12" s="57">
        <f t="shared" si="5"/>
        <v>0.19359999999999999</v>
      </c>
      <c r="Q12" s="57">
        <f t="shared" si="5"/>
        <v>0.19359999999999999</v>
      </c>
      <c r="R12" s="57">
        <f t="shared" si="5"/>
        <v>0.19359999999999999</v>
      </c>
      <c r="S12" s="57">
        <f t="shared" si="5"/>
        <v>0.19359999999999999</v>
      </c>
      <c r="T12" s="57">
        <f t="shared" si="5"/>
        <v>0.19359999999999999</v>
      </c>
      <c r="U12" s="57">
        <f t="shared" si="5"/>
        <v>0.19359999999999999</v>
      </c>
      <c r="V12" s="57">
        <f t="shared" si="5"/>
        <v>0.19359999999999999</v>
      </c>
      <c r="W12" s="57">
        <f t="shared" si="6"/>
        <v>0.19359999999999999</v>
      </c>
      <c r="X12" s="57">
        <f t="shared" si="6"/>
        <v>0.19359999999999999</v>
      </c>
      <c r="Y12" s="57">
        <f t="shared" si="6"/>
        <v>0.19359999999999999</v>
      </c>
      <c r="Z12" s="57">
        <f t="shared" si="6"/>
        <v>0.19359999999999999</v>
      </c>
      <c r="AA12" s="57">
        <f t="shared" si="6"/>
        <v>0.19359999999999999</v>
      </c>
      <c r="AB12" s="57">
        <f t="shared" si="6"/>
        <v>0.19359999999999999</v>
      </c>
      <c r="AC12" s="57">
        <f t="shared" si="6"/>
        <v>0.19359999999999999</v>
      </c>
      <c r="AD12" s="57">
        <f t="shared" si="6"/>
        <v>0.19359999999999999</v>
      </c>
      <c r="AE12" s="57">
        <f t="shared" si="6"/>
        <v>0.19359999999999999</v>
      </c>
      <c r="AF12" s="57">
        <f t="shared" si="6"/>
        <v>0.19359999999999999</v>
      </c>
      <c r="AG12" s="57">
        <f t="shared" si="6"/>
        <v>0.19359999999999999</v>
      </c>
      <c r="AH12" s="57">
        <f t="shared" si="6"/>
        <v>0.19359999999999999</v>
      </c>
      <c r="AI12" s="57">
        <f t="shared" si="6"/>
        <v>0.19359999999999999</v>
      </c>
      <c r="AJ12" s="57">
        <f t="shared" si="6"/>
        <v>0.19359999999999999</v>
      </c>
    </row>
    <row r="13" spans="1:36" ht="14.45" customHeight="1" x14ac:dyDescent="0.25">
      <c r="A13" s="10" t="s">
        <v>326</v>
      </c>
      <c r="B13" s="57">
        <f>'BECF-pre-ret'!B13*1.1</f>
        <v>6.6000000000000003E-2</v>
      </c>
      <c r="C13" s="57">
        <f t="shared" si="4"/>
        <v>6.6000000000000003E-2</v>
      </c>
      <c r="D13" s="57">
        <f t="shared" si="4"/>
        <v>6.6000000000000003E-2</v>
      </c>
      <c r="E13" s="57">
        <f t="shared" si="4"/>
        <v>6.6000000000000003E-2</v>
      </c>
      <c r="F13" s="57">
        <f t="shared" si="4"/>
        <v>6.6000000000000003E-2</v>
      </c>
      <c r="G13" s="57">
        <f t="shared" si="4"/>
        <v>6.6000000000000003E-2</v>
      </c>
      <c r="H13" s="57">
        <f t="shared" si="4"/>
        <v>6.6000000000000003E-2</v>
      </c>
      <c r="I13" s="57">
        <f t="shared" si="4"/>
        <v>6.6000000000000003E-2</v>
      </c>
      <c r="J13" s="57">
        <f t="shared" si="4"/>
        <v>6.6000000000000003E-2</v>
      </c>
      <c r="K13" s="57">
        <f t="shared" si="4"/>
        <v>6.6000000000000003E-2</v>
      </c>
      <c r="L13" s="57">
        <f t="shared" si="4"/>
        <v>6.6000000000000003E-2</v>
      </c>
      <c r="M13" s="57">
        <f t="shared" si="5"/>
        <v>6.6000000000000003E-2</v>
      </c>
      <c r="N13" s="57">
        <f t="shared" si="5"/>
        <v>6.6000000000000003E-2</v>
      </c>
      <c r="O13" s="57">
        <f t="shared" si="5"/>
        <v>6.6000000000000003E-2</v>
      </c>
      <c r="P13" s="57">
        <f t="shared" si="5"/>
        <v>6.6000000000000003E-2</v>
      </c>
      <c r="Q13" s="57">
        <f t="shared" si="5"/>
        <v>6.6000000000000003E-2</v>
      </c>
      <c r="R13" s="57">
        <f t="shared" si="5"/>
        <v>6.6000000000000003E-2</v>
      </c>
      <c r="S13" s="57">
        <f t="shared" si="5"/>
        <v>6.6000000000000003E-2</v>
      </c>
      <c r="T13" s="57">
        <f t="shared" si="5"/>
        <v>6.6000000000000003E-2</v>
      </c>
      <c r="U13" s="57">
        <f t="shared" si="5"/>
        <v>6.6000000000000003E-2</v>
      </c>
      <c r="V13" s="57">
        <f t="shared" si="5"/>
        <v>6.6000000000000003E-2</v>
      </c>
      <c r="W13" s="57">
        <f t="shared" si="6"/>
        <v>6.6000000000000003E-2</v>
      </c>
      <c r="X13" s="57">
        <f t="shared" si="6"/>
        <v>6.6000000000000003E-2</v>
      </c>
      <c r="Y13" s="57">
        <f t="shared" si="6"/>
        <v>6.6000000000000003E-2</v>
      </c>
      <c r="Z13" s="57">
        <f t="shared" si="6"/>
        <v>6.6000000000000003E-2</v>
      </c>
      <c r="AA13" s="57">
        <f t="shared" si="6"/>
        <v>6.6000000000000003E-2</v>
      </c>
      <c r="AB13" s="57">
        <f t="shared" si="6"/>
        <v>6.6000000000000003E-2</v>
      </c>
      <c r="AC13" s="57">
        <f t="shared" si="6"/>
        <v>6.6000000000000003E-2</v>
      </c>
      <c r="AD13" s="57">
        <f t="shared" si="6"/>
        <v>6.6000000000000003E-2</v>
      </c>
      <c r="AE13" s="57">
        <f t="shared" si="6"/>
        <v>6.6000000000000003E-2</v>
      </c>
      <c r="AF13" s="57">
        <f t="shared" si="6"/>
        <v>6.6000000000000003E-2</v>
      </c>
      <c r="AG13" s="57">
        <f t="shared" si="6"/>
        <v>6.6000000000000003E-2</v>
      </c>
      <c r="AH13" s="57">
        <f t="shared" si="6"/>
        <v>6.6000000000000003E-2</v>
      </c>
      <c r="AI13" s="57">
        <f t="shared" si="6"/>
        <v>6.6000000000000003E-2</v>
      </c>
      <c r="AJ13" s="57">
        <f t="shared" si="6"/>
        <v>6.6000000000000003E-2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1.1000000000000001E-3</v>
      </c>
      <c r="C15" s="57">
        <f t="shared" ref="C15:L17" si="7">$B15</f>
        <v>1.1000000000000001E-3</v>
      </c>
      <c r="D15" s="57">
        <f t="shared" si="7"/>
        <v>1.1000000000000001E-3</v>
      </c>
      <c r="E15" s="57">
        <f t="shared" si="7"/>
        <v>1.1000000000000001E-3</v>
      </c>
      <c r="F15" s="57">
        <f t="shared" si="7"/>
        <v>1.1000000000000001E-3</v>
      </c>
      <c r="G15" s="57">
        <f t="shared" si="7"/>
        <v>1.1000000000000001E-3</v>
      </c>
      <c r="H15" s="57">
        <f t="shared" si="7"/>
        <v>1.1000000000000001E-3</v>
      </c>
      <c r="I15" s="57">
        <f t="shared" si="7"/>
        <v>1.1000000000000001E-3</v>
      </c>
      <c r="J15" s="57">
        <f t="shared" si="7"/>
        <v>1.1000000000000001E-3</v>
      </c>
      <c r="K15" s="57">
        <f t="shared" si="7"/>
        <v>1.1000000000000001E-3</v>
      </c>
      <c r="L15" s="57">
        <f t="shared" si="7"/>
        <v>1.1000000000000001E-3</v>
      </c>
      <c r="M15" s="57">
        <f t="shared" ref="M15:V17" si="8">$B15</f>
        <v>1.1000000000000001E-3</v>
      </c>
      <c r="N15" s="57">
        <f t="shared" si="8"/>
        <v>1.1000000000000001E-3</v>
      </c>
      <c r="O15" s="57">
        <f t="shared" si="8"/>
        <v>1.1000000000000001E-3</v>
      </c>
      <c r="P15" s="57">
        <f t="shared" si="8"/>
        <v>1.1000000000000001E-3</v>
      </c>
      <c r="Q15" s="57">
        <f t="shared" si="8"/>
        <v>1.1000000000000001E-3</v>
      </c>
      <c r="R15" s="57">
        <f t="shared" si="8"/>
        <v>1.1000000000000001E-3</v>
      </c>
      <c r="S15" s="57">
        <f t="shared" si="8"/>
        <v>1.1000000000000001E-3</v>
      </c>
      <c r="T15" s="57">
        <f t="shared" si="8"/>
        <v>1.1000000000000001E-3</v>
      </c>
      <c r="U15" s="57">
        <f t="shared" si="8"/>
        <v>1.1000000000000001E-3</v>
      </c>
      <c r="V15" s="57">
        <f t="shared" si="8"/>
        <v>1.1000000000000001E-3</v>
      </c>
      <c r="W15" s="57">
        <f t="shared" ref="W15:AJ17" si="9">$B15</f>
        <v>1.1000000000000001E-3</v>
      </c>
      <c r="X15" s="57">
        <f t="shared" si="9"/>
        <v>1.1000000000000001E-3</v>
      </c>
      <c r="Y15" s="57">
        <f t="shared" si="9"/>
        <v>1.1000000000000001E-3</v>
      </c>
      <c r="Z15" s="57">
        <f t="shared" si="9"/>
        <v>1.1000000000000001E-3</v>
      </c>
      <c r="AA15" s="57">
        <f t="shared" si="9"/>
        <v>1.1000000000000001E-3</v>
      </c>
      <c r="AB15" s="57">
        <f t="shared" si="9"/>
        <v>1.1000000000000001E-3</v>
      </c>
      <c r="AC15" s="57">
        <f t="shared" si="9"/>
        <v>1.1000000000000001E-3</v>
      </c>
      <c r="AD15" s="57">
        <f t="shared" si="9"/>
        <v>1.1000000000000001E-3</v>
      </c>
      <c r="AE15" s="57">
        <f t="shared" si="9"/>
        <v>1.1000000000000001E-3</v>
      </c>
      <c r="AF15" s="57">
        <f t="shared" si="9"/>
        <v>1.1000000000000001E-3</v>
      </c>
      <c r="AG15" s="57">
        <f t="shared" si="9"/>
        <v>1.1000000000000001E-3</v>
      </c>
      <c r="AH15" s="57">
        <f t="shared" si="9"/>
        <v>1.1000000000000001E-3</v>
      </c>
      <c r="AI15" s="57">
        <f t="shared" si="9"/>
        <v>1.1000000000000001E-3</v>
      </c>
      <c r="AJ15" s="57">
        <f t="shared" si="9"/>
        <v>1.1000000000000001E-3</v>
      </c>
    </row>
    <row r="16" spans="1:36" ht="14.45" customHeight="1" x14ac:dyDescent="0.25">
      <c r="A16" s="10" t="s">
        <v>328</v>
      </c>
      <c r="B16" s="57">
        <f>'BECF-pre-ret'!B16*1.1</f>
        <v>1.1000000000000001E-3</v>
      </c>
      <c r="C16" s="57">
        <f t="shared" si="7"/>
        <v>1.1000000000000001E-3</v>
      </c>
      <c r="D16" s="57">
        <f t="shared" si="7"/>
        <v>1.1000000000000001E-3</v>
      </c>
      <c r="E16" s="57">
        <f t="shared" si="7"/>
        <v>1.1000000000000001E-3</v>
      </c>
      <c r="F16" s="57">
        <f t="shared" si="7"/>
        <v>1.1000000000000001E-3</v>
      </c>
      <c r="G16" s="57">
        <f t="shared" si="7"/>
        <v>1.1000000000000001E-3</v>
      </c>
      <c r="H16" s="57">
        <f t="shared" si="7"/>
        <v>1.1000000000000001E-3</v>
      </c>
      <c r="I16" s="57">
        <f t="shared" si="7"/>
        <v>1.1000000000000001E-3</v>
      </c>
      <c r="J16" s="57">
        <f t="shared" si="7"/>
        <v>1.1000000000000001E-3</v>
      </c>
      <c r="K16" s="57">
        <f t="shared" si="7"/>
        <v>1.1000000000000001E-3</v>
      </c>
      <c r="L16" s="57">
        <f t="shared" si="7"/>
        <v>1.1000000000000001E-3</v>
      </c>
      <c r="M16" s="57">
        <f t="shared" si="8"/>
        <v>1.1000000000000001E-3</v>
      </c>
      <c r="N16" s="57">
        <f t="shared" si="8"/>
        <v>1.1000000000000001E-3</v>
      </c>
      <c r="O16" s="57">
        <f t="shared" si="8"/>
        <v>1.1000000000000001E-3</v>
      </c>
      <c r="P16" s="57">
        <f t="shared" si="8"/>
        <v>1.1000000000000001E-3</v>
      </c>
      <c r="Q16" s="57">
        <f t="shared" si="8"/>
        <v>1.1000000000000001E-3</v>
      </c>
      <c r="R16" s="57">
        <f t="shared" si="8"/>
        <v>1.1000000000000001E-3</v>
      </c>
      <c r="S16" s="57">
        <f t="shared" si="8"/>
        <v>1.1000000000000001E-3</v>
      </c>
      <c r="T16" s="57">
        <f t="shared" si="8"/>
        <v>1.1000000000000001E-3</v>
      </c>
      <c r="U16" s="57">
        <f t="shared" si="8"/>
        <v>1.1000000000000001E-3</v>
      </c>
      <c r="V16" s="57">
        <f t="shared" si="8"/>
        <v>1.1000000000000001E-3</v>
      </c>
      <c r="W16" s="57">
        <f t="shared" si="9"/>
        <v>1.1000000000000001E-3</v>
      </c>
      <c r="X16" s="57">
        <f t="shared" si="9"/>
        <v>1.1000000000000001E-3</v>
      </c>
      <c r="Y16" s="57">
        <f t="shared" si="9"/>
        <v>1.1000000000000001E-3</v>
      </c>
      <c r="Z16" s="57">
        <f t="shared" si="9"/>
        <v>1.1000000000000001E-3</v>
      </c>
      <c r="AA16" s="57">
        <f t="shared" si="9"/>
        <v>1.1000000000000001E-3</v>
      </c>
      <c r="AB16" s="57">
        <f t="shared" si="9"/>
        <v>1.1000000000000001E-3</v>
      </c>
      <c r="AC16" s="57">
        <f t="shared" si="9"/>
        <v>1.1000000000000001E-3</v>
      </c>
      <c r="AD16" s="57">
        <f t="shared" si="9"/>
        <v>1.1000000000000001E-3</v>
      </c>
      <c r="AE16" s="57">
        <f t="shared" si="9"/>
        <v>1.1000000000000001E-3</v>
      </c>
      <c r="AF16" s="57">
        <f t="shared" si="9"/>
        <v>1.1000000000000001E-3</v>
      </c>
      <c r="AG16" s="57">
        <f t="shared" si="9"/>
        <v>1.1000000000000001E-3</v>
      </c>
      <c r="AH16" s="57">
        <f t="shared" si="9"/>
        <v>1.1000000000000001E-3</v>
      </c>
      <c r="AI16" s="57">
        <f t="shared" si="9"/>
        <v>1.1000000000000001E-3</v>
      </c>
      <c r="AJ16" s="57">
        <f t="shared" si="9"/>
        <v>1.1000000000000001E-3</v>
      </c>
    </row>
    <row r="17" spans="1:36" ht="14.45" customHeight="1" x14ac:dyDescent="0.25">
      <c r="A17" s="10" t="s">
        <v>329</v>
      </c>
      <c r="B17" s="57">
        <f>'BECF-pre-ret'!B17*1.1</f>
        <v>0.28820000000000001</v>
      </c>
      <c r="C17" s="57">
        <f t="shared" si="7"/>
        <v>0.28820000000000001</v>
      </c>
      <c r="D17" s="57">
        <f t="shared" si="7"/>
        <v>0.28820000000000001</v>
      </c>
      <c r="E17" s="57">
        <f t="shared" si="7"/>
        <v>0.28820000000000001</v>
      </c>
      <c r="F17" s="57">
        <f t="shared" si="7"/>
        <v>0.28820000000000001</v>
      </c>
      <c r="G17" s="57">
        <f t="shared" si="7"/>
        <v>0.28820000000000001</v>
      </c>
      <c r="H17" s="57">
        <f t="shared" si="7"/>
        <v>0.28820000000000001</v>
      </c>
      <c r="I17" s="57">
        <f t="shared" si="7"/>
        <v>0.28820000000000001</v>
      </c>
      <c r="J17" s="57">
        <f t="shared" si="7"/>
        <v>0.28820000000000001</v>
      </c>
      <c r="K17" s="57">
        <f t="shared" si="7"/>
        <v>0.28820000000000001</v>
      </c>
      <c r="L17" s="57">
        <f t="shared" si="7"/>
        <v>0.28820000000000001</v>
      </c>
      <c r="M17" s="57">
        <f t="shared" si="8"/>
        <v>0.28820000000000001</v>
      </c>
      <c r="N17" s="57">
        <f t="shared" si="8"/>
        <v>0.28820000000000001</v>
      </c>
      <c r="O17" s="57">
        <f t="shared" si="8"/>
        <v>0.28820000000000001</v>
      </c>
      <c r="P17" s="57">
        <f t="shared" si="8"/>
        <v>0.28820000000000001</v>
      </c>
      <c r="Q17" s="57">
        <f t="shared" si="8"/>
        <v>0.28820000000000001</v>
      </c>
      <c r="R17" s="57">
        <f t="shared" si="8"/>
        <v>0.28820000000000001</v>
      </c>
      <c r="S17" s="57">
        <f t="shared" si="8"/>
        <v>0.28820000000000001</v>
      </c>
      <c r="T17" s="57">
        <f t="shared" si="8"/>
        <v>0.28820000000000001</v>
      </c>
      <c r="U17" s="57">
        <f t="shared" si="8"/>
        <v>0.28820000000000001</v>
      </c>
      <c r="V17" s="57">
        <f t="shared" si="8"/>
        <v>0.28820000000000001</v>
      </c>
      <c r="W17" s="57">
        <f t="shared" si="9"/>
        <v>0.28820000000000001</v>
      </c>
      <c r="X17" s="57">
        <f t="shared" si="9"/>
        <v>0.28820000000000001</v>
      </c>
      <c r="Y17" s="57">
        <f t="shared" si="9"/>
        <v>0.28820000000000001</v>
      </c>
      <c r="Z17" s="57">
        <f t="shared" si="9"/>
        <v>0.28820000000000001</v>
      </c>
      <c r="AA17" s="57">
        <f t="shared" si="9"/>
        <v>0.28820000000000001</v>
      </c>
      <c r="AB17" s="57">
        <f t="shared" si="9"/>
        <v>0.28820000000000001</v>
      </c>
      <c r="AC17" s="57">
        <f t="shared" si="9"/>
        <v>0.28820000000000001</v>
      </c>
      <c r="AD17" s="57">
        <f t="shared" si="9"/>
        <v>0.28820000000000001</v>
      </c>
      <c r="AE17" s="57">
        <f t="shared" si="9"/>
        <v>0.28820000000000001</v>
      </c>
      <c r="AF17" s="57">
        <f t="shared" si="9"/>
        <v>0.28820000000000001</v>
      </c>
      <c r="AG17" s="57">
        <f t="shared" si="9"/>
        <v>0.28820000000000001</v>
      </c>
      <c r="AH17" s="57">
        <f t="shared" si="9"/>
        <v>0.28820000000000001</v>
      </c>
      <c r="AI17" s="57">
        <f t="shared" si="9"/>
        <v>0.28820000000000001</v>
      </c>
      <c r="AJ17" s="57">
        <f t="shared" si="9"/>
        <v>0.28820000000000001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About</vt:lpstr>
      <vt:lpstr>NREL ATB</vt:lpstr>
      <vt:lpstr>Wind By State</vt:lpstr>
      <vt:lpstr>Solar by State</vt:lpstr>
      <vt:lpstr>Table 4.8.B</vt:lpstr>
      <vt:lpstr>Gridlab Cap Factors</vt:lpstr>
      <vt:lpstr>Sheet1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2021-07-28T22:13:55Z</dcterms:modified>
</cp:coreProperties>
</file>